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enda.j\Documents\AKCE\SOŠ, SOU a ZŠ Třešť -Rekonstrukce hřiště SOŠ Třešť\rozpočet\"/>
    </mc:Choice>
  </mc:AlternateContent>
  <bookViews>
    <workbookView xWindow="0" yWindow="0" windowWidth="28800" windowHeight="11880"/>
  </bookViews>
  <sheets>
    <sheet name="Rekapitulace stavby" sheetId="1" r:id="rId1"/>
    <sheet name="SA-VRN - Vedlejší a ostat..." sheetId="2" r:id="rId2"/>
    <sheet name="SA-001 - SO 001 - Bourání" sheetId="3" r:id="rId3"/>
    <sheet name="SA-01 - SO 01 - Víceúčelo..." sheetId="4" r:id="rId4"/>
    <sheet name="SA-02 - SO 02 - Písčité h..." sheetId="5" r:id="rId5"/>
    <sheet name="SA-03 - SO 03 - Workoutov..." sheetId="6" r:id="rId6"/>
    <sheet name="SA-04 - SO 04 - Technické..." sheetId="7" r:id="rId7"/>
    <sheet name="SA-05 - SO 05 - Zpevněné ..." sheetId="8" r:id="rId8"/>
    <sheet name="SA-06 - SO 06 - Opěrná be..." sheetId="9" r:id="rId9"/>
    <sheet name="SA-07 - SO 07 - Betonová ..." sheetId="10" r:id="rId10"/>
    <sheet name="SA-09 - SO 09 - Komunikace" sheetId="11" r:id="rId11"/>
    <sheet name="SA-11 - SO 11 - Venkovní ..." sheetId="12" r:id="rId12"/>
    <sheet name="SA-12 - SO 12 - Venkovní ..." sheetId="13" r:id="rId13"/>
    <sheet name="SA-15 - SO 15 - ZTI" sheetId="14" r:id="rId14"/>
    <sheet name="SA-16 - SO 16 - Elektro, VO" sheetId="15" r:id="rId15"/>
    <sheet name="Pokyny pro vyplnění" sheetId="16" r:id="rId16"/>
  </sheets>
  <definedNames>
    <definedName name="_xlnm._FilterDatabase" localSheetId="2" hidden="1">'SA-001 - SO 001 - Bourání'!$C$81:$K$192</definedName>
    <definedName name="_xlnm._FilterDatabase" localSheetId="3" hidden="1">'SA-01 - SO 01 - Víceúčelo...'!$C$89:$K$389</definedName>
    <definedName name="_xlnm._FilterDatabase" localSheetId="4" hidden="1">'SA-02 - SO 02 - Písčité h...'!$C$88:$K$369</definedName>
    <definedName name="_xlnm._FilterDatabase" localSheetId="5" hidden="1">'SA-03 - SO 03 - Workoutov...'!$C$85:$K$245</definedName>
    <definedName name="_xlnm._FilterDatabase" localSheetId="6" hidden="1">'SA-04 - SO 04 - Technické...'!$C$99:$K$892</definedName>
    <definedName name="_xlnm._FilterDatabase" localSheetId="7" hidden="1">'SA-05 - SO 05 - Zpevněné ...'!$C$85:$K$288</definedName>
    <definedName name="_xlnm._FilterDatabase" localSheetId="8" hidden="1">'SA-06 - SO 06 - Opěrná be...'!$C$86:$K$276</definedName>
    <definedName name="_xlnm._FilterDatabase" localSheetId="9" hidden="1">'SA-07 - SO 07 - Betonová ...'!$C$86:$K$230</definedName>
    <definedName name="_xlnm._FilterDatabase" localSheetId="10" hidden="1">'SA-09 - SO 09 - Komunikace'!$C$81:$K$133</definedName>
    <definedName name="_xlnm._FilterDatabase" localSheetId="11" hidden="1">'SA-11 - SO 11 - Venkovní ...'!$C$81:$K$135</definedName>
    <definedName name="_xlnm._FilterDatabase" localSheetId="12" hidden="1">'SA-12 - SO 12 - Venkovní ...'!$C$81:$K$113</definedName>
    <definedName name="_xlnm._FilterDatabase" localSheetId="13" hidden="1">'SA-15 - SO 15 - ZTI'!$C$81:$K$173</definedName>
    <definedName name="_xlnm._FilterDatabase" localSheetId="14" hidden="1">'SA-16 - SO 16 - Elektro, VO'!$C$93:$K$449</definedName>
    <definedName name="_xlnm._FilterDatabase" localSheetId="1" hidden="1">'SA-VRN - Vedlejší a ostat...'!$C$79:$K$120</definedName>
    <definedName name="_xlnm.Print_Titles" localSheetId="0">'Rekapitulace stavby'!$52:$52</definedName>
    <definedName name="_xlnm.Print_Titles" localSheetId="2">'SA-001 - SO 001 - Bourání'!$81:$81</definedName>
    <definedName name="_xlnm.Print_Titles" localSheetId="3">'SA-01 - SO 01 - Víceúčelo...'!$89:$89</definedName>
    <definedName name="_xlnm.Print_Titles" localSheetId="4">'SA-02 - SO 02 - Písčité h...'!$88:$88</definedName>
    <definedName name="_xlnm.Print_Titles" localSheetId="5">'SA-03 - SO 03 - Workoutov...'!$85:$85</definedName>
    <definedName name="_xlnm.Print_Titles" localSheetId="6">'SA-04 - SO 04 - Technické...'!$99:$99</definedName>
    <definedName name="_xlnm.Print_Titles" localSheetId="7">'SA-05 - SO 05 - Zpevněné ...'!$85:$85</definedName>
    <definedName name="_xlnm.Print_Titles" localSheetId="8">'SA-06 - SO 06 - Opěrná be...'!$86:$86</definedName>
    <definedName name="_xlnm.Print_Titles" localSheetId="9">'SA-07 - SO 07 - Betonová ...'!$86:$86</definedName>
    <definedName name="_xlnm.Print_Titles" localSheetId="10">'SA-09 - SO 09 - Komunikace'!$81:$81</definedName>
    <definedName name="_xlnm.Print_Titles" localSheetId="11">'SA-11 - SO 11 - Venkovní ...'!$81:$81</definedName>
    <definedName name="_xlnm.Print_Titles" localSheetId="12">'SA-12 - SO 12 - Venkovní ...'!$81:$81</definedName>
    <definedName name="_xlnm.Print_Titles" localSheetId="13">'SA-15 - SO 15 - ZTI'!$81:$81</definedName>
    <definedName name="_xlnm.Print_Titles" localSheetId="14">'SA-16 - SO 16 - Elektro, VO'!$93:$93</definedName>
    <definedName name="_xlnm.Print_Titles" localSheetId="1">'SA-VRN - Vedlejší a ostat...'!$79:$79</definedName>
    <definedName name="_xlnm.Print_Area" localSheetId="15">'Pokyny pro vyplnění'!$B$2:$K$71,'Pokyny pro vyplnění'!$B$74:$K$118,'Pokyny pro vyplnění'!$B$121:$K$161,'Pokyny pro vyplnění'!$B$164:$K$219</definedName>
    <definedName name="_xlnm.Print_Area" localSheetId="0">'Rekapitulace stavby'!$D$4:$AO$36,'Rekapitulace stavby'!$C$42:$AQ$69</definedName>
    <definedName name="_xlnm.Print_Area" localSheetId="2">'SA-001 - SO 001 - Bourání'!$C$4:$J$39,'SA-001 - SO 001 - Bourání'!$C$45:$J$63,'SA-001 - SO 001 - Bourání'!$C$69:$K$192</definedName>
    <definedName name="_xlnm.Print_Area" localSheetId="3">'SA-01 - SO 01 - Víceúčelo...'!$C$4:$J$39,'SA-01 - SO 01 - Víceúčelo...'!$C$45:$J$71,'SA-01 - SO 01 - Víceúčelo...'!$C$77:$K$389</definedName>
    <definedName name="_xlnm.Print_Area" localSheetId="4">'SA-02 - SO 02 - Písčité h...'!$C$4:$J$39,'SA-02 - SO 02 - Písčité h...'!$C$45:$J$70,'SA-02 - SO 02 - Písčité h...'!$C$76:$K$369</definedName>
    <definedName name="_xlnm.Print_Area" localSheetId="5">'SA-03 - SO 03 - Workoutov...'!$C$4:$J$39,'SA-03 - SO 03 - Workoutov...'!$C$45:$J$67,'SA-03 - SO 03 - Workoutov...'!$C$73:$K$245</definedName>
    <definedName name="_xlnm.Print_Area" localSheetId="6">'SA-04 - SO 04 - Technické...'!$C$4:$J$39,'SA-04 - SO 04 - Technické...'!$C$45:$J$81,'SA-04 - SO 04 - Technické...'!$C$87:$K$892</definedName>
    <definedName name="_xlnm.Print_Area" localSheetId="7">'SA-05 - SO 05 - Zpevněné ...'!$C$4:$J$39,'SA-05 - SO 05 - Zpevněné ...'!$C$45:$J$67,'SA-05 - SO 05 - Zpevněné ...'!$C$73:$K$288</definedName>
    <definedName name="_xlnm.Print_Area" localSheetId="8">'SA-06 - SO 06 - Opěrná be...'!$C$4:$J$39,'SA-06 - SO 06 - Opěrná be...'!$C$45:$J$68,'SA-06 - SO 06 - Opěrná be...'!$C$74:$K$276</definedName>
    <definedName name="_xlnm.Print_Area" localSheetId="9">'SA-07 - SO 07 - Betonová ...'!$C$4:$J$39,'SA-07 - SO 07 - Betonová ...'!$C$45:$J$68,'SA-07 - SO 07 - Betonová ...'!$C$74:$K$230</definedName>
    <definedName name="_xlnm.Print_Area" localSheetId="10">'SA-09 - SO 09 - Komunikace'!$C$4:$J$39,'SA-09 - SO 09 - Komunikace'!$C$45:$J$63,'SA-09 - SO 09 - Komunikace'!$C$69:$K$133</definedName>
    <definedName name="_xlnm.Print_Area" localSheetId="11">'SA-11 - SO 11 - Venkovní ...'!$C$4:$J$39,'SA-11 - SO 11 - Venkovní ...'!$C$45:$J$63,'SA-11 - SO 11 - Venkovní ...'!$C$69:$K$135</definedName>
    <definedName name="_xlnm.Print_Area" localSheetId="12">'SA-12 - SO 12 - Venkovní ...'!$C$4:$J$39,'SA-12 - SO 12 - Venkovní ...'!$C$45:$J$63,'SA-12 - SO 12 - Venkovní ...'!$C$69:$K$113</definedName>
    <definedName name="_xlnm.Print_Area" localSheetId="13">'SA-15 - SO 15 - ZTI'!$C$4:$J$39,'SA-15 - SO 15 - ZTI'!$C$45:$J$63,'SA-15 - SO 15 - ZTI'!$C$69:$K$173</definedName>
    <definedName name="_xlnm.Print_Area" localSheetId="14">'SA-16 - SO 16 - Elektro, VO'!$C$4:$J$39,'SA-16 - SO 16 - Elektro, VO'!$C$45:$J$75,'SA-16 - SO 16 - Elektro, VO'!$C$81:$K$449</definedName>
    <definedName name="_xlnm.Print_Area" localSheetId="1">'SA-VRN - Vedlejší a ostat...'!$C$4:$J$39,'SA-VRN - Vedlejší a ostat...'!$C$45:$J$61,'SA-VRN - Vedlejší a ostat...'!$C$67:$K$120</definedName>
  </definedNames>
  <calcPr calcId="162913"/>
</workbook>
</file>

<file path=xl/calcChain.xml><?xml version="1.0" encoding="utf-8"?>
<calcChain xmlns="http://schemas.openxmlformats.org/spreadsheetml/2006/main">
  <c r="J242" i="15" l="1"/>
  <c r="J37" i="15"/>
  <c r="J36" i="15"/>
  <c r="AY68" i="1" s="1"/>
  <c r="J35" i="15"/>
  <c r="AX68" i="1"/>
  <c r="BI448" i="15"/>
  <c r="BH448" i="15"/>
  <c r="BG448" i="15"/>
  <c r="BF448" i="15"/>
  <c r="T448" i="15"/>
  <c r="R448" i="15"/>
  <c r="P448" i="15"/>
  <c r="BI446" i="15"/>
  <c r="BH446" i="15"/>
  <c r="BG446" i="15"/>
  <c r="BF446" i="15"/>
  <c r="T446" i="15"/>
  <c r="R446" i="15"/>
  <c r="P446" i="15"/>
  <c r="BI443" i="15"/>
  <c r="BH443" i="15"/>
  <c r="BG443" i="15"/>
  <c r="BF443" i="15"/>
  <c r="T443" i="15"/>
  <c r="T442" i="15"/>
  <c r="R443" i="15"/>
  <c r="R442" i="15" s="1"/>
  <c r="P443" i="15"/>
  <c r="P442" i="15"/>
  <c r="BI440" i="15"/>
  <c r="BH440" i="15"/>
  <c r="BG440" i="15"/>
  <c r="BF440" i="15"/>
  <c r="T440" i="15"/>
  <c r="T439" i="15"/>
  <c r="R440" i="15"/>
  <c r="R439" i="15"/>
  <c r="P440" i="15"/>
  <c r="P439" i="15" s="1"/>
  <c r="BI436" i="15"/>
  <c r="BH436" i="15"/>
  <c r="BG436" i="15"/>
  <c r="BF436" i="15"/>
  <c r="T436" i="15"/>
  <c r="R436" i="15"/>
  <c r="P436" i="15"/>
  <c r="BI434" i="15"/>
  <c r="BH434" i="15"/>
  <c r="BG434" i="15"/>
  <c r="BF434" i="15"/>
  <c r="T434" i="15"/>
  <c r="R434" i="15"/>
  <c r="P434" i="15"/>
  <c r="BI432" i="15"/>
  <c r="BH432" i="15"/>
  <c r="BG432" i="15"/>
  <c r="BF432" i="15"/>
  <c r="T432" i="15"/>
  <c r="R432" i="15"/>
  <c r="P432" i="15"/>
  <c r="BI430" i="15"/>
  <c r="BH430" i="15"/>
  <c r="BG430" i="15"/>
  <c r="BF430" i="15"/>
  <c r="T430" i="15"/>
  <c r="R430" i="15"/>
  <c r="P430" i="15"/>
  <c r="BI428" i="15"/>
  <c r="BH428" i="15"/>
  <c r="BG428" i="15"/>
  <c r="BF428" i="15"/>
  <c r="T428" i="15"/>
  <c r="R428" i="15"/>
  <c r="P428" i="15"/>
  <c r="BI426" i="15"/>
  <c r="BH426" i="15"/>
  <c r="BG426" i="15"/>
  <c r="BF426" i="15"/>
  <c r="T426" i="15"/>
  <c r="R426" i="15"/>
  <c r="P426" i="15"/>
  <c r="BI423" i="15"/>
  <c r="BH423" i="15"/>
  <c r="BG423" i="15"/>
  <c r="BF423" i="15"/>
  <c r="T423" i="15"/>
  <c r="R423" i="15"/>
  <c r="P423" i="15"/>
  <c r="BI421" i="15"/>
  <c r="BH421" i="15"/>
  <c r="BG421" i="15"/>
  <c r="BF421" i="15"/>
  <c r="T421" i="15"/>
  <c r="R421" i="15"/>
  <c r="P421" i="15"/>
  <c r="BI418" i="15"/>
  <c r="BH418" i="15"/>
  <c r="BG418" i="15"/>
  <c r="BF418" i="15"/>
  <c r="T418" i="15"/>
  <c r="R418" i="15"/>
  <c r="P418" i="15"/>
  <c r="BI416" i="15"/>
  <c r="BH416" i="15"/>
  <c r="BG416" i="15"/>
  <c r="BF416" i="15"/>
  <c r="T416" i="15"/>
  <c r="R416" i="15"/>
  <c r="P416" i="15"/>
  <c r="BI414" i="15"/>
  <c r="BH414" i="15"/>
  <c r="BG414" i="15"/>
  <c r="BF414" i="15"/>
  <c r="T414" i="15"/>
  <c r="R414" i="15"/>
  <c r="P414" i="15"/>
  <c r="BI412" i="15"/>
  <c r="BH412" i="15"/>
  <c r="BG412" i="15"/>
  <c r="BF412" i="15"/>
  <c r="T412" i="15"/>
  <c r="R412" i="15"/>
  <c r="P412" i="15"/>
  <c r="BI410" i="15"/>
  <c r="BH410" i="15"/>
  <c r="BG410" i="15"/>
  <c r="BF410" i="15"/>
  <c r="T410" i="15"/>
  <c r="R410" i="15"/>
  <c r="P410" i="15"/>
  <c r="BI408" i="15"/>
  <c r="BH408" i="15"/>
  <c r="BG408" i="15"/>
  <c r="BF408" i="15"/>
  <c r="T408" i="15"/>
  <c r="R408" i="15"/>
  <c r="P408" i="15"/>
  <c r="BI406" i="15"/>
  <c r="BH406" i="15"/>
  <c r="BG406" i="15"/>
  <c r="BF406" i="15"/>
  <c r="T406" i="15"/>
  <c r="R406" i="15"/>
  <c r="P406" i="15"/>
  <c r="BI404" i="15"/>
  <c r="BH404" i="15"/>
  <c r="BG404" i="15"/>
  <c r="BF404" i="15"/>
  <c r="T404" i="15"/>
  <c r="R404" i="15"/>
  <c r="P404" i="15"/>
  <c r="BI402" i="15"/>
  <c r="BH402" i="15"/>
  <c r="BG402" i="15"/>
  <c r="BF402" i="15"/>
  <c r="T402" i="15"/>
  <c r="R402" i="15"/>
  <c r="P402" i="15"/>
  <c r="BI400" i="15"/>
  <c r="BH400" i="15"/>
  <c r="BG400" i="15"/>
  <c r="BF400" i="15"/>
  <c r="T400" i="15"/>
  <c r="R400" i="15"/>
  <c r="P400" i="15"/>
  <c r="BI398" i="15"/>
  <c r="BH398" i="15"/>
  <c r="BG398" i="15"/>
  <c r="BF398" i="15"/>
  <c r="T398" i="15"/>
  <c r="R398" i="15"/>
  <c r="P398" i="15"/>
  <c r="BI396" i="15"/>
  <c r="BH396" i="15"/>
  <c r="BG396" i="15"/>
  <c r="BF396" i="15"/>
  <c r="T396" i="15"/>
  <c r="R396" i="15"/>
  <c r="P396" i="15"/>
  <c r="BI394" i="15"/>
  <c r="BH394" i="15"/>
  <c r="BG394" i="15"/>
  <c r="BF394" i="15"/>
  <c r="T394" i="15"/>
  <c r="R394" i="15"/>
  <c r="P394" i="15"/>
  <c r="BI392" i="15"/>
  <c r="BH392" i="15"/>
  <c r="BG392" i="15"/>
  <c r="BF392" i="15"/>
  <c r="T392" i="15"/>
  <c r="R392" i="15"/>
  <c r="P392" i="15"/>
  <c r="BI390" i="15"/>
  <c r="BH390" i="15"/>
  <c r="BG390" i="15"/>
  <c r="BF390" i="15"/>
  <c r="T390" i="15"/>
  <c r="R390" i="15"/>
  <c r="P390" i="15"/>
  <c r="BI388" i="15"/>
  <c r="BH388" i="15"/>
  <c r="BG388" i="15"/>
  <c r="BF388" i="15"/>
  <c r="T388" i="15"/>
  <c r="R388" i="15"/>
  <c r="P388" i="15"/>
  <c r="BI386" i="15"/>
  <c r="BH386" i="15"/>
  <c r="BG386" i="15"/>
  <c r="BF386" i="15"/>
  <c r="T386" i="15"/>
  <c r="R386" i="15"/>
  <c r="P386" i="15"/>
  <c r="BI384" i="15"/>
  <c r="BH384" i="15"/>
  <c r="BG384" i="15"/>
  <c r="BF384" i="15"/>
  <c r="T384" i="15"/>
  <c r="R384" i="15"/>
  <c r="P384" i="15"/>
  <c r="BI382" i="15"/>
  <c r="BH382" i="15"/>
  <c r="BG382" i="15"/>
  <c r="BF382" i="15"/>
  <c r="T382" i="15"/>
  <c r="R382" i="15"/>
  <c r="P382" i="15"/>
  <c r="BI380" i="15"/>
  <c r="BH380" i="15"/>
  <c r="BG380" i="15"/>
  <c r="BF380" i="15"/>
  <c r="T380" i="15"/>
  <c r="R380" i="15"/>
  <c r="P380" i="15"/>
  <c r="BI378" i="15"/>
  <c r="BH378" i="15"/>
  <c r="BG378" i="15"/>
  <c r="BF378" i="15"/>
  <c r="T378" i="15"/>
  <c r="R378" i="15"/>
  <c r="P378" i="15"/>
  <c r="BI376" i="15"/>
  <c r="BH376" i="15"/>
  <c r="BG376" i="15"/>
  <c r="BF376" i="15"/>
  <c r="T376" i="15"/>
  <c r="R376" i="15"/>
  <c r="P376" i="15"/>
  <c r="BI374" i="15"/>
  <c r="BH374" i="15"/>
  <c r="BG374" i="15"/>
  <c r="BF374" i="15"/>
  <c r="T374" i="15"/>
  <c r="R374" i="15"/>
  <c r="P374" i="15"/>
  <c r="BI372" i="15"/>
  <c r="BH372" i="15"/>
  <c r="BG372" i="15"/>
  <c r="BF372" i="15"/>
  <c r="T372" i="15"/>
  <c r="R372" i="15"/>
  <c r="P372" i="15"/>
  <c r="BI370" i="15"/>
  <c r="BH370" i="15"/>
  <c r="BG370" i="15"/>
  <c r="BF370" i="15"/>
  <c r="T370" i="15"/>
  <c r="R370" i="15"/>
  <c r="P370" i="15"/>
  <c r="BI368" i="15"/>
  <c r="BH368" i="15"/>
  <c r="BG368" i="15"/>
  <c r="BF368" i="15"/>
  <c r="T368" i="15"/>
  <c r="R368" i="15"/>
  <c r="P368" i="15"/>
  <c r="BI366" i="15"/>
  <c r="BH366" i="15"/>
  <c r="BG366" i="15"/>
  <c r="BF366" i="15"/>
  <c r="T366" i="15"/>
  <c r="R366" i="15"/>
  <c r="P366" i="15"/>
  <c r="BI364" i="15"/>
  <c r="BH364" i="15"/>
  <c r="BG364" i="15"/>
  <c r="BF364" i="15"/>
  <c r="T364" i="15"/>
  <c r="R364" i="15"/>
  <c r="P364" i="15"/>
  <c r="BI362" i="15"/>
  <c r="BH362" i="15"/>
  <c r="BG362" i="15"/>
  <c r="BF362" i="15"/>
  <c r="T362" i="15"/>
  <c r="R362" i="15"/>
  <c r="P362" i="15"/>
  <c r="BI360" i="15"/>
  <c r="BH360" i="15"/>
  <c r="BG360" i="15"/>
  <c r="BF360" i="15"/>
  <c r="T360" i="15"/>
  <c r="R360" i="15"/>
  <c r="P360" i="15"/>
  <c r="BI358" i="15"/>
  <c r="BH358" i="15"/>
  <c r="BG358" i="15"/>
  <c r="BF358" i="15"/>
  <c r="T358" i="15"/>
  <c r="R358" i="15"/>
  <c r="P358" i="15"/>
  <c r="BI356" i="15"/>
  <c r="BH356" i="15"/>
  <c r="BG356" i="15"/>
  <c r="BF356" i="15"/>
  <c r="T356" i="15"/>
  <c r="R356" i="15"/>
  <c r="P356" i="15"/>
  <c r="BI354" i="15"/>
  <c r="BH354" i="15"/>
  <c r="BG354" i="15"/>
  <c r="BF354" i="15"/>
  <c r="T354" i="15"/>
  <c r="R354" i="15"/>
  <c r="P354" i="15"/>
  <c r="BI352" i="15"/>
  <c r="BH352" i="15"/>
  <c r="BG352" i="15"/>
  <c r="BF352" i="15"/>
  <c r="T352" i="15"/>
  <c r="R352" i="15"/>
  <c r="P352" i="15"/>
  <c r="BI350" i="15"/>
  <c r="BH350" i="15"/>
  <c r="BG350" i="15"/>
  <c r="BF350" i="15"/>
  <c r="T350" i="15"/>
  <c r="R350" i="15"/>
  <c r="P350" i="15"/>
  <c r="BI348" i="15"/>
  <c r="BH348" i="15"/>
  <c r="BG348" i="15"/>
  <c r="BF348" i="15"/>
  <c r="T348" i="15"/>
  <c r="R348" i="15"/>
  <c r="P348" i="15"/>
  <c r="BI346" i="15"/>
  <c r="BH346" i="15"/>
  <c r="BG346" i="15"/>
  <c r="BF346" i="15"/>
  <c r="T346" i="15"/>
  <c r="R346" i="15"/>
  <c r="P346" i="15"/>
  <c r="BI344" i="15"/>
  <c r="BH344" i="15"/>
  <c r="BG344" i="15"/>
  <c r="BF344" i="15"/>
  <c r="T344" i="15"/>
  <c r="R344" i="15"/>
  <c r="P344" i="15"/>
  <c r="BI342" i="15"/>
  <c r="BH342" i="15"/>
  <c r="BG342" i="15"/>
  <c r="BF342" i="15"/>
  <c r="T342" i="15"/>
  <c r="R342" i="15"/>
  <c r="P342" i="15"/>
  <c r="BI340" i="15"/>
  <c r="BH340" i="15"/>
  <c r="BG340" i="15"/>
  <c r="BF340" i="15"/>
  <c r="T340" i="15"/>
  <c r="R340" i="15"/>
  <c r="P340" i="15"/>
  <c r="BI338" i="15"/>
  <c r="BH338" i="15"/>
  <c r="BG338" i="15"/>
  <c r="BF338" i="15"/>
  <c r="T338" i="15"/>
  <c r="R338" i="15"/>
  <c r="P338" i="15"/>
  <c r="BI336" i="15"/>
  <c r="BH336" i="15"/>
  <c r="BG336" i="15"/>
  <c r="BF336" i="15"/>
  <c r="T336" i="15"/>
  <c r="R336" i="15"/>
  <c r="P336" i="15"/>
  <c r="BI334" i="15"/>
  <c r="BH334" i="15"/>
  <c r="BG334" i="15"/>
  <c r="BF334" i="15"/>
  <c r="T334" i="15"/>
  <c r="R334" i="15"/>
  <c r="P334" i="15"/>
  <c r="BI332" i="15"/>
  <c r="BH332" i="15"/>
  <c r="BG332" i="15"/>
  <c r="BF332" i="15"/>
  <c r="T332" i="15"/>
  <c r="R332" i="15"/>
  <c r="P332" i="15"/>
  <c r="BI330" i="15"/>
  <c r="BH330" i="15"/>
  <c r="BG330" i="15"/>
  <c r="BF330" i="15"/>
  <c r="T330" i="15"/>
  <c r="R330" i="15"/>
  <c r="P330" i="15"/>
  <c r="BI328" i="15"/>
  <c r="BH328" i="15"/>
  <c r="BG328" i="15"/>
  <c r="BF328" i="15"/>
  <c r="T328" i="15"/>
  <c r="R328" i="15"/>
  <c r="P328" i="15"/>
  <c r="BI326" i="15"/>
  <c r="BH326" i="15"/>
  <c r="BG326" i="15"/>
  <c r="BF326" i="15"/>
  <c r="T326" i="15"/>
  <c r="R326" i="15"/>
  <c r="P326" i="15"/>
  <c r="BI324" i="15"/>
  <c r="BH324" i="15"/>
  <c r="BG324" i="15"/>
  <c r="BF324" i="15"/>
  <c r="T324" i="15"/>
  <c r="R324" i="15"/>
  <c r="P324" i="15"/>
  <c r="BI322" i="15"/>
  <c r="BH322" i="15"/>
  <c r="BG322" i="15"/>
  <c r="BF322" i="15"/>
  <c r="T322" i="15"/>
  <c r="R322" i="15"/>
  <c r="P322" i="15"/>
  <c r="BI320" i="15"/>
  <c r="BH320" i="15"/>
  <c r="BG320" i="15"/>
  <c r="BF320" i="15"/>
  <c r="T320" i="15"/>
  <c r="R320" i="15"/>
  <c r="P320" i="15"/>
  <c r="BI318" i="15"/>
  <c r="BH318" i="15"/>
  <c r="BG318" i="15"/>
  <c r="BF318" i="15"/>
  <c r="T318" i="15"/>
  <c r="R318" i="15"/>
  <c r="P318" i="15"/>
  <c r="BI316" i="15"/>
  <c r="BH316" i="15"/>
  <c r="BG316" i="15"/>
  <c r="BF316" i="15"/>
  <c r="T316" i="15"/>
  <c r="R316" i="15"/>
  <c r="P316" i="15"/>
  <c r="BI314" i="15"/>
  <c r="BH314" i="15"/>
  <c r="BG314" i="15"/>
  <c r="BF314" i="15"/>
  <c r="T314" i="15"/>
  <c r="R314" i="15"/>
  <c r="P314" i="15"/>
  <c r="BI312" i="15"/>
  <c r="BH312" i="15"/>
  <c r="BG312" i="15"/>
  <c r="BF312" i="15"/>
  <c r="T312" i="15"/>
  <c r="R312" i="15"/>
  <c r="P312" i="15"/>
  <c r="BI310" i="15"/>
  <c r="BH310" i="15"/>
  <c r="BG310" i="15"/>
  <c r="BF310" i="15"/>
  <c r="T310" i="15"/>
  <c r="R310" i="15"/>
  <c r="P310" i="15"/>
  <c r="BI308" i="15"/>
  <c r="BH308" i="15"/>
  <c r="BG308" i="15"/>
  <c r="BF308" i="15"/>
  <c r="T308" i="15"/>
  <c r="R308" i="15"/>
  <c r="P308" i="15"/>
  <c r="BI306" i="15"/>
  <c r="BH306" i="15"/>
  <c r="BG306" i="15"/>
  <c r="BF306" i="15"/>
  <c r="T306" i="15"/>
  <c r="R306" i="15"/>
  <c r="P306" i="15"/>
  <c r="BI304" i="15"/>
  <c r="BH304" i="15"/>
  <c r="BG304" i="15"/>
  <c r="BF304" i="15"/>
  <c r="T304" i="15"/>
  <c r="R304" i="15"/>
  <c r="P304" i="15"/>
  <c r="BI302" i="15"/>
  <c r="BH302" i="15"/>
  <c r="BG302" i="15"/>
  <c r="BF302" i="15"/>
  <c r="T302" i="15"/>
  <c r="R302" i="15"/>
  <c r="P302" i="15"/>
  <c r="BI300" i="15"/>
  <c r="BH300" i="15"/>
  <c r="BG300" i="15"/>
  <c r="BF300" i="15"/>
  <c r="T300" i="15"/>
  <c r="R300" i="15"/>
  <c r="P300" i="15"/>
  <c r="BI298" i="15"/>
  <c r="BH298" i="15"/>
  <c r="BG298" i="15"/>
  <c r="BF298" i="15"/>
  <c r="T298" i="15"/>
  <c r="R298" i="15"/>
  <c r="P298" i="15"/>
  <c r="BI296" i="15"/>
  <c r="BH296" i="15"/>
  <c r="BG296" i="15"/>
  <c r="BF296" i="15"/>
  <c r="T296" i="15"/>
  <c r="R296" i="15"/>
  <c r="P296" i="15"/>
  <c r="BI294" i="15"/>
  <c r="BH294" i="15"/>
  <c r="BG294" i="15"/>
  <c r="BF294" i="15"/>
  <c r="T294" i="15"/>
  <c r="R294" i="15"/>
  <c r="P294" i="15"/>
  <c r="BI292" i="15"/>
  <c r="BH292" i="15"/>
  <c r="BG292" i="15"/>
  <c r="BF292" i="15"/>
  <c r="T292" i="15"/>
  <c r="R292" i="15"/>
  <c r="P292" i="15"/>
  <c r="BI290" i="15"/>
  <c r="BH290" i="15"/>
  <c r="BG290" i="15"/>
  <c r="BF290" i="15"/>
  <c r="T290" i="15"/>
  <c r="R290" i="15"/>
  <c r="P290" i="15"/>
  <c r="BI288" i="15"/>
  <c r="BH288" i="15"/>
  <c r="BG288" i="15"/>
  <c r="BF288" i="15"/>
  <c r="T288" i="15"/>
  <c r="R288" i="15"/>
  <c r="P288" i="15"/>
  <c r="BI286" i="15"/>
  <c r="BH286" i="15"/>
  <c r="BG286" i="15"/>
  <c r="BF286" i="15"/>
  <c r="T286" i="15"/>
  <c r="R286" i="15"/>
  <c r="P286" i="15"/>
  <c r="BI284" i="15"/>
  <c r="BH284" i="15"/>
  <c r="BG284" i="15"/>
  <c r="BF284" i="15"/>
  <c r="T284" i="15"/>
  <c r="R284" i="15"/>
  <c r="P284" i="15"/>
  <c r="BI282" i="15"/>
  <c r="BH282" i="15"/>
  <c r="BG282" i="15"/>
  <c r="BF282" i="15"/>
  <c r="T282" i="15"/>
  <c r="R282" i="15"/>
  <c r="P282" i="15"/>
  <c r="BI280" i="15"/>
  <c r="BH280" i="15"/>
  <c r="BG280" i="15"/>
  <c r="BF280" i="15"/>
  <c r="T280" i="15"/>
  <c r="R280" i="15"/>
  <c r="P280" i="15"/>
  <c r="BI278" i="15"/>
  <c r="BH278" i="15"/>
  <c r="BG278" i="15"/>
  <c r="BF278" i="15"/>
  <c r="T278" i="15"/>
  <c r="R278" i="15"/>
  <c r="P278" i="15"/>
  <c r="BI276" i="15"/>
  <c r="BH276" i="15"/>
  <c r="BG276" i="15"/>
  <c r="BF276" i="15"/>
  <c r="T276" i="15"/>
  <c r="R276" i="15"/>
  <c r="P276" i="15"/>
  <c r="BI274" i="15"/>
  <c r="BH274" i="15"/>
  <c r="BG274" i="15"/>
  <c r="BF274" i="15"/>
  <c r="T274" i="15"/>
  <c r="R274" i="15"/>
  <c r="P274" i="15"/>
  <c r="BI272" i="15"/>
  <c r="BH272" i="15"/>
  <c r="BG272" i="15"/>
  <c r="BF272" i="15"/>
  <c r="T272" i="15"/>
  <c r="R272" i="15"/>
  <c r="P272" i="15"/>
  <c r="BI270" i="15"/>
  <c r="BH270" i="15"/>
  <c r="BG270" i="15"/>
  <c r="BF270" i="15"/>
  <c r="T270" i="15"/>
  <c r="R270" i="15"/>
  <c r="P270" i="15"/>
  <c r="BI268" i="15"/>
  <c r="BH268" i="15"/>
  <c r="BG268" i="15"/>
  <c r="BF268" i="15"/>
  <c r="T268" i="15"/>
  <c r="R268" i="15"/>
  <c r="P268" i="15"/>
  <c r="BI266" i="15"/>
  <c r="BH266" i="15"/>
  <c r="BG266" i="15"/>
  <c r="BF266" i="15"/>
  <c r="T266" i="15"/>
  <c r="R266" i="15"/>
  <c r="P266" i="15"/>
  <c r="BI264" i="15"/>
  <c r="BH264" i="15"/>
  <c r="BG264" i="15"/>
  <c r="BF264" i="15"/>
  <c r="T264" i="15"/>
  <c r="R264" i="15"/>
  <c r="P264" i="15"/>
  <c r="BI262" i="15"/>
  <c r="BH262" i="15"/>
  <c r="BG262" i="15"/>
  <c r="BF262" i="15"/>
  <c r="T262" i="15"/>
  <c r="R262" i="15"/>
  <c r="P262" i="15"/>
  <c r="BI260" i="15"/>
  <c r="BH260" i="15"/>
  <c r="BG260" i="15"/>
  <c r="BF260" i="15"/>
  <c r="T260" i="15"/>
  <c r="R260" i="15"/>
  <c r="P260" i="15"/>
  <c r="BI258" i="15"/>
  <c r="BH258" i="15"/>
  <c r="BG258" i="15"/>
  <c r="BF258" i="15"/>
  <c r="T258" i="15"/>
  <c r="R258" i="15"/>
  <c r="P258" i="15"/>
  <c r="BI256" i="15"/>
  <c r="BH256" i="15"/>
  <c r="BG256" i="15"/>
  <c r="BF256" i="15"/>
  <c r="T256" i="15"/>
  <c r="R256" i="15"/>
  <c r="P256" i="15"/>
  <c r="BI254" i="15"/>
  <c r="BH254" i="15"/>
  <c r="BG254" i="15"/>
  <c r="BF254" i="15"/>
  <c r="T254" i="15"/>
  <c r="R254" i="15"/>
  <c r="P254" i="15"/>
  <c r="BI252" i="15"/>
  <c r="BH252" i="15"/>
  <c r="BG252" i="15"/>
  <c r="BF252" i="15"/>
  <c r="T252" i="15"/>
  <c r="R252" i="15"/>
  <c r="P252" i="15"/>
  <c r="BI248" i="15"/>
  <c r="BH248" i="15"/>
  <c r="BG248" i="15"/>
  <c r="BF248" i="15"/>
  <c r="T248" i="15"/>
  <c r="R248" i="15"/>
  <c r="P248" i="15"/>
  <c r="BI246" i="15"/>
  <c r="BH246" i="15"/>
  <c r="BG246" i="15"/>
  <c r="BF246" i="15"/>
  <c r="T246" i="15"/>
  <c r="R246" i="15"/>
  <c r="P246" i="15"/>
  <c r="BI244" i="15"/>
  <c r="BH244" i="15"/>
  <c r="BG244" i="15"/>
  <c r="BF244" i="15"/>
  <c r="T244" i="15"/>
  <c r="R244" i="15"/>
  <c r="P244" i="15"/>
  <c r="J65" i="15"/>
  <c r="BI240" i="15"/>
  <c r="BH240" i="15"/>
  <c r="BG240" i="15"/>
  <c r="BF240" i="15"/>
  <c r="T240" i="15"/>
  <c r="R240" i="15"/>
  <c r="P240" i="15"/>
  <c r="BI238" i="15"/>
  <c r="BH238" i="15"/>
  <c r="BG238" i="15"/>
  <c r="BF238" i="15"/>
  <c r="T238" i="15"/>
  <c r="R238" i="15"/>
  <c r="P238" i="15"/>
  <c r="BI236" i="15"/>
  <c r="BH236" i="15"/>
  <c r="BG236" i="15"/>
  <c r="BF236" i="15"/>
  <c r="T236" i="15"/>
  <c r="R236" i="15"/>
  <c r="P236" i="15"/>
  <c r="BI234" i="15"/>
  <c r="BH234" i="15"/>
  <c r="BG234" i="15"/>
  <c r="BF234" i="15"/>
  <c r="T234" i="15"/>
  <c r="R234" i="15"/>
  <c r="P234" i="15"/>
  <c r="BI232" i="15"/>
  <c r="BH232" i="15"/>
  <c r="BG232" i="15"/>
  <c r="BF232" i="15"/>
  <c r="T232" i="15"/>
  <c r="R232" i="15"/>
  <c r="P232" i="15"/>
  <c r="BI230" i="15"/>
  <c r="BH230" i="15"/>
  <c r="BG230" i="15"/>
  <c r="BF230" i="15"/>
  <c r="T230" i="15"/>
  <c r="R230" i="15"/>
  <c r="P230" i="15"/>
  <c r="BI228" i="15"/>
  <c r="BH228" i="15"/>
  <c r="BG228" i="15"/>
  <c r="BF228" i="15"/>
  <c r="T228" i="15"/>
  <c r="R228" i="15"/>
  <c r="P228" i="15"/>
  <c r="BI226" i="15"/>
  <c r="BH226" i="15"/>
  <c r="BG226" i="15"/>
  <c r="BF226" i="15"/>
  <c r="T226" i="15"/>
  <c r="R226" i="15"/>
  <c r="P226" i="15"/>
  <c r="BI224" i="15"/>
  <c r="BH224" i="15"/>
  <c r="BG224" i="15"/>
  <c r="BF224" i="15"/>
  <c r="T224" i="15"/>
  <c r="R224" i="15"/>
  <c r="P224" i="15"/>
  <c r="BI222" i="15"/>
  <c r="BH222" i="15"/>
  <c r="BG222" i="15"/>
  <c r="BF222" i="15"/>
  <c r="T222" i="15"/>
  <c r="R222" i="15"/>
  <c r="P222" i="15"/>
  <c r="BI220" i="15"/>
  <c r="BH220" i="15"/>
  <c r="BG220" i="15"/>
  <c r="BF220" i="15"/>
  <c r="T220" i="15"/>
  <c r="R220" i="15"/>
  <c r="P220" i="15"/>
  <c r="BI218" i="15"/>
  <c r="BH218" i="15"/>
  <c r="BG218" i="15"/>
  <c r="BF218" i="15"/>
  <c r="T218" i="15"/>
  <c r="R218" i="15"/>
  <c r="P218" i="15"/>
  <c r="BI216" i="15"/>
  <c r="BH216" i="15"/>
  <c r="BG216" i="15"/>
  <c r="BF216" i="15"/>
  <c r="T216" i="15"/>
  <c r="R216" i="15"/>
  <c r="P216" i="15"/>
  <c r="BI214" i="15"/>
  <c r="BH214" i="15"/>
  <c r="BG214" i="15"/>
  <c r="BF214" i="15"/>
  <c r="T214" i="15"/>
  <c r="R214" i="15"/>
  <c r="P214" i="15"/>
  <c r="BI211" i="15"/>
  <c r="BH211" i="15"/>
  <c r="BG211" i="15"/>
  <c r="BF211" i="15"/>
  <c r="T211" i="15"/>
  <c r="R211" i="15"/>
  <c r="P211" i="15"/>
  <c r="BI209" i="15"/>
  <c r="BH209" i="15"/>
  <c r="BG209" i="15"/>
  <c r="BF209" i="15"/>
  <c r="T209" i="15"/>
  <c r="R209" i="15"/>
  <c r="P209" i="15"/>
  <c r="BI207" i="15"/>
  <c r="BH207" i="15"/>
  <c r="BG207" i="15"/>
  <c r="BF207" i="15"/>
  <c r="T207" i="15"/>
  <c r="R207" i="15"/>
  <c r="P207" i="15"/>
  <c r="BI205" i="15"/>
  <c r="BH205" i="15"/>
  <c r="BG205" i="15"/>
  <c r="BF205" i="15"/>
  <c r="T205" i="15"/>
  <c r="R205" i="15"/>
  <c r="P205" i="15"/>
  <c r="BI202" i="15"/>
  <c r="BH202" i="15"/>
  <c r="BG202" i="15"/>
  <c r="BF202" i="15"/>
  <c r="T202" i="15"/>
  <c r="R202" i="15"/>
  <c r="P202" i="15"/>
  <c r="BI200" i="15"/>
  <c r="BH200" i="15"/>
  <c r="BG200" i="15"/>
  <c r="BF200" i="15"/>
  <c r="T200" i="15"/>
  <c r="R200" i="15"/>
  <c r="P200" i="15"/>
  <c r="BI198" i="15"/>
  <c r="BH198" i="15"/>
  <c r="BG198" i="15"/>
  <c r="BF198" i="15"/>
  <c r="T198" i="15"/>
  <c r="R198" i="15"/>
  <c r="P198" i="15"/>
  <c r="BI196" i="15"/>
  <c r="BH196" i="15"/>
  <c r="BG196" i="15"/>
  <c r="BF196" i="15"/>
  <c r="T196" i="15"/>
  <c r="R196" i="15"/>
  <c r="P196" i="15"/>
  <c r="BI194" i="15"/>
  <c r="BH194" i="15"/>
  <c r="BG194" i="15"/>
  <c r="BF194" i="15"/>
  <c r="T194" i="15"/>
  <c r="R194" i="15"/>
  <c r="P194" i="15"/>
  <c r="BI192" i="15"/>
  <c r="BH192" i="15"/>
  <c r="BG192" i="15"/>
  <c r="BF192" i="15"/>
  <c r="T192" i="15"/>
  <c r="R192" i="15"/>
  <c r="P192" i="15"/>
  <c r="BI190" i="15"/>
  <c r="BH190" i="15"/>
  <c r="BG190" i="15"/>
  <c r="BF190" i="15"/>
  <c r="T190" i="15"/>
  <c r="R190" i="15"/>
  <c r="P190" i="15"/>
  <c r="BI188" i="15"/>
  <c r="BH188" i="15"/>
  <c r="BG188" i="15"/>
  <c r="BF188" i="15"/>
  <c r="T188" i="15"/>
  <c r="R188" i="15"/>
  <c r="P188" i="15"/>
  <c r="BI186" i="15"/>
  <c r="BH186" i="15"/>
  <c r="BG186" i="15"/>
  <c r="BF186" i="15"/>
  <c r="T186" i="15"/>
  <c r="R186" i="15"/>
  <c r="P186" i="15"/>
  <c r="BI184" i="15"/>
  <c r="BH184" i="15"/>
  <c r="BG184" i="15"/>
  <c r="BF184" i="15"/>
  <c r="T184" i="15"/>
  <c r="R184" i="15"/>
  <c r="P184" i="15"/>
  <c r="BI182" i="15"/>
  <c r="BH182" i="15"/>
  <c r="BG182" i="15"/>
  <c r="BF182" i="15"/>
  <c r="T182" i="15"/>
  <c r="R182" i="15"/>
  <c r="P182" i="15"/>
  <c r="BI180" i="15"/>
  <c r="BH180" i="15"/>
  <c r="BG180" i="15"/>
  <c r="BF180" i="15"/>
  <c r="T180" i="15"/>
  <c r="R180" i="15"/>
  <c r="P180" i="15"/>
  <c r="BI178" i="15"/>
  <c r="BH178" i="15"/>
  <c r="BG178" i="15"/>
  <c r="BF178" i="15"/>
  <c r="T178" i="15"/>
  <c r="R178" i="15"/>
  <c r="P178" i="15"/>
  <c r="BI174" i="15"/>
  <c r="BH174" i="15"/>
  <c r="BG174" i="15"/>
  <c r="BF174" i="15"/>
  <c r="T174" i="15"/>
  <c r="R174" i="15"/>
  <c r="P174" i="15"/>
  <c r="BI172" i="15"/>
  <c r="BH172" i="15"/>
  <c r="BG172" i="15"/>
  <c r="BF172" i="15"/>
  <c r="T172" i="15"/>
  <c r="R172" i="15"/>
  <c r="P172" i="15"/>
  <c r="BI170" i="15"/>
  <c r="BH170" i="15"/>
  <c r="BG170" i="15"/>
  <c r="BF170" i="15"/>
  <c r="T170" i="15"/>
  <c r="R170" i="15"/>
  <c r="P170" i="15"/>
  <c r="BI168" i="15"/>
  <c r="BH168" i="15"/>
  <c r="BG168" i="15"/>
  <c r="BF168" i="15"/>
  <c r="T168" i="15"/>
  <c r="R168" i="15"/>
  <c r="P168" i="15"/>
  <c r="BI166" i="15"/>
  <c r="BH166" i="15"/>
  <c r="BG166" i="15"/>
  <c r="BF166" i="15"/>
  <c r="T166" i="15"/>
  <c r="R166" i="15"/>
  <c r="P166" i="15"/>
  <c r="BI164" i="15"/>
  <c r="BH164" i="15"/>
  <c r="BG164" i="15"/>
  <c r="BF164" i="15"/>
  <c r="T164" i="15"/>
  <c r="R164" i="15"/>
  <c r="P164" i="15"/>
  <c r="BI162" i="15"/>
  <c r="BH162" i="15"/>
  <c r="BG162" i="15"/>
  <c r="BF162" i="15"/>
  <c r="T162" i="15"/>
  <c r="R162" i="15"/>
  <c r="P162" i="15"/>
  <c r="BI160" i="15"/>
  <c r="BH160" i="15"/>
  <c r="BG160" i="15"/>
  <c r="BF160" i="15"/>
  <c r="T160" i="15"/>
  <c r="R160" i="15"/>
  <c r="P160" i="15"/>
  <c r="BI158" i="15"/>
  <c r="BH158" i="15"/>
  <c r="BG158" i="15"/>
  <c r="BF158" i="15"/>
  <c r="T158" i="15"/>
  <c r="R158" i="15"/>
  <c r="P158" i="15"/>
  <c r="BI156" i="15"/>
  <c r="BH156" i="15"/>
  <c r="BG156" i="15"/>
  <c r="BF156" i="15"/>
  <c r="T156" i="15"/>
  <c r="R156" i="15"/>
  <c r="P156" i="15"/>
  <c r="BI154" i="15"/>
  <c r="BH154" i="15"/>
  <c r="BG154" i="15"/>
  <c r="BF154" i="15"/>
  <c r="T154" i="15"/>
  <c r="R154" i="15"/>
  <c r="P154" i="15"/>
  <c r="BI152" i="15"/>
  <c r="BH152" i="15"/>
  <c r="BG152" i="15"/>
  <c r="BF152" i="15"/>
  <c r="T152" i="15"/>
  <c r="R152" i="15"/>
  <c r="P152" i="15"/>
  <c r="BI150" i="15"/>
  <c r="BH150" i="15"/>
  <c r="BG150" i="15"/>
  <c r="BF150" i="15"/>
  <c r="T150" i="15"/>
  <c r="R150" i="15"/>
  <c r="P150" i="15"/>
  <c r="BI148" i="15"/>
  <c r="BH148" i="15"/>
  <c r="BG148" i="15"/>
  <c r="BF148" i="15"/>
  <c r="T148" i="15"/>
  <c r="R148" i="15"/>
  <c r="P148" i="15"/>
  <c r="BI146" i="15"/>
  <c r="BH146" i="15"/>
  <c r="BG146" i="15"/>
  <c r="BF146" i="15"/>
  <c r="T146" i="15"/>
  <c r="R146" i="15"/>
  <c r="P146" i="15"/>
  <c r="BI144" i="15"/>
  <c r="BH144" i="15"/>
  <c r="BG144" i="15"/>
  <c r="BF144" i="15"/>
  <c r="T144" i="15"/>
  <c r="R144" i="15"/>
  <c r="P144" i="15"/>
  <c r="BI142" i="15"/>
  <c r="BH142" i="15"/>
  <c r="BG142" i="15"/>
  <c r="BF142" i="15"/>
  <c r="T142" i="15"/>
  <c r="R142" i="15"/>
  <c r="P142" i="15"/>
  <c r="BI140" i="15"/>
  <c r="BH140" i="15"/>
  <c r="BG140" i="15"/>
  <c r="BF140" i="15"/>
  <c r="T140" i="15"/>
  <c r="R140" i="15"/>
  <c r="P140" i="15"/>
  <c r="BI138" i="15"/>
  <c r="BH138" i="15"/>
  <c r="BG138" i="15"/>
  <c r="BF138" i="15"/>
  <c r="T138" i="15"/>
  <c r="R138" i="15"/>
  <c r="P138" i="15"/>
  <c r="BI136" i="15"/>
  <c r="BH136" i="15"/>
  <c r="BG136" i="15"/>
  <c r="BF136" i="15"/>
  <c r="T136" i="15"/>
  <c r="R136" i="15"/>
  <c r="P136" i="15"/>
  <c r="BI134" i="15"/>
  <c r="BH134" i="15"/>
  <c r="BG134" i="15"/>
  <c r="BF134" i="15"/>
  <c r="T134" i="15"/>
  <c r="R134" i="15"/>
  <c r="P134" i="15"/>
  <c r="BI132" i="15"/>
  <c r="BH132" i="15"/>
  <c r="BG132" i="15"/>
  <c r="BF132" i="15"/>
  <c r="T132" i="15"/>
  <c r="R132" i="15"/>
  <c r="P132" i="15"/>
  <c r="BI130" i="15"/>
  <c r="BH130" i="15"/>
  <c r="BG130" i="15"/>
  <c r="BF130" i="15"/>
  <c r="T130" i="15"/>
  <c r="R130" i="15"/>
  <c r="P130" i="15"/>
  <c r="BI128" i="15"/>
  <c r="BH128" i="15"/>
  <c r="BG128" i="15"/>
  <c r="BF128" i="15"/>
  <c r="T128" i="15"/>
  <c r="R128" i="15"/>
  <c r="P128" i="15"/>
  <c r="BI126" i="15"/>
  <c r="BH126" i="15"/>
  <c r="BG126" i="15"/>
  <c r="BF126" i="15"/>
  <c r="T126" i="15"/>
  <c r="R126" i="15"/>
  <c r="P126" i="15"/>
  <c r="BI124" i="15"/>
  <c r="BH124" i="15"/>
  <c r="BG124" i="15"/>
  <c r="BF124" i="15"/>
  <c r="T124" i="15"/>
  <c r="R124" i="15"/>
  <c r="P124" i="15"/>
  <c r="BI122" i="15"/>
  <c r="BH122" i="15"/>
  <c r="BG122" i="15"/>
  <c r="BF122" i="15"/>
  <c r="T122" i="15"/>
  <c r="R122" i="15"/>
  <c r="P122" i="15"/>
  <c r="BI120" i="15"/>
  <c r="BH120" i="15"/>
  <c r="BG120" i="15"/>
  <c r="BF120" i="15"/>
  <c r="T120" i="15"/>
  <c r="R120" i="15"/>
  <c r="P120" i="15"/>
  <c r="BI118" i="15"/>
  <c r="BH118" i="15"/>
  <c r="BG118" i="15"/>
  <c r="BF118" i="15"/>
  <c r="T118" i="15"/>
  <c r="R118" i="15"/>
  <c r="P118" i="15"/>
  <c r="BI116" i="15"/>
  <c r="BH116" i="15"/>
  <c r="BG116" i="15"/>
  <c r="BF116" i="15"/>
  <c r="T116" i="15"/>
  <c r="R116" i="15"/>
  <c r="P116" i="15"/>
  <c r="BI114" i="15"/>
  <c r="BH114" i="15"/>
  <c r="BG114" i="15"/>
  <c r="BF114" i="15"/>
  <c r="T114" i="15"/>
  <c r="R114" i="15"/>
  <c r="P114" i="15"/>
  <c r="BI112" i="15"/>
  <c r="BH112" i="15"/>
  <c r="BG112" i="15"/>
  <c r="BF112" i="15"/>
  <c r="T112" i="15"/>
  <c r="R112" i="15"/>
  <c r="P112" i="15"/>
  <c r="BI110" i="15"/>
  <c r="BH110" i="15"/>
  <c r="BG110" i="15"/>
  <c r="BF110" i="15"/>
  <c r="T110" i="15"/>
  <c r="R110" i="15"/>
  <c r="P110" i="15"/>
  <c r="BI108" i="15"/>
  <c r="BH108" i="15"/>
  <c r="BG108" i="15"/>
  <c r="BF108" i="15"/>
  <c r="T108" i="15"/>
  <c r="R108" i="15"/>
  <c r="P108" i="15"/>
  <c r="BI106" i="15"/>
  <c r="BH106" i="15"/>
  <c r="BG106" i="15"/>
  <c r="BF106" i="15"/>
  <c r="T106" i="15"/>
  <c r="R106" i="15"/>
  <c r="P106" i="15"/>
  <c r="BI104" i="15"/>
  <c r="BH104" i="15"/>
  <c r="BG104" i="15"/>
  <c r="BF104" i="15"/>
  <c r="T104" i="15"/>
  <c r="R104" i="15"/>
  <c r="P104" i="15"/>
  <c r="BI102" i="15"/>
  <c r="BH102" i="15"/>
  <c r="BG102" i="15"/>
  <c r="BF102" i="15"/>
  <c r="T102" i="15"/>
  <c r="R102" i="15"/>
  <c r="P102" i="15"/>
  <c r="BI100" i="15"/>
  <c r="BH100" i="15"/>
  <c r="BG100" i="15"/>
  <c r="BF100" i="15"/>
  <c r="T100" i="15"/>
  <c r="R100" i="15"/>
  <c r="P100" i="15"/>
  <c r="BI98" i="15"/>
  <c r="BH98" i="15"/>
  <c r="BG98" i="15"/>
  <c r="BF98" i="15"/>
  <c r="T98" i="15"/>
  <c r="R98" i="15"/>
  <c r="P98" i="15"/>
  <c r="BI96" i="15"/>
  <c r="BH96" i="15"/>
  <c r="BG96" i="15"/>
  <c r="BF96" i="15"/>
  <c r="T96" i="15"/>
  <c r="R96" i="15"/>
  <c r="P96" i="15"/>
  <c r="J91" i="15"/>
  <c r="J90" i="15"/>
  <c r="F90" i="15"/>
  <c r="F88" i="15"/>
  <c r="E86" i="15"/>
  <c r="J55" i="15"/>
  <c r="J54" i="15"/>
  <c r="F54" i="15"/>
  <c r="F52" i="15"/>
  <c r="E50" i="15"/>
  <c r="J18" i="15"/>
  <c r="E18" i="15"/>
  <c r="F91" i="15" s="1"/>
  <c r="J17" i="15"/>
  <c r="J12" i="15"/>
  <c r="J88" i="15" s="1"/>
  <c r="E7" i="15"/>
  <c r="E48" i="15" s="1"/>
  <c r="J37" i="14"/>
  <c r="J36" i="14"/>
  <c r="AY67" i="1"/>
  <c r="J35" i="14"/>
  <c r="AX67" i="1"/>
  <c r="BI172" i="14"/>
  <c r="BH172" i="14"/>
  <c r="BG172" i="14"/>
  <c r="BF172" i="14"/>
  <c r="T172" i="14"/>
  <c r="R172" i="14"/>
  <c r="P172" i="14"/>
  <c r="BI170" i="14"/>
  <c r="BH170" i="14"/>
  <c r="BG170" i="14"/>
  <c r="BF170" i="14"/>
  <c r="T170" i="14"/>
  <c r="R170" i="14"/>
  <c r="P170" i="14"/>
  <c r="BI168" i="14"/>
  <c r="BH168" i="14"/>
  <c r="BG168" i="14"/>
  <c r="BF168" i="14"/>
  <c r="T168" i="14"/>
  <c r="R168" i="14"/>
  <c r="P168" i="14"/>
  <c r="BI166" i="14"/>
  <c r="BH166" i="14"/>
  <c r="BG166" i="14"/>
  <c r="BF166" i="14"/>
  <c r="T166" i="14"/>
  <c r="R166" i="14"/>
  <c r="P166" i="14"/>
  <c r="BI164" i="14"/>
  <c r="BH164" i="14"/>
  <c r="BG164" i="14"/>
  <c r="BF164" i="14"/>
  <c r="T164" i="14"/>
  <c r="R164" i="14"/>
  <c r="P164" i="14"/>
  <c r="BI162" i="14"/>
  <c r="BH162" i="14"/>
  <c r="BG162" i="14"/>
  <c r="BF162" i="14"/>
  <c r="T162" i="14"/>
  <c r="R162" i="14"/>
  <c r="P162" i="14"/>
  <c r="BI160" i="14"/>
  <c r="BH160" i="14"/>
  <c r="BG160" i="14"/>
  <c r="BF160" i="14"/>
  <c r="T160" i="14"/>
  <c r="R160" i="14"/>
  <c r="P160" i="14"/>
  <c r="BI158" i="14"/>
  <c r="BH158" i="14"/>
  <c r="BG158" i="14"/>
  <c r="BF158" i="14"/>
  <c r="T158" i="14"/>
  <c r="R158" i="14"/>
  <c r="P158" i="14"/>
  <c r="BI156" i="14"/>
  <c r="BH156" i="14"/>
  <c r="BG156" i="14"/>
  <c r="BF156" i="14"/>
  <c r="T156" i="14"/>
  <c r="R156" i="14"/>
  <c r="P156" i="14"/>
  <c r="BI154" i="14"/>
  <c r="BH154" i="14"/>
  <c r="BG154" i="14"/>
  <c r="BF154" i="14"/>
  <c r="T154" i="14"/>
  <c r="R154" i="14"/>
  <c r="P154" i="14"/>
  <c r="BI152" i="14"/>
  <c r="BH152" i="14"/>
  <c r="BG152" i="14"/>
  <c r="BF152" i="14"/>
  <c r="T152" i="14"/>
  <c r="R152" i="14"/>
  <c r="P152" i="14"/>
  <c r="BI150" i="14"/>
  <c r="BH150" i="14"/>
  <c r="BG150" i="14"/>
  <c r="BF150" i="14"/>
  <c r="T150" i="14"/>
  <c r="R150" i="14"/>
  <c r="P150" i="14"/>
  <c r="BI148" i="14"/>
  <c r="BH148" i="14"/>
  <c r="BG148" i="14"/>
  <c r="BF148" i="14"/>
  <c r="T148" i="14"/>
  <c r="R148" i="14"/>
  <c r="P148" i="14"/>
  <c r="BI146" i="14"/>
  <c r="BH146" i="14"/>
  <c r="BG146" i="14"/>
  <c r="BF146" i="14"/>
  <c r="T146" i="14"/>
  <c r="R146" i="14"/>
  <c r="P146" i="14"/>
  <c r="BI144" i="14"/>
  <c r="BH144" i="14"/>
  <c r="BG144" i="14"/>
  <c r="BF144" i="14"/>
  <c r="T144" i="14"/>
  <c r="R144" i="14"/>
  <c r="P144" i="14"/>
  <c r="BI142" i="14"/>
  <c r="BH142" i="14"/>
  <c r="BG142" i="14"/>
  <c r="BF142" i="14"/>
  <c r="T142" i="14"/>
  <c r="R142" i="14"/>
  <c r="P142" i="14"/>
  <c r="BI139" i="14"/>
  <c r="BH139" i="14"/>
  <c r="BG139" i="14"/>
  <c r="BF139" i="14"/>
  <c r="T139" i="14"/>
  <c r="R139" i="14"/>
  <c r="P139" i="14"/>
  <c r="BI137" i="14"/>
  <c r="BH137" i="14"/>
  <c r="BG137" i="14"/>
  <c r="BF137" i="14"/>
  <c r="T137" i="14"/>
  <c r="R137" i="14"/>
  <c r="P137" i="14"/>
  <c r="BI135" i="14"/>
  <c r="BH135" i="14"/>
  <c r="BG135" i="14"/>
  <c r="BF135" i="14"/>
  <c r="T135" i="14"/>
  <c r="R135" i="14"/>
  <c r="P135" i="14"/>
  <c r="BI133" i="14"/>
  <c r="BH133" i="14"/>
  <c r="BG133" i="14"/>
  <c r="BF133" i="14"/>
  <c r="T133" i="14"/>
  <c r="R133" i="14"/>
  <c r="P133" i="14"/>
  <c r="BI131" i="14"/>
  <c r="BH131" i="14"/>
  <c r="BG131" i="14"/>
  <c r="BF131" i="14"/>
  <c r="T131" i="14"/>
  <c r="R131" i="14"/>
  <c r="P131" i="14"/>
  <c r="BI129" i="14"/>
  <c r="BH129" i="14"/>
  <c r="BG129" i="14"/>
  <c r="BF129" i="14"/>
  <c r="T129" i="14"/>
  <c r="R129" i="14"/>
  <c r="P129" i="14"/>
  <c r="BI127" i="14"/>
  <c r="BH127" i="14"/>
  <c r="BG127" i="14"/>
  <c r="BF127" i="14"/>
  <c r="T127" i="14"/>
  <c r="R127" i="14"/>
  <c r="P127" i="14"/>
  <c r="BI125" i="14"/>
  <c r="BH125" i="14"/>
  <c r="BG125" i="14"/>
  <c r="BF125" i="14"/>
  <c r="T125" i="14"/>
  <c r="R125" i="14"/>
  <c r="P125" i="14"/>
  <c r="BI123" i="14"/>
  <c r="BH123" i="14"/>
  <c r="BG123" i="14"/>
  <c r="BF123" i="14"/>
  <c r="T123" i="14"/>
  <c r="R123" i="14"/>
  <c r="P123" i="14"/>
  <c r="BI121" i="14"/>
  <c r="BH121" i="14"/>
  <c r="BG121" i="14"/>
  <c r="BF121" i="14"/>
  <c r="T121" i="14"/>
  <c r="R121" i="14"/>
  <c r="P121" i="14"/>
  <c r="BI119" i="14"/>
  <c r="BH119" i="14"/>
  <c r="BG119" i="14"/>
  <c r="BF119" i="14"/>
  <c r="T119" i="14"/>
  <c r="R119" i="14"/>
  <c r="P119" i="14"/>
  <c r="BI117" i="14"/>
  <c r="BH117" i="14"/>
  <c r="BG117" i="14"/>
  <c r="BF117" i="14"/>
  <c r="T117" i="14"/>
  <c r="R117" i="14"/>
  <c r="P117" i="14"/>
  <c r="BI115" i="14"/>
  <c r="BH115" i="14"/>
  <c r="BG115" i="14"/>
  <c r="BF115" i="14"/>
  <c r="T115" i="14"/>
  <c r="R115" i="14"/>
  <c r="P115" i="14"/>
  <c r="BI112" i="14"/>
  <c r="BH112" i="14"/>
  <c r="BG112" i="14"/>
  <c r="BF112" i="14"/>
  <c r="T112" i="14"/>
  <c r="R112" i="14"/>
  <c r="P112" i="14"/>
  <c r="BI110" i="14"/>
  <c r="BH110" i="14"/>
  <c r="BG110" i="14"/>
  <c r="BF110" i="14"/>
  <c r="T110" i="14"/>
  <c r="R110" i="14"/>
  <c r="P110" i="14"/>
  <c r="BI108" i="14"/>
  <c r="BH108" i="14"/>
  <c r="BG108" i="14"/>
  <c r="BF108" i="14"/>
  <c r="T108" i="14"/>
  <c r="R108" i="14"/>
  <c r="P108" i="14"/>
  <c r="BI106" i="14"/>
  <c r="BH106" i="14"/>
  <c r="BG106" i="14"/>
  <c r="BF106" i="14"/>
  <c r="T106" i="14"/>
  <c r="R106" i="14"/>
  <c r="P106" i="14"/>
  <c r="BI104" i="14"/>
  <c r="BH104" i="14"/>
  <c r="BG104" i="14"/>
  <c r="BF104" i="14"/>
  <c r="T104" i="14"/>
  <c r="R104" i="14"/>
  <c r="P104" i="14"/>
  <c r="BI102" i="14"/>
  <c r="BH102" i="14"/>
  <c r="BG102" i="14"/>
  <c r="BF102" i="14"/>
  <c r="T102" i="14"/>
  <c r="R102" i="14"/>
  <c r="P102" i="14"/>
  <c r="BI100" i="14"/>
  <c r="BH100" i="14"/>
  <c r="BG100" i="14"/>
  <c r="BF100" i="14"/>
  <c r="T100" i="14"/>
  <c r="R100" i="14"/>
  <c r="P100" i="14"/>
  <c r="BI98" i="14"/>
  <c r="BH98" i="14"/>
  <c r="BG98" i="14"/>
  <c r="BF98" i="14"/>
  <c r="T98" i="14"/>
  <c r="R98" i="14"/>
  <c r="P98" i="14"/>
  <c r="BI96" i="14"/>
  <c r="BH96" i="14"/>
  <c r="BG96" i="14"/>
  <c r="BF96" i="14"/>
  <c r="T96" i="14"/>
  <c r="R96" i="14"/>
  <c r="P96" i="14"/>
  <c r="BI94" i="14"/>
  <c r="BH94" i="14"/>
  <c r="BG94" i="14"/>
  <c r="BF94" i="14"/>
  <c r="T94" i="14"/>
  <c r="R94" i="14"/>
  <c r="P94" i="14"/>
  <c r="BI92" i="14"/>
  <c r="BH92" i="14"/>
  <c r="BG92" i="14"/>
  <c r="BF92" i="14"/>
  <c r="T92" i="14"/>
  <c r="R92" i="14"/>
  <c r="P92" i="14"/>
  <c r="BI90" i="14"/>
  <c r="BH90" i="14"/>
  <c r="BG90" i="14"/>
  <c r="BF90" i="14"/>
  <c r="T90" i="14"/>
  <c r="R90" i="14"/>
  <c r="P90" i="14"/>
  <c r="BI88" i="14"/>
  <c r="BH88" i="14"/>
  <c r="BG88" i="14"/>
  <c r="BF88" i="14"/>
  <c r="T88" i="14"/>
  <c r="R88" i="14"/>
  <c r="P88" i="14"/>
  <c r="BI86" i="14"/>
  <c r="BH86" i="14"/>
  <c r="BG86" i="14"/>
  <c r="BF86" i="14"/>
  <c r="T86" i="14"/>
  <c r="R86" i="14"/>
  <c r="P86" i="14"/>
  <c r="BI84" i="14"/>
  <c r="BH84" i="14"/>
  <c r="BG84" i="14"/>
  <c r="BF84" i="14"/>
  <c r="T84" i="14"/>
  <c r="R84" i="14"/>
  <c r="P84" i="14"/>
  <c r="J79" i="14"/>
  <c r="J78" i="14"/>
  <c r="F78" i="14"/>
  <c r="F76" i="14"/>
  <c r="E74" i="14"/>
  <c r="J55" i="14"/>
  <c r="J54" i="14"/>
  <c r="F54" i="14"/>
  <c r="F52" i="14"/>
  <c r="E50" i="14"/>
  <c r="J18" i="14"/>
  <c r="E18" i="14"/>
  <c r="F55" i="14" s="1"/>
  <c r="J17" i="14"/>
  <c r="J12" i="14"/>
  <c r="J76" i="14"/>
  <c r="E7" i="14"/>
  <c r="E72" i="14" s="1"/>
  <c r="J37" i="13"/>
  <c r="J36" i="13"/>
  <c r="AY66" i="1" s="1"/>
  <c r="J35" i="13"/>
  <c r="AX66" i="1"/>
  <c r="BI112" i="13"/>
  <c r="BH112" i="13"/>
  <c r="BG112" i="13"/>
  <c r="BF112" i="13"/>
  <c r="T112" i="13"/>
  <c r="R112" i="13"/>
  <c r="P112" i="13"/>
  <c r="BI110" i="13"/>
  <c r="BH110" i="13"/>
  <c r="BG110" i="13"/>
  <c r="BF110" i="13"/>
  <c r="T110" i="13"/>
  <c r="R110" i="13"/>
  <c r="P110" i="13"/>
  <c r="BI108" i="13"/>
  <c r="BH108" i="13"/>
  <c r="BG108" i="13"/>
  <c r="BF108" i="13"/>
  <c r="T108" i="13"/>
  <c r="R108" i="13"/>
  <c r="P108" i="13"/>
  <c r="BI105" i="13"/>
  <c r="BH105" i="13"/>
  <c r="BG105" i="13"/>
  <c r="BF105" i="13"/>
  <c r="T105" i="13"/>
  <c r="R105" i="13"/>
  <c r="P105" i="13"/>
  <c r="BI103" i="13"/>
  <c r="BH103" i="13"/>
  <c r="BG103" i="13"/>
  <c r="BF103" i="13"/>
  <c r="T103" i="13"/>
  <c r="R103" i="13"/>
  <c r="P103" i="13"/>
  <c r="BI100" i="13"/>
  <c r="BH100" i="13"/>
  <c r="BG100" i="13"/>
  <c r="BF100" i="13"/>
  <c r="T100" i="13"/>
  <c r="R100" i="13"/>
  <c r="P100" i="13"/>
  <c r="BI98" i="13"/>
  <c r="BH98" i="13"/>
  <c r="BG98" i="13"/>
  <c r="BF98" i="13"/>
  <c r="T98" i="13"/>
  <c r="R98" i="13"/>
  <c r="P98" i="13"/>
  <c r="BI96" i="13"/>
  <c r="BH96" i="13"/>
  <c r="BG96" i="13"/>
  <c r="BF96" i="13"/>
  <c r="T96" i="13"/>
  <c r="R96" i="13"/>
  <c r="P96" i="13"/>
  <c r="BI94" i="13"/>
  <c r="BH94" i="13"/>
  <c r="BG94" i="13"/>
  <c r="BF94" i="13"/>
  <c r="T94" i="13"/>
  <c r="R94" i="13"/>
  <c r="P94" i="13"/>
  <c r="BI92" i="13"/>
  <c r="BH92" i="13"/>
  <c r="BG92" i="13"/>
  <c r="BF92" i="13"/>
  <c r="T92" i="13"/>
  <c r="R92" i="13"/>
  <c r="P92" i="13"/>
  <c r="BI90" i="13"/>
  <c r="BH90" i="13"/>
  <c r="BG90" i="13"/>
  <c r="BF90" i="13"/>
  <c r="T90" i="13"/>
  <c r="R90" i="13"/>
  <c r="P90" i="13"/>
  <c r="BI88" i="13"/>
  <c r="BH88" i="13"/>
  <c r="BG88" i="13"/>
  <c r="BF88" i="13"/>
  <c r="T88" i="13"/>
  <c r="R88" i="13"/>
  <c r="P88" i="13"/>
  <c r="BI86" i="13"/>
  <c r="BH86" i="13"/>
  <c r="BG86" i="13"/>
  <c r="BF86" i="13"/>
  <c r="T86" i="13"/>
  <c r="R86" i="13"/>
  <c r="P86" i="13"/>
  <c r="BI84" i="13"/>
  <c r="BH84" i="13"/>
  <c r="BG84" i="13"/>
  <c r="BF84" i="13"/>
  <c r="T84" i="13"/>
  <c r="R84" i="13"/>
  <c r="P84" i="13"/>
  <c r="J79" i="13"/>
  <c r="J78" i="13"/>
  <c r="F78" i="13"/>
  <c r="F76" i="13"/>
  <c r="E74" i="13"/>
  <c r="J55" i="13"/>
  <c r="J54" i="13"/>
  <c r="F54" i="13"/>
  <c r="F52" i="13"/>
  <c r="E50" i="13"/>
  <c r="J18" i="13"/>
  <c r="E18" i="13"/>
  <c r="F55" i="13"/>
  <c r="J17" i="13"/>
  <c r="J12" i="13"/>
  <c r="J76" i="13"/>
  <c r="E7" i="13"/>
  <c r="E48" i="13" s="1"/>
  <c r="J37" i="12"/>
  <c r="J36" i="12"/>
  <c r="AY65" i="1"/>
  <c r="J35" i="12"/>
  <c r="AX65" i="1"/>
  <c r="BI134" i="12"/>
  <c r="BH134" i="12"/>
  <c r="BG134" i="12"/>
  <c r="BF134" i="12"/>
  <c r="T134" i="12"/>
  <c r="R134" i="12"/>
  <c r="P134" i="12"/>
  <c r="BI132" i="12"/>
  <c r="BH132" i="12"/>
  <c r="BG132" i="12"/>
  <c r="BF132" i="12"/>
  <c r="T132" i="12"/>
  <c r="R132" i="12"/>
  <c r="P132" i="12"/>
  <c r="BI130" i="12"/>
  <c r="BH130" i="12"/>
  <c r="BG130" i="12"/>
  <c r="BF130" i="12"/>
  <c r="T130" i="12"/>
  <c r="R130" i="12"/>
  <c r="P130" i="12"/>
  <c r="BI127" i="12"/>
  <c r="BH127" i="12"/>
  <c r="BG127" i="12"/>
  <c r="BF127" i="12"/>
  <c r="T127" i="12"/>
  <c r="R127" i="12"/>
  <c r="P127" i="12"/>
  <c r="BI125" i="12"/>
  <c r="BH125" i="12"/>
  <c r="BG125" i="12"/>
  <c r="BF125" i="12"/>
  <c r="T125" i="12"/>
  <c r="R125" i="12"/>
  <c r="P125" i="12"/>
  <c r="BI123" i="12"/>
  <c r="BH123" i="12"/>
  <c r="BG123" i="12"/>
  <c r="BF123" i="12"/>
  <c r="T123" i="12"/>
  <c r="R123" i="12"/>
  <c r="P123" i="12"/>
  <c r="BI121" i="12"/>
  <c r="BH121" i="12"/>
  <c r="BG121" i="12"/>
  <c r="BF121" i="12"/>
  <c r="T121" i="12"/>
  <c r="R121" i="12"/>
  <c r="P121" i="12"/>
  <c r="BI119" i="12"/>
  <c r="BH119" i="12"/>
  <c r="BG119" i="12"/>
  <c r="BF119" i="12"/>
  <c r="T119" i="12"/>
  <c r="R119" i="12"/>
  <c r="P119" i="12"/>
  <c r="BI117" i="12"/>
  <c r="BH117" i="12"/>
  <c r="BG117" i="12"/>
  <c r="BF117" i="12"/>
  <c r="T117" i="12"/>
  <c r="R117" i="12"/>
  <c r="P117" i="12"/>
  <c r="BI115" i="12"/>
  <c r="BH115" i="12"/>
  <c r="BG115" i="12"/>
  <c r="BF115" i="12"/>
  <c r="T115" i="12"/>
  <c r="R115" i="12"/>
  <c r="P115" i="12"/>
  <c r="BI113" i="12"/>
  <c r="BH113" i="12"/>
  <c r="BG113" i="12"/>
  <c r="BF113" i="12"/>
  <c r="T113" i="12"/>
  <c r="R113" i="12"/>
  <c r="P113" i="12"/>
  <c r="BI111" i="12"/>
  <c r="BH111" i="12"/>
  <c r="BG111" i="12"/>
  <c r="BF111" i="12"/>
  <c r="T111" i="12"/>
  <c r="R111" i="12"/>
  <c r="P111" i="12"/>
  <c r="BI109" i="12"/>
  <c r="BH109" i="12"/>
  <c r="BG109" i="12"/>
  <c r="BF109" i="12"/>
  <c r="T109" i="12"/>
  <c r="R109" i="12"/>
  <c r="P109" i="12"/>
  <c r="BI107" i="12"/>
  <c r="BH107" i="12"/>
  <c r="BG107" i="12"/>
  <c r="BF107" i="12"/>
  <c r="T107" i="12"/>
  <c r="R107" i="12"/>
  <c r="P107" i="12"/>
  <c r="BI104" i="12"/>
  <c r="BH104" i="12"/>
  <c r="BG104" i="12"/>
  <c r="BF104" i="12"/>
  <c r="T104" i="12"/>
  <c r="R104" i="12"/>
  <c r="P104" i="12"/>
  <c r="BI102" i="12"/>
  <c r="BH102" i="12"/>
  <c r="BG102" i="12"/>
  <c r="BF102" i="12"/>
  <c r="T102" i="12"/>
  <c r="R102" i="12"/>
  <c r="P102" i="12"/>
  <c r="BI100" i="12"/>
  <c r="BH100" i="12"/>
  <c r="BG100" i="12"/>
  <c r="BF100" i="12"/>
  <c r="T100" i="12"/>
  <c r="R100" i="12"/>
  <c r="P100" i="12"/>
  <c r="BI98" i="12"/>
  <c r="BH98" i="12"/>
  <c r="BG98" i="12"/>
  <c r="BF98" i="12"/>
  <c r="T98" i="12"/>
  <c r="R98" i="12"/>
  <c r="P98" i="12"/>
  <c r="BI96" i="12"/>
  <c r="BH96" i="12"/>
  <c r="BG96" i="12"/>
  <c r="BF96" i="12"/>
  <c r="T96" i="12"/>
  <c r="R96" i="12"/>
  <c r="P96" i="12"/>
  <c r="BI94" i="12"/>
  <c r="BH94" i="12"/>
  <c r="BG94" i="12"/>
  <c r="BF94" i="12"/>
  <c r="T94" i="12"/>
  <c r="R94" i="12"/>
  <c r="P94" i="12"/>
  <c r="BI92" i="12"/>
  <c r="BH92" i="12"/>
  <c r="BG92" i="12"/>
  <c r="BF92" i="12"/>
  <c r="T92" i="12"/>
  <c r="R92" i="12"/>
  <c r="P92" i="12"/>
  <c r="BI90" i="12"/>
  <c r="BH90" i="12"/>
  <c r="BG90" i="12"/>
  <c r="BF90" i="12"/>
  <c r="T90" i="12"/>
  <c r="R90" i="12"/>
  <c r="P90" i="12"/>
  <c r="BI88" i="12"/>
  <c r="BH88" i="12"/>
  <c r="BG88" i="12"/>
  <c r="BF88" i="12"/>
  <c r="T88" i="12"/>
  <c r="R88" i="12"/>
  <c r="P88" i="12"/>
  <c r="BI86" i="12"/>
  <c r="BH86" i="12"/>
  <c r="BG86" i="12"/>
  <c r="BF86" i="12"/>
  <c r="T86" i="12"/>
  <c r="R86" i="12"/>
  <c r="P86" i="12"/>
  <c r="BI84" i="12"/>
  <c r="BH84" i="12"/>
  <c r="BG84" i="12"/>
  <c r="BF84" i="12"/>
  <c r="T84" i="12"/>
  <c r="R84" i="12"/>
  <c r="P84" i="12"/>
  <c r="J79" i="12"/>
  <c r="J78" i="12"/>
  <c r="F78" i="12"/>
  <c r="F76" i="12"/>
  <c r="E74" i="12"/>
  <c r="J55" i="12"/>
  <c r="J54" i="12"/>
  <c r="F54" i="12"/>
  <c r="F52" i="12"/>
  <c r="E50" i="12"/>
  <c r="J18" i="12"/>
  <c r="E18" i="12"/>
  <c r="F55" i="12"/>
  <c r="J17" i="12"/>
  <c r="J12" i="12"/>
  <c r="J76" i="12"/>
  <c r="E7" i="12"/>
  <c r="E72" i="12" s="1"/>
  <c r="J37" i="11"/>
  <c r="J36" i="11"/>
  <c r="AY64" i="1"/>
  <c r="J35" i="11"/>
  <c r="AX64" i="1" s="1"/>
  <c r="BI131" i="11"/>
  <c r="BH131" i="11"/>
  <c r="BG131" i="11"/>
  <c r="BF131" i="11"/>
  <c r="T131" i="11"/>
  <c r="R131" i="11"/>
  <c r="P131" i="11"/>
  <c r="BI128" i="11"/>
  <c r="BH128" i="11"/>
  <c r="BG128" i="11"/>
  <c r="BF128" i="11"/>
  <c r="T128" i="11"/>
  <c r="R128" i="11"/>
  <c r="P128" i="11"/>
  <c r="BI125" i="11"/>
  <c r="BH125" i="11"/>
  <c r="BG125" i="11"/>
  <c r="BF125" i="11"/>
  <c r="T125" i="11"/>
  <c r="R125" i="11"/>
  <c r="P125" i="11"/>
  <c r="BI119" i="11"/>
  <c r="BH119" i="11"/>
  <c r="BG119" i="11"/>
  <c r="BF119" i="11"/>
  <c r="T119" i="11"/>
  <c r="R119" i="11"/>
  <c r="P119" i="11"/>
  <c r="BI114" i="11"/>
  <c r="BH114" i="11"/>
  <c r="BG114" i="11"/>
  <c r="BF114" i="11"/>
  <c r="T114" i="11"/>
  <c r="R114" i="11"/>
  <c r="P114" i="11"/>
  <c r="BI109" i="11"/>
  <c r="BH109" i="11"/>
  <c r="BG109" i="11"/>
  <c r="BF109" i="11"/>
  <c r="T109" i="11"/>
  <c r="R109" i="11"/>
  <c r="P109" i="11"/>
  <c r="BI104" i="11"/>
  <c r="BH104" i="11"/>
  <c r="BG104" i="11"/>
  <c r="BF104" i="11"/>
  <c r="T104" i="11"/>
  <c r="R104" i="11"/>
  <c r="P104" i="11"/>
  <c r="BI99" i="11"/>
  <c r="BH99" i="11"/>
  <c r="BG99" i="11"/>
  <c r="BF99" i="11"/>
  <c r="T99" i="11"/>
  <c r="R99" i="11"/>
  <c r="P99" i="11"/>
  <c r="BI94" i="11"/>
  <c r="BH94" i="11"/>
  <c r="BG94" i="11"/>
  <c r="BF94" i="11"/>
  <c r="T94" i="11"/>
  <c r="R94" i="11"/>
  <c r="P94" i="11"/>
  <c r="BI90" i="11"/>
  <c r="BH90" i="11"/>
  <c r="BG90" i="11"/>
  <c r="BF90" i="11"/>
  <c r="T90" i="11"/>
  <c r="R90" i="11"/>
  <c r="P90" i="11"/>
  <c r="BI85" i="11"/>
  <c r="BH85" i="11"/>
  <c r="BG85" i="11"/>
  <c r="BF85" i="11"/>
  <c r="T85" i="11"/>
  <c r="R85" i="11"/>
  <c r="P85" i="11"/>
  <c r="J79" i="11"/>
  <c r="J78" i="11"/>
  <c r="F78" i="11"/>
  <c r="F76" i="11"/>
  <c r="E74" i="11"/>
  <c r="J55" i="11"/>
  <c r="J54" i="11"/>
  <c r="F54" i="11"/>
  <c r="F52" i="11"/>
  <c r="E50" i="11"/>
  <c r="J18" i="11"/>
  <c r="E18" i="11"/>
  <c r="F79" i="11"/>
  <c r="J17" i="11"/>
  <c r="J12" i="11"/>
  <c r="J52" i="11" s="1"/>
  <c r="E7" i="11"/>
  <c r="E72" i="11"/>
  <c r="J37" i="10"/>
  <c r="J36" i="10"/>
  <c r="AY63" i="1"/>
  <c r="J35" i="10"/>
  <c r="AX63" i="1"/>
  <c r="BI228" i="10"/>
  <c r="BH228" i="10"/>
  <c r="BG228" i="10"/>
  <c r="BF228" i="10"/>
  <c r="T228" i="10"/>
  <c r="R228" i="10"/>
  <c r="P228" i="10"/>
  <c r="BI225" i="10"/>
  <c r="BH225" i="10"/>
  <c r="BG225" i="10"/>
  <c r="BF225" i="10"/>
  <c r="T225" i="10"/>
  <c r="R225" i="10"/>
  <c r="P225" i="10"/>
  <c r="BI223" i="10"/>
  <c r="BH223" i="10"/>
  <c r="BG223" i="10"/>
  <c r="BF223" i="10"/>
  <c r="T223" i="10"/>
  <c r="R223" i="10"/>
  <c r="P223" i="10"/>
  <c r="BI217" i="10"/>
  <c r="BH217" i="10"/>
  <c r="BG217" i="10"/>
  <c r="BF217" i="10"/>
  <c r="T217" i="10"/>
  <c r="R217" i="10"/>
  <c r="P217" i="10"/>
  <c r="BI214" i="10"/>
  <c r="BH214" i="10"/>
  <c r="BG214" i="10"/>
  <c r="BF214" i="10"/>
  <c r="T214" i="10"/>
  <c r="R214" i="10"/>
  <c r="P214" i="10"/>
  <c r="BI211" i="10"/>
  <c r="BH211" i="10"/>
  <c r="BG211" i="10"/>
  <c r="BF211" i="10"/>
  <c r="T211" i="10"/>
  <c r="R211" i="10"/>
  <c r="P211" i="10"/>
  <c r="BI206" i="10"/>
  <c r="BH206" i="10"/>
  <c r="BG206" i="10"/>
  <c r="BF206" i="10"/>
  <c r="T206" i="10"/>
  <c r="R206" i="10"/>
  <c r="P206" i="10"/>
  <c r="BI201" i="10"/>
  <c r="BH201" i="10"/>
  <c r="BG201" i="10"/>
  <c r="BF201" i="10"/>
  <c r="T201" i="10"/>
  <c r="R201" i="10"/>
  <c r="P201" i="10"/>
  <c r="BI197" i="10"/>
  <c r="BH197" i="10"/>
  <c r="BG197" i="10"/>
  <c r="BF197" i="10"/>
  <c r="T197" i="10"/>
  <c r="R197" i="10"/>
  <c r="P197" i="10"/>
  <c r="BI192" i="10"/>
  <c r="BH192" i="10"/>
  <c r="BG192" i="10"/>
  <c r="BF192" i="10"/>
  <c r="T192" i="10"/>
  <c r="R192" i="10"/>
  <c r="P192" i="10"/>
  <c r="BI187" i="10"/>
  <c r="BH187" i="10"/>
  <c r="BG187" i="10"/>
  <c r="BF187" i="10"/>
  <c r="T187" i="10"/>
  <c r="R187" i="10"/>
  <c r="P187" i="10"/>
  <c r="BI182" i="10"/>
  <c r="BH182" i="10"/>
  <c r="BG182" i="10"/>
  <c r="BF182" i="10"/>
  <c r="T182" i="10"/>
  <c r="R182" i="10"/>
  <c r="P182" i="10"/>
  <c r="BI178" i="10"/>
  <c r="BH178" i="10"/>
  <c r="BG178" i="10"/>
  <c r="BF178" i="10"/>
  <c r="T178" i="10"/>
  <c r="R178" i="10"/>
  <c r="P178" i="10"/>
  <c r="BI173" i="10"/>
  <c r="BH173" i="10"/>
  <c r="BG173" i="10"/>
  <c r="BF173" i="10"/>
  <c r="T173" i="10"/>
  <c r="R173" i="10"/>
  <c r="P173" i="10"/>
  <c r="BI168" i="10"/>
  <c r="BH168" i="10"/>
  <c r="BG168" i="10"/>
  <c r="BF168" i="10"/>
  <c r="T168" i="10"/>
  <c r="R168" i="10"/>
  <c r="P168" i="10"/>
  <c r="BI157" i="10"/>
  <c r="BH157" i="10"/>
  <c r="BG157" i="10"/>
  <c r="BF157" i="10"/>
  <c r="T157" i="10"/>
  <c r="R157" i="10"/>
  <c r="P157" i="10"/>
  <c r="BI147" i="10"/>
  <c r="BH147" i="10"/>
  <c r="BG147" i="10"/>
  <c r="BF147" i="10"/>
  <c r="T147" i="10"/>
  <c r="R147" i="10"/>
  <c r="P147" i="10"/>
  <c r="BI142" i="10"/>
  <c r="BH142" i="10"/>
  <c r="BG142" i="10"/>
  <c r="BF142" i="10"/>
  <c r="T142" i="10"/>
  <c r="R142" i="10"/>
  <c r="P142" i="10"/>
  <c r="BI136" i="10"/>
  <c r="BH136" i="10"/>
  <c r="BG136" i="10"/>
  <c r="BF136" i="10"/>
  <c r="T136" i="10"/>
  <c r="R136" i="10"/>
  <c r="P136" i="10"/>
  <c r="BI126" i="10"/>
  <c r="BH126" i="10"/>
  <c r="BG126" i="10"/>
  <c r="BF126" i="10"/>
  <c r="T126" i="10"/>
  <c r="R126" i="10"/>
  <c r="P126" i="10"/>
  <c r="BI120" i="10"/>
  <c r="BH120" i="10"/>
  <c r="BG120" i="10"/>
  <c r="BF120" i="10"/>
  <c r="T120" i="10"/>
  <c r="R120" i="10"/>
  <c r="P120" i="10"/>
  <c r="BI115" i="10"/>
  <c r="BH115" i="10"/>
  <c r="BG115" i="10"/>
  <c r="BF115" i="10"/>
  <c r="T115" i="10"/>
  <c r="R115" i="10"/>
  <c r="P115" i="10"/>
  <c r="BI110" i="10"/>
  <c r="BH110" i="10"/>
  <c r="BG110" i="10"/>
  <c r="BF110" i="10"/>
  <c r="T110" i="10"/>
  <c r="R110" i="10"/>
  <c r="P110" i="10"/>
  <c r="BI105" i="10"/>
  <c r="BH105" i="10"/>
  <c r="BG105" i="10"/>
  <c r="BF105" i="10"/>
  <c r="T105" i="10"/>
  <c r="R105" i="10"/>
  <c r="P105" i="10"/>
  <c r="BI100" i="10"/>
  <c r="BH100" i="10"/>
  <c r="BG100" i="10"/>
  <c r="BF100" i="10"/>
  <c r="T100" i="10"/>
  <c r="R100" i="10"/>
  <c r="P100" i="10"/>
  <c r="BI95" i="10"/>
  <c r="BH95" i="10"/>
  <c r="BG95" i="10"/>
  <c r="BF95" i="10"/>
  <c r="T95" i="10"/>
  <c r="R95" i="10"/>
  <c r="P95" i="10"/>
  <c r="BI90" i="10"/>
  <c r="BH90" i="10"/>
  <c r="BG90" i="10"/>
  <c r="BF90" i="10"/>
  <c r="T90" i="10"/>
  <c r="R90" i="10"/>
  <c r="P90" i="10"/>
  <c r="J84" i="10"/>
  <c r="J83" i="10"/>
  <c r="F83" i="10"/>
  <c r="F81" i="10"/>
  <c r="E79" i="10"/>
  <c r="J55" i="10"/>
  <c r="J54" i="10"/>
  <c r="F54" i="10"/>
  <c r="F52" i="10"/>
  <c r="E50" i="10"/>
  <c r="J18" i="10"/>
  <c r="E18" i="10"/>
  <c r="F84" i="10"/>
  <c r="J17" i="10"/>
  <c r="J12" i="10"/>
  <c r="J81" i="10" s="1"/>
  <c r="E7" i="10"/>
  <c r="E77" i="10" s="1"/>
  <c r="J37" i="9"/>
  <c r="J36" i="9"/>
  <c r="AY62" i="1"/>
  <c r="J35" i="9"/>
  <c r="AX62" i="1" s="1"/>
  <c r="BI274" i="9"/>
  <c r="BH274" i="9"/>
  <c r="BG274" i="9"/>
  <c r="BF274" i="9"/>
  <c r="T274" i="9"/>
  <c r="R274" i="9"/>
  <c r="P274" i="9"/>
  <c r="BI270" i="9"/>
  <c r="BH270" i="9"/>
  <c r="BG270" i="9"/>
  <c r="BF270" i="9"/>
  <c r="T270" i="9"/>
  <c r="R270" i="9"/>
  <c r="P270" i="9"/>
  <c r="BI265" i="9"/>
  <c r="BH265" i="9"/>
  <c r="BG265" i="9"/>
  <c r="BF265" i="9"/>
  <c r="T265" i="9"/>
  <c r="R265" i="9"/>
  <c r="P265" i="9"/>
  <c r="BI261" i="9"/>
  <c r="BH261" i="9"/>
  <c r="BG261" i="9"/>
  <c r="BF261" i="9"/>
  <c r="T261" i="9"/>
  <c r="R261" i="9"/>
  <c r="P261" i="9"/>
  <c r="BI256" i="9"/>
  <c r="BH256" i="9"/>
  <c r="BG256" i="9"/>
  <c r="BF256" i="9"/>
  <c r="T256" i="9"/>
  <c r="R256" i="9"/>
  <c r="P256" i="9"/>
  <c r="BI252" i="9"/>
  <c r="BH252" i="9"/>
  <c r="BG252" i="9"/>
  <c r="BF252" i="9"/>
  <c r="T252" i="9"/>
  <c r="R252" i="9"/>
  <c r="P252" i="9"/>
  <c r="BI247" i="9"/>
  <c r="BH247" i="9"/>
  <c r="BG247" i="9"/>
  <c r="BF247" i="9"/>
  <c r="T247" i="9"/>
  <c r="R247" i="9"/>
  <c r="P247" i="9"/>
  <c r="BI241" i="9"/>
  <c r="BH241" i="9"/>
  <c r="BG241" i="9"/>
  <c r="BF241" i="9"/>
  <c r="T241" i="9"/>
  <c r="R241" i="9"/>
  <c r="P241" i="9"/>
  <c r="BI238" i="9"/>
  <c r="BH238" i="9"/>
  <c r="BG238" i="9"/>
  <c r="BF238" i="9"/>
  <c r="T238" i="9"/>
  <c r="R238" i="9"/>
  <c r="P238" i="9"/>
  <c r="BI235" i="9"/>
  <c r="BH235" i="9"/>
  <c r="BG235" i="9"/>
  <c r="BF235" i="9"/>
  <c r="T235" i="9"/>
  <c r="R235" i="9"/>
  <c r="P235" i="9"/>
  <c r="BI229" i="9"/>
  <c r="BH229" i="9"/>
  <c r="BG229" i="9"/>
  <c r="BF229" i="9"/>
  <c r="T229" i="9"/>
  <c r="R229" i="9"/>
  <c r="P229" i="9"/>
  <c r="BI225" i="9"/>
  <c r="BH225" i="9"/>
  <c r="BG225" i="9"/>
  <c r="BF225" i="9"/>
  <c r="T225" i="9"/>
  <c r="R225" i="9"/>
  <c r="P225" i="9"/>
  <c r="BI220" i="9"/>
  <c r="BH220" i="9"/>
  <c r="BG220" i="9"/>
  <c r="BF220" i="9"/>
  <c r="T220" i="9"/>
  <c r="R220" i="9"/>
  <c r="P220" i="9"/>
  <c r="BI216" i="9"/>
  <c r="BH216" i="9"/>
  <c r="BG216" i="9"/>
  <c r="BF216" i="9"/>
  <c r="T216" i="9"/>
  <c r="R216" i="9"/>
  <c r="P216" i="9"/>
  <c r="BI211" i="9"/>
  <c r="BH211" i="9"/>
  <c r="BG211" i="9"/>
  <c r="BF211" i="9"/>
  <c r="T211" i="9"/>
  <c r="R211" i="9"/>
  <c r="P211" i="9"/>
  <c r="BI206" i="9"/>
  <c r="BH206" i="9"/>
  <c r="BG206" i="9"/>
  <c r="BF206" i="9"/>
  <c r="T206" i="9"/>
  <c r="R206" i="9"/>
  <c r="P206" i="9"/>
  <c r="BI202" i="9"/>
  <c r="BH202" i="9"/>
  <c r="BG202" i="9"/>
  <c r="BF202" i="9"/>
  <c r="T202" i="9"/>
  <c r="R202" i="9"/>
  <c r="P202" i="9"/>
  <c r="BI198" i="9"/>
  <c r="BH198" i="9"/>
  <c r="BG198" i="9"/>
  <c r="BF198" i="9"/>
  <c r="T198" i="9"/>
  <c r="R198" i="9"/>
  <c r="P198" i="9"/>
  <c r="BI193" i="9"/>
  <c r="BH193" i="9"/>
  <c r="BG193" i="9"/>
  <c r="BF193" i="9"/>
  <c r="T193" i="9"/>
  <c r="R193" i="9"/>
  <c r="P193" i="9"/>
  <c r="BI188" i="9"/>
  <c r="BH188" i="9"/>
  <c r="BG188" i="9"/>
  <c r="BF188" i="9"/>
  <c r="T188" i="9"/>
  <c r="R188" i="9"/>
  <c r="P188" i="9"/>
  <c r="BI183" i="9"/>
  <c r="BH183" i="9"/>
  <c r="BG183" i="9"/>
  <c r="BF183" i="9"/>
  <c r="T183" i="9"/>
  <c r="R183" i="9"/>
  <c r="P183" i="9"/>
  <c r="BI176" i="9"/>
  <c r="BH176" i="9"/>
  <c r="BG176" i="9"/>
  <c r="BF176" i="9"/>
  <c r="T176" i="9"/>
  <c r="R176" i="9"/>
  <c r="P176" i="9"/>
  <c r="BI171" i="9"/>
  <c r="BH171" i="9"/>
  <c r="BG171" i="9"/>
  <c r="BF171" i="9"/>
  <c r="T171" i="9"/>
  <c r="R171" i="9"/>
  <c r="P171" i="9"/>
  <c r="BI165" i="9"/>
  <c r="BH165" i="9"/>
  <c r="BG165" i="9"/>
  <c r="BF165" i="9"/>
  <c r="T165" i="9"/>
  <c r="R165" i="9"/>
  <c r="P165" i="9"/>
  <c r="BI160" i="9"/>
  <c r="BH160" i="9"/>
  <c r="BG160" i="9"/>
  <c r="BF160" i="9"/>
  <c r="T160" i="9"/>
  <c r="R160" i="9"/>
  <c r="P160" i="9"/>
  <c r="BI155" i="9"/>
  <c r="BH155" i="9"/>
  <c r="BG155" i="9"/>
  <c r="BF155" i="9"/>
  <c r="T155" i="9"/>
  <c r="R155" i="9"/>
  <c r="P155" i="9"/>
  <c r="BI151" i="9"/>
  <c r="BH151" i="9"/>
  <c r="BG151" i="9"/>
  <c r="BF151" i="9"/>
  <c r="T151" i="9"/>
  <c r="R151" i="9"/>
  <c r="P151" i="9"/>
  <c r="BI146" i="9"/>
  <c r="BH146" i="9"/>
  <c r="BG146" i="9"/>
  <c r="BF146" i="9"/>
  <c r="T146" i="9"/>
  <c r="R146" i="9"/>
  <c r="P146" i="9"/>
  <c r="BI141" i="9"/>
  <c r="BH141" i="9"/>
  <c r="BG141" i="9"/>
  <c r="BF141" i="9"/>
  <c r="T141" i="9"/>
  <c r="R141" i="9"/>
  <c r="P141" i="9"/>
  <c r="BI136" i="9"/>
  <c r="BH136" i="9"/>
  <c r="BG136" i="9"/>
  <c r="BF136" i="9"/>
  <c r="T136" i="9"/>
  <c r="R136" i="9"/>
  <c r="P136" i="9"/>
  <c r="BI130" i="9"/>
  <c r="BH130" i="9"/>
  <c r="BG130" i="9"/>
  <c r="BF130" i="9"/>
  <c r="T130" i="9"/>
  <c r="R130" i="9"/>
  <c r="P130" i="9"/>
  <c r="BI125" i="9"/>
  <c r="BH125" i="9"/>
  <c r="BG125" i="9"/>
  <c r="BF125" i="9"/>
  <c r="T125" i="9"/>
  <c r="R125" i="9"/>
  <c r="P125" i="9"/>
  <c r="BI121" i="9"/>
  <c r="BH121" i="9"/>
  <c r="BG121" i="9"/>
  <c r="BF121" i="9"/>
  <c r="T121" i="9"/>
  <c r="R121" i="9"/>
  <c r="P121" i="9"/>
  <c r="BI117" i="9"/>
  <c r="BH117" i="9"/>
  <c r="BG117" i="9"/>
  <c r="BF117" i="9"/>
  <c r="T117" i="9"/>
  <c r="R117" i="9"/>
  <c r="P117" i="9"/>
  <c r="BI113" i="9"/>
  <c r="BH113" i="9"/>
  <c r="BG113" i="9"/>
  <c r="BF113" i="9"/>
  <c r="T113" i="9"/>
  <c r="R113" i="9"/>
  <c r="P113" i="9"/>
  <c r="BI109" i="9"/>
  <c r="BH109" i="9"/>
  <c r="BG109" i="9"/>
  <c r="BF109" i="9"/>
  <c r="T109" i="9"/>
  <c r="R109" i="9"/>
  <c r="P109" i="9"/>
  <c r="BI105" i="9"/>
  <c r="BH105" i="9"/>
  <c r="BG105" i="9"/>
  <c r="BF105" i="9"/>
  <c r="T105" i="9"/>
  <c r="R105" i="9"/>
  <c r="P105" i="9"/>
  <c r="BI100" i="9"/>
  <c r="BH100" i="9"/>
  <c r="BG100" i="9"/>
  <c r="BF100" i="9"/>
  <c r="T100" i="9"/>
  <c r="R100" i="9"/>
  <c r="P100" i="9"/>
  <c r="BI95" i="9"/>
  <c r="BH95" i="9"/>
  <c r="BG95" i="9"/>
  <c r="BF95" i="9"/>
  <c r="T95" i="9"/>
  <c r="R95" i="9"/>
  <c r="P95" i="9"/>
  <c r="BI90" i="9"/>
  <c r="BH90" i="9"/>
  <c r="BG90" i="9"/>
  <c r="BF90" i="9"/>
  <c r="T90" i="9"/>
  <c r="R90" i="9"/>
  <c r="P90" i="9"/>
  <c r="J84" i="9"/>
  <c r="J83" i="9"/>
  <c r="F83" i="9"/>
  <c r="F81" i="9"/>
  <c r="E79" i="9"/>
  <c r="J55" i="9"/>
  <c r="J54" i="9"/>
  <c r="F54" i="9"/>
  <c r="F52" i="9"/>
  <c r="E50" i="9"/>
  <c r="J18" i="9"/>
  <c r="E18" i="9"/>
  <c r="F84" i="9"/>
  <c r="J17" i="9"/>
  <c r="J12" i="9"/>
  <c r="J81" i="9" s="1"/>
  <c r="E7" i="9"/>
  <c r="E77" i="9"/>
  <c r="J37" i="8"/>
  <c r="J36" i="8"/>
  <c r="AY61" i="1"/>
  <c r="J35" i="8"/>
  <c r="AX61" i="1" s="1"/>
  <c r="BI285" i="8"/>
  <c r="BH285" i="8"/>
  <c r="BG285" i="8"/>
  <c r="BF285" i="8"/>
  <c r="T285" i="8"/>
  <c r="R285" i="8"/>
  <c r="P285" i="8"/>
  <c r="BI282" i="8"/>
  <c r="BH282" i="8"/>
  <c r="BG282" i="8"/>
  <c r="BF282" i="8"/>
  <c r="T282" i="8"/>
  <c r="R282" i="8"/>
  <c r="P282" i="8"/>
  <c r="BI279" i="8"/>
  <c r="BH279" i="8"/>
  <c r="BG279" i="8"/>
  <c r="BF279" i="8"/>
  <c r="T279" i="8"/>
  <c r="R279" i="8"/>
  <c r="P279" i="8"/>
  <c r="BI271" i="8"/>
  <c r="BH271" i="8"/>
  <c r="BG271" i="8"/>
  <c r="BF271" i="8"/>
  <c r="T271" i="8"/>
  <c r="R271" i="8"/>
  <c r="P271" i="8"/>
  <c r="BI263" i="8"/>
  <c r="BH263" i="8"/>
  <c r="BG263" i="8"/>
  <c r="BF263" i="8"/>
  <c r="T263" i="8"/>
  <c r="R263" i="8"/>
  <c r="P263" i="8"/>
  <c r="BI259" i="8"/>
  <c r="BH259" i="8"/>
  <c r="BG259" i="8"/>
  <c r="BF259" i="8"/>
  <c r="T259" i="8"/>
  <c r="R259" i="8"/>
  <c r="P259" i="8"/>
  <c r="BI255" i="8"/>
  <c r="BH255" i="8"/>
  <c r="BG255" i="8"/>
  <c r="BF255" i="8"/>
  <c r="T255" i="8"/>
  <c r="R255" i="8"/>
  <c r="P255" i="8"/>
  <c r="BI249" i="8"/>
  <c r="BH249" i="8"/>
  <c r="BG249" i="8"/>
  <c r="BF249" i="8"/>
  <c r="T249" i="8"/>
  <c r="R249" i="8"/>
  <c r="P249" i="8"/>
  <c r="BI245" i="8"/>
  <c r="BH245" i="8"/>
  <c r="BG245" i="8"/>
  <c r="BF245" i="8"/>
  <c r="T245" i="8"/>
  <c r="R245" i="8"/>
  <c r="P245" i="8"/>
  <c r="BI241" i="8"/>
  <c r="BH241" i="8"/>
  <c r="BG241" i="8"/>
  <c r="BF241" i="8"/>
  <c r="T241" i="8"/>
  <c r="R241" i="8"/>
  <c r="P241" i="8"/>
  <c r="BI236" i="8"/>
  <c r="BH236" i="8"/>
  <c r="BG236" i="8"/>
  <c r="BF236" i="8"/>
  <c r="T236" i="8"/>
  <c r="R236" i="8"/>
  <c r="P236" i="8"/>
  <c r="BI231" i="8"/>
  <c r="BH231" i="8"/>
  <c r="BG231" i="8"/>
  <c r="BF231" i="8"/>
  <c r="T231" i="8"/>
  <c r="R231" i="8"/>
  <c r="P231" i="8"/>
  <c r="BI226" i="8"/>
  <c r="BH226" i="8"/>
  <c r="BG226" i="8"/>
  <c r="BF226" i="8"/>
  <c r="T226" i="8"/>
  <c r="R226" i="8"/>
  <c r="P226" i="8"/>
  <c r="BI221" i="8"/>
  <c r="BH221" i="8"/>
  <c r="BG221" i="8"/>
  <c r="BF221" i="8"/>
  <c r="T221" i="8"/>
  <c r="R221" i="8"/>
  <c r="P221" i="8"/>
  <c r="BI216" i="8"/>
  <c r="BH216" i="8"/>
  <c r="BG216" i="8"/>
  <c r="BF216" i="8"/>
  <c r="T216" i="8"/>
  <c r="R216" i="8"/>
  <c r="P216" i="8"/>
  <c r="BI212" i="8"/>
  <c r="BH212" i="8"/>
  <c r="BG212" i="8"/>
  <c r="BF212" i="8"/>
  <c r="T212" i="8"/>
  <c r="R212" i="8"/>
  <c r="P212" i="8"/>
  <c r="BI207" i="8"/>
  <c r="BH207" i="8"/>
  <c r="BG207" i="8"/>
  <c r="BF207" i="8"/>
  <c r="T207" i="8"/>
  <c r="R207" i="8"/>
  <c r="P207" i="8"/>
  <c r="BI203" i="8"/>
  <c r="BH203" i="8"/>
  <c r="BG203" i="8"/>
  <c r="BF203" i="8"/>
  <c r="T203" i="8"/>
  <c r="R203" i="8"/>
  <c r="P203" i="8"/>
  <c r="BI198" i="8"/>
  <c r="BH198" i="8"/>
  <c r="BG198" i="8"/>
  <c r="BF198" i="8"/>
  <c r="T198" i="8"/>
  <c r="R198" i="8"/>
  <c r="P198" i="8"/>
  <c r="BI193" i="8"/>
  <c r="BH193" i="8"/>
  <c r="BG193" i="8"/>
  <c r="BF193" i="8"/>
  <c r="T193" i="8"/>
  <c r="R193" i="8"/>
  <c r="P193" i="8"/>
  <c r="BI188" i="8"/>
  <c r="BH188" i="8"/>
  <c r="BG188" i="8"/>
  <c r="BF188" i="8"/>
  <c r="T188" i="8"/>
  <c r="R188" i="8"/>
  <c r="P188" i="8"/>
  <c r="BI184" i="8"/>
  <c r="BH184" i="8"/>
  <c r="BG184" i="8"/>
  <c r="BF184" i="8"/>
  <c r="T184" i="8"/>
  <c r="R184" i="8"/>
  <c r="P184" i="8"/>
  <c r="BI180" i="8"/>
  <c r="BH180" i="8"/>
  <c r="BG180" i="8"/>
  <c r="BF180" i="8"/>
  <c r="T180" i="8"/>
  <c r="R180" i="8"/>
  <c r="P180" i="8"/>
  <c r="BI177" i="8"/>
  <c r="BH177" i="8"/>
  <c r="BG177" i="8"/>
  <c r="BF177" i="8"/>
  <c r="T177" i="8"/>
  <c r="R177" i="8"/>
  <c r="P177" i="8"/>
  <c r="BI174" i="8"/>
  <c r="BH174" i="8"/>
  <c r="BG174" i="8"/>
  <c r="BF174" i="8"/>
  <c r="T174" i="8"/>
  <c r="R174" i="8"/>
  <c r="P174" i="8"/>
  <c r="BI171" i="8"/>
  <c r="BH171" i="8"/>
  <c r="BG171" i="8"/>
  <c r="BF171" i="8"/>
  <c r="T171" i="8"/>
  <c r="R171" i="8"/>
  <c r="P171" i="8"/>
  <c r="BI168" i="8"/>
  <c r="BH168" i="8"/>
  <c r="BG168" i="8"/>
  <c r="BF168" i="8"/>
  <c r="T168" i="8"/>
  <c r="R168" i="8"/>
  <c r="P168" i="8"/>
  <c r="BI164" i="8"/>
  <c r="BH164" i="8"/>
  <c r="BG164" i="8"/>
  <c r="BF164" i="8"/>
  <c r="T164" i="8"/>
  <c r="R164" i="8"/>
  <c r="P164" i="8"/>
  <c r="BI160" i="8"/>
  <c r="BH160" i="8"/>
  <c r="BG160" i="8"/>
  <c r="BF160" i="8"/>
  <c r="T160" i="8"/>
  <c r="R160" i="8"/>
  <c r="P160" i="8"/>
  <c r="BI154" i="8"/>
  <c r="BH154" i="8"/>
  <c r="BG154" i="8"/>
  <c r="BF154" i="8"/>
  <c r="T154" i="8"/>
  <c r="R154" i="8"/>
  <c r="P154" i="8"/>
  <c r="BI149" i="8"/>
  <c r="BH149" i="8"/>
  <c r="BG149" i="8"/>
  <c r="BF149" i="8"/>
  <c r="T149" i="8"/>
  <c r="R149" i="8"/>
  <c r="P149" i="8"/>
  <c r="BI144" i="8"/>
  <c r="BH144" i="8"/>
  <c r="BG144" i="8"/>
  <c r="BF144" i="8"/>
  <c r="T144" i="8"/>
  <c r="R144" i="8"/>
  <c r="P144" i="8"/>
  <c r="BI138" i="8"/>
  <c r="BH138" i="8"/>
  <c r="BG138" i="8"/>
  <c r="BF138" i="8"/>
  <c r="T138" i="8"/>
  <c r="R138" i="8"/>
  <c r="P138" i="8"/>
  <c r="BI133" i="8"/>
  <c r="BH133" i="8"/>
  <c r="BG133" i="8"/>
  <c r="BF133" i="8"/>
  <c r="T133" i="8"/>
  <c r="R133" i="8"/>
  <c r="P133" i="8"/>
  <c r="BI128" i="8"/>
  <c r="BH128" i="8"/>
  <c r="BG128" i="8"/>
  <c r="BF128" i="8"/>
  <c r="T128" i="8"/>
  <c r="R128" i="8"/>
  <c r="P128" i="8"/>
  <c r="BI120" i="8"/>
  <c r="BH120" i="8"/>
  <c r="BG120" i="8"/>
  <c r="BF120" i="8"/>
  <c r="T120" i="8"/>
  <c r="R120" i="8"/>
  <c r="P120" i="8"/>
  <c r="BI115" i="8"/>
  <c r="BH115" i="8"/>
  <c r="BG115" i="8"/>
  <c r="BF115" i="8"/>
  <c r="T115" i="8"/>
  <c r="R115" i="8"/>
  <c r="P115" i="8"/>
  <c r="BI110" i="8"/>
  <c r="BH110" i="8"/>
  <c r="BG110" i="8"/>
  <c r="BF110" i="8"/>
  <c r="T110" i="8"/>
  <c r="R110" i="8"/>
  <c r="P110" i="8"/>
  <c r="BI105" i="8"/>
  <c r="BH105" i="8"/>
  <c r="BG105" i="8"/>
  <c r="BF105" i="8"/>
  <c r="T105" i="8"/>
  <c r="R105" i="8"/>
  <c r="P105" i="8"/>
  <c r="BI97" i="8"/>
  <c r="BH97" i="8"/>
  <c r="BG97" i="8"/>
  <c r="BF97" i="8"/>
  <c r="T97" i="8"/>
  <c r="R97" i="8"/>
  <c r="P97" i="8"/>
  <c r="BI89" i="8"/>
  <c r="BH89" i="8"/>
  <c r="BG89" i="8"/>
  <c r="BF89" i="8"/>
  <c r="T89" i="8"/>
  <c r="R89" i="8"/>
  <c r="P89" i="8"/>
  <c r="J83" i="8"/>
  <c r="J82" i="8"/>
  <c r="F82" i="8"/>
  <c r="F80" i="8"/>
  <c r="E78" i="8"/>
  <c r="J55" i="8"/>
  <c r="J54" i="8"/>
  <c r="F54" i="8"/>
  <c r="F52" i="8"/>
  <c r="E50" i="8"/>
  <c r="J18" i="8"/>
  <c r="E18" i="8"/>
  <c r="F83" i="8" s="1"/>
  <c r="J17" i="8"/>
  <c r="J12" i="8"/>
  <c r="J80" i="8"/>
  <c r="E7" i="8"/>
  <c r="E48" i="8" s="1"/>
  <c r="J37" i="7"/>
  <c r="J36" i="7"/>
  <c r="AY60" i="1"/>
  <c r="J35" i="7"/>
  <c r="AX60" i="1"/>
  <c r="BI882" i="7"/>
  <c r="BH882" i="7"/>
  <c r="BG882" i="7"/>
  <c r="BF882" i="7"/>
  <c r="T882" i="7"/>
  <c r="R882" i="7"/>
  <c r="P882" i="7"/>
  <c r="BI871" i="7"/>
  <c r="BH871" i="7"/>
  <c r="BG871" i="7"/>
  <c r="BF871" i="7"/>
  <c r="T871" i="7"/>
  <c r="R871" i="7"/>
  <c r="P871" i="7"/>
  <c r="BI866" i="7"/>
  <c r="BH866" i="7"/>
  <c r="BG866" i="7"/>
  <c r="BF866" i="7"/>
  <c r="T866" i="7"/>
  <c r="R866" i="7"/>
  <c r="P866" i="7"/>
  <c r="BI862" i="7"/>
  <c r="BH862" i="7"/>
  <c r="BG862" i="7"/>
  <c r="BF862" i="7"/>
  <c r="T862" i="7"/>
  <c r="R862" i="7"/>
  <c r="P862" i="7"/>
  <c r="BI856" i="7"/>
  <c r="BH856" i="7"/>
  <c r="BG856" i="7"/>
  <c r="BF856" i="7"/>
  <c r="T856" i="7"/>
  <c r="R856" i="7"/>
  <c r="P856" i="7"/>
  <c r="BI850" i="7"/>
  <c r="BH850" i="7"/>
  <c r="BG850" i="7"/>
  <c r="BF850" i="7"/>
  <c r="T850" i="7"/>
  <c r="R850" i="7"/>
  <c r="P850" i="7"/>
  <c r="BI844" i="7"/>
  <c r="BH844" i="7"/>
  <c r="BG844" i="7"/>
  <c r="BF844" i="7"/>
  <c r="T844" i="7"/>
  <c r="R844" i="7"/>
  <c r="P844" i="7"/>
  <c r="BI840" i="7"/>
  <c r="BH840" i="7"/>
  <c r="BG840" i="7"/>
  <c r="BF840" i="7"/>
  <c r="T840" i="7"/>
  <c r="R840" i="7"/>
  <c r="P840" i="7"/>
  <c r="BI833" i="7"/>
  <c r="BH833" i="7"/>
  <c r="BG833" i="7"/>
  <c r="BF833" i="7"/>
  <c r="T833" i="7"/>
  <c r="R833" i="7"/>
  <c r="P833" i="7"/>
  <c r="BI825" i="7"/>
  <c r="BH825" i="7"/>
  <c r="BG825" i="7"/>
  <c r="BF825" i="7"/>
  <c r="T825" i="7"/>
  <c r="R825" i="7"/>
  <c r="P825" i="7"/>
  <c r="BI817" i="7"/>
  <c r="BH817" i="7"/>
  <c r="BG817" i="7"/>
  <c r="BF817" i="7"/>
  <c r="T817" i="7"/>
  <c r="R817" i="7"/>
  <c r="P817" i="7"/>
  <c r="BI809" i="7"/>
  <c r="BH809" i="7"/>
  <c r="BG809" i="7"/>
  <c r="BF809" i="7"/>
  <c r="T809" i="7"/>
  <c r="R809" i="7"/>
  <c r="P809" i="7"/>
  <c r="BI805" i="7"/>
  <c r="BH805" i="7"/>
  <c r="BG805" i="7"/>
  <c r="BF805" i="7"/>
  <c r="T805" i="7"/>
  <c r="R805" i="7"/>
  <c r="P805" i="7"/>
  <c r="BI801" i="7"/>
  <c r="BH801" i="7"/>
  <c r="BG801" i="7"/>
  <c r="BF801" i="7"/>
  <c r="T801" i="7"/>
  <c r="R801" i="7"/>
  <c r="P801" i="7"/>
  <c r="BI795" i="7"/>
  <c r="BH795" i="7"/>
  <c r="BG795" i="7"/>
  <c r="BF795" i="7"/>
  <c r="T795" i="7"/>
  <c r="R795" i="7"/>
  <c r="P795" i="7"/>
  <c r="BI788" i="7"/>
  <c r="BH788" i="7"/>
  <c r="BG788" i="7"/>
  <c r="BF788" i="7"/>
  <c r="T788" i="7"/>
  <c r="R788" i="7"/>
  <c r="P788" i="7"/>
  <c r="BI785" i="7"/>
  <c r="BH785" i="7"/>
  <c r="BG785" i="7"/>
  <c r="BF785" i="7"/>
  <c r="T785" i="7"/>
  <c r="R785" i="7"/>
  <c r="P785" i="7"/>
  <c r="BI781" i="7"/>
  <c r="BH781" i="7"/>
  <c r="BG781" i="7"/>
  <c r="BF781" i="7"/>
  <c r="T781" i="7"/>
  <c r="R781" i="7"/>
  <c r="P781" i="7"/>
  <c r="BI778" i="7"/>
  <c r="BH778" i="7"/>
  <c r="BG778" i="7"/>
  <c r="BF778" i="7"/>
  <c r="T778" i="7"/>
  <c r="R778" i="7"/>
  <c r="P778" i="7"/>
  <c r="BI774" i="7"/>
  <c r="BH774" i="7"/>
  <c r="BG774" i="7"/>
  <c r="BF774" i="7"/>
  <c r="T774" i="7"/>
  <c r="R774" i="7"/>
  <c r="P774" i="7"/>
  <c r="BI766" i="7"/>
  <c r="BH766" i="7"/>
  <c r="BG766" i="7"/>
  <c r="BF766" i="7"/>
  <c r="T766" i="7"/>
  <c r="R766" i="7"/>
  <c r="P766" i="7"/>
  <c r="BI762" i="7"/>
  <c r="BH762" i="7"/>
  <c r="BG762" i="7"/>
  <c r="BF762" i="7"/>
  <c r="T762" i="7"/>
  <c r="R762" i="7"/>
  <c r="P762" i="7"/>
  <c r="BI758" i="7"/>
  <c r="BH758" i="7"/>
  <c r="BG758" i="7"/>
  <c r="BF758" i="7"/>
  <c r="T758" i="7"/>
  <c r="R758" i="7"/>
  <c r="P758" i="7"/>
  <c r="BI754" i="7"/>
  <c r="BH754" i="7"/>
  <c r="BG754" i="7"/>
  <c r="BF754" i="7"/>
  <c r="T754" i="7"/>
  <c r="R754" i="7"/>
  <c r="P754" i="7"/>
  <c r="BI750" i="7"/>
  <c r="BH750" i="7"/>
  <c r="BG750" i="7"/>
  <c r="BF750" i="7"/>
  <c r="T750" i="7"/>
  <c r="R750" i="7"/>
  <c r="P750" i="7"/>
  <c r="BI746" i="7"/>
  <c r="BH746" i="7"/>
  <c r="BG746" i="7"/>
  <c r="BF746" i="7"/>
  <c r="T746" i="7"/>
  <c r="R746" i="7"/>
  <c r="P746" i="7"/>
  <c r="BI743" i="7"/>
  <c r="BH743" i="7"/>
  <c r="BG743" i="7"/>
  <c r="BF743" i="7"/>
  <c r="T743" i="7"/>
  <c r="R743" i="7"/>
  <c r="P743" i="7"/>
  <c r="BI739" i="7"/>
  <c r="BH739" i="7"/>
  <c r="BG739" i="7"/>
  <c r="BF739" i="7"/>
  <c r="T739" i="7"/>
  <c r="R739" i="7"/>
  <c r="P739" i="7"/>
  <c r="BI734" i="7"/>
  <c r="BH734" i="7"/>
  <c r="BG734" i="7"/>
  <c r="BF734" i="7"/>
  <c r="T734" i="7"/>
  <c r="R734" i="7"/>
  <c r="P734" i="7"/>
  <c r="BI730" i="7"/>
  <c r="BH730" i="7"/>
  <c r="BG730" i="7"/>
  <c r="BF730" i="7"/>
  <c r="T730" i="7"/>
  <c r="R730" i="7"/>
  <c r="P730" i="7"/>
  <c r="BI726" i="7"/>
  <c r="BH726" i="7"/>
  <c r="BG726" i="7"/>
  <c r="BF726" i="7"/>
  <c r="T726" i="7"/>
  <c r="R726" i="7"/>
  <c r="P726" i="7"/>
  <c r="BI720" i="7"/>
  <c r="BH720" i="7"/>
  <c r="BG720" i="7"/>
  <c r="BF720" i="7"/>
  <c r="T720" i="7"/>
  <c r="R720" i="7"/>
  <c r="P720" i="7"/>
  <c r="BI716" i="7"/>
  <c r="BH716" i="7"/>
  <c r="BG716" i="7"/>
  <c r="BF716" i="7"/>
  <c r="T716" i="7"/>
  <c r="R716" i="7"/>
  <c r="P716" i="7"/>
  <c r="BI712" i="7"/>
  <c r="BH712" i="7"/>
  <c r="BG712" i="7"/>
  <c r="BF712" i="7"/>
  <c r="T712" i="7"/>
  <c r="R712" i="7"/>
  <c r="P712" i="7"/>
  <c r="BI709" i="7"/>
  <c r="BH709" i="7"/>
  <c r="BG709" i="7"/>
  <c r="BF709" i="7"/>
  <c r="T709" i="7"/>
  <c r="R709" i="7"/>
  <c r="P709" i="7"/>
  <c r="BI706" i="7"/>
  <c r="BH706" i="7"/>
  <c r="BG706" i="7"/>
  <c r="BF706" i="7"/>
  <c r="T706" i="7"/>
  <c r="R706" i="7"/>
  <c r="P706" i="7"/>
  <c r="BI703" i="7"/>
  <c r="BH703" i="7"/>
  <c r="BG703" i="7"/>
  <c r="BF703" i="7"/>
  <c r="T703" i="7"/>
  <c r="R703" i="7"/>
  <c r="P703" i="7"/>
  <c r="BI699" i="7"/>
  <c r="BH699" i="7"/>
  <c r="BG699" i="7"/>
  <c r="BF699" i="7"/>
  <c r="T699" i="7"/>
  <c r="R699" i="7"/>
  <c r="P699" i="7"/>
  <c r="BI695" i="7"/>
  <c r="BH695" i="7"/>
  <c r="BG695" i="7"/>
  <c r="BF695" i="7"/>
  <c r="T695" i="7"/>
  <c r="R695" i="7"/>
  <c r="P695" i="7"/>
  <c r="BI692" i="7"/>
  <c r="BH692" i="7"/>
  <c r="BG692" i="7"/>
  <c r="BF692" i="7"/>
  <c r="T692" i="7"/>
  <c r="R692" i="7"/>
  <c r="P692" i="7"/>
  <c r="BI689" i="7"/>
  <c r="BH689" i="7"/>
  <c r="BG689" i="7"/>
  <c r="BF689" i="7"/>
  <c r="T689" i="7"/>
  <c r="R689" i="7"/>
  <c r="P689" i="7"/>
  <c r="BI685" i="7"/>
  <c r="BH685" i="7"/>
  <c r="BG685" i="7"/>
  <c r="BF685" i="7"/>
  <c r="T685" i="7"/>
  <c r="R685" i="7"/>
  <c r="P685" i="7"/>
  <c r="BI682" i="7"/>
  <c r="BH682" i="7"/>
  <c r="BG682" i="7"/>
  <c r="BF682" i="7"/>
  <c r="T682" i="7"/>
  <c r="R682" i="7"/>
  <c r="P682" i="7"/>
  <c r="BI679" i="7"/>
  <c r="BH679" i="7"/>
  <c r="BG679" i="7"/>
  <c r="BF679" i="7"/>
  <c r="T679" i="7"/>
  <c r="R679" i="7"/>
  <c r="P679" i="7"/>
  <c r="BI675" i="7"/>
  <c r="BH675" i="7"/>
  <c r="BG675" i="7"/>
  <c r="BF675" i="7"/>
  <c r="T675" i="7"/>
  <c r="R675" i="7"/>
  <c r="P675" i="7"/>
  <c r="BI670" i="7"/>
  <c r="BH670" i="7"/>
  <c r="BG670" i="7"/>
  <c r="BF670" i="7"/>
  <c r="T670" i="7"/>
  <c r="R670" i="7"/>
  <c r="P670" i="7"/>
  <c r="BI664" i="7"/>
  <c r="BH664" i="7"/>
  <c r="BG664" i="7"/>
  <c r="BF664" i="7"/>
  <c r="T664" i="7"/>
  <c r="R664" i="7"/>
  <c r="P664" i="7"/>
  <c r="BI659" i="7"/>
  <c r="BH659" i="7"/>
  <c r="BG659" i="7"/>
  <c r="BF659" i="7"/>
  <c r="T659" i="7"/>
  <c r="R659" i="7"/>
  <c r="P659" i="7"/>
  <c r="BI653" i="7"/>
  <c r="BH653" i="7"/>
  <c r="BG653" i="7"/>
  <c r="BF653" i="7"/>
  <c r="T653" i="7"/>
  <c r="R653" i="7"/>
  <c r="P653" i="7"/>
  <c r="BI649" i="7"/>
  <c r="BH649" i="7"/>
  <c r="BG649" i="7"/>
  <c r="BF649" i="7"/>
  <c r="T649" i="7"/>
  <c r="R649" i="7"/>
  <c r="P649" i="7"/>
  <c r="BI644" i="7"/>
  <c r="BH644" i="7"/>
  <c r="BG644" i="7"/>
  <c r="BF644" i="7"/>
  <c r="T644" i="7"/>
  <c r="R644" i="7"/>
  <c r="P644" i="7"/>
  <c r="BI639" i="7"/>
  <c r="BH639" i="7"/>
  <c r="BG639" i="7"/>
  <c r="BF639" i="7"/>
  <c r="T639" i="7"/>
  <c r="R639" i="7"/>
  <c r="P639" i="7"/>
  <c r="BI635" i="7"/>
  <c r="BH635" i="7"/>
  <c r="BG635" i="7"/>
  <c r="BF635" i="7"/>
  <c r="T635" i="7"/>
  <c r="R635" i="7"/>
  <c r="P635" i="7"/>
  <c r="BI630" i="7"/>
  <c r="BH630" i="7"/>
  <c r="BG630" i="7"/>
  <c r="BF630" i="7"/>
  <c r="T630" i="7"/>
  <c r="R630" i="7"/>
  <c r="P630" i="7"/>
  <c r="BI626" i="7"/>
  <c r="BH626" i="7"/>
  <c r="BG626" i="7"/>
  <c r="BF626" i="7"/>
  <c r="T626" i="7"/>
  <c r="R626" i="7"/>
  <c r="P626" i="7"/>
  <c r="BI622" i="7"/>
  <c r="BH622" i="7"/>
  <c r="BG622" i="7"/>
  <c r="BF622" i="7"/>
  <c r="T622" i="7"/>
  <c r="R622" i="7"/>
  <c r="P622" i="7"/>
  <c r="BI617" i="7"/>
  <c r="BH617" i="7"/>
  <c r="BG617" i="7"/>
  <c r="BF617" i="7"/>
  <c r="T617" i="7"/>
  <c r="R617" i="7"/>
  <c r="P617" i="7"/>
  <c r="BI613" i="7"/>
  <c r="BH613" i="7"/>
  <c r="BG613" i="7"/>
  <c r="BF613" i="7"/>
  <c r="T613" i="7"/>
  <c r="R613" i="7"/>
  <c r="P613" i="7"/>
  <c r="BI608" i="7"/>
  <c r="BH608" i="7"/>
  <c r="BG608" i="7"/>
  <c r="BF608" i="7"/>
  <c r="T608" i="7"/>
  <c r="R608" i="7"/>
  <c r="P608" i="7"/>
  <c r="BI603" i="7"/>
  <c r="BH603" i="7"/>
  <c r="BG603" i="7"/>
  <c r="BF603" i="7"/>
  <c r="T603" i="7"/>
  <c r="R603" i="7"/>
  <c r="P603" i="7"/>
  <c r="BI599" i="7"/>
  <c r="BH599" i="7"/>
  <c r="BG599" i="7"/>
  <c r="BF599" i="7"/>
  <c r="T599" i="7"/>
  <c r="R599" i="7"/>
  <c r="P599" i="7"/>
  <c r="BI595" i="7"/>
  <c r="BH595" i="7"/>
  <c r="BG595" i="7"/>
  <c r="BF595" i="7"/>
  <c r="T595" i="7"/>
  <c r="R595" i="7"/>
  <c r="P595" i="7"/>
  <c r="BI591" i="7"/>
  <c r="BH591" i="7"/>
  <c r="BG591" i="7"/>
  <c r="BF591" i="7"/>
  <c r="T591" i="7"/>
  <c r="R591" i="7"/>
  <c r="P591" i="7"/>
  <c r="BI586" i="7"/>
  <c r="BH586" i="7"/>
  <c r="BG586" i="7"/>
  <c r="BF586" i="7"/>
  <c r="T586" i="7"/>
  <c r="R586" i="7"/>
  <c r="P586" i="7"/>
  <c r="BI581" i="7"/>
  <c r="BH581" i="7"/>
  <c r="BG581" i="7"/>
  <c r="BF581" i="7"/>
  <c r="T581" i="7"/>
  <c r="R581" i="7"/>
  <c r="P581" i="7"/>
  <c r="BI577" i="7"/>
  <c r="BH577" i="7"/>
  <c r="BG577" i="7"/>
  <c r="BF577" i="7"/>
  <c r="T577" i="7"/>
  <c r="R577" i="7"/>
  <c r="P577" i="7"/>
  <c r="BI573" i="7"/>
  <c r="BH573" i="7"/>
  <c r="BG573" i="7"/>
  <c r="BF573" i="7"/>
  <c r="T573" i="7"/>
  <c r="R573" i="7"/>
  <c r="P573" i="7"/>
  <c r="BI569" i="7"/>
  <c r="BH569" i="7"/>
  <c r="BG569" i="7"/>
  <c r="BF569" i="7"/>
  <c r="T569" i="7"/>
  <c r="R569" i="7"/>
  <c r="P569" i="7"/>
  <c r="BI566" i="7"/>
  <c r="BH566" i="7"/>
  <c r="BG566" i="7"/>
  <c r="BF566" i="7"/>
  <c r="T566" i="7"/>
  <c r="R566" i="7"/>
  <c r="P566" i="7"/>
  <c r="BI563" i="7"/>
  <c r="BH563" i="7"/>
  <c r="BG563" i="7"/>
  <c r="BF563" i="7"/>
  <c r="T563" i="7"/>
  <c r="R563" i="7"/>
  <c r="P563" i="7"/>
  <c r="BI560" i="7"/>
  <c r="BH560" i="7"/>
  <c r="BG560" i="7"/>
  <c r="BF560" i="7"/>
  <c r="T560" i="7"/>
  <c r="R560" i="7"/>
  <c r="P560" i="7"/>
  <c r="BI556" i="7"/>
  <c r="BH556" i="7"/>
  <c r="BG556" i="7"/>
  <c r="BF556" i="7"/>
  <c r="T556" i="7"/>
  <c r="R556" i="7"/>
  <c r="P556" i="7"/>
  <c r="BI551" i="7"/>
  <c r="BH551" i="7"/>
  <c r="BG551" i="7"/>
  <c r="BF551" i="7"/>
  <c r="T551" i="7"/>
  <c r="R551" i="7"/>
  <c r="P551" i="7"/>
  <c r="BI547" i="7"/>
  <c r="BH547" i="7"/>
  <c r="BG547" i="7"/>
  <c r="BF547" i="7"/>
  <c r="T547" i="7"/>
  <c r="R547" i="7"/>
  <c r="P547" i="7"/>
  <c r="BI543" i="7"/>
  <c r="BH543" i="7"/>
  <c r="BG543" i="7"/>
  <c r="BF543" i="7"/>
  <c r="T543" i="7"/>
  <c r="R543" i="7"/>
  <c r="P543" i="7"/>
  <c r="BI539" i="7"/>
  <c r="BH539" i="7"/>
  <c r="BG539" i="7"/>
  <c r="BF539" i="7"/>
  <c r="T539" i="7"/>
  <c r="R539" i="7"/>
  <c r="P539" i="7"/>
  <c r="BI534" i="7"/>
  <c r="BH534" i="7"/>
  <c r="BG534" i="7"/>
  <c r="BF534" i="7"/>
  <c r="T534" i="7"/>
  <c r="R534" i="7"/>
  <c r="P534" i="7"/>
  <c r="BI530" i="7"/>
  <c r="BH530" i="7"/>
  <c r="BG530" i="7"/>
  <c r="BF530" i="7"/>
  <c r="T530" i="7"/>
  <c r="R530" i="7"/>
  <c r="P530" i="7"/>
  <c r="BI525" i="7"/>
  <c r="BH525" i="7"/>
  <c r="BG525" i="7"/>
  <c r="BF525" i="7"/>
  <c r="T525" i="7"/>
  <c r="R525" i="7"/>
  <c r="P525" i="7"/>
  <c r="BI520" i="7"/>
  <c r="BH520" i="7"/>
  <c r="BG520" i="7"/>
  <c r="BF520" i="7"/>
  <c r="T520" i="7"/>
  <c r="R520" i="7"/>
  <c r="P520" i="7"/>
  <c r="BI515" i="7"/>
  <c r="BH515" i="7"/>
  <c r="BG515" i="7"/>
  <c r="BF515" i="7"/>
  <c r="T515" i="7"/>
  <c r="R515" i="7"/>
  <c r="P515" i="7"/>
  <c r="BI511" i="7"/>
  <c r="BH511" i="7"/>
  <c r="BG511" i="7"/>
  <c r="BF511" i="7"/>
  <c r="T511" i="7"/>
  <c r="R511" i="7"/>
  <c r="P511" i="7"/>
  <c r="BI506" i="7"/>
  <c r="BH506" i="7"/>
  <c r="BG506" i="7"/>
  <c r="BF506" i="7"/>
  <c r="T506" i="7"/>
  <c r="R506" i="7"/>
  <c r="P506" i="7"/>
  <c r="BI502" i="7"/>
  <c r="BH502" i="7"/>
  <c r="BG502" i="7"/>
  <c r="BF502" i="7"/>
  <c r="T502" i="7"/>
  <c r="R502" i="7"/>
  <c r="P502" i="7"/>
  <c r="BI497" i="7"/>
  <c r="BH497" i="7"/>
  <c r="BG497" i="7"/>
  <c r="BF497" i="7"/>
  <c r="T497" i="7"/>
  <c r="R497" i="7"/>
  <c r="P497" i="7"/>
  <c r="BI493" i="7"/>
  <c r="BH493" i="7"/>
  <c r="BG493" i="7"/>
  <c r="BF493" i="7"/>
  <c r="T493" i="7"/>
  <c r="R493" i="7"/>
  <c r="P493" i="7"/>
  <c r="BI489" i="7"/>
  <c r="BH489" i="7"/>
  <c r="BG489" i="7"/>
  <c r="BF489" i="7"/>
  <c r="T489" i="7"/>
  <c r="R489" i="7"/>
  <c r="P489" i="7"/>
  <c r="BI484" i="7"/>
  <c r="BH484" i="7"/>
  <c r="BG484" i="7"/>
  <c r="BF484" i="7"/>
  <c r="T484" i="7"/>
  <c r="R484" i="7"/>
  <c r="P484" i="7"/>
  <c r="BI480" i="7"/>
  <c r="BH480" i="7"/>
  <c r="BG480" i="7"/>
  <c r="BF480" i="7"/>
  <c r="T480" i="7"/>
  <c r="R480" i="7"/>
  <c r="P480" i="7"/>
  <c r="BI475" i="7"/>
  <c r="BH475" i="7"/>
  <c r="BG475" i="7"/>
  <c r="BF475" i="7"/>
  <c r="T475" i="7"/>
  <c r="R475" i="7"/>
  <c r="P475" i="7"/>
  <c r="BI471" i="7"/>
  <c r="BH471" i="7"/>
  <c r="BG471" i="7"/>
  <c r="BF471" i="7"/>
  <c r="T471" i="7"/>
  <c r="R471" i="7"/>
  <c r="P471" i="7"/>
  <c r="BI466" i="7"/>
  <c r="BH466" i="7"/>
  <c r="BG466" i="7"/>
  <c r="BF466" i="7"/>
  <c r="T466" i="7"/>
  <c r="R466" i="7"/>
  <c r="P466" i="7"/>
  <c r="BI462" i="7"/>
  <c r="BH462" i="7"/>
  <c r="BG462" i="7"/>
  <c r="BF462" i="7"/>
  <c r="T462" i="7"/>
  <c r="R462" i="7"/>
  <c r="P462" i="7"/>
  <c r="BI457" i="7"/>
  <c r="BH457" i="7"/>
  <c r="BG457" i="7"/>
  <c r="BF457" i="7"/>
  <c r="T457" i="7"/>
  <c r="R457" i="7"/>
  <c r="P457" i="7"/>
  <c r="BI454" i="7"/>
  <c r="BH454" i="7"/>
  <c r="BG454" i="7"/>
  <c r="BF454" i="7"/>
  <c r="T454" i="7"/>
  <c r="R454" i="7"/>
  <c r="P454" i="7"/>
  <c r="BI450" i="7"/>
  <c r="BH450" i="7"/>
  <c r="BG450" i="7"/>
  <c r="BF450" i="7"/>
  <c r="T450" i="7"/>
  <c r="R450" i="7"/>
  <c r="P450" i="7"/>
  <c r="BI445" i="7"/>
  <c r="BH445" i="7"/>
  <c r="BG445" i="7"/>
  <c r="BF445" i="7"/>
  <c r="T445" i="7"/>
  <c r="R445" i="7"/>
  <c r="P445" i="7"/>
  <c r="BI442" i="7"/>
  <c r="BH442" i="7"/>
  <c r="BG442" i="7"/>
  <c r="BF442" i="7"/>
  <c r="T442" i="7"/>
  <c r="R442" i="7"/>
  <c r="P442" i="7"/>
  <c r="BI439" i="7"/>
  <c r="BH439" i="7"/>
  <c r="BG439" i="7"/>
  <c r="BF439" i="7"/>
  <c r="T439" i="7"/>
  <c r="R439" i="7"/>
  <c r="P439" i="7"/>
  <c r="BI435" i="7"/>
  <c r="BH435" i="7"/>
  <c r="BG435" i="7"/>
  <c r="BF435" i="7"/>
  <c r="T435" i="7"/>
  <c r="R435" i="7"/>
  <c r="P435" i="7"/>
  <c r="BI432" i="7"/>
  <c r="BH432" i="7"/>
  <c r="BG432" i="7"/>
  <c r="BF432" i="7"/>
  <c r="T432" i="7"/>
  <c r="R432" i="7"/>
  <c r="P432" i="7"/>
  <c r="BI428" i="7"/>
  <c r="BH428" i="7"/>
  <c r="BG428" i="7"/>
  <c r="BF428" i="7"/>
  <c r="T428" i="7"/>
  <c r="R428" i="7"/>
  <c r="P428" i="7"/>
  <c r="BI424" i="7"/>
  <c r="BH424" i="7"/>
  <c r="BG424" i="7"/>
  <c r="BF424" i="7"/>
  <c r="T424" i="7"/>
  <c r="R424" i="7"/>
  <c r="P424" i="7"/>
  <c r="BI420" i="7"/>
  <c r="BH420" i="7"/>
  <c r="BG420" i="7"/>
  <c r="BF420" i="7"/>
  <c r="T420" i="7"/>
  <c r="R420" i="7"/>
  <c r="P420" i="7"/>
  <c r="BI416" i="7"/>
  <c r="BH416" i="7"/>
  <c r="BG416" i="7"/>
  <c r="BF416" i="7"/>
  <c r="T416" i="7"/>
  <c r="R416" i="7"/>
  <c r="P416" i="7"/>
  <c r="BI410" i="7"/>
  <c r="BH410" i="7"/>
  <c r="BG410" i="7"/>
  <c r="BF410" i="7"/>
  <c r="T410" i="7"/>
  <c r="R410" i="7"/>
  <c r="P410" i="7"/>
  <c r="BI405" i="7"/>
  <c r="BH405" i="7"/>
  <c r="BG405" i="7"/>
  <c r="BF405" i="7"/>
  <c r="T405" i="7"/>
  <c r="R405" i="7"/>
  <c r="P405" i="7"/>
  <c r="BI400" i="7"/>
  <c r="BH400" i="7"/>
  <c r="BG400" i="7"/>
  <c r="BF400" i="7"/>
  <c r="T400" i="7"/>
  <c r="R400" i="7"/>
  <c r="P400" i="7"/>
  <c r="BI395" i="7"/>
  <c r="BH395" i="7"/>
  <c r="BG395" i="7"/>
  <c r="BF395" i="7"/>
  <c r="T395" i="7"/>
  <c r="R395" i="7"/>
  <c r="P395" i="7"/>
  <c r="BI390" i="7"/>
  <c r="BH390" i="7"/>
  <c r="BG390" i="7"/>
  <c r="BF390" i="7"/>
  <c r="T390" i="7"/>
  <c r="R390" i="7"/>
  <c r="P390" i="7"/>
  <c r="BI385" i="7"/>
  <c r="BH385" i="7"/>
  <c r="BG385" i="7"/>
  <c r="BF385" i="7"/>
  <c r="T385" i="7"/>
  <c r="R385" i="7"/>
  <c r="P385" i="7"/>
  <c r="BI380" i="7"/>
  <c r="BH380" i="7"/>
  <c r="BG380" i="7"/>
  <c r="BF380" i="7"/>
  <c r="T380" i="7"/>
  <c r="R380" i="7"/>
  <c r="P380" i="7"/>
  <c r="BI375" i="7"/>
  <c r="BH375" i="7"/>
  <c r="BG375" i="7"/>
  <c r="BF375" i="7"/>
  <c r="T375" i="7"/>
  <c r="R375" i="7"/>
  <c r="P375" i="7"/>
  <c r="BI371" i="7"/>
  <c r="BH371" i="7"/>
  <c r="BG371" i="7"/>
  <c r="BF371" i="7"/>
  <c r="T371" i="7"/>
  <c r="R371" i="7"/>
  <c r="P371" i="7"/>
  <c r="BI367" i="7"/>
  <c r="BH367" i="7"/>
  <c r="BG367" i="7"/>
  <c r="BF367" i="7"/>
  <c r="T367" i="7"/>
  <c r="R367" i="7"/>
  <c r="P367" i="7"/>
  <c r="BI359" i="7"/>
  <c r="BH359" i="7"/>
  <c r="BG359" i="7"/>
  <c r="BF359" i="7"/>
  <c r="T359" i="7"/>
  <c r="R359" i="7"/>
  <c r="P359" i="7"/>
  <c r="BI351" i="7"/>
  <c r="BH351" i="7"/>
  <c r="BG351" i="7"/>
  <c r="BF351" i="7"/>
  <c r="T351" i="7"/>
  <c r="R351" i="7"/>
  <c r="P351" i="7"/>
  <c r="BI347" i="7"/>
  <c r="BH347" i="7"/>
  <c r="BG347" i="7"/>
  <c r="BF347" i="7"/>
  <c r="T347" i="7"/>
  <c r="R347" i="7"/>
  <c r="P347" i="7"/>
  <c r="BI343" i="7"/>
  <c r="BH343" i="7"/>
  <c r="BG343" i="7"/>
  <c r="BF343" i="7"/>
  <c r="T343" i="7"/>
  <c r="R343" i="7"/>
  <c r="P343" i="7"/>
  <c r="BI337" i="7"/>
  <c r="BH337" i="7"/>
  <c r="BG337" i="7"/>
  <c r="BF337" i="7"/>
  <c r="T337" i="7"/>
  <c r="R337" i="7"/>
  <c r="P337" i="7"/>
  <c r="BI332" i="7"/>
  <c r="BH332" i="7"/>
  <c r="BG332" i="7"/>
  <c r="BF332" i="7"/>
  <c r="T332" i="7"/>
  <c r="R332" i="7"/>
  <c r="P332" i="7"/>
  <c r="BI327" i="7"/>
  <c r="BH327" i="7"/>
  <c r="BG327" i="7"/>
  <c r="BF327" i="7"/>
  <c r="T327" i="7"/>
  <c r="R327" i="7"/>
  <c r="P327" i="7"/>
  <c r="BI322" i="7"/>
  <c r="BH322" i="7"/>
  <c r="BG322" i="7"/>
  <c r="BF322" i="7"/>
  <c r="T322" i="7"/>
  <c r="R322" i="7"/>
  <c r="P322" i="7"/>
  <c r="BI318" i="7"/>
  <c r="BH318" i="7"/>
  <c r="BG318" i="7"/>
  <c r="BF318" i="7"/>
  <c r="T318" i="7"/>
  <c r="R318" i="7"/>
  <c r="P318" i="7"/>
  <c r="BI314" i="7"/>
  <c r="BH314" i="7"/>
  <c r="BG314" i="7"/>
  <c r="BF314" i="7"/>
  <c r="T314" i="7"/>
  <c r="R314" i="7"/>
  <c r="P314" i="7"/>
  <c r="BI310" i="7"/>
  <c r="BH310" i="7"/>
  <c r="BG310" i="7"/>
  <c r="BF310" i="7"/>
  <c r="T310" i="7"/>
  <c r="R310" i="7"/>
  <c r="P310" i="7"/>
  <c r="BI306" i="7"/>
  <c r="BH306" i="7"/>
  <c r="BG306" i="7"/>
  <c r="BF306" i="7"/>
  <c r="T306" i="7"/>
  <c r="R306" i="7"/>
  <c r="P306" i="7"/>
  <c r="BI302" i="7"/>
  <c r="BH302" i="7"/>
  <c r="BG302" i="7"/>
  <c r="BF302" i="7"/>
  <c r="T302" i="7"/>
  <c r="R302" i="7"/>
  <c r="P302" i="7"/>
  <c r="BI298" i="7"/>
  <c r="BH298" i="7"/>
  <c r="BG298" i="7"/>
  <c r="BF298" i="7"/>
  <c r="T298" i="7"/>
  <c r="R298" i="7"/>
  <c r="P298" i="7"/>
  <c r="BI294" i="7"/>
  <c r="BH294" i="7"/>
  <c r="BG294" i="7"/>
  <c r="BF294" i="7"/>
  <c r="T294" i="7"/>
  <c r="R294" i="7"/>
  <c r="P294" i="7"/>
  <c r="BI289" i="7"/>
  <c r="BH289" i="7"/>
  <c r="BG289" i="7"/>
  <c r="BF289" i="7"/>
  <c r="T289" i="7"/>
  <c r="R289" i="7"/>
  <c r="P289" i="7"/>
  <c r="BI284" i="7"/>
  <c r="BH284" i="7"/>
  <c r="BG284" i="7"/>
  <c r="BF284" i="7"/>
  <c r="T284" i="7"/>
  <c r="R284" i="7"/>
  <c r="P284" i="7"/>
  <c r="BI280" i="7"/>
  <c r="BH280" i="7"/>
  <c r="BG280" i="7"/>
  <c r="BF280" i="7"/>
  <c r="T280" i="7"/>
  <c r="R280" i="7"/>
  <c r="P280" i="7"/>
  <c r="BI276" i="7"/>
  <c r="BH276" i="7"/>
  <c r="BG276" i="7"/>
  <c r="BF276" i="7"/>
  <c r="T276" i="7"/>
  <c r="R276" i="7"/>
  <c r="P276" i="7"/>
  <c r="BI272" i="7"/>
  <c r="BH272" i="7"/>
  <c r="BG272" i="7"/>
  <c r="BF272" i="7"/>
  <c r="T272" i="7"/>
  <c r="R272" i="7"/>
  <c r="P272" i="7"/>
  <c r="BI268" i="7"/>
  <c r="BH268" i="7"/>
  <c r="BG268" i="7"/>
  <c r="BF268" i="7"/>
  <c r="T268" i="7"/>
  <c r="R268" i="7"/>
  <c r="P268" i="7"/>
  <c r="BI264" i="7"/>
  <c r="BH264" i="7"/>
  <c r="BG264" i="7"/>
  <c r="BF264" i="7"/>
  <c r="T264" i="7"/>
  <c r="R264" i="7"/>
  <c r="P264" i="7"/>
  <c r="BI260" i="7"/>
  <c r="BH260" i="7"/>
  <c r="BG260" i="7"/>
  <c r="BF260" i="7"/>
  <c r="T260" i="7"/>
  <c r="R260" i="7"/>
  <c r="P260" i="7"/>
  <c r="BI256" i="7"/>
  <c r="BH256" i="7"/>
  <c r="BG256" i="7"/>
  <c r="BF256" i="7"/>
  <c r="T256" i="7"/>
  <c r="R256" i="7"/>
  <c r="P256" i="7"/>
  <c r="BI251" i="7"/>
  <c r="BH251" i="7"/>
  <c r="BG251" i="7"/>
  <c r="BF251" i="7"/>
  <c r="T251" i="7"/>
  <c r="R251" i="7"/>
  <c r="P251" i="7"/>
  <c r="BI246" i="7"/>
  <c r="BH246" i="7"/>
  <c r="BG246" i="7"/>
  <c r="BF246" i="7"/>
  <c r="T246" i="7"/>
  <c r="R246" i="7"/>
  <c r="P246" i="7"/>
  <c r="BI241" i="7"/>
  <c r="BH241" i="7"/>
  <c r="BG241" i="7"/>
  <c r="BF241" i="7"/>
  <c r="T241" i="7"/>
  <c r="R241" i="7"/>
  <c r="P241" i="7"/>
  <c r="BI237" i="7"/>
  <c r="BH237" i="7"/>
  <c r="BG237" i="7"/>
  <c r="BF237" i="7"/>
  <c r="T237" i="7"/>
  <c r="R237" i="7"/>
  <c r="P237" i="7"/>
  <c r="BI232" i="7"/>
  <c r="BH232" i="7"/>
  <c r="BG232" i="7"/>
  <c r="BF232" i="7"/>
  <c r="T232" i="7"/>
  <c r="R232" i="7"/>
  <c r="P232" i="7"/>
  <c r="BI227" i="7"/>
  <c r="BH227" i="7"/>
  <c r="BG227" i="7"/>
  <c r="BF227" i="7"/>
  <c r="T227" i="7"/>
  <c r="R227" i="7"/>
  <c r="P227" i="7"/>
  <c r="BI222" i="7"/>
  <c r="BH222" i="7"/>
  <c r="BG222" i="7"/>
  <c r="BF222" i="7"/>
  <c r="T222" i="7"/>
  <c r="R222" i="7"/>
  <c r="P222" i="7"/>
  <c r="BI217" i="7"/>
  <c r="BH217" i="7"/>
  <c r="BG217" i="7"/>
  <c r="BF217" i="7"/>
  <c r="T217" i="7"/>
  <c r="R217" i="7"/>
  <c r="P217" i="7"/>
  <c r="BI212" i="7"/>
  <c r="BH212" i="7"/>
  <c r="BG212" i="7"/>
  <c r="BF212" i="7"/>
  <c r="T212" i="7"/>
  <c r="R212" i="7"/>
  <c r="P212" i="7"/>
  <c r="BI208" i="7"/>
  <c r="BH208" i="7"/>
  <c r="BG208" i="7"/>
  <c r="BF208" i="7"/>
  <c r="T208" i="7"/>
  <c r="R208" i="7"/>
  <c r="P208" i="7"/>
  <c r="BI203" i="7"/>
  <c r="BH203" i="7"/>
  <c r="BG203" i="7"/>
  <c r="BF203" i="7"/>
  <c r="T203" i="7"/>
  <c r="R203" i="7"/>
  <c r="P203" i="7"/>
  <c r="BI198" i="7"/>
  <c r="BH198" i="7"/>
  <c r="BG198" i="7"/>
  <c r="BF198" i="7"/>
  <c r="T198" i="7"/>
  <c r="R198" i="7"/>
  <c r="P198" i="7"/>
  <c r="BI193" i="7"/>
  <c r="BH193" i="7"/>
  <c r="BG193" i="7"/>
  <c r="BF193" i="7"/>
  <c r="T193" i="7"/>
  <c r="R193" i="7"/>
  <c r="P193" i="7"/>
  <c r="BI188" i="7"/>
  <c r="BH188" i="7"/>
  <c r="BG188" i="7"/>
  <c r="BF188" i="7"/>
  <c r="T188" i="7"/>
  <c r="R188" i="7"/>
  <c r="P188" i="7"/>
  <c r="BI183" i="7"/>
  <c r="BH183" i="7"/>
  <c r="BG183" i="7"/>
  <c r="BF183" i="7"/>
  <c r="T183" i="7"/>
  <c r="R183" i="7"/>
  <c r="P183" i="7"/>
  <c r="BI178" i="7"/>
  <c r="BH178" i="7"/>
  <c r="BG178" i="7"/>
  <c r="BF178" i="7"/>
  <c r="T178" i="7"/>
  <c r="R178" i="7"/>
  <c r="P178" i="7"/>
  <c r="BI173" i="7"/>
  <c r="BH173" i="7"/>
  <c r="BG173" i="7"/>
  <c r="BF173" i="7"/>
  <c r="T173" i="7"/>
  <c r="R173" i="7"/>
  <c r="P173" i="7"/>
  <c r="BI169" i="7"/>
  <c r="BH169" i="7"/>
  <c r="BG169" i="7"/>
  <c r="BF169" i="7"/>
  <c r="T169" i="7"/>
  <c r="R169" i="7"/>
  <c r="P169" i="7"/>
  <c r="BI164" i="7"/>
  <c r="BH164" i="7"/>
  <c r="BG164" i="7"/>
  <c r="BF164" i="7"/>
  <c r="T164" i="7"/>
  <c r="R164" i="7"/>
  <c r="P164" i="7"/>
  <c r="BI159" i="7"/>
  <c r="BH159" i="7"/>
  <c r="BG159" i="7"/>
  <c r="BF159" i="7"/>
  <c r="T159" i="7"/>
  <c r="R159" i="7"/>
  <c r="P159" i="7"/>
  <c r="BI146" i="7"/>
  <c r="BH146" i="7"/>
  <c r="BG146" i="7"/>
  <c r="BF146" i="7"/>
  <c r="T146" i="7"/>
  <c r="R146" i="7"/>
  <c r="P146" i="7"/>
  <c r="BI142" i="7"/>
  <c r="BH142" i="7"/>
  <c r="BG142" i="7"/>
  <c r="BF142" i="7"/>
  <c r="T142" i="7"/>
  <c r="R142" i="7"/>
  <c r="P142" i="7"/>
  <c r="BI138" i="7"/>
  <c r="BH138" i="7"/>
  <c r="BG138" i="7"/>
  <c r="BF138" i="7"/>
  <c r="T138" i="7"/>
  <c r="R138" i="7"/>
  <c r="P138" i="7"/>
  <c r="BI134" i="7"/>
  <c r="BH134" i="7"/>
  <c r="BG134" i="7"/>
  <c r="BF134" i="7"/>
  <c r="T134" i="7"/>
  <c r="R134" i="7"/>
  <c r="P134" i="7"/>
  <c r="BI130" i="7"/>
  <c r="BH130" i="7"/>
  <c r="BG130" i="7"/>
  <c r="BF130" i="7"/>
  <c r="T130" i="7"/>
  <c r="R130" i="7"/>
  <c r="P130" i="7"/>
  <c r="BI126" i="7"/>
  <c r="BH126" i="7"/>
  <c r="BG126" i="7"/>
  <c r="BF126" i="7"/>
  <c r="T126" i="7"/>
  <c r="R126" i="7"/>
  <c r="P126" i="7"/>
  <c r="BI113" i="7"/>
  <c r="BH113" i="7"/>
  <c r="BG113" i="7"/>
  <c r="BF113" i="7"/>
  <c r="T113" i="7"/>
  <c r="R113" i="7"/>
  <c r="P113" i="7"/>
  <c r="BI108" i="7"/>
  <c r="BH108" i="7"/>
  <c r="BG108" i="7"/>
  <c r="BF108" i="7"/>
  <c r="T108" i="7"/>
  <c r="R108" i="7"/>
  <c r="P108" i="7"/>
  <c r="BI103" i="7"/>
  <c r="BH103" i="7"/>
  <c r="BG103" i="7"/>
  <c r="BF103" i="7"/>
  <c r="T103" i="7"/>
  <c r="R103" i="7"/>
  <c r="P103" i="7"/>
  <c r="J97" i="7"/>
  <c r="J96" i="7"/>
  <c r="F96" i="7"/>
  <c r="F94" i="7"/>
  <c r="E92" i="7"/>
  <c r="J55" i="7"/>
  <c r="J54" i="7"/>
  <c r="F54" i="7"/>
  <c r="F52" i="7"/>
  <c r="E50" i="7"/>
  <c r="J18" i="7"/>
  <c r="E18" i="7"/>
  <c r="F97" i="7"/>
  <c r="J17" i="7"/>
  <c r="J12" i="7"/>
  <c r="J52" i="7" s="1"/>
  <c r="E7" i="7"/>
  <c r="E90" i="7" s="1"/>
  <c r="J37" i="6"/>
  <c r="J36" i="6"/>
  <c r="AY59" i="1"/>
  <c r="J35" i="6"/>
  <c r="AX59" i="1" s="1"/>
  <c r="BI242" i="6"/>
  <c r="BH242" i="6"/>
  <c r="BG242" i="6"/>
  <c r="BF242" i="6"/>
  <c r="T242" i="6"/>
  <c r="R242" i="6"/>
  <c r="P242" i="6"/>
  <c r="BI239" i="6"/>
  <c r="BH239" i="6"/>
  <c r="BG239" i="6"/>
  <c r="BF239" i="6"/>
  <c r="T239" i="6"/>
  <c r="R239" i="6"/>
  <c r="P239" i="6"/>
  <c r="BI236" i="6"/>
  <c r="BH236" i="6"/>
  <c r="BG236" i="6"/>
  <c r="BF236" i="6"/>
  <c r="T236" i="6"/>
  <c r="R236" i="6"/>
  <c r="P236" i="6"/>
  <c r="BI232" i="6"/>
  <c r="BH232" i="6"/>
  <c r="BG232" i="6"/>
  <c r="BF232" i="6"/>
  <c r="T232" i="6"/>
  <c r="R232" i="6"/>
  <c r="P232" i="6"/>
  <c r="BI228" i="6"/>
  <c r="BH228" i="6"/>
  <c r="BG228" i="6"/>
  <c r="BF228" i="6"/>
  <c r="T228" i="6"/>
  <c r="R228" i="6"/>
  <c r="P228" i="6"/>
  <c r="BI225" i="6"/>
  <c r="BH225" i="6"/>
  <c r="BG225" i="6"/>
  <c r="BF225" i="6"/>
  <c r="T225" i="6"/>
  <c r="R225" i="6"/>
  <c r="P225" i="6"/>
  <c r="BI221" i="6"/>
  <c r="BH221" i="6"/>
  <c r="BG221" i="6"/>
  <c r="BF221" i="6"/>
  <c r="T221" i="6"/>
  <c r="R221" i="6"/>
  <c r="P221" i="6"/>
  <c r="BI217" i="6"/>
  <c r="BH217" i="6"/>
  <c r="BG217" i="6"/>
  <c r="BF217" i="6"/>
  <c r="T217" i="6"/>
  <c r="R217" i="6"/>
  <c r="P217" i="6"/>
  <c r="BI209" i="6"/>
  <c r="BH209" i="6"/>
  <c r="BG209" i="6"/>
  <c r="BF209" i="6"/>
  <c r="T209" i="6"/>
  <c r="R209" i="6"/>
  <c r="P209" i="6"/>
  <c r="BI206" i="6"/>
  <c r="BH206" i="6"/>
  <c r="BG206" i="6"/>
  <c r="BF206" i="6"/>
  <c r="T206" i="6"/>
  <c r="R206" i="6"/>
  <c r="P206" i="6"/>
  <c r="BI190" i="6"/>
  <c r="BH190" i="6"/>
  <c r="BG190" i="6"/>
  <c r="BF190" i="6"/>
  <c r="T190" i="6"/>
  <c r="R190" i="6"/>
  <c r="P190" i="6"/>
  <c r="BI187" i="6"/>
  <c r="BH187" i="6"/>
  <c r="BG187" i="6"/>
  <c r="BF187" i="6"/>
  <c r="T187" i="6"/>
  <c r="R187" i="6"/>
  <c r="P187" i="6"/>
  <c r="BI183" i="6"/>
  <c r="BH183" i="6"/>
  <c r="BG183" i="6"/>
  <c r="BF183" i="6"/>
  <c r="T183" i="6"/>
  <c r="R183" i="6"/>
  <c r="P183" i="6"/>
  <c r="BI180" i="6"/>
  <c r="BH180" i="6"/>
  <c r="BG180" i="6"/>
  <c r="BF180" i="6"/>
  <c r="T180" i="6"/>
  <c r="R180" i="6"/>
  <c r="P180" i="6"/>
  <c r="BI176" i="6"/>
  <c r="BH176" i="6"/>
  <c r="BG176" i="6"/>
  <c r="BF176" i="6"/>
  <c r="T176" i="6"/>
  <c r="R176" i="6"/>
  <c r="P176" i="6"/>
  <c r="BI173" i="6"/>
  <c r="BH173" i="6"/>
  <c r="BG173" i="6"/>
  <c r="BF173" i="6"/>
  <c r="T173" i="6"/>
  <c r="R173" i="6"/>
  <c r="P173" i="6"/>
  <c r="BI169" i="6"/>
  <c r="BH169" i="6"/>
  <c r="BG169" i="6"/>
  <c r="BF169" i="6"/>
  <c r="T169" i="6"/>
  <c r="R169" i="6"/>
  <c r="P169" i="6"/>
  <c r="BI165" i="6"/>
  <c r="BH165" i="6"/>
  <c r="BG165" i="6"/>
  <c r="BF165" i="6"/>
  <c r="T165" i="6"/>
  <c r="R165" i="6"/>
  <c r="P165" i="6"/>
  <c r="BI161" i="6"/>
  <c r="BH161" i="6"/>
  <c r="BG161" i="6"/>
  <c r="BF161" i="6"/>
  <c r="T161" i="6"/>
  <c r="R161" i="6"/>
  <c r="P161" i="6"/>
  <c r="BI155" i="6"/>
  <c r="BH155" i="6"/>
  <c r="BG155" i="6"/>
  <c r="BF155" i="6"/>
  <c r="T155" i="6"/>
  <c r="R155" i="6"/>
  <c r="P155" i="6"/>
  <c r="BI150" i="6"/>
  <c r="BH150" i="6"/>
  <c r="BG150" i="6"/>
  <c r="BF150" i="6"/>
  <c r="T150" i="6"/>
  <c r="R150" i="6"/>
  <c r="P150" i="6"/>
  <c r="BI145" i="6"/>
  <c r="BH145" i="6"/>
  <c r="BG145" i="6"/>
  <c r="BF145" i="6"/>
  <c r="T145" i="6"/>
  <c r="R145" i="6"/>
  <c r="P145" i="6"/>
  <c r="BI141" i="6"/>
  <c r="BH141" i="6"/>
  <c r="BG141" i="6"/>
  <c r="BF141" i="6"/>
  <c r="T141" i="6"/>
  <c r="R141" i="6"/>
  <c r="P141" i="6"/>
  <c r="BI136" i="6"/>
  <c r="BH136" i="6"/>
  <c r="BG136" i="6"/>
  <c r="BF136" i="6"/>
  <c r="T136" i="6"/>
  <c r="R136" i="6"/>
  <c r="P136" i="6"/>
  <c r="BI131" i="6"/>
  <c r="BH131" i="6"/>
  <c r="BG131" i="6"/>
  <c r="BF131" i="6"/>
  <c r="T131" i="6"/>
  <c r="R131" i="6"/>
  <c r="P131" i="6"/>
  <c r="BI126" i="6"/>
  <c r="BH126" i="6"/>
  <c r="BG126" i="6"/>
  <c r="BF126" i="6"/>
  <c r="T126" i="6"/>
  <c r="R126" i="6"/>
  <c r="P126" i="6"/>
  <c r="BI121" i="6"/>
  <c r="BH121" i="6"/>
  <c r="BG121" i="6"/>
  <c r="BF121" i="6"/>
  <c r="T121" i="6"/>
  <c r="R121" i="6"/>
  <c r="P121" i="6"/>
  <c r="BI117" i="6"/>
  <c r="BH117" i="6"/>
  <c r="BG117" i="6"/>
  <c r="BF117" i="6"/>
  <c r="T117" i="6"/>
  <c r="R117" i="6"/>
  <c r="P117" i="6"/>
  <c r="BI112" i="6"/>
  <c r="BH112" i="6"/>
  <c r="BG112" i="6"/>
  <c r="BF112" i="6"/>
  <c r="T112" i="6"/>
  <c r="R112" i="6"/>
  <c r="P112" i="6"/>
  <c r="BI107" i="6"/>
  <c r="BH107" i="6"/>
  <c r="BG107" i="6"/>
  <c r="BF107" i="6"/>
  <c r="T107" i="6"/>
  <c r="R107" i="6"/>
  <c r="P107" i="6"/>
  <c r="BI99" i="6"/>
  <c r="BH99" i="6"/>
  <c r="BG99" i="6"/>
  <c r="BF99" i="6"/>
  <c r="T99" i="6"/>
  <c r="R99" i="6"/>
  <c r="P99" i="6"/>
  <c r="BI94" i="6"/>
  <c r="BH94" i="6"/>
  <c r="BG94" i="6"/>
  <c r="BF94" i="6"/>
  <c r="T94" i="6"/>
  <c r="R94" i="6"/>
  <c r="P94" i="6"/>
  <c r="BI89" i="6"/>
  <c r="BH89" i="6"/>
  <c r="BG89" i="6"/>
  <c r="BF89" i="6"/>
  <c r="T89" i="6"/>
  <c r="R89" i="6"/>
  <c r="P89" i="6"/>
  <c r="J83" i="6"/>
  <c r="J82" i="6"/>
  <c r="F82" i="6"/>
  <c r="F80" i="6"/>
  <c r="E78" i="6"/>
  <c r="J55" i="6"/>
  <c r="J54" i="6"/>
  <c r="F54" i="6"/>
  <c r="F52" i="6"/>
  <c r="E50" i="6"/>
  <c r="J18" i="6"/>
  <c r="E18" i="6"/>
  <c r="F83" i="6"/>
  <c r="J17" i="6"/>
  <c r="J12" i="6"/>
  <c r="J80" i="6"/>
  <c r="E7" i="6"/>
  <c r="E76" i="6"/>
  <c r="J176" i="5"/>
  <c r="J37" i="5"/>
  <c r="J36" i="5"/>
  <c r="AY58" i="1"/>
  <c r="J35" i="5"/>
  <c r="AX58" i="1" s="1"/>
  <c r="BI362" i="5"/>
  <c r="BH362" i="5"/>
  <c r="BG362" i="5"/>
  <c r="BF362" i="5"/>
  <c r="T362" i="5"/>
  <c r="R362" i="5"/>
  <c r="P362" i="5"/>
  <c r="BI354" i="5"/>
  <c r="BH354" i="5"/>
  <c r="BG354" i="5"/>
  <c r="BF354" i="5"/>
  <c r="T354" i="5"/>
  <c r="R354" i="5"/>
  <c r="P354" i="5"/>
  <c r="BI346" i="5"/>
  <c r="BH346" i="5"/>
  <c r="BG346" i="5"/>
  <c r="BF346" i="5"/>
  <c r="T346" i="5"/>
  <c r="R346" i="5"/>
  <c r="P346" i="5"/>
  <c r="BI342" i="5"/>
  <c r="BH342" i="5"/>
  <c r="BG342" i="5"/>
  <c r="BF342" i="5"/>
  <c r="T342" i="5"/>
  <c r="R342" i="5"/>
  <c r="P342" i="5"/>
  <c r="BI338" i="5"/>
  <c r="BH338" i="5"/>
  <c r="BG338" i="5"/>
  <c r="BF338" i="5"/>
  <c r="T338" i="5"/>
  <c r="R338" i="5"/>
  <c r="P338" i="5"/>
  <c r="BI334" i="5"/>
  <c r="BH334" i="5"/>
  <c r="BG334" i="5"/>
  <c r="BF334" i="5"/>
  <c r="T334" i="5"/>
  <c r="R334" i="5"/>
  <c r="P334" i="5"/>
  <c r="BI330" i="5"/>
  <c r="BH330" i="5"/>
  <c r="BG330" i="5"/>
  <c r="BF330" i="5"/>
  <c r="T330" i="5"/>
  <c r="R330" i="5"/>
  <c r="P330" i="5"/>
  <c r="BI326" i="5"/>
  <c r="BH326" i="5"/>
  <c r="BG326" i="5"/>
  <c r="BF326" i="5"/>
  <c r="T326" i="5"/>
  <c r="R326" i="5"/>
  <c r="P326" i="5"/>
  <c r="BI323" i="5"/>
  <c r="BH323" i="5"/>
  <c r="BG323" i="5"/>
  <c r="BF323" i="5"/>
  <c r="T323" i="5"/>
  <c r="R323" i="5"/>
  <c r="P323" i="5"/>
  <c r="BI319" i="5"/>
  <c r="BH319" i="5"/>
  <c r="BG319" i="5"/>
  <c r="BF319" i="5"/>
  <c r="T319" i="5"/>
  <c r="R319" i="5"/>
  <c r="P319" i="5"/>
  <c r="BI312" i="5"/>
  <c r="BH312" i="5"/>
  <c r="BG312" i="5"/>
  <c r="BF312" i="5"/>
  <c r="T312" i="5"/>
  <c r="R312" i="5"/>
  <c r="P312" i="5"/>
  <c r="BI305" i="5"/>
  <c r="BH305" i="5"/>
  <c r="BG305" i="5"/>
  <c r="BF305" i="5"/>
  <c r="T305" i="5"/>
  <c r="R305" i="5"/>
  <c r="P305" i="5"/>
  <c r="BI299" i="5"/>
  <c r="BH299" i="5"/>
  <c r="BG299" i="5"/>
  <c r="BF299" i="5"/>
  <c r="T299" i="5"/>
  <c r="R299" i="5"/>
  <c r="P299" i="5"/>
  <c r="BI296" i="5"/>
  <c r="BH296" i="5"/>
  <c r="BG296" i="5"/>
  <c r="BF296" i="5"/>
  <c r="T296" i="5"/>
  <c r="R296" i="5"/>
  <c r="P296" i="5"/>
  <c r="BI293" i="5"/>
  <c r="BH293" i="5"/>
  <c r="BG293" i="5"/>
  <c r="BF293" i="5"/>
  <c r="T293" i="5"/>
  <c r="R293" i="5"/>
  <c r="P293" i="5"/>
  <c r="BI289" i="5"/>
  <c r="BH289" i="5"/>
  <c r="BG289" i="5"/>
  <c r="BF289" i="5"/>
  <c r="T289" i="5"/>
  <c r="R289" i="5"/>
  <c r="P289" i="5"/>
  <c r="BI287" i="5"/>
  <c r="BH287" i="5"/>
  <c r="BG287" i="5"/>
  <c r="BF287" i="5"/>
  <c r="T287" i="5"/>
  <c r="R287" i="5"/>
  <c r="P287" i="5"/>
  <c r="BI282" i="5"/>
  <c r="BH282" i="5"/>
  <c r="BG282" i="5"/>
  <c r="BF282" i="5"/>
  <c r="T282" i="5"/>
  <c r="R282" i="5"/>
  <c r="P282" i="5"/>
  <c r="BI279" i="5"/>
  <c r="BH279" i="5"/>
  <c r="BG279" i="5"/>
  <c r="BF279" i="5"/>
  <c r="T279" i="5"/>
  <c r="R279" i="5"/>
  <c r="P279" i="5"/>
  <c r="BI276" i="5"/>
  <c r="BH276" i="5"/>
  <c r="BG276" i="5"/>
  <c r="BF276" i="5"/>
  <c r="T276" i="5"/>
  <c r="R276" i="5"/>
  <c r="P276" i="5"/>
  <c r="BI274" i="5"/>
  <c r="BH274" i="5"/>
  <c r="BG274" i="5"/>
  <c r="BF274" i="5"/>
  <c r="T274" i="5"/>
  <c r="R274" i="5"/>
  <c r="P274" i="5"/>
  <c r="BI271" i="5"/>
  <c r="BH271" i="5"/>
  <c r="BG271" i="5"/>
  <c r="BF271" i="5"/>
  <c r="T271" i="5"/>
  <c r="R271" i="5"/>
  <c r="P271" i="5"/>
  <c r="BI268" i="5"/>
  <c r="BH268" i="5"/>
  <c r="BG268" i="5"/>
  <c r="BF268" i="5"/>
  <c r="T268" i="5"/>
  <c r="R268" i="5"/>
  <c r="P268" i="5"/>
  <c r="BI265" i="5"/>
  <c r="BH265" i="5"/>
  <c r="BG265" i="5"/>
  <c r="BF265" i="5"/>
  <c r="T265" i="5"/>
  <c r="R265" i="5"/>
  <c r="P265" i="5"/>
  <c r="BI262" i="5"/>
  <c r="BH262" i="5"/>
  <c r="BG262" i="5"/>
  <c r="BF262" i="5"/>
  <c r="T262" i="5"/>
  <c r="R262" i="5"/>
  <c r="P262" i="5"/>
  <c r="BI259" i="5"/>
  <c r="BH259" i="5"/>
  <c r="BG259" i="5"/>
  <c r="BF259" i="5"/>
  <c r="T259" i="5"/>
  <c r="R259" i="5"/>
  <c r="P259" i="5"/>
  <c r="BI255" i="5"/>
  <c r="BH255" i="5"/>
  <c r="BG255" i="5"/>
  <c r="BF255" i="5"/>
  <c r="T255" i="5"/>
  <c r="R255" i="5"/>
  <c r="P255" i="5"/>
  <c r="BI251" i="5"/>
  <c r="BH251" i="5"/>
  <c r="BG251" i="5"/>
  <c r="BF251" i="5"/>
  <c r="T251" i="5"/>
  <c r="R251" i="5"/>
  <c r="P251" i="5"/>
  <c r="BI244" i="5"/>
  <c r="BH244" i="5"/>
  <c r="BG244" i="5"/>
  <c r="BF244" i="5"/>
  <c r="T244" i="5"/>
  <c r="R244" i="5"/>
  <c r="P244" i="5"/>
  <c r="BI236" i="5"/>
  <c r="BH236" i="5"/>
  <c r="BG236" i="5"/>
  <c r="BF236" i="5"/>
  <c r="T236" i="5"/>
  <c r="R236" i="5"/>
  <c r="P236" i="5"/>
  <c r="BI231" i="5"/>
  <c r="BH231" i="5"/>
  <c r="BG231" i="5"/>
  <c r="BF231" i="5"/>
  <c r="T231" i="5"/>
  <c r="R231" i="5"/>
  <c r="P231" i="5"/>
  <c r="BI226" i="5"/>
  <c r="BH226" i="5"/>
  <c r="BG226" i="5"/>
  <c r="BF226" i="5"/>
  <c r="T226" i="5"/>
  <c r="R226" i="5"/>
  <c r="P226" i="5"/>
  <c r="BI221" i="5"/>
  <c r="BH221" i="5"/>
  <c r="BG221" i="5"/>
  <c r="BF221" i="5"/>
  <c r="T221" i="5"/>
  <c r="R221" i="5"/>
  <c r="P221" i="5"/>
  <c r="BI216" i="5"/>
  <c r="BH216" i="5"/>
  <c r="BG216" i="5"/>
  <c r="BF216" i="5"/>
  <c r="T216" i="5"/>
  <c r="R216" i="5"/>
  <c r="P216" i="5"/>
  <c r="BI214" i="5"/>
  <c r="BH214" i="5"/>
  <c r="BG214" i="5"/>
  <c r="BF214" i="5"/>
  <c r="T214" i="5"/>
  <c r="R214" i="5"/>
  <c r="P214" i="5"/>
  <c r="BI210" i="5"/>
  <c r="BH210" i="5"/>
  <c r="BG210" i="5"/>
  <c r="BF210" i="5"/>
  <c r="T210" i="5"/>
  <c r="R210" i="5"/>
  <c r="P210" i="5"/>
  <c r="BI205" i="5"/>
  <c r="BH205" i="5"/>
  <c r="BG205" i="5"/>
  <c r="BF205" i="5"/>
  <c r="T205" i="5"/>
  <c r="R205" i="5"/>
  <c r="P205" i="5"/>
  <c r="BI200" i="5"/>
  <c r="BH200" i="5"/>
  <c r="BG200" i="5"/>
  <c r="BF200" i="5"/>
  <c r="T200" i="5"/>
  <c r="R200" i="5"/>
  <c r="P200" i="5"/>
  <c r="BI192" i="5"/>
  <c r="BH192" i="5"/>
  <c r="BG192" i="5"/>
  <c r="BF192" i="5"/>
  <c r="T192" i="5"/>
  <c r="R192" i="5"/>
  <c r="P192" i="5"/>
  <c r="BI188" i="5"/>
  <c r="BH188" i="5"/>
  <c r="BG188" i="5"/>
  <c r="BF188" i="5"/>
  <c r="T188" i="5"/>
  <c r="R188" i="5"/>
  <c r="P188" i="5"/>
  <c r="BI183" i="5"/>
  <c r="BH183" i="5"/>
  <c r="BG183" i="5"/>
  <c r="BF183" i="5"/>
  <c r="T183" i="5"/>
  <c r="R183" i="5"/>
  <c r="P183" i="5"/>
  <c r="BI178" i="5"/>
  <c r="BH178" i="5"/>
  <c r="BG178" i="5"/>
  <c r="BF178" i="5"/>
  <c r="T178" i="5"/>
  <c r="R178" i="5"/>
  <c r="P178" i="5"/>
  <c r="J63" i="5"/>
  <c r="BI171" i="5"/>
  <c r="BH171" i="5"/>
  <c r="BG171" i="5"/>
  <c r="BF171" i="5"/>
  <c r="T171" i="5"/>
  <c r="R171" i="5"/>
  <c r="P171" i="5"/>
  <c r="BI166" i="5"/>
  <c r="BH166" i="5"/>
  <c r="BG166" i="5"/>
  <c r="BF166" i="5"/>
  <c r="T166" i="5"/>
  <c r="R166" i="5"/>
  <c r="P166" i="5"/>
  <c r="BI161" i="5"/>
  <c r="BH161" i="5"/>
  <c r="BG161" i="5"/>
  <c r="BF161" i="5"/>
  <c r="T161" i="5"/>
  <c r="R161" i="5"/>
  <c r="P161" i="5"/>
  <c r="BI156" i="5"/>
  <c r="BH156" i="5"/>
  <c r="BG156" i="5"/>
  <c r="BF156" i="5"/>
  <c r="T156" i="5"/>
  <c r="R156" i="5"/>
  <c r="P156" i="5"/>
  <c r="BI151" i="5"/>
  <c r="BH151" i="5"/>
  <c r="BG151" i="5"/>
  <c r="BF151" i="5"/>
  <c r="T151" i="5"/>
  <c r="R151" i="5"/>
  <c r="P151" i="5"/>
  <c r="BI146" i="5"/>
  <c r="BH146" i="5"/>
  <c r="BG146" i="5"/>
  <c r="BF146" i="5"/>
  <c r="T146" i="5"/>
  <c r="R146" i="5"/>
  <c r="P146" i="5"/>
  <c r="BI142" i="5"/>
  <c r="BH142" i="5"/>
  <c r="BG142" i="5"/>
  <c r="BF142" i="5"/>
  <c r="T142" i="5"/>
  <c r="R142" i="5"/>
  <c r="P142" i="5"/>
  <c r="BI137" i="5"/>
  <c r="BH137" i="5"/>
  <c r="BG137" i="5"/>
  <c r="BF137" i="5"/>
  <c r="T137" i="5"/>
  <c r="R137" i="5"/>
  <c r="P137" i="5"/>
  <c r="BI132" i="5"/>
  <c r="BH132" i="5"/>
  <c r="BG132" i="5"/>
  <c r="BF132" i="5"/>
  <c r="T132" i="5"/>
  <c r="R132" i="5"/>
  <c r="P132" i="5"/>
  <c r="BI127" i="5"/>
  <c r="BH127" i="5"/>
  <c r="BG127" i="5"/>
  <c r="BF127" i="5"/>
  <c r="T127" i="5"/>
  <c r="R127" i="5"/>
  <c r="P127" i="5"/>
  <c r="BI122" i="5"/>
  <c r="BH122" i="5"/>
  <c r="BG122" i="5"/>
  <c r="BF122" i="5"/>
  <c r="T122" i="5"/>
  <c r="R122" i="5"/>
  <c r="P122" i="5"/>
  <c r="BI117" i="5"/>
  <c r="BH117" i="5"/>
  <c r="BG117" i="5"/>
  <c r="BF117" i="5"/>
  <c r="T117" i="5"/>
  <c r="R117" i="5"/>
  <c r="P117" i="5"/>
  <c r="BI112" i="5"/>
  <c r="BH112" i="5"/>
  <c r="BG112" i="5"/>
  <c r="BF112" i="5"/>
  <c r="T112" i="5"/>
  <c r="R112" i="5"/>
  <c r="P112" i="5"/>
  <c r="BI108" i="5"/>
  <c r="BH108" i="5"/>
  <c r="BG108" i="5"/>
  <c r="BF108" i="5"/>
  <c r="T108" i="5"/>
  <c r="R108" i="5"/>
  <c r="P108" i="5"/>
  <c r="BI102" i="5"/>
  <c r="BH102" i="5"/>
  <c r="BG102" i="5"/>
  <c r="BF102" i="5"/>
  <c r="T102" i="5"/>
  <c r="R102" i="5"/>
  <c r="P102" i="5"/>
  <c r="BI97" i="5"/>
  <c r="BH97" i="5"/>
  <c r="BG97" i="5"/>
  <c r="BF97" i="5"/>
  <c r="T97" i="5"/>
  <c r="R97" i="5"/>
  <c r="P97" i="5"/>
  <c r="BI92" i="5"/>
  <c r="BH92" i="5"/>
  <c r="BG92" i="5"/>
  <c r="BF92" i="5"/>
  <c r="T92" i="5"/>
  <c r="R92" i="5"/>
  <c r="P92" i="5"/>
  <c r="J86" i="5"/>
  <c r="J85" i="5"/>
  <c r="F85" i="5"/>
  <c r="F83" i="5"/>
  <c r="E81" i="5"/>
  <c r="J55" i="5"/>
  <c r="J54" i="5"/>
  <c r="F54" i="5"/>
  <c r="F52" i="5"/>
  <c r="E50" i="5"/>
  <c r="J18" i="5"/>
  <c r="E18" i="5"/>
  <c r="F86" i="5"/>
  <c r="J17" i="5"/>
  <c r="J12" i="5"/>
  <c r="J83" i="5" s="1"/>
  <c r="E7" i="5"/>
  <c r="E48" i="5" s="1"/>
  <c r="J194" i="4"/>
  <c r="J37" i="4"/>
  <c r="J36" i="4"/>
  <c r="AY57" i="1"/>
  <c r="J35" i="4"/>
  <c r="AX57" i="1"/>
  <c r="BI382" i="4"/>
  <c r="BH382" i="4"/>
  <c r="BG382" i="4"/>
  <c r="BF382" i="4"/>
  <c r="T382" i="4"/>
  <c r="R382" i="4"/>
  <c r="P382" i="4"/>
  <c r="BI374" i="4"/>
  <c r="BH374" i="4"/>
  <c r="BG374" i="4"/>
  <c r="BF374" i="4"/>
  <c r="T374" i="4"/>
  <c r="R374" i="4"/>
  <c r="P374" i="4"/>
  <c r="BI366" i="4"/>
  <c r="BH366" i="4"/>
  <c r="BG366" i="4"/>
  <c r="BF366" i="4"/>
  <c r="T366" i="4"/>
  <c r="R366" i="4"/>
  <c r="P366" i="4"/>
  <c r="BI361" i="4"/>
  <c r="BH361" i="4"/>
  <c r="BG361" i="4"/>
  <c r="BF361" i="4"/>
  <c r="T361" i="4"/>
  <c r="R361" i="4"/>
  <c r="P361" i="4"/>
  <c r="BI357" i="4"/>
  <c r="BH357" i="4"/>
  <c r="BG357" i="4"/>
  <c r="BF357" i="4"/>
  <c r="T357" i="4"/>
  <c r="R357" i="4"/>
  <c r="P357" i="4"/>
  <c r="BI354" i="4"/>
  <c r="BH354" i="4"/>
  <c r="BG354" i="4"/>
  <c r="BF354" i="4"/>
  <c r="T354" i="4"/>
  <c r="R354" i="4"/>
  <c r="P354" i="4"/>
  <c r="BI351" i="4"/>
  <c r="BH351" i="4"/>
  <c r="BG351" i="4"/>
  <c r="BF351" i="4"/>
  <c r="T351" i="4"/>
  <c r="R351" i="4"/>
  <c r="P351" i="4"/>
  <c r="BI347" i="4"/>
  <c r="BH347" i="4"/>
  <c r="BG347" i="4"/>
  <c r="BF347" i="4"/>
  <c r="T347" i="4"/>
  <c r="R347" i="4"/>
  <c r="P347" i="4"/>
  <c r="BI343" i="4"/>
  <c r="BH343" i="4"/>
  <c r="BG343" i="4"/>
  <c r="BF343" i="4"/>
  <c r="T343" i="4"/>
  <c r="R343" i="4"/>
  <c r="P343" i="4"/>
  <c r="BI339" i="4"/>
  <c r="BH339" i="4"/>
  <c r="BG339" i="4"/>
  <c r="BF339" i="4"/>
  <c r="T339" i="4"/>
  <c r="R339" i="4"/>
  <c r="P339" i="4"/>
  <c r="BI335" i="4"/>
  <c r="BH335" i="4"/>
  <c r="BG335" i="4"/>
  <c r="BF335" i="4"/>
  <c r="T335" i="4"/>
  <c r="R335" i="4"/>
  <c r="P335" i="4"/>
  <c r="BI332" i="4"/>
  <c r="BH332" i="4"/>
  <c r="BG332" i="4"/>
  <c r="BF332" i="4"/>
  <c r="T332" i="4"/>
  <c r="R332" i="4"/>
  <c r="P332" i="4"/>
  <c r="BI328" i="4"/>
  <c r="BH328" i="4"/>
  <c r="BG328" i="4"/>
  <c r="BF328" i="4"/>
  <c r="T328" i="4"/>
  <c r="R328" i="4"/>
  <c r="P328" i="4"/>
  <c r="BI324" i="4"/>
  <c r="BH324" i="4"/>
  <c r="BG324" i="4"/>
  <c r="BF324" i="4"/>
  <c r="T324" i="4"/>
  <c r="R324" i="4"/>
  <c r="P324" i="4"/>
  <c r="BI320" i="4"/>
  <c r="BH320" i="4"/>
  <c r="BG320" i="4"/>
  <c r="BF320" i="4"/>
  <c r="T320" i="4"/>
  <c r="R320" i="4"/>
  <c r="P320" i="4"/>
  <c r="BI313" i="4"/>
  <c r="BH313" i="4"/>
  <c r="BG313" i="4"/>
  <c r="BF313" i="4"/>
  <c r="T313" i="4"/>
  <c r="R313" i="4"/>
  <c r="P313" i="4"/>
  <c r="BI309" i="4"/>
  <c r="BH309" i="4"/>
  <c r="BG309" i="4"/>
  <c r="BF309" i="4"/>
  <c r="T309" i="4"/>
  <c r="R309" i="4"/>
  <c r="P309" i="4"/>
  <c r="BI304" i="4"/>
  <c r="BH304" i="4"/>
  <c r="BG304" i="4"/>
  <c r="BF304" i="4"/>
  <c r="T304" i="4"/>
  <c r="R304" i="4"/>
  <c r="P304" i="4"/>
  <c r="BI300" i="4"/>
  <c r="BH300" i="4"/>
  <c r="BG300" i="4"/>
  <c r="BF300" i="4"/>
  <c r="T300" i="4"/>
  <c r="R300" i="4"/>
  <c r="P300" i="4"/>
  <c r="BI295" i="4"/>
  <c r="BH295" i="4"/>
  <c r="BG295" i="4"/>
  <c r="BF295" i="4"/>
  <c r="T295" i="4"/>
  <c r="R295" i="4"/>
  <c r="P295" i="4"/>
  <c r="BI289" i="4"/>
  <c r="BH289" i="4"/>
  <c r="BG289" i="4"/>
  <c r="BF289" i="4"/>
  <c r="T289" i="4"/>
  <c r="R289" i="4"/>
  <c r="P289" i="4"/>
  <c r="BI286" i="4"/>
  <c r="BH286" i="4"/>
  <c r="BG286" i="4"/>
  <c r="BF286" i="4"/>
  <c r="T286" i="4"/>
  <c r="R286" i="4"/>
  <c r="P286" i="4"/>
  <c r="BI283" i="4"/>
  <c r="BH283" i="4"/>
  <c r="BG283" i="4"/>
  <c r="BF283" i="4"/>
  <c r="T283" i="4"/>
  <c r="R283" i="4"/>
  <c r="P283" i="4"/>
  <c r="BI279" i="4"/>
  <c r="BH279" i="4"/>
  <c r="BG279" i="4"/>
  <c r="BF279" i="4"/>
  <c r="T279" i="4"/>
  <c r="R279" i="4"/>
  <c r="P279" i="4"/>
  <c r="BI277" i="4"/>
  <c r="BH277" i="4"/>
  <c r="BG277" i="4"/>
  <c r="BF277" i="4"/>
  <c r="T277" i="4"/>
  <c r="R277" i="4"/>
  <c r="P277" i="4"/>
  <c r="BI274" i="4"/>
  <c r="BH274" i="4"/>
  <c r="BG274" i="4"/>
  <c r="BF274" i="4"/>
  <c r="T274" i="4"/>
  <c r="R274" i="4"/>
  <c r="P274" i="4"/>
  <c r="BI271" i="4"/>
  <c r="BH271" i="4"/>
  <c r="BG271" i="4"/>
  <c r="BF271" i="4"/>
  <c r="T271" i="4"/>
  <c r="R271" i="4"/>
  <c r="P271" i="4"/>
  <c r="BI268" i="4"/>
  <c r="BH268" i="4"/>
  <c r="BG268" i="4"/>
  <c r="BF268" i="4"/>
  <c r="T268" i="4"/>
  <c r="R268" i="4"/>
  <c r="P268" i="4"/>
  <c r="BI265" i="4"/>
  <c r="BH265" i="4"/>
  <c r="BG265" i="4"/>
  <c r="BF265" i="4"/>
  <c r="T265" i="4"/>
  <c r="R265" i="4"/>
  <c r="P265" i="4"/>
  <c r="BI262" i="4"/>
  <c r="BH262" i="4"/>
  <c r="BG262" i="4"/>
  <c r="BF262" i="4"/>
  <c r="T262" i="4"/>
  <c r="R262" i="4"/>
  <c r="P262" i="4"/>
  <c r="BI259" i="4"/>
  <c r="BH259" i="4"/>
  <c r="BG259" i="4"/>
  <c r="BF259" i="4"/>
  <c r="T259" i="4"/>
  <c r="R259" i="4"/>
  <c r="P259" i="4"/>
  <c r="BI256" i="4"/>
  <c r="BH256" i="4"/>
  <c r="BG256" i="4"/>
  <c r="BF256" i="4"/>
  <c r="T256" i="4"/>
  <c r="R256" i="4"/>
  <c r="P256" i="4"/>
  <c r="BI253" i="4"/>
  <c r="BH253" i="4"/>
  <c r="BG253" i="4"/>
  <c r="BF253" i="4"/>
  <c r="T253" i="4"/>
  <c r="R253" i="4"/>
  <c r="P253" i="4"/>
  <c r="BI251" i="4"/>
  <c r="BH251" i="4"/>
  <c r="BG251" i="4"/>
  <c r="BF251" i="4"/>
  <c r="T251" i="4"/>
  <c r="R251" i="4"/>
  <c r="P251" i="4"/>
  <c r="BI247" i="4"/>
  <c r="BH247" i="4"/>
  <c r="BG247" i="4"/>
  <c r="BF247" i="4"/>
  <c r="T247" i="4"/>
  <c r="R247" i="4"/>
  <c r="P247" i="4"/>
  <c r="BI243" i="4"/>
  <c r="BH243" i="4"/>
  <c r="BG243" i="4"/>
  <c r="BF243" i="4"/>
  <c r="T243" i="4"/>
  <c r="R243" i="4"/>
  <c r="P243" i="4"/>
  <c r="BI238" i="4"/>
  <c r="BH238" i="4"/>
  <c r="BG238" i="4"/>
  <c r="BF238" i="4"/>
  <c r="T238" i="4"/>
  <c r="R238" i="4"/>
  <c r="P238" i="4"/>
  <c r="BI234" i="4"/>
  <c r="BH234" i="4"/>
  <c r="BG234" i="4"/>
  <c r="BF234" i="4"/>
  <c r="T234" i="4"/>
  <c r="R234" i="4"/>
  <c r="P234" i="4"/>
  <c r="BI231" i="4"/>
  <c r="BH231" i="4"/>
  <c r="BG231" i="4"/>
  <c r="BF231" i="4"/>
  <c r="T231" i="4"/>
  <c r="R231" i="4"/>
  <c r="P231" i="4"/>
  <c r="BI226" i="4"/>
  <c r="BH226" i="4"/>
  <c r="BG226" i="4"/>
  <c r="BF226" i="4"/>
  <c r="T226" i="4"/>
  <c r="R226" i="4"/>
  <c r="P226" i="4"/>
  <c r="BI221" i="4"/>
  <c r="BH221" i="4"/>
  <c r="BG221" i="4"/>
  <c r="BF221" i="4"/>
  <c r="T221" i="4"/>
  <c r="R221" i="4"/>
  <c r="P221" i="4"/>
  <c r="BI216" i="4"/>
  <c r="BH216" i="4"/>
  <c r="BG216" i="4"/>
  <c r="BF216" i="4"/>
  <c r="T216" i="4"/>
  <c r="R216" i="4"/>
  <c r="P216" i="4"/>
  <c r="BI211" i="4"/>
  <c r="BH211" i="4"/>
  <c r="BG211" i="4"/>
  <c r="BF211" i="4"/>
  <c r="T211" i="4"/>
  <c r="R211" i="4"/>
  <c r="P211" i="4"/>
  <c r="BI206" i="4"/>
  <c r="BH206" i="4"/>
  <c r="BG206" i="4"/>
  <c r="BF206" i="4"/>
  <c r="T206" i="4"/>
  <c r="R206" i="4"/>
  <c r="P206" i="4"/>
  <c r="BI201" i="4"/>
  <c r="BH201" i="4"/>
  <c r="BG201" i="4"/>
  <c r="BF201" i="4"/>
  <c r="T201" i="4"/>
  <c r="R201" i="4"/>
  <c r="P201" i="4"/>
  <c r="BI196" i="4"/>
  <c r="BH196" i="4"/>
  <c r="BG196" i="4"/>
  <c r="BF196" i="4"/>
  <c r="T196" i="4"/>
  <c r="R196" i="4"/>
  <c r="P196" i="4"/>
  <c r="J63" i="4"/>
  <c r="BI186" i="4"/>
  <c r="BH186" i="4"/>
  <c r="BG186" i="4"/>
  <c r="BF186" i="4"/>
  <c r="T186" i="4"/>
  <c r="R186" i="4"/>
  <c r="P186" i="4"/>
  <c r="BI178" i="4"/>
  <c r="BH178" i="4"/>
  <c r="BG178" i="4"/>
  <c r="BF178" i="4"/>
  <c r="T178" i="4"/>
  <c r="R178" i="4"/>
  <c r="P178" i="4"/>
  <c r="BI170" i="4"/>
  <c r="BH170" i="4"/>
  <c r="BG170" i="4"/>
  <c r="BF170" i="4"/>
  <c r="T170" i="4"/>
  <c r="R170" i="4"/>
  <c r="P170" i="4"/>
  <c r="BI165" i="4"/>
  <c r="BH165" i="4"/>
  <c r="BG165" i="4"/>
  <c r="BF165" i="4"/>
  <c r="T165" i="4"/>
  <c r="R165" i="4"/>
  <c r="P165" i="4"/>
  <c r="BI160" i="4"/>
  <c r="BH160" i="4"/>
  <c r="BG160" i="4"/>
  <c r="BF160" i="4"/>
  <c r="T160" i="4"/>
  <c r="R160" i="4"/>
  <c r="P160" i="4"/>
  <c r="BI155" i="4"/>
  <c r="BH155" i="4"/>
  <c r="BG155" i="4"/>
  <c r="BF155" i="4"/>
  <c r="T155" i="4"/>
  <c r="R155" i="4"/>
  <c r="P155" i="4"/>
  <c r="BI151" i="4"/>
  <c r="BH151" i="4"/>
  <c r="BG151" i="4"/>
  <c r="BF151" i="4"/>
  <c r="T151" i="4"/>
  <c r="R151" i="4"/>
  <c r="P151" i="4"/>
  <c r="BI146" i="4"/>
  <c r="BH146" i="4"/>
  <c r="BG146" i="4"/>
  <c r="BF146" i="4"/>
  <c r="T146" i="4"/>
  <c r="R146" i="4"/>
  <c r="P146" i="4"/>
  <c r="BI136" i="4"/>
  <c r="BH136" i="4"/>
  <c r="BG136" i="4"/>
  <c r="BF136" i="4"/>
  <c r="T136" i="4"/>
  <c r="R136" i="4"/>
  <c r="P136" i="4"/>
  <c r="BI131" i="4"/>
  <c r="BH131" i="4"/>
  <c r="BG131" i="4"/>
  <c r="BF131" i="4"/>
  <c r="T131" i="4"/>
  <c r="R131" i="4"/>
  <c r="P131" i="4"/>
  <c r="BI126" i="4"/>
  <c r="BH126" i="4"/>
  <c r="BG126" i="4"/>
  <c r="BF126" i="4"/>
  <c r="T126" i="4"/>
  <c r="R126" i="4"/>
  <c r="P126" i="4"/>
  <c r="BI121" i="4"/>
  <c r="BH121" i="4"/>
  <c r="BG121" i="4"/>
  <c r="BF121" i="4"/>
  <c r="T121" i="4"/>
  <c r="R121" i="4"/>
  <c r="P121" i="4"/>
  <c r="BI116" i="4"/>
  <c r="BH116" i="4"/>
  <c r="BG116" i="4"/>
  <c r="BF116" i="4"/>
  <c r="T116" i="4"/>
  <c r="R116" i="4"/>
  <c r="P116" i="4"/>
  <c r="BI112" i="4"/>
  <c r="BH112" i="4"/>
  <c r="BG112" i="4"/>
  <c r="BF112" i="4"/>
  <c r="T112" i="4"/>
  <c r="R112" i="4"/>
  <c r="P112" i="4"/>
  <c r="BI106" i="4"/>
  <c r="BH106" i="4"/>
  <c r="BG106" i="4"/>
  <c r="BF106" i="4"/>
  <c r="T106" i="4"/>
  <c r="R106" i="4"/>
  <c r="P106" i="4"/>
  <c r="BI98" i="4"/>
  <c r="BH98" i="4"/>
  <c r="BG98" i="4"/>
  <c r="BF98" i="4"/>
  <c r="T98" i="4"/>
  <c r="R98" i="4"/>
  <c r="P98" i="4"/>
  <c r="BI93" i="4"/>
  <c r="BH93" i="4"/>
  <c r="BG93" i="4"/>
  <c r="BF93" i="4"/>
  <c r="T93" i="4"/>
  <c r="R93" i="4"/>
  <c r="P93" i="4"/>
  <c r="J87" i="4"/>
  <c r="J86" i="4"/>
  <c r="F86" i="4"/>
  <c r="F84" i="4"/>
  <c r="E82" i="4"/>
  <c r="J55" i="4"/>
  <c r="J54" i="4"/>
  <c r="F54" i="4"/>
  <c r="F52" i="4"/>
  <c r="E50" i="4"/>
  <c r="J18" i="4"/>
  <c r="E18" i="4"/>
  <c r="F87" i="4" s="1"/>
  <c r="J17" i="4"/>
  <c r="J12" i="4"/>
  <c r="J52" i="4"/>
  <c r="E7" i="4"/>
  <c r="E80" i="4"/>
  <c r="J37" i="3"/>
  <c r="J36" i="3"/>
  <c r="AY56" i="1" s="1"/>
  <c r="J35" i="3"/>
  <c r="AX56" i="1"/>
  <c r="BI183" i="3"/>
  <c r="BH183" i="3"/>
  <c r="BG183" i="3"/>
  <c r="BF183" i="3"/>
  <c r="T183" i="3"/>
  <c r="R183" i="3"/>
  <c r="P183" i="3"/>
  <c r="BI179" i="3"/>
  <c r="BH179" i="3"/>
  <c r="BG179" i="3"/>
  <c r="BF179" i="3"/>
  <c r="T179" i="3"/>
  <c r="R179" i="3"/>
  <c r="P179" i="3"/>
  <c r="BI159" i="3"/>
  <c r="BH159" i="3"/>
  <c r="BG159" i="3"/>
  <c r="BF159" i="3"/>
  <c r="T159" i="3"/>
  <c r="R159" i="3"/>
  <c r="P159" i="3"/>
  <c r="BI156" i="3"/>
  <c r="BH156" i="3"/>
  <c r="BG156" i="3"/>
  <c r="BF156" i="3"/>
  <c r="T156" i="3"/>
  <c r="R156" i="3"/>
  <c r="P156" i="3"/>
  <c r="BI151" i="3"/>
  <c r="BH151" i="3"/>
  <c r="BG151" i="3"/>
  <c r="BF151" i="3"/>
  <c r="T151" i="3"/>
  <c r="R151" i="3"/>
  <c r="P151" i="3"/>
  <c r="BI146" i="3"/>
  <c r="BH146" i="3"/>
  <c r="BG146" i="3"/>
  <c r="BF146" i="3"/>
  <c r="T146" i="3"/>
  <c r="R146" i="3"/>
  <c r="P146" i="3"/>
  <c r="BI141" i="3"/>
  <c r="BH141" i="3"/>
  <c r="BG141" i="3"/>
  <c r="BF141" i="3"/>
  <c r="T141" i="3"/>
  <c r="R141" i="3"/>
  <c r="P141" i="3"/>
  <c r="BI136" i="3"/>
  <c r="BH136" i="3"/>
  <c r="BG136" i="3"/>
  <c r="BF136" i="3"/>
  <c r="T136" i="3"/>
  <c r="R136" i="3"/>
  <c r="P136" i="3"/>
  <c r="BI128" i="3"/>
  <c r="BH128" i="3"/>
  <c r="BG128" i="3"/>
  <c r="BF128" i="3"/>
  <c r="T128" i="3"/>
  <c r="R128" i="3"/>
  <c r="P128" i="3"/>
  <c r="BI124" i="3"/>
  <c r="BH124" i="3"/>
  <c r="BG124" i="3"/>
  <c r="BF124" i="3"/>
  <c r="T124" i="3"/>
  <c r="R124" i="3"/>
  <c r="P124" i="3"/>
  <c r="BI120" i="3"/>
  <c r="BH120" i="3"/>
  <c r="BG120" i="3"/>
  <c r="BF120" i="3"/>
  <c r="T120" i="3"/>
  <c r="R120" i="3"/>
  <c r="P120" i="3"/>
  <c r="BI110" i="3"/>
  <c r="BH110" i="3"/>
  <c r="BG110" i="3"/>
  <c r="BF110" i="3"/>
  <c r="T110" i="3"/>
  <c r="R110" i="3"/>
  <c r="P110" i="3"/>
  <c r="BI101" i="3"/>
  <c r="BH101" i="3"/>
  <c r="BG101" i="3"/>
  <c r="BF101" i="3"/>
  <c r="T101" i="3"/>
  <c r="R101" i="3"/>
  <c r="P101" i="3"/>
  <c r="BI93" i="3"/>
  <c r="BH93" i="3"/>
  <c r="BG93" i="3"/>
  <c r="BF93" i="3"/>
  <c r="T93" i="3"/>
  <c r="R93" i="3"/>
  <c r="P93" i="3"/>
  <c r="BI85" i="3"/>
  <c r="BH85" i="3"/>
  <c r="BG85" i="3"/>
  <c r="BF85" i="3"/>
  <c r="T85" i="3"/>
  <c r="R85" i="3"/>
  <c r="P85" i="3"/>
  <c r="J79" i="3"/>
  <c r="J78" i="3"/>
  <c r="F78" i="3"/>
  <c r="F76" i="3"/>
  <c r="E74" i="3"/>
  <c r="J55" i="3"/>
  <c r="J54" i="3"/>
  <c r="F54" i="3"/>
  <c r="F52" i="3"/>
  <c r="E50" i="3"/>
  <c r="J18" i="3"/>
  <c r="E18" i="3"/>
  <c r="F79" i="3" s="1"/>
  <c r="J17" i="3"/>
  <c r="J12" i="3"/>
  <c r="J52" i="3"/>
  <c r="E7" i="3"/>
  <c r="E72" i="3" s="1"/>
  <c r="J37" i="2"/>
  <c r="J36" i="2"/>
  <c r="AY55" i="1" s="1"/>
  <c r="J35" i="2"/>
  <c r="AX55" i="1"/>
  <c r="BI118" i="2"/>
  <c r="BH118" i="2"/>
  <c r="BG118" i="2"/>
  <c r="BF118" i="2"/>
  <c r="T118" i="2"/>
  <c r="R118" i="2"/>
  <c r="P118" i="2"/>
  <c r="BI115" i="2"/>
  <c r="BH115" i="2"/>
  <c r="BG115" i="2"/>
  <c r="BF115" i="2"/>
  <c r="T115" i="2"/>
  <c r="R115" i="2"/>
  <c r="P115" i="2"/>
  <c r="BI112" i="2"/>
  <c r="BH112" i="2"/>
  <c r="BG112" i="2"/>
  <c r="BF112" i="2"/>
  <c r="T112" i="2"/>
  <c r="R112" i="2"/>
  <c r="P112" i="2"/>
  <c r="BI109" i="2"/>
  <c r="BH109" i="2"/>
  <c r="BG109" i="2"/>
  <c r="BF109" i="2"/>
  <c r="T109" i="2"/>
  <c r="R109" i="2"/>
  <c r="P109" i="2"/>
  <c r="BI106" i="2"/>
  <c r="BH106" i="2"/>
  <c r="BG106" i="2"/>
  <c r="BF106" i="2"/>
  <c r="T106" i="2"/>
  <c r="R106" i="2"/>
  <c r="P106" i="2"/>
  <c r="BI103" i="2"/>
  <c r="BH103" i="2"/>
  <c r="BG103" i="2"/>
  <c r="BF103" i="2"/>
  <c r="T103" i="2"/>
  <c r="R103" i="2"/>
  <c r="P103" i="2"/>
  <c r="BI100" i="2"/>
  <c r="BH100" i="2"/>
  <c r="BG100" i="2"/>
  <c r="BF100" i="2"/>
  <c r="T100" i="2"/>
  <c r="R100" i="2"/>
  <c r="P100" i="2"/>
  <c r="BI97" i="2"/>
  <c r="BH97" i="2"/>
  <c r="BG97" i="2"/>
  <c r="BF97" i="2"/>
  <c r="T97" i="2"/>
  <c r="R97" i="2"/>
  <c r="P97" i="2"/>
  <c r="BI94" i="2"/>
  <c r="BH94" i="2"/>
  <c r="BG94" i="2"/>
  <c r="BF94" i="2"/>
  <c r="T94" i="2"/>
  <c r="R94" i="2"/>
  <c r="P94" i="2"/>
  <c r="BI91" i="2"/>
  <c r="BH91" i="2"/>
  <c r="BG91" i="2"/>
  <c r="BF91" i="2"/>
  <c r="T91" i="2"/>
  <c r="R91" i="2"/>
  <c r="P91" i="2"/>
  <c r="BI88" i="2"/>
  <c r="BH88" i="2"/>
  <c r="BG88" i="2"/>
  <c r="BF88" i="2"/>
  <c r="T88" i="2"/>
  <c r="R88" i="2"/>
  <c r="P88" i="2"/>
  <c r="BI85" i="2"/>
  <c r="BH85" i="2"/>
  <c r="BG85" i="2"/>
  <c r="BF85" i="2"/>
  <c r="T85" i="2"/>
  <c r="R85" i="2"/>
  <c r="P85" i="2"/>
  <c r="BI82" i="2"/>
  <c r="BH82" i="2"/>
  <c r="BG82" i="2"/>
  <c r="BF82" i="2"/>
  <c r="T82" i="2"/>
  <c r="R82" i="2"/>
  <c r="P82" i="2"/>
  <c r="J77" i="2"/>
  <c r="J76" i="2"/>
  <c r="F76" i="2"/>
  <c r="F74" i="2"/>
  <c r="E72" i="2"/>
  <c r="J55" i="2"/>
  <c r="J54" i="2"/>
  <c r="F54" i="2"/>
  <c r="F52" i="2"/>
  <c r="E50" i="2"/>
  <c r="J18" i="2"/>
  <c r="E18" i="2"/>
  <c r="F77" i="2"/>
  <c r="J17" i="2"/>
  <c r="J12" i="2"/>
  <c r="J74" i="2" s="1"/>
  <c r="E7" i="2"/>
  <c r="E70" i="2" s="1"/>
  <c r="L50" i="1"/>
  <c r="AM50" i="1"/>
  <c r="AM49" i="1"/>
  <c r="L49" i="1"/>
  <c r="AM47" i="1"/>
  <c r="L47" i="1"/>
  <c r="L45" i="1"/>
  <c r="L44" i="1"/>
  <c r="AS54" i="1"/>
  <c r="BK295" i="4"/>
  <c r="BK178" i="4"/>
  <c r="J131" i="4"/>
  <c r="BK309" i="4"/>
  <c r="BK247" i="4"/>
  <c r="J146" i="4"/>
  <c r="BK286" i="4"/>
  <c r="J178" i="4"/>
  <c r="BK343" i="4"/>
  <c r="J238" i="4"/>
  <c r="J338" i="5"/>
  <c r="BK205" i="5"/>
  <c r="J323" i="5"/>
  <c r="J214" i="5"/>
  <c r="BK137" i="5"/>
  <c r="J362" i="5"/>
  <c r="J287" i="5"/>
  <c r="BK122" i="5"/>
  <c r="J210" i="5"/>
  <c r="J187" i="6"/>
  <c r="BK176" i="6"/>
  <c r="J161" i="6"/>
  <c r="BK107" i="6"/>
  <c r="BK232" i="6"/>
  <c r="BK206" i="6"/>
  <c r="BK141" i="6"/>
  <c r="J221" i="6"/>
  <c r="BK217" i="6"/>
  <c r="BK117" i="6"/>
  <c r="BK758" i="7"/>
  <c r="J599" i="7"/>
  <c r="J484" i="7"/>
  <c r="J367" i="7"/>
  <c r="J237" i="7"/>
  <c r="BK159" i="7"/>
  <c r="BK850" i="7"/>
  <c r="J734" i="7"/>
  <c r="J664" i="7"/>
  <c r="BK591" i="7"/>
  <c r="J534" i="7"/>
  <c r="J405" i="7"/>
  <c r="J276" i="7"/>
  <c r="J203" i="7"/>
  <c r="BK785" i="7"/>
  <c r="BK699" i="7"/>
  <c r="J563" i="7"/>
  <c r="J454" i="7"/>
  <c r="J337" i="7"/>
  <c r="BK217" i="7"/>
  <c r="BK840" i="7"/>
  <c r="BK746" i="7"/>
  <c r="J603" i="7"/>
  <c r="J520" i="7"/>
  <c r="BK380" i="7"/>
  <c r="BK246" i="7"/>
  <c r="J113" i="7"/>
  <c r="J226" i="8"/>
  <c r="BK115" i="8"/>
  <c r="BK212" i="8"/>
  <c r="J221" i="8"/>
  <c r="J97" i="8"/>
  <c r="J193" i="8"/>
  <c r="BK133" i="8"/>
  <c r="J125" i="9"/>
  <c r="BK252" i="9"/>
  <c r="J238" i="9"/>
  <c r="J165" i="9"/>
  <c r="J100" i="9"/>
  <c r="BK183" i="9"/>
  <c r="J201" i="10"/>
  <c r="J182" i="10"/>
  <c r="J223" i="10"/>
  <c r="BK225" i="10"/>
  <c r="BK104" i="11"/>
  <c r="BK85" i="11"/>
  <c r="J119" i="11"/>
  <c r="J104" i="11"/>
  <c r="BK132" i="12"/>
  <c r="J125" i="12"/>
  <c r="J88" i="12"/>
  <c r="J130" i="12"/>
  <c r="BK92" i="12"/>
  <c r="J92" i="13"/>
  <c r="BK92" i="13"/>
  <c r="BK150" i="14"/>
  <c r="J104" i="14"/>
  <c r="J156" i="14"/>
  <c r="J125" i="14"/>
  <c r="BK170" i="14"/>
  <c r="BK104" i="14"/>
  <c r="J148" i="14"/>
  <c r="BK448" i="15"/>
  <c r="J404" i="15"/>
  <c r="J362" i="15"/>
  <c r="J310" i="15"/>
  <c r="BK256" i="15"/>
  <c r="BK214" i="15"/>
  <c r="J160" i="15"/>
  <c r="BK120" i="15"/>
  <c r="BK430" i="15"/>
  <c r="BK392" i="15"/>
  <c r="J346" i="15"/>
  <c r="J324" i="15"/>
  <c r="BK276" i="15"/>
  <c r="BK232" i="15"/>
  <c r="BK194" i="15"/>
  <c r="J114" i="15"/>
  <c r="BK418" i="15"/>
  <c r="J392" i="15"/>
  <c r="BK324" i="15"/>
  <c r="BK272" i="15"/>
  <c r="J226" i="15"/>
  <c r="J168" i="15"/>
  <c r="BK114" i="15"/>
  <c r="BK388" i="15"/>
  <c r="BK364" i="15"/>
  <c r="BK294" i="15"/>
  <c r="J234" i="15"/>
  <c r="BK166" i="15"/>
  <c r="BK110" i="15"/>
  <c r="J328" i="4"/>
  <c r="BK253" i="4"/>
  <c r="J121" i="4"/>
  <c r="BK335" i="4"/>
  <c r="BK201" i="4"/>
  <c r="BK93" i="4"/>
  <c r="BK268" i="4"/>
  <c r="BK98" i="4"/>
  <c r="BK216" i="5"/>
  <c r="BK330" i="5"/>
  <c r="J255" i="5"/>
  <c r="BK161" i="5"/>
  <c r="BK354" i="5"/>
  <c r="J305" i="5"/>
  <c r="BK166" i="5"/>
  <c r="BK305" i="5"/>
  <c r="J188" i="5"/>
  <c r="BK225" i="6"/>
  <c r="J117" i="6"/>
  <c r="J225" i="6"/>
  <c r="J239" i="6"/>
  <c r="J165" i="6"/>
  <c r="J766" i="7"/>
  <c r="J659" i="7"/>
  <c r="BK489" i="7"/>
  <c r="BK322" i="7"/>
  <c r="BK208" i="7"/>
  <c r="BK882" i="7"/>
  <c r="J840" i="7"/>
  <c r="BK730" i="7"/>
  <c r="J649" i="7"/>
  <c r="J586" i="7"/>
  <c r="J551" i="7"/>
  <c r="J445" i="7"/>
  <c r="J347" i="7"/>
  <c r="J246" i="7"/>
  <c r="BK126" i="7"/>
  <c r="J754" i="7"/>
  <c r="J635" i="7"/>
  <c r="BK534" i="7"/>
  <c r="BK442" i="7"/>
  <c r="BK347" i="7"/>
  <c r="BK222" i="7"/>
  <c r="J103" i="7"/>
  <c r="BK692" i="7"/>
  <c r="BK649" i="7"/>
  <c r="BK563" i="7"/>
  <c r="J466" i="7"/>
  <c r="BK385" i="7"/>
  <c r="J241" i="7"/>
  <c r="BK221" i="8"/>
  <c r="BK110" i="8"/>
  <c r="J177" i="8"/>
  <c r="J263" i="8"/>
  <c r="BK180" i="8"/>
  <c r="BK282" i="8"/>
  <c r="BK174" i="8"/>
  <c r="BK211" i="9"/>
  <c r="J274" i="9"/>
  <c r="BK216" i="9"/>
  <c r="J229" i="9"/>
  <c r="J141" i="9"/>
  <c r="J198" i="9"/>
  <c r="BK214" i="10"/>
  <c r="J136" i="10"/>
  <c r="J90" i="10"/>
  <c r="BK228" i="10"/>
  <c r="BK182" i="10"/>
  <c r="BK99" i="11"/>
  <c r="J107" i="12"/>
  <c r="J121" i="12"/>
  <c r="BK127" i="12"/>
  <c r="BK84" i="12"/>
  <c r="J108" i="13"/>
  <c r="J88" i="13"/>
  <c r="J170" i="14"/>
  <c r="J172" i="14"/>
  <c r="BK127" i="14"/>
  <c r="BK139" i="14"/>
  <c r="BK98" i="14"/>
  <c r="BK144" i="14"/>
  <c r="J96" i="14"/>
  <c r="BK426" i="15"/>
  <c r="J394" i="15"/>
  <c r="J352" i="15"/>
  <c r="J198" i="15"/>
  <c r="J182" i="15"/>
  <c r="BK140" i="15"/>
  <c r="J443" i="15"/>
  <c r="J400" i="15"/>
  <c r="BK350" i="15"/>
  <c r="BK304" i="15"/>
  <c r="J272" i="15"/>
  <c r="J248" i="15"/>
  <c r="BK202" i="15"/>
  <c r="J154" i="15"/>
  <c r="BK96" i="15"/>
  <c r="J374" i="15"/>
  <c r="BK300" i="15"/>
  <c r="J276" i="15"/>
  <c r="BK248" i="15"/>
  <c r="J190" i="15"/>
  <c r="BK164" i="15"/>
  <c r="BK116" i="15"/>
  <c r="J358" i="15"/>
  <c r="J302" i="15"/>
  <c r="J240" i="15"/>
  <c r="J194" i="15"/>
  <c r="BK146" i="15"/>
  <c r="BK106" i="15"/>
  <c r="BK91" i="2"/>
  <c r="J112" i="2"/>
  <c r="J103" i="2"/>
  <c r="BK120" i="3"/>
  <c r="J146" i="3"/>
  <c r="BK156" i="3"/>
  <c r="J320" i="4"/>
  <c r="J170" i="4"/>
  <c r="BK382" i="4"/>
  <c r="BK351" i="4"/>
  <c r="J339" i="4"/>
  <c r="BK304" i="4"/>
  <c r="BK243" i="4"/>
  <c r="BK131" i="4"/>
  <c r="J151" i="4"/>
  <c r="BK332" i="4"/>
  <c r="BK262" i="4"/>
  <c r="J160" i="4"/>
  <c r="BK116" i="4"/>
  <c r="BK271" i="5"/>
  <c r="BK265" i="5"/>
  <c r="BK188" i="5"/>
  <c r="J92" i="5"/>
  <c r="J330" i="5"/>
  <c r="J293" i="5"/>
  <c r="J271" i="5"/>
  <c r="J178" i="5"/>
  <c r="BK187" i="6"/>
  <c r="BK94" i="6"/>
  <c r="BK136" i="6"/>
  <c r="J206" i="6"/>
  <c r="J141" i="6"/>
  <c r="BK774" i="7"/>
  <c r="BK450" i="7"/>
  <c r="BK359" i="7"/>
  <c r="BK232" i="7"/>
  <c r="BK173" i="7"/>
  <c r="J138" i="7"/>
  <c r="J871" i="7"/>
  <c r="BK817" i="7"/>
  <c r="J670" i="7"/>
  <c r="BK603" i="7"/>
  <c r="J530" i="7"/>
  <c r="BK410" i="7"/>
  <c r="BK318" i="7"/>
  <c r="BK264" i="7"/>
  <c r="J178" i="7"/>
  <c r="BK734" i="7"/>
  <c r="BK664" i="7"/>
  <c r="J525" i="7"/>
  <c r="BK466" i="7"/>
  <c r="J371" i="7"/>
  <c r="J310" i="7"/>
  <c r="BK103" i="7"/>
  <c r="J743" i="7"/>
  <c r="BK653" i="7"/>
  <c r="BK577" i="7"/>
  <c r="BK502" i="7"/>
  <c r="J432" i="7"/>
  <c r="BK351" i="7"/>
  <c r="BK263" i="8"/>
  <c r="J160" i="8"/>
  <c r="J245" i="8"/>
  <c r="BK168" i="8"/>
  <c r="BK188" i="8"/>
  <c r="J115" i="8"/>
  <c r="J216" i="9"/>
  <c r="BK90" i="9"/>
  <c r="J247" i="9"/>
  <c r="J261" i="9"/>
  <c r="J176" i="9"/>
  <c r="J136" i="9"/>
  <c r="J130" i="9"/>
  <c r="J100" i="10"/>
  <c r="J126" i="10"/>
  <c r="BK201" i="10"/>
  <c r="J228" i="10"/>
  <c r="J157" i="10"/>
  <c r="J128" i="11"/>
  <c r="J111" i="12"/>
  <c r="BK130" i="12"/>
  <c r="J123" i="12"/>
  <c r="BK102" i="12"/>
  <c r="J100" i="13"/>
  <c r="J84" i="13"/>
  <c r="J131" i="14"/>
  <c r="J86" i="14"/>
  <c r="BK131" i="14"/>
  <c r="BK96" i="14"/>
  <c r="J166" i="14"/>
  <c r="J135" i="14"/>
  <c r="BK172" i="14"/>
  <c r="BK414" i="15"/>
  <c r="J384" i="15"/>
  <c r="J354" i="15"/>
  <c r="BK306" i="15"/>
  <c r="BK288" i="15"/>
  <c r="BK234" i="15"/>
  <c r="J148" i="15"/>
  <c r="J124" i="15"/>
  <c r="BK98" i="15"/>
  <c r="J408" i="15"/>
  <c r="J368" i="15"/>
  <c r="BK338" i="15"/>
  <c r="BK322" i="15"/>
  <c r="J230" i="15"/>
  <c r="BK207" i="15"/>
  <c r="J172" i="15"/>
  <c r="J434" i="15"/>
  <c r="J380" i="15"/>
  <c r="BK316" i="15"/>
  <c r="BK240" i="15"/>
  <c r="BK200" i="15"/>
  <c r="J166" i="15"/>
  <c r="BK118" i="15"/>
  <c r="J398" i="15"/>
  <c r="BK370" i="15"/>
  <c r="J316" i="15"/>
  <c r="J205" i="15"/>
  <c r="BK150" i="15"/>
  <c r="BK124" i="15"/>
  <c r="J94" i="2"/>
  <c r="J85" i="2"/>
  <c r="J118" i="2"/>
  <c r="J159" i="3"/>
  <c r="BK159" i="3"/>
  <c r="J110" i="3"/>
  <c r="BK151" i="3"/>
  <c r="BK357" i="4"/>
  <c r="BK283" i="4"/>
  <c r="BK231" i="4"/>
  <c r="BK347" i="4"/>
  <c r="J256" i="4"/>
  <c r="BK155" i="4"/>
  <c r="BK354" i="4"/>
  <c r="BK271" i="4"/>
  <c r="BK170" i="4"/>
  <c r="J277" i="4"/>
  <c r="J226" i="4"/>
  <c r="BK279" i="5"/>
  <c r="BK221" i="5"/>
  <c r="BK296" i="5"/>
  <c r="BK259" i="5"/>
  <c r="J183" i="5"/>
  <c r="BK334" i="5"/>
  <c r="BK231" i="5"/>
  <c r="BK156" i="5"/>
  <c r="BK326" i="5"/>
  <c r="BK251" i="5"/>
  <c r="J137" i="5"/>
  <c r="BK242" i="6"/>
  <c r="J190" i="6"/>
  <c r="J232" i="6"/>
  <c r="J169" i="6"/>
  <c r="J795" i="7"/>
  <c r="J685" i="7"/>
  <c r="BK400" i="7"/>
  <c r="J298" i="7"/>
  <c r="J198" i="7"/>
  <c r="J130" i="7"/>
  <c r="BK866" i="7"/>
  <c r="BK844" i="7"/>
  <c r="J630" i="7"/>
  <c r="BK599" i="7"/>
  <c r="J539" i="7"/>
  <c r="BK515" i="7"/>
  <c r="BK432" i="7"/>
  <c r="J322" i="7"/>
  <c r="BK241" i="7"/>
  <c r="J695" i="7"/>
  <c r="J573" i="7"/>
  <c r="J502" i="7"/>
  <c r="BK475" i="7"/>
  <c r="J375" i="7"/>
  <c r="BK332" i="7"/>
  <c r="BK193" i="7"/>
  <c r="BK630" i="7"/>
  <c r="J556" i="7"/>
  <c r="J475" i="7"/>
  <c r="BK435" i="7"/>
  <c r="J318" i="7"/>
  <c r="J173" i="7"/>
  <c r="J282" i="8"/>
  <c r="BK198" i="8"/>
  <c r="J89" i="8"/>
  <c r="BK231" i="8"/>
  <c r="J285" i="8"/>
  <c r="BK226" i="8"/>
  <c r="BK206" i="9"/>
  <c r="J146" i="9"/>
  <c r="BK274" i="9"/>
  <c r="BK105" i="9"/>
  <c r="J225" i="9"/>
  <c r="J171" i="9"/>
  <c r="J235" i="9"/>
  <c r="J160" i="9"/>
  <c r="BK109" i="9"/>
  <c r="J206" i="10"/>
  <c r="J110" i="10"/>
  <c r="BK105" i="10"/>
  <c r="BK142" i="10"/>
  <c r="J92" i="12"/>
  <c r="J86" i="12"/>
  <c r="J96" i="12"/>
  <c r="J98" i="13"/>
  <c r="BK90" i="13"/>
  <c r="J112" i="13"/>
  <c r="J127" i="14"/>
  <c r="J150" i="14"/>
  <c r="J123" i="14"/>
  <c r="J168" i="14"/>
  <c r="BK125" i="14"/>
  <c r="J84" i="14"/>
  <c r="BK146" i="14"/>
  <c r="BK102" i="14"/>
  <c r="BK380" i="15"/>
  <c r="BK328" i="15"/>
  <c r="J290" i="15"/>
  <c r="J252" i="15"/>
  <c r="BK170" i="15"/>
  <c r="BK134" i="15"/>
  <c r="J446" i="15"/>
  <c r="BK404" i="15"/>
  <c r="BK366" i="15"/>
  <c r="BK332" i="15"/>
  <c r="BK282" i="15"/>
  <c r="J254" i="15"/>
  <c r="BK211" i="15"/>
  <c r="BK168" i="15"/>
  <c r="BK104" i="15"/>
  <c r="BK400" i="15"/>
  <c r="BK362" i="15"/>
  <c r="J274" i="15"/>
  <c r="BK246" i="15"/>
  <c r="BK188" i="15"/>
  <c r="BK142" i="15"/>
  <c r="BK112" i="15"/>
  <c r="BK384" i="15"/>
  <c r="J286" i="15"/>
  <c r="J246" i="15"/>
  <c r="BK198" i="15"/>
  <c r="BK136" i="15"/>
  <c r="BK108" i="15"/>
  <c r="BK112" i="2"/>
  <c r="J109" i="2"/>
  <c r="J97" i="2"/>
  <c r="J151" i="3"/>
  <c r="BK179" i="3"/>
  <c r="J128" i="3"/>
  <c r="BK93" i="3"/>
  <c r="BK146" i="3"/>
  <c r="J351" i="4"/>
  <c r="J253" i="4"/>
  <c r="BK226" i="4"/>
  <c r="BK374" i="4"/>
  <c r="J335" i="4"/>
  <c r="J265" i="4"/>
  <c r="J196" i="4"/>
  <c r="BK313" i="4"/>
  <c r="BK216" i="4"/>
  <c r="J366" i="4"/>
  <c r="J271" i="4"/>
  <c r="BK126" i="4"/>
  <c r="J276" i="5"/>
  <c r="BK151" i="5"/>
  <c r="BK268" i="5"/>
  <c r="J192" i="5"/>
  <c r="J112" i="5"/>
  <c r="J326" i="5"/>
  <c r="BK299" i="5"/>
  <c r="BK183" i="5"/>
  <c r="J108" i="5"/>
  <c r="J262" i="5"/>
  <c r="BK132" i="5"/>
  <c r="BK180" i="6"/>
  <c r="BK165" i="6"/>
  <c r="BK112" i="6"/>
  <c r="BK239" i="6"/>
  <c r="BK209" i="6"/>
  <c r="BK169" i="6"/>
  <c r="J242" i="6"/>
  <c r="J94" i="6"/>
  <c r="J150" i="6"/>
  <c r="J778" i="7"/>
  <c r="BK682" i="7"/>
  <c r="J515" i="7"/>
  <c r="J416" i="7"/>
  <c r="BK294" i="7"/>
  <c r="J193" i="7"/>
  <c r="J866" i="7"/>
  <c r="J774" i="7"/>
  <c r="BK635" i="7"/>
  <c r="J566" i="7"/>
  <c r="BK457" i="7"/>
  <c r="J332" i="7"/>
  <c r="J256" i="7"/>
  <c r="BK142" i="7"/>
  <c r="J730" i="7"/>
  <c r="J591" i="7"/>
  <c r="BK480" i="7"/>
  <c r="J359" i="7"/>
  <c r="J284" i="7"/>
  <c r="J126" i="7"/>
  <c r="J699" i="7"/>
  <c r="J639" i="7"/>
  <c r="BK543" i="7"/>
  <c r="BK471" i="7"/>
  <c r="J420" i="7"/>
  <c r="J294" i="7"/>
  <c r="J164" i="7"/>
  <c r="BK193" i="8"/>
  <c r="BK89" i="8"/>
  <c r="J188" i="8"/>
  <c r="J271" i="8"/>
  <c r="BK144" i="8"/>
  <c r="BK236" i="8"/>
  <c r="BK229" i="9"/>
  <c r="J95" i="9"/>
  <c r="BK225" i="9"/>
  <c r="J270" i="9"/>
  <c r="J183" i="9"/>
  <c r="BK146" i="9"/>
  <c r="BK141" i="9"/>
  <c r="J214" i="10"/>
  <c r="J115" i="10"/>
  <c r="J173" i="10"/>
  <c r="BK192" i="10"/>
  <c r="BK131" i="11"/>
  <c r="J90" i="11"/>
  <c r="BK128" i="11"/>
  <c r="BK125" i="11"/>
  <c r="BK111" i="12"/>
  <c r="BK115" i="12"/>
  <c r="J100" i="12"/>
  <c r="BK104" i="12"/>
  <c r="BK96" i="13"/>
  <c r="BK112" i="13"/>
  <c r="J103" i="13"/>
  <c r="BK119" i="14"/>
  <c r="BK164" i="14"/>
  <c r="BK135" i="14"/>
  <c r="J90" i="14"/>
  <c r="BK137" i="14"/>
  <c r="BK94" i="14"/>
  <c r="BK115" i="14"/>
  <c r="J410" i="15"/>
  <c r="BK368" i="15"/>
  <c r="BK340" i="15"/>
  <c r="J280" i="15"/>
  <c r="BK222" i="15"/>
  <c r="J180" i="15"/>
  <c r="J136" i="15"/>
  <c r="J440" i="15"/>
  <c r="J412" i="15"/>
  <c r="BK374" i="15"/>
  <c r="J340" i="15"/>
  <c r="BK314" i="15"/>
  <c r="BK264" i="15"/>
  <c r="J220" i="15"/>
  <c r="J170" i="15"/>
  <c r="J106" i="15"/>
  <c r="J402" i="15"/>
  <c r="J364" i="15"/>
  <c r="BK302" i="15"/>
  <c r="J256" i="15"/>
  <c r="J202" i="15"/>
  <c r="BK160" i="15"/>
  <c r="BK126" i="15"/>
  <c r="BK423" i="15"/>
  <c r="BK348" i="15"/>
  <c r="J282" i="15"/>
  <c r="BK220" i="15"/>
  <c r="BK148" i="15"/>
  <c r="BK122" i="15"/>
  <c r="J343" i="4"/>
  <c r="BK274" i="4"/>
  <c r="J186" i="4"/>
  <c r="J279" i="4"/>
  <c r="J155" i="4"/>
  <c r="J347" i="4"/>
  <c r="J286" i="4"/>
  <c r="BK186" i="4"/>
  <c r="BK274" i="5"/>
  <c r="BK192" i="5"/>
  <c r="BK293" i="5"/>
  <c r="J200" i="5"/>
  <c r="BK97" i="5"/>
  <c r="BK323" i="5"/>
  <c r="BK255" i="5"/>
  <c r="J151" i="5"/>
  <c r="J268" i="5"/>
  <c r="J142" i="5"/>
  <c r="BK161" i="6"/>
  <c r="BK89" i="6"/>
  <c r="BK126" i="6"/>
  <c r="BK121" i="6"/>
  <c r="J746" i="7"/>
  <c r="BK566" i="7"/>
  <c r="J435" i="7"/>
  <c r="BK371" i="7"/>
  <c r="J217" i="7"/>
  <c r="BK113" i="7"/>
  <c r="J856" i="7"/>
  <c r="BK754" i="7"/>
  <c r="BK679" i="7"/>
  <c r="J608" i="7"/>
  <c r="BK520" i="7"/>
  <c r="J424" i="7"/>
  <c r="BK289" i="7"/>
  <c r="J227" i="7"/>
  <c r="BK809" i="7"/>
  <c r="J712" i="7"/>
  <c r="BK595" i="7"/>
  <c r="J497" i="7"/>
  <c r="J410" i="7"/>
  <c r="J314" i="7"/>
  <c r="J183" i="7"/>
  <c r="J817" i="7"/>
  <c r="BK716" i="7"/>
  <c r="BK622" i="7"/>
  <c r="J489" i="7"/>
  <c r="BK424" i="7"/>
  <c r="BK298" i="7"/>
  <c r="BK183" i="7"/>
  <c r="BK255" i="8"/>
  <c r="J184" i="8"/>
  <c r="J231" i="8"/>
  <c r="BK164" i="8"/>
  <c r="BK241" i="8"/>
  <c r="BK128" i="8"/>
  <c r="BK245" i="8"/>
  <c r="J138" i="8"/>
  <c r="BK165" i="9"/>
  <c r="J256" i="9"/>
  <c r="BK95" i="9"/>
  <c r="BK160" i="9"/>
  <c r="BK117" i="9"/>
  <c r="BK155" i="9"/>
  <c r="J90" i="9"/>
  <c r="J211" i="10"/>
  <c r="J178" i="10"/>
  <c r="J147" i="10"/>
  <c r="BK119" i="11"/>
  <c r="J127" i="12"/>
  <c r="J132" i="12"/>
  <c r="J109" i="12"/>
  <c r="J104" i="12"/>
  <c r="J94" i="12"/>
  <c r="J96" i="13"/>
  <c r="BK110" i="13"/>
  <c r="BK121" i="14"/>
  <c r="J94" i="14"/>
  <c r="J158" i="14"/>
  <c r="BK112" i="14"/>
  <c r="J164" i="14"/>
  <c r="J119" i="14"/>
  <c r="J154" i="14"/>
  <c r="BK108" i="14"/>
  <c r="BK446" i="15"/>
  <c r="J382" i="15"/>
  <c r="J332" i="15"/>
  <c r="J308" i="15"/>
  <c r="BK286" i="15"/>
  <c r="BK230" i="15"/>
  <c r="BK162" i="15"/>
  <c r="BK128" i="15"/>
  <c r="J428" i="15"/>
  <c r="J388" i="15"/>
  <c r="BK358" i="15"/>
  <c r="J336" i="15"/>
  <c r="BK284" i="15"/>
  <c r="J228" i="15"/>
  <c r="J178" i="15"/>
  <c r="J152" i="15"/>
  <c r="J430" i="15"/>
  <c r="BK396" i="15"/>
  <c r="BK336" i="15"/>
  <c r="BK262" i="15"/>
  <c r="J238" i="15"/>
  <c r="BK178" i="15"/>
  <c r="J140" i="15"/>
  <c r="J448" i="15"/>
  <c r="BK386" i="15"/>
  <c r="BK266" i="15"/>
  <c r="J222" i="15"/>
  <c r="BK184" i="15"/>
  <c r="J130" i="15"/>
  <c r="J100" i="2"/>
  <c r="BK88" i="2"/>
  <c r="J82" i="2"/>
  <c r="J93" i="3"/>
  <c r="J183" i="3"/>
  <c r="J124" i="3"/>
  <c r="J120" i="3"/>
  <c r="BK279" i="4"/>
  <c r="J247" i="4"/>
  <c r="J332" i="4"/>
  <c r="BK259" i="4"/>
  <c r="J206" i="4"/>
  <c r="BK289" i="4"/>
  <c r="J231" i="4"/>
  <c r="BK121" i="4"/>
  <c r="J309" i="4"/>
  <c r="BK289" i="5"/>
  <c r="BK244" i="5"/>
  <c r="BK146" i="5"/>
  <c r="J282" i="5"/>
  <c r="J205" i="5"/>
  <c r="J117" i="5"/>
  <c r="J236" i="5"/>
  <c r="BK127" i="5"/>
  <c r="J312" i="5"/>
  <c r="J226" i="5"/>
  <c r="J102" i="5"/>
  <c r="BK150" i="6"/>
  <c r="BK236" i="6"/>
  <c r="J173" i="6"/>
  <c r="J809" i="7"/>
  <c r="BK689" i="7"/>
  <c r="BK586" i="7"/>
  <c r="BK405" i="7"/>
  <c r="BK306" i="7"/>
  <c r="BK108" i="7"/>
  <c r="J862" i="7"/>
  <c r="J788" i="7"/>
  <c r="BK712" i="7"/>
  <c r="BK644" i="7"/>
  <c r="J581" i="7"/>
  <c r="BK493" i="7"/>
  <c r="J302" i="7"/>
  <c r="J232" i="7"/>
  <c r="BK146" i="7"/>
  <c r="BK788" i="7"/>
  <c r="BK703" i="7"/>
  <c r="BK617" i="7"/>
  <c r="BK420" i="7"/>
  <c r="BK343" i="7"/>
  <c r="J268" i="7"/>
  <c r="J212" i="7"/>
  <c r="J833" i="7"/>
  <c r="J781" i="7"/>
  <c r="J689" i="7"/>
  <c r="BK484" i="7"/>
  <c r="BK416" i="7"/>
  <c r="J289" i="7"/>
  <c r="J260" i="7"/>
  <c r="J169" i="7"/>
  <c r="J241" i="8"/>
  <c r="J180" i="8"/>
  <c r="BK97" i="8"/>
  <c r="BK160" i="8"/>
  <c r="BK285" i="8"/>
  <c r="J207" i="8"/>
  <c r="J149" i="8"/>
  <c r="BK121" i="9"/>
  <c r="BK136" i="9"/>
  <c r="BK202" i="9"/>
  <c r="J155" i="9"/>
  <c r="J105" i="9"/>
  <c r="BK176" i="9"/>
  <c r="J217" i="10"/>
  <c r="BK157" i="10"/>
  <c r="BK168" i="10"/>
  <c r="BK197" i="10"/>
  <c r="BK110" i="10"/>
  <c r="BK90" i="11"/>
  <c r="BK125" i="12"/>
  <c r="J84" i="12"/>
  <c r="BK113" i="12"/>
  <c r="BK109" i="12"/>
  <c r="BK86" i="12"/>
  <c r="J94" i="13"/>
  <c r="BK88" i="13"/>
  <c r="BK166" i="14"/>
  <c r="J160" i="14"/>
  <c r="BK86" i="14"/>
  <c r="BK154" i="14"/>
  <c r="J102" i="14"/>
  <c r="BK152" i="14"/>
  <c r="J106" i="14"/>
  <c r="J432" i="15"/>
  <c r="BK342" i="15"/>
  <c r="BK296" i="15"/>
  <c r="BK258" i="15"/>
  <c r="BK226" i="15"/>
  <c r="BK190" i="15"/>
  <c r="BK156" i="15"/>
  <c r="BK436" i="15"/>
  <c r="BK398" i="15"/>
  <c r="BK352" i="15"/>
  <c r="J334" i="15"/>
  <c r="J300" i="15"/>
  <c r="BK274" i="15"/>
  <c r="BK244" i="15"/>
  <c r="J98" i="15"/>
  <c r="J406" i="15"/>
  <c r="BK334" i="15"/>
  <c r="J296" i="15"/>
  <c r="J278" i="15"/>
  <c r="BK254" i="15"/>
  <c r="BK144" i="15"/>
  <c r="J426" i="15"/>
  <c r="BK382" i="15"/>
  <c r="J350" i="15"/>
  <c r="J288" i="15"/>
  <c r="J264" i="15"/>
  <c r="J186" i="15"/>
  <c r="BK118" i="2"/>
  <c r="J88" i="2"/>
  <c r="BK82" i="2"/>
  <c r="J115" i="2"/>
  <c r="J106" i="2"/>
  <c r="J156" i="3"/>
  <c r="BK101" i="3"/>
  <c r="J101" i="3"/>
  <c r="BK324" i="4"/>
  <c r="J259" i="4"/>
  <c r="J201" i="4"/>
  <c r="BK151" i="4"/>
  <c r="J374" i="4"/>
  <c r="BK277" i="4"/>
  <c r="J211" i="4"/>
  <c r="BK112" i="4"/>
  <c r="J300" i="4"/>
  <c r="BK211" i="4"/>
  <c r="J112" i="4"/>
  <c r="BK339" i="4"/>
  <c r="J342" i="5"/>
  <c r="J265" i="5"/>
  <c r="J132" i="5"/>
  <c r="BK276" i="5"/>
  <c r="BK210" i="5"/>
  <c r="BK108" i="5"/>
  <c r="J296" i="5"/>
  <c r="BK171" i="5"/>
  <c r="BK117" i="5"/>
  <c r="BK287" i="5"/>
  <c r="J166" i="5"/>
  <c r="J209" i="6"/>
  <c r="J131" i="6"/>
  <c r="J183" i="6"/>
  <c r="BK145" i="6"/>
  <c r="J762" i="7"/>
  <c r="BK639" i="7"/>
  <c r="BK551" i="7"/>
  <c r="J442" i="7"/>
  <c r="BK227" i="7"/>
  <c r="BK169" i="7"/>
  <c r="J882" i="7"/>
  <c r="J801" i="7"/>
  <c r="J726" i="7"/>
  <c r="J682" i="7"/>
  <c r="BK462" i="7"/>
  <c r="J395" i="7"/>
  <c r="BK260" i="7"/>
  <c r="BK138" i="7"/>
  <c r="BK781" i="7"/>
  <c r="J739" i="7"/>
  <c r="J644" i="7"/>
  <c r="BK428" i="7"/>
  <c r="J351" i="7"/>
  <c r="BK302" i="7"/>
  <c r="J134" i="7"/>
  <c r="J805" i="7"/>
  <c r="BK695" i="7"/>
  <c r="BK497" i="7"/>
  <c r="J457" i="7"/>
  <c r="J343" i="7"/>
  <c r="BK272" i="7"/>
  <c r="J142" i="7"/>
  <c r="J236" i="8"/>
  <c r="J154" i="8"/>
  <c r="BK138" i="8"/>
  <c r="J259" i="8"/>
  <c r="BK120" i="8"/>
  <c r="J109" i="9"/>
  <c r="BK261" i="9"/>
  <c r="J206" i="9"/>
  <c r="J252" i="9"/>
  <c r="BK198" i="9"/>
  <c r="J151" i="9"/>
  <c r="BK130" i="9"/>
  <c r="J225" i="10"/>
  <c r="BK187" i="10"/>
  <c r="BK206" i="10"/>
  <c r="BK211" i="10"/>
  <c r="BK95" i="10"/>
  <c r="BK173" i="10"/>
  <c r="J94" i="11"/>
  <c r="J99" i="11"/>
  <c r="BK117" i="12"/>
  <c r="BK94" i="12"/>
  <c r="J113" i="12"/>
  <c r="BK119" i="12"/>
  <c r="BK107" i="12"/>
  <c r="J105" i="13"/>
  <c r="BK86" i="13"/>
  <c r="BK142" i="14"/>
  <c r="J100" i="14"/>
  <c r="J162" i="14"/>
  <c r="J133" i="14"/>
  <c r="BK88" i="14"/>
  <c r="BK156" i="14"/>
  <c r="J110" i="14"/>
  <c r="J421" i="15"/>
  <c r="BK390" i="15"/>
  <c r="BK356" i="15"/>
  <c r="J312" i="15"/>
  <c r="J216" i="15"/>
  <c r="J188" i="15"/>
  <c r="BK154" i="15"/>
  <c r="J108" i="15"/>
  <c r="BK416" i="15"/>
  <c r="J376" i="15"/>
  <c r="J342" i="15"/>
  <c r="J298" i="15"/>
  <c r="J266" i="15"/>
  <c r="BK224" i="15"/>
  <c r="J196" i="15"/>
  <c r="BK138" i="15"/>
  <c r="BK440" i="15"/>
  <c r="J330" i="15"/>
  <c r="J294" i="15"/>
  <c r="J258" i="15"/>
  <c r="BK236" i="15"/>
  <c r="BK172" i="15"/>
  <c r="BK130" i="15"/>
  <c r="BK443" i="15"/>
  <c r="J322" i="15"/>
  <c r="BK308" i="15"/>
  <c r="BK270" i="15"/>
  <c r="BK180" i="15"/>
  <c r="J120" i="15"/>
  <c r="BK103" i="2"/>
  <c r="J136" i="3"/>
  <c r="BK110" i="3"/>
  <c r="J141" i="3"/>
  <c r="J179" i="3"/>
  <c r="BK128" i="3"/>
  <c r="BK85" i="3"/>
  <c r="J262" i="4"/>
  <c r="BK160" i="4"/>
  <c r="BK361" i="4"/>
  <c r="J289" i="4"/>
  <c r="J234" i="4"/>
  <c r="BK106" i="4"/>
  <c r="J243" i="4"/>
  <c r="J116" i="4"/>
  <c r="J304" i="4"/>
  <c r="BK165" i="4"/>
  <c r="J259" i="5"/>
  <c r="BK102" i="5"/>
  <c r="BK236" i="5"/>
  <c r="J171" i="5"/>
  <c r="BK342" i="5"/>
  <c r="J251" i="5"/>
  <c r="J161" i="5"/>
  <c r="J299" i="5"/>
  <c r="J156" i="5"/>
  <c r="BK183" i="6"/>
  <c r="BK173" i="6"/>
  <c r="BK155" i="6"/>
  <c r="J89" i="6"/>
  <c r="BK221" i="6"/>
  <c r="BK190" i="6"/>
  <c r="J112" i="6"/>
  <c r="J145" i="6"/>
  <c r="J176" i="6"/>
  <c r="BK805" i="7"/>
  <c r="BK726" i="7"/>
  <c r="BK560" i="7"/>
  <c r="J385" i="7"/>
  <c r="BK310" i="7"/>
  <c r="BK212" i="7"/>
  <c r="BK871" i="7"/>
  <c r="J825" i="7"/>
  <c r="J716" i="7"/>
  <c r="BK685" i="7"/>
  <c r="J617" i="7"/>
  <c r="J511" i="7"/>
  <c r="J428" i="7"/>
  <c r="J306" i="7"/>
  <c r="BK237" i="7"/>
  <c r="BK833" i="7"/>
  <c r="BK766" i="7"/>
  <c r="BK675" i="7"/>
  <c r="BK511" i="7"/>
  <c r="J400" i="7"/>
  <c r="BK256" i="7"/>
  <c r="BK178" i="7"/>
  <c r="J785" i="7"/>
  <c r="J675" i="7"/>
  <c r="J560" i="7"/>
  <c r="J480" i="7"/>
  <c r="BK439" i="7"/>
  <c r="BK337" i="7"/>
  <c r="J188" i="7"/>
  <c r="BK259" i="8"/>
  <c r="BK149" i="8"/>
  <c r="J255" i="8"/>
  <c r="BK171" i="8"/>
  <c r="J174" i="8"/>
  <c r="BK279" i="8"/>
  <c r="BK154" i="8"/>
  <c r="J193" i="9"/>
  <c r="BK270" i="9"/>
  <c r="BK151" i="9"/>
  <c r="BK220" i="9"/>
  <c r="J202" i="9"/>
  <c r="J117" i="9"/>
  <c r="BK178" i="10"/>
  <c r="BK136" i="10"/>
  <c r="J120" i="10"/>
  <c r="BK90" i="10"/>
  <c r="BK94" i="11"/>
  <c r="J131" i="11"/>
  <c r="J114" i="11"/>
  <c r="J85" i="11"/>
  <c r="J90" i="12"/>
  <c r="J102" i="12"/>
  <c r="J115" i="12"/>
  <c r="J117" i="12"/>
  <c r="BK103" i="13"/>
  <c r="BK84" i="13"/>
  <c r="BK129" i="14"/>
  <c r="BK92" i="14"/>
  <c r="J146" i="14"/>
  <c r="BK110" i="14"/>
  <c r="BK162" i="14"/>
  <c r="BK123" i="14"/>
  <c r="BK160" i="14"/>
  <c r="BK100" i="14"/>
  <c r="BK428" i="15"/>
  <c r="J386" i="15"/>
  <c r="BK326" i="15"/>
  <c r="J292" i="15"/>
  <c r="J232" i="15"/>
  <c r="BK196" i="15"/>
  <c r="J144" i="15"/>
  <c r="BK100" i="15"/>
  <c r="BK402" i="15"/>
  <c r="J356" i="15"/>
  <c r="BK330" i="15"/>
  <c r="BK292" i="15"/>
  <c r="BK252" i="15"/>
  <c r="J209" i="15"/>
  <c r="J158" i="15"/>
  <c r="J436" i="15"/>
  <c r="J344" i="15"/>
  <c r="BK280" i="15"/>
  <c r="J244" i="15"/>
  <c r="J184" i="15"/>
  <c r="J146" i="15"/>
  <c r="J96" i="15"/>
  <c r="BK378" i="15"/>
  <c r="BK312" i="15"/>
  <c r="BK260" i="15"/>
  <c r="J192" i="15"/>
  <c r="BK132" i="15"/>
  <c r="J382" i="4"/>
  <c r="BK300" i="4"/>
  <c r="BK221" i="4"/>
  <c r="J98" i="4"/>
  <c r="BK234" i="4"/>
  <c r="J126" i="4"/>
  <c r="BK320" i="4"/>
  <c r="J251" i="4"/>
  <c r="J319" i="5"/>
  <c r="BK262" i="5"/>
  <c r="J127" i="5"/>
  <c r="J274" i="5"/>
  <c r="J216" i="5"/>
  <c r="J122" i="5"/>
  <c r="BK338" i="5"/>
  <c r="J289" i="5"/>
  <c r="BK226" i="5"/>
  <c r="J334" i="5"/>
  <c r="J231" i="5"/>
  <c r="BK92" i="5"/>
  <c r="J136" i="6"/>
  <c r="J155" i="6"/>
  <c r="J180" i="6"/>
  <c r="BK801" i="7"/>
  <c r="J720" i="7"/>
  <c r="J547" i="7"/>
  <c r="BK395" i="7"/>
  <c r="BK251" i="7"/>
  <c r="BK188" i="7"/>
  <c r="BK862" i="7"/>
  <c r="BK795" i="7"/>
  <c r="BK706" i="7"/>
  <c r="J626" i="7"/>
  <c r="J569" i="7"/>
  <c r="J506" i="7"/>
  <c r="BK314" i="7"/>
  <c r="J272" i="7"/>
  <c r="BK164" i="7"/>
  <c r="BK778" i="7"/>
  <c r="J692" i="7"/>
  <c r="BK569" i="7"/>
  <c r="J471" i="7"/>
  <c r="BK367" i="7"/>
  <c r="J280" i="7"/>
  <c r="BK130" i="7"/>
  <c r="BK762" i="7"/>
  <c r="BK670" i="7"/>
  <c r="BK530" i="7"/>
  <c r="BK445" i="7"/>
  <c r="J327" i="7"/>
  <c r="BK268" i="7"/>
  <c r="J159" i="7"/>
  <c r="J144" i="8"/>
  <c r="J203" i="8"/>
  <c r="J120" i="8"/>
  <c r="J168" i="8"/>
  <c r="BK105" i="8"/>
  <c r="J212" i="8"/>
  <c r="BK247" i="9"/>
  <c r="BK100" i="9"/>
  <c r="BK238" i="9"/>
  <c r="BK256" i="9"/>
  <c r="BK188" i="9"/>
  <c r="J265" i="9"/>
  <c r="J121" i="9"/>
  <c r="J192" i="10"/>
  <c r="BK147" i="10"/>
  <c r="BK126" i="10"/>
  <c r="BK223" i="10"/>
  <c r="J105" i="10"/>
  <c r="J125" i="11"/>
  <c r="BK96" i="12"/>
  <c r="BK90" i="12"/>
  <c r="J119" i="12"/>
  <c r="J86" i="13"/>
  <c r="BK94" i="13"/>
  <c r="BK133" i="14"/>
  <c r="J108" i="14"/>
  <c r="BK148" i="14"/>
  <c r="J137" i="14"/>
  <c r="J92" i="14"/>
  <c r="BK84" i="14"/>
  <c r="J129" i="14"/>
  <c r="BK168" i="14"/>
  <c r="BK408" i="15"/>
  <c r="J366" i="15"/>
  <c r="J314" i="15"/>
  <c r="BK298" i="15"/>
  <c r="BK268" i="15"/>
  <c r="BK218" i="15"/>
  <c r="J211" i="15"/>
  <c r="BK152" i="15"/>
  <c r="BK102" i="15"/>
  <c r="BK410" i="15"/>
  <c r="BK372" i="15"/>
  <c r="BK344" i="15"/>
  <c r="J320" i="15"/>
  <c r="J260" i="15"/>
  <c r="BK216" i="15"/>
  <c r="J110" i="15"/>
  <c r="J414" i="15"/>
  <c r="J360" i="15"/>
  <c r="J318" i="15"/>
  <c r="J207" i="15"/>
  <c r="J150" i="15"/>
  <c r="J102" i="15"/>
  <c r="BK421" i="15"/>
  <c r="BK376" i="15"/>
  <c r="J328" i="15"/>
  <c r="J284" i="15"/>
  <c r="J164" i="15"/>
  <c r="J118" i="15"/>
  <c r="BK97" i="2"/>
  <c r="BK85" i="2"/>
  <c r="BK115" i="2"/>
  <c r="BK106" i="2"/>
  <c r="BK94" i="2"/>
  <c r="J85" i="3"/>
  <c r="BK328" i="4"/>
  <c r="BK256" i="4"/>
  <c r="BK206" i="4"/>
  <c r="BK136" i="4"/>
  <c r="BK366" i="4"/>
  <c r="J283" i="4"/>
  <c r="J216" i="4"/>
  <c r="J93" i="4"/>
  <c r="J268" i="4"/>
  <c r="BK196" i="4"/>
  <c r="J354" i="4"/>
  <c r="J274" i="4"/>
  <c r="BK200" i="5"/>
  <c r="J97" i="5"/>
  <c r="J244" i="5"/>
  <c r="J146" i="5"/>
  <c r="J354" i="5"/>
  <c r="BK312" i="5"/>
  <c r="BK112" i="5"/>
  <c r="J279" i="5"/>
  <c r="BK178" i="5"/>
  <c r="BK228" i="6"/>
  <c r="J126" i="6"/>
  <c r="J217" i="6"/>
  <c r="J121" i="6"/>
  <c r="J750" i="7"/>
  <c r="BK613" i="7"/>
  <c r="BK525" i="7"/>
  <c r="J390" i="7"/>
  <c r="BK280" i="7"/>
  <c r="BK203" i="7"/>
  <c r="J850" i="7"/>
  <c r="BK739" i="7"/>
  <c r="J703" i="7"/>
  <c r="J622" i="7"/>
  <c r="BK556" i="7"/>
  <c r="J439" i="7"/>
  <c r="BK375" i="7"/>
  <c r="J108" i="7"/>
  <c r="J758" i="7"/>
  <c r="J679" i="7"/>
  <c r="J577" i="7"/>
  <c r="J493" i="7"/>
  <c r="J450" i="7"/>
  <c r="J251" i="7"/>
  <c r="J146" i="7"/>
  <c r="J709" i="7"/>
  <c r="BK626" i="7"/>
  <c r="BK547" i="7"/>
  <c r="BK454" i="7"/>
  <c r="BK198" i="7"/>
  <c r="BK134" i="7"/>
  <c r="J216" i="8"/>
  <c r="J133" i="8"/>
  <c r="J105" i="8"/>
  <c r="BK207" i="8"/>
  <c r="J249" i="8"/>
  <c r="BK249" i="8"/>
  <c r="BK177" i="8"/>
  <c r="BK171" i="9"/>
  <c r="BK265" i="9"/>
  <c r="J220" i="9"/>
  <c r="BK235" i="9"/>
  <c r="J211" i="9"/>
  <c r="J188" i="9"/>
  <c r="J113" i="9"/>
  <c r="J197" i="10"/>
  <c r="J168" i="10"/>
  <c r="J95" i="10"/>
  <c r="BK115" i="10"/>
  <c r="J109" i="11"/>
  <c r="BK109" i="11"/>
  <c r="BK100" i="12"/>
  <c r="BK123" i="12"/>
  <c r="BK98" i="12"/>
  <c r="BK88" i="12"/>
  <c r="BK105" i="13"/>
  <c r="BK98" i="13"/>
  <c r="BK108" i="13"/>
  <c r="BK117" i="14"/>
  <c r="J98" i="14"/>
  <c r="J144" i="14"/>
  <c r="J121" i="14"/>
  <c r="J117" i="14"/>
  <c r="BK158" i="14"/>
  <c r="J142" i="14"/>
  <c r="J88" i="14"/>
  <c r="J396" i="15"/>
  <c r="J370" i="15"/>
  <c r="BK320" i="15"/>
  <c r="BK209" i="15"/>
  <c r="J174" i="15"/>
  <c r="J138" i="15"/>
  <c r="J104" i="15"/>
  <c r="J418" i="15"/>
  <c r="J378" i="15"/>
  <c r="BK290" i="15"/>
  <c r="J262" i="15"/>
  <c r="J218" i="15"/>
  <c r="BK192" i="15"/>
  <c r="J132" i="15"/>
  <c r="J423" i="15"/>
  <c r="BK354" i="15"/>
  <c r="J268" i="15"/>
  <c r="J214" i="15"/>
  <c r="BK186" i="15"/>
  <c r="J156" i="15"/>
  <c r="J128" i="15"/>
  <c r="J100" i="15"/>
  <c r="BK310" i="15"/>
  <c r="BK278" i="15"/>
  <c r="BK238" i="15"/>
  <c r="BK174" i="15"/>
  <c r="J134" i="15"/>
  <c r="J116" i="15"/>
  <c r="J91" i="2"/>
  <c r="BK109" i="2"/>
  <c r="BK100" i="2"/>
  <c r="BK124" i="3"/>
  <c r="BK136" i="3"/>
  <c r="BK183" i="3"/>
  <c r="BK141" i="3"/>
  <c r="BK251" i="4"/>
  <c r="J165" i="4"/>
  <c r="J106" i="4"/>
  <c r="J357" i="4"/>
  <c r="J324" i="4"/>
  <c r="J295" i="4"/>
  <c r="BK238" i="4"/>
  <c r="J221" i="4"/>
  <c r="BK146" i="4"/>
  <c r="J361" i="4"/>
  <c r="J313" i="4"/>
  <c r="BK265" i="4"/>
  <c r="J136" i="4"/>
  <c r="BK346" i="5"/>
  <c r="J221" i="5"/>
  <c r="BK142" i="5"/>
  <c r="BK362" i="5"/>
  <c r="J346" i="5"/>
  <c r="BK319" i="5"/>
  <c r="BK282" i="5"/>
  <c r="BK214" i="5"/>
  <c r="J236" i="6"/>
  <c r="BK131" i="6"/>
  <c r="BK99" i="6"/>
  <c r="J228" i="6"/>
  <c r="J107" i="6"/>
  <c r="J99" i="6"/>
  <c r="BK743" i="7"/>
  <c r="J595" i="7"/>
  <c r="BK506" i="7"/>
  <c r="J380" i="7"/>
  <c r="BK327" i="7"/>
  <c r="BK276" i="7"/>
  <c r="BK856" i="7"/>
  <c r="BK750" i="7"/>
  <c r="BK709" i="7"/>
  <c r="J653" i="7"/>
  <c r="J613" i="7"/>
  <c r="BK573" i="7"/>
  <c r="BK284" i="7"/>
  <c r="J222" i="7"/>
  <c r="BK825" i="7"/>
  <c r="J706" i="7"/>
  <c r="BK608" i="7"/>
  <c r="J543" i="7"/>
  <c r="J462" i="7"/>
  <c r="J264" i="7"/>
  <c r="J844" i="7"/>
  <c r="BK720" i="7"/>
  <c r="BK659" i="7"/>
  <c r="BK581" i="7"/>
  <c r="BK539" i="7"/>
  <c r="BK390" i="7"/>
  <c r="J208" i="7"/>
  <c r="J279" i="8"/>
  <c r="BK203" i="8"/>
  <c r="J128" i="8"/>
  <c r="BK216" i="8"/>
  <c r="BK184" i="8"/>
  <c r="J164" i="8"/>
  <c r="BK271" i="8"/>
  <c r="J198" i="8"/>
  <c r="J171" i="8"/>
  <c r="J110" i="8"/>
  <c r="BK241" i="9"/>
  <c r="J241" i="9"/>
  <c r="BK113" i="9"/>
  <c r="BK193" i="9"/>
  <c r="BK125" i="9"/>
  <c r="J142" i="10"/>
  <c r="J187" i="10"/>
  <c r="BK217" i="10"/>
  <c r="BK120" i="10"/>
  <c r="BK100" i="10"/>
  <c r="BK114" i="11"/>
  <c r="J98" i="12"/>
  <c r="J134" i="12"/>
  <c r="BK134" i="12"/>
  <c r="BK121" i="12"/>
  <c r="J110" i="13"/>
  <c r="BK100" i="13"/>
  <c r="J90" i="13"/>
  <c r="J112" i="14"/>
  <c r="BK90" i="14"/>
  <c r="J139" i="14"/>
  <c r="BK106" i="14"/>
  <c r="J152" i="14"/>
  <c r="J115" i="14"/>
  <c r="BK434" i="15"/>
  <c r="BK406" i="15"/>
  <c r="BK346" i="15"/>
  <c r="J304" i="15"/>
  <c r="J270" i="15"/>
  <c r="BK228" i="15"/>
  <c r="J200" i="15"/>
  <c r="J142" i="15"/>
  <c r="BK432" i="15"/>
  <c r="BK394" i="15"/>
  <c r="J348" i="15"/>
  <c r="J326" i="15"/>
  <c r="BK318" i="15"/>
  <c r="J236" i="15"/>
  <c r="BK182" i="15"/>
  <c r="J112" i="15"/>
  <c r="J416" i="15"/>
  <c r="J390" i="15"/>
  <c r="J338" i="15"/>
  <c r="J306" i="15"/>
  <c r="BK205" i="15"/>
  <c r="J162" i="15"/>
  <c r="J122" i="15"/>
  <c r="BK412" i="15"/>
  <c r="J372" i="15"/>
  <c r="BK360" i="15"/>
  <c r="J224" i="15"/>
  <c r="BK158" i="15"/>
  <c r="J126" i="15"/>
  <c r="T870" i="7" l="1"/>
  <c r="R870" i="7"/>
  <c r="P870" i="7"/>
  <c r="R81" i="2"/>
  <c r="R80" i="2" s="1"/>
  <c r="BK84" i="3"/>
  <c r="J84" i="3"/>
  <c r="J61" i="3"/>
  <c r="R84" i="3"/>
  <c r="T109" i="3"/>
  <c r="P92" i="4"/>
  <c r="R154" i="4"/>
  <c r="T195" i="4"/>
  <c r="P233" i="4"/>
  <c r="BK282" i="4"/>
  <c r="J282" i="4"/>
  <c r="J66" i="4" s="1"/>
  <c r="R294" i="4"/>
  <c r="T312" i="4"/>
  <c r="T360" i="4"/>
  <c r="T91" i="5"/>
  <c r="T145" i="5"/>
  <c r="BK177" i="5"/>
  <c r="J177" i="5"/>
  <c r="J64" i="5" s="1"/>
  <c r="BK235" i="5"/>
  <c r="J235" i="5"/>
  <c r="J65" i="5"/>
  <c r="R292" i="5"/>
  <c r="P304" i="5"/>
  <c r="P345" i="5"/>
  <c r="P303" i="5" s="1"/>
  <c r="T88" i="6"/>
  <c r="BK144" i="6"/>
  <c r="J144" i="6"/>
  <c r="J62" i="6"/>
  <c r="BK160" i="6"/>
  <c r="J160" i="6"/>
  <c r="J63" i="6"/>
  <c r="T160" i="6"/>
  <c r="T168" i="6"/>
  <c r="R186" i="6"/>
  <c r="R235" i="6"/>
  <c r="R102" i="7"/>
  <c r="BK163" i="7"/>
  <c r="J163" i="7" s="1"/>
  <c r="J62" i="7" s="1"/>
  <c r="R231" i="7"/>
  <c r="P288" i="7"/>
  <c r="P342" i="7"/>
  <c r="BK415" i="7"/>
  <c r="J415" i="7"/>
  <c r="J66" i="7" s="1"/>
  <c r="P438" i="7"/>
  <c r="P449" i="7"/>
  <c r="P496" i="7"/>
  <c r="R546" i="7"/>
  <c r="R580" i="7"/>
  <c r="BK598" i="7"/>
  <c r="J598" i="7"/>
  <c r="J73" i="7" s="1"/>
  <c r="R616" i="7"/>
  <c r="BK652" i="7"/>
  <c r="J652" i="7"/>
  <c r="J75" i="7" s="1"/>
  <c r="BK698" i="7"/>
  <c r="J698" i="7"/>
  <c r="J76" i="7"/>
  <c r="P765" i="7"/>
  <c r="T808" i="7"/>
  <c r="BK843" i="7"/>
  <c r="J843" i="7"/>
  <c r="J79" i="7" s="1"/>
  <c r="T88" i="8"/>
  <c r="BK143" i="8"/>
  <c r="J143" i="8" s="1"/>
  <c r="J62" i="8" s="1"/>
  <c r="T159" i="8"/>
  <c r="R192" i="8"/>
  <c r="R254" i="8"/>
  <c r="R278" i="8"/>
  <c r="P89" i="9"/>
  <c r="R135" i="9"/>
  <c r="T170" i="9"/>
  <c r="R210" i="9"/>
  <c r="T234" i="9"/>
  <c r="T246" i="9"/>
  <c r="T245" i="9" s="1"/>
  <c r="BK89" i="10"/>
  <c r="J89" i="10"/>
  <c r="J61" i="10"/>
  <c r="P125" i="10"/>
  <c r="R167" i="10"/>
  <c r="T191" i="10"/>
  <c r="P210" i="10"/>
  <c r="P222" i="10"/>
  <c r="P221" i="10" s="1"/>
  <c r="BK84" i="11"/>
  <c r="J84" i="11" s="1"/>
  <c r="J61" i="11" s="1"/>
  <c r="BK124" i="11"/>
  <c r="J124" i="11"/>
  <c r="J62" i="11"/>
  <c r="P83" i="12"/>
  <c r="P106" i="12"/>
  <c r="R129" i="12"/>
  <c r="T83" i="13"/>
  <c r="T82" i="13"/>
  <c r="T102" i="13"/>
  <c r="T107" i="13"/>
  <c r="P83" i="14"/>
  <c r="R114" i="14"/>
  <c r="BK141" i="14"/>
  <c r="J141" i="14"/>
  <c r="J62" i="14"/>
  <c r="P95" i="15"/>
  <c r="BK177" i="15"/>
  <c r="BK204" i="15"/>
  <c r="J204" i="15"/>
  <c r="J63" i="15"/>
  <c r="T204" i="15"/>
  <c r="R213" i="15"/>
  <c r="R243" i="15"/>
  <c r="R251" i="15"/>
  <c r="P425" i="15"/>
  <c r="BK81" i="2"/>
  <c r="J81" i="2"/>
  <c r="J60" i="2"/>
  <c r="P84" i="3"/>
  <c r="T84" i="3"/>
  <c r="R109" i="3"/>
  <c r="BK92" i="4"/>
  <c r="J92" i="4" s="1"/>
  <c r="J61" i="4" s="1"/>
  <c r="BK154" i="4"/>
  <c r="J154" i="4"/>
  <c r="J62" i="4" s="1"/>
  <c r="BK195" i="4"/>
  <c r="J195" i="4" s="1"/>
  <c r="J64" i="4" s="1"/>
  <c r="R233" i="4"/>
  <c r="P282" i="4"/>
  <c r="T294" i="4"/>
  <c r="T293" i="4" s="1"/>
  <c r="R312" i="4"/>
  <c r="BK360" i="4"/>
  <c r="J360" i="4" s="1"/>
  <c r="J70" i="4" s="1"/>
  <c r="P91" i="5"/>
  <c r="BK145" i="5"/>
  <c r="J145" i="5" s="1"/>
  <c r="J62" i="5" s="1"/>
  <c r="R177" i="5"/>
  <c r="R235" i="5"/>
  <c r="BK292" i="5"/>
  <c r="J292" i="5" s="1"/>
  <c r="J66" i="5" s="1"/>
  <c r="T304" i="5"/>
  <c r="T345" i="5"/>
  <c r="P88" i="6"/>
  <c r="R144" i="6"/>
  <c r="P160" i="6"/>
  <c r="P168" i="6"/>
  <c r="P186" i="6"/>
  <c r="BK235" i="6"/>
  <c r="J235" i="6"/>
  <c r="J66" i="6"/>
  <c r="P102" i="7"/>
  <c r="T163" i="7"/>
  <c r="T231" i="7"/>
  <c r="BK288" i="7"/>
  <c r="J288" i="7"/>
  <c r="J64" i="7" s="1"/>
  <c r="BK342" i="7"/>
  <c r="J342" i="7" s="1"/>
  <c r="J65" i="7" s="1"/>
  <c r="T415" i="7"/>
  <c r="T438" i="7"/>
  <c r="R449" i="7"/>
  <c r="R496" i="7"/>
  <c r="P546" i="7"/>
  <c r="BK580" i="7"/>
  <c r="J580" i="7" s="1"/>
  <c r="J72" i="7" s="1"/>
  <c r="P598" i="7"/>
  <c r="P616" i="7"/>
  <c r="R652" i="7"/>
  <c r="R698" i="7"/>
  <c r="BK765" i="7"/>
  <c r="J765" i="7"/>
  <c r="J77" i="7"/>
  <c r="R808" i="7"/>
  <c r="P843" i="7"/>
  <c r="R88" i="8"/>
  <c r="R87" i="8" s="1"/>
  <c r="R86" i="8" s="1"/>
  <c r="R143" i="8"/>
  <c r="R159" i="8"/>
  <c r="P192" i="8"/>
  <c r="T254" i="8"/>
  <c r="T278" i="8"/>
  <c r="T89" i="9"/>
  <c r="P135" i="9"/>
  <c r="P170" i="9"/>
  <c r="T210" i="9"/>
  <c r="R234" i="9"/>
  <c r="BK246" i="9"/>
  <c r="J246" i="9"/>
  <c r="J67" i="9" s="1"/>
  <c r="T89" i="10"/>
  <c r="T125" i="10"/>
  <c r="T167" i="10"/>
  <c r="BK191" i="10"/>
  <c r="J191" i="10"/>
  <c r="J64" i="10"/>
  <c r="T210" i="10"/>
  <c r="BK222" i="10"/>
  <c r="J222" i="10"/>
  <c r="J67" i="10" s="1"/>
  <c r="T84" i="11"/>
  <c r="T83" i="11" s="1"/>
  <c r="T82" i="11" s="1"/>
  <c r="T124" i="11"/>
  <c r="T83" i="12"/>
  <c r="T106" i="12"/>
  <c r="T82" i="12" s="1"/>
  <c r="T129" i="12"/>
  <c r="P83" i="13"/>
  <c r="BK102" i="13"/>
  <c r="J102" i="13"/>
  <c r="J61" i="13" s="1"/>
  <c r="BK107" i="13"/>
  <c r="J107" i="13" s="1"/>
  <c r="J62" i="13" s="1"/>
  <c r="R83" i="14"/>
  <c r="T114" i="14"/>
  <c r="R141" i="14"/>
  <c r="T95" i="15"/>
  <c r="R177" i="15"/>
  <c r="P204" i="15"/>
  <c r="T213" i="15"/>
  <c r="P243" i="15"/>
  <c r="P251" i="15"/>
  <c r="R420" i="15"/>
  <c r="P81" i="2"/>
  <c r="P80" i="2"/>
  <c r="AU55" i="1" s="1"/>
  <c r="T92" i="4"/>
  <c r="P154" i="4"/>
  <c r="P195" i="4"/>
  <c r="T233" i="4"/>
  <c r="R282" i="4"/>
  <c r="BK294" i="4"/>
  <c r="J294" i="4"/>
  <c r="J68" i="4" s="1"/>
  <c r="BK312" i="4"/>
  <c r="J312" i="4" s="1"/>
  <c r="J69" i="4" s="1"/>
  <c r="P360" i="4"/>
  <c r="R91" i="5"/>
  <c r="R145" i="5"/>
  <c r="T177" i="5"/>
  <c r="T235" i="5"/>
  <c r="T292" i="5"/>
  <c r="R304" i="5"/>
  <c r="R303" i="5"/>
  <c r="R345" i="5"/>
  <c r="BK88" i="6"/>
  <c r="J88" i="6" s="1"/>
  <c r="J61" i="6" s="1"/>
  <c r="P144" i="6"/>
  <c r="BK168" i="6"/>
  <c r="J168" i="6"/>
  <c r="J64" i="6"/>
  <c r="BK186" i="6"/>
  <c r="J186" i="6" s="1"/>
  <c r="J65" i="6" s="1"/>
  <c r="P235" i="6"/>
  <c r="BK102" i="7"/>
  <c r="J102" i="7"/>
  <c r="J61" i="7" s="1"/>
  <c r="P163" i="7"/>
  <c r="P231" i="7"/>
  <c r="R288" i="7"/>
  <c r="R342" i="7"/>
  <c r="P415" i="7"/>
  <c r="R438" i="7"/>
  <c r="BK449" i="7"/>
  <c r="J449" i="7"/>
  <c r="J69" i="7"/>
  <c r="T496" i="7"/>
  <c r="T546" i="7"/>
  <c r="T580" i="7"/>
  <c r="R598" i="7"/>
  <c r="T616" i="7"/>
  <c r="P652" i="7"/>
  <c r="T698" i="7"/>
  <c r="R765" i="7"/>
  <c r="BK808" i="7"/>
  <c r="J808" i="7" s="1"/>
  <c r="J78" i="7" s="1"/>
  <c r="R843" i="7"/>
  <c r="BK88" i="8"/>
  <c r="J88" i="8"/>
  <c r="J61" i="8" s="1"/>
  <c r="T143" i="8"/>
  <c r="P159" i="8"/>
  <c r="BK192" i="8"/>
  <c r="J192" i="8"/>
  <c r="J64" i="8"/>
  <c r="P254" i="8"/>
  <c r="P278" i="8"/>
  <c r="R89" i="9"/>
  <c r="T135" i="9"/>
  <c r="BK170" i="9"/>
  <c r="J170" i="9" s="1"/>
  <c r="J63" i="9" s="1"/>
  <c r="BK210" i="9"/>
  <c r="J210" i="9" s="1"/>
  <c r="J64" i="9" s="1"/>
  <c r="BK234" i="9"/>
  <c r="J234" i="9"/>
  <c r="J65" i="9" s="1"/>
  <c r="P246" i="9"/>
  <c r="P245" i="9"/>
  <c r="P89" i="10"/>
  <c r="R125" i="10"/>
  <c r="P167" i="10"/>
  <c r="P191" i="10"/>
  <c r="BK210" i="10"/>
  <c r="J210" i="10" s="1"/>
  <c r="J65" i="10" s="1"/>
  <c r="R222" i="10"/>
  <c r="R221" i="10"/>
  <c r="P84" i="11"/>
  <c r="R124" i="11"/>
  <c r="BK83" i="12"/>
  <c r="J83" i="12"/>
  <c r="J60" i="12" s="1"/>
  <c r="BK106" i="12"/>
  <c r="J106" i="12" s="1"/>
  <c r="J61" i="12" s="1"/>
  <c r="BK129" i="12"/>
  <c r="J129" i="12"/>
  <c r="J62" i="12"/>
  <c r="BK83" i="13"/>
  <c r="J83" i="13"/>
  <c r="J60" i="13" s="1"/>
  <c r="P102" i="13"/>
  <c r="P107" i="13"/>
  <c r="BK83" i="14"/>
  <c r="J83" i="14" s="1"/>
  <c r="J60" i="14" s="1"/>
  <c r="BK114" i="14"/>
  <c r="J114" i="14" s="1"/>
  <c r="J61" i="14" s="1"/>
  <c r="P141" i="14"/>
  <c r="BK95" i="15"/>
  <c r="J95" i="15" s="1"/>
  <c r="J60" i="15" s="1"/>
  <c r="T177" i="15"/>
  <c r="BK213" i="15"/>
  <c r="J213" i="15" s="1"/>
  <c r="J64" i="15" s="1"/>
  <c r="BK243" i="15"/>
  <c r="J243" i="15"/>
  <c r="J66" i="15" s="1"/>
  <c r="T251" i="15"/>
  <c r="P420" i="15"/>
  <c r="T420" i="15"/>
  <c r="R425" i="15"/>
  <c r="T81" i="2"/>
  <c r="T80" i="2"/>
  <c r="BK109" i="3"/>
  <c r="J109" i="3" s="1"/>
  <c r="J62" i="3" s="1"/>
  <c r="P109" i="3"/>
  <c r="R92" i="4"/>
  <c r="T154" i="4"/>
  <c r="R195" i="4"/>
  <c r="BK233" i="4"/>
  <c r="J233" i="4"/>
  <c r="J65" i="4" s="1"/>
  <c r="T282" i="4"/>
  <c r="P294" i="4"/>
  <c r="P312" i="4"/>
  <c r="R360" i="4"/>
  <c r="BK91" i="5"/>
  <c r="BK90" i="5" s="1"/>
  <c r="J90" i="5" s="1"/>
  <c r="J60" i="5" s="1"/>
  <c r="P145" i="5"/>
  <c r="P177" i="5"/>
  <c r="P235" i="5"/>
  <c r="P292" i="5"/>
  <c r="BK304" i="5"/>
  <c r="J304" i="5"/>
  <c r="J68" i="5"/>
  <c r="BK345" i="5"/>
  <c r="J345" i="5"/>
  <c r="J69" i="5" s="1"/>
  <c r="R88" i="6"/>
  <c r="T144" i="6"/>
  <c r="R160" i="6"/>
  <c r="R168" i="6"/>
  <c r="T186" i="6"/>
  <c r="T235" i="6"/>
  <c r="T102" i="7"/>
  <c r="R163" i="7"/>
  <c r="BK231" i="7"/>
  <c r="J231" i="7" s="1"/>
  <c r="J63" i="7" s="1"/>
  <c r="T288" i="7"/>
  <c r="T342" i="7"/>
  <c r="R415" i="7"/>
  <c r="BK438" i="7"/>
  <c r="J438" i="7"/>
  <c r="J67" i="7"/>
  <c r="T449" i="7"/>
  <c r="BK496" i="7"/>
  <c r="J496" i="7"/>
  <c r="J70" i="7"/>
  <c r="BK546" i="7"/>
  <c r="J546" i="7" s="1"/>
  <c r="J71" i="7" s="1"/>
  <c r="P580" i="7"/>
  <c r="T598" i="7"/>
  <c r="BK616" i="7"/>
  <c r="J616" i="7"/>
  <c r="J74" i="7"/>
  <c r="T652" i="7"/>
  <c r="P698" i="7"/>
  <c r="T765" i="7"/>
  <c r="P808" i="7"/>
  <c r="T843" i="7"/>
  <c r="P88" i="8"/>
  <c r="P87" i="8" s="1"/>
  <c r="P86" i="8" s="1"/>
  <c r="AU61" i="1" s="1"/>
  <c r="P143" i="8"/>
  <c r="BK159" i="8"/>
  <c r="J159" i="8"/>
  <c r="J63" i="8" s="1"/>
  <c r="T192" i="8"/>
  <c r="BK254" i="8"/>
  <c r="J254" i="8"/>
  <c r="J65" i="8" s="1"/>
  <c r="BK278" i="8"/>
  <c r="J278" i="8" s="1"/>
  <c r="J66" i="8" s="1"/>
  <c r="BK89" i="9"/>
  <c r="J89" i="9"/>
  <c r="J61" i="9"/>
  <c r="BK135" i="9"/>
  <c r="J135" i="9" s="1"/>
  <c r="J62" i="9" s="1"/>
  <c r="R170" i="9"/>
  <c r="P210" i="9"/>
  <c r="P234" i="9"/>
  <c r="R246" i="9"/>
  <c r="R245" i="9" s="1"/>
  <c r="R89" i="10"/>
  <c r="BK125" i="10"/>
  <c r="J125" i="10"/>
  <c r="J62" i="10"/>
  <c r="BK167" i="10"/>
  <c r="J167" i="10" s="1"/>
  <c r="J63" i="10" s="1"/>
  <c r="R191" i="10"/>
  <c r="R210" i="10"/>
  <c r="T222" i="10"/>
  <c r="T221" i="10"/>
  <c r="R84" i="11"/>
  <c r="R83" i="11"/>
  <c r="R82" i="11" s="1"/>
  <c r="P124" i="11"/>
  <c r="R83" i="12"/>
  <c r="R82" i="12"/>
  <c r="R106" i="12"/>
  <c r="P129" i="12"/>
  <c r="R83" i="13"/>
  <c r="R82" i="13"/>
  <c r="R102" i="13"/>
  <c r="R107" i="13"/>
  <c r="T83" i="14"/>
  <c r="P114" i="14"/>
  <c r="T141" i="14"/>
  <c r="R95" i="15"/>
  <c r="P177" i="15"/>
  <c r="R204" i="15"/>
  <c r="P213" i="15"/>
  <c r="T243" i="15"/>
  <c r="BK251" i="15"/>
  <c r="J251" i="15"/>
  <c r="J68" i="15" s="1"/>
  <c r="BK420" i="15"/>
  <c r="J420" i="15" s="1"/>
  <c r="J69" i="15" s="1"/>
  <c r="BK425" i="15"/>
  <c r="J425" i="15"/>
  <c r="J70" i="15"/>
  <c r="T425" i="15"/>
  <c r="BK445" i="15"/>
  <c r="J445" i="15"/>
  <c r="J74" i="15"/>
  <c r="P445" i="15"/>
  <c r="P438" i="15" s="1"/>
  <c r="R445" i="15"/>
  <c r="R438" i="15" s="1"/>
  <c r="T445" i="15"/>
  <c r="T438" i="15" s="1"/>
  <c r="BK870" i="7"/>
  <c r="J870" i="7"/>
  <c r="J80" i="7"/>
  <c r="BK439" i="15"/>
  <c r="J439" i="15" s="1"/>
  <c r="J72" i="15" s="1"/>
  <c r="BK442" i="15"/>
  <c r="J442" i="15" s="1"/>
  <c r="J73" i="15" s="1"/>
  <c r="F55" i="15"/>
  <c r="BE96" i="15"/>
  <c r="BE102" i="15"/>
  <c r="BE112" i="15"/>
  <c r="BE124" i="15"/>
  <c r="BE128" i="15"/>
  <c r="BE138" i="15"/>
  <c r="BE142" i="15"/>
  <c r="BE156" i="15"/>
  <c r="BE160" i="15"/>
  <c r="BE168" i="15"/>
  <c r="BE170" i="15"/>
  <c r="BE200" i="15"/>
  <c r="BE211" i="15"/>
  <c r="BE214" i="15"/>
  <c r="BE216" i="15"/>
  <c r="BE228" i="15"/>
  <c r="BE244" i="15"/>
  <c r="BE246" i="15"/>
  <c r="BE248" i="15"/>
  <c r="BE256" i="15"/>
  <c r="BE274" i="15"/>
  <c r="BE290" i="15"/>
  <c r="BE298" i="15"/>
  <c r="BE300" i="15"/>
  <c r="BE304" i="15"/>
  <c r="BE318" i="15"/>
  <c r="BE322" i="15"/>
  <c r="BE330" i="15"/>
  <c r="BE348" i="15"/>
  <c r="BE354" i="15"/>
  <c r="BE356" i="15"/>
  <c r="BE390" i="15"/>
  <c r="BE392" i="15"/>
  <c r="BE394" i="15"/>
  <c r="BE398" i="15"/>
  <c r="BE406" i="15"/>
  <c r="BE408" i="15"/>
  <c r="BE414" i="15"/>
  <c r="BE416" i="15"/>
  <c r="BE418" i="15"/>
  <c r="BE436" i="15"/>
  <c r="BE440" i="15"/>
  <c r="BE446" i="15"/>
  <c r="BE448" i="15"/>
  <c r="E84" i="15"/>
  <c r="BE104" i="15"/>
  <c r="BE106" i="15"/>
  <c r="BE120" i="15"/>
  <c r="BE130" i="15"/>
  <c r="BE134" i="15"/>
  <c r="BE136" i="15"/>
  <c r="BE146" i="15"/>
  <c r="BE154" i="15"/>
  <c r="BE174" i="15"/>
  <c r="BE180" i="15"/>
  <c r="BE182" i="15"/>
  <c r="BE192" i="15"/>
  <c r="BE194" i="15"/>
  <c r="BE207" i="15"/>
  <c r="BE209" i="15"/>
  <c r="BE218" i="15"/>
  <c r="BE222" i="15"/>
  <c r="BE230" i="15"/>
  <c r="BE232" i="15"/>
  <c r="BE234" i="15"/>
  <c r="BE264" i="15"/>
  <c r="BE284" i="15"/>
  <c r="BE288" i="15"/>
  <c r="BE308" i="15"/>
  <c r="BE312" i="15"/>
  <c r="BE314" i="15"/>
  <c r="BE332" i="15"/>
  <c r="BE342" i="15"/>
  <c r="BE350" i="15"/>
  <c r="BE352" i="15"/>
  <c r="BE358" i="15"/>
  <c r="BE364" i="15"/>
  <c r="BE366" i="15"/>
  <c r="BE368" i="15"/>
  <c r="BE376" i="15"/>
  <c r="BE380" i="15"/>
  <c r="BE386" i="15"/>
  <c r="BE404" i="15"/>
  <c r="BE410" i="15"/>
  <c r="BE426" i="15"/>
  <c r="BE428" i="15"/>
  <c r="BE430" i="15"/>
  <c r="BE432" i="15"/>
  <c r="BE434" i="15"/>
  <c r="BE443" i="15"/>
  <c r="J52" i="15"/>
  <c r="BE98" i="15"/>
  <c r="BE100" i="15"/>
  <c r="BE108" i="15"/>
  <c r="BE114" i="15"/>
  <c r="BE126" i="15"/>
  <c r="BE132" i="15"/>
  <c r="BE140" i="15"/>
  <c r="BE152" i="15"/>
  <c r="BE158" i="15"/>
  <c r="BE162" i="15"/>
  <c r="BE166" i="15"/>
  <c r="BE178" i="15"/>
  <c r="BE186" i="15"/>
  <c r="BE188" i="15"/>
  <c r="BE190" i="15"/>
  <c r="BE196" i="15"/>
  <c r="BE198" i="15"/>
  <c r="BE220" i="15"/>
  <c r="BE226" i="15"/>
  <c r="BE238" i="15"/>
  <c r="BE254" i="15"/>
  <c r="BE266" i="15"/>
  <c r="BE268" i="15"/>
  <c r="BE278" i="15"/>
  <c r="BE286" i="15"/>
  <c r="BE292" i="15"/>
  <c r="BE294" i="15"/>
  <c r="BE296" i="15"/>
  <c r="BE302" i="15"/>
  <c r="BE306" i="15"/>
  <c r="BE310" i="15"/>
  <c r="BE326" i="15"/>
  <c r="BE328" i="15"/>
  <c r="BE338" i="15"/>
  <c r="BE340" i="15"/>
  <c r="BE346" i="15"/>
  <c r="BE360" i="15"/>
  <c r="BE362" i="15"/>
  <c r="BE370" i="15"/>
  <c r="BE382" i="15"/>
  <c r="BE384" i="15"/>
  <c r="BE388" i="15"/>
  <c r="BE412" i="15"/>
  <c r="BE423" i="15"/>
  <c r="BE110" i="15"/>
  <c r="BE116" i="15"/>
  <c r="BE118" i="15"/>
  <c r="BE122" i="15"/>
  <c r="BE144" i="15"/>
  <c r="BE148" i="15"/>
  <c r="BE150" i="15"/>
  <c r="BE164" i="15"/>
  <c r="BE172" i="15"/>
  <c r="BE184" i="15"/>
  <c r="BE202" i="15"/>
  <c r="BE205" i="15"/>
  <c r="BE224" i="15"/>
  <c r="BE236" i="15"/>
  <c r="BE240" i="15"/>
  <c r="BE252" i="15"/>
  <c r="BE258" i="15"/>
  <c r="BE260" i="15"/>
  <c r="BE262" i="15"/>
  <c r="BE270" i="15"/>
  <c r="BE272" i="15"/>
  <c r="BE276" i="15"/>
  <c r="BE280" i="15"/>
  <c r="BE282" i="15"/>
  <c r="BE316" i="15"/>
  <c r="BE320" i="15"/>
  <c r="BE324" i="15"/>
  <c r="BE334" i="15"/>
  <c r="BE336" i="15"/>
  <c r="BE344" i="15"/>
  <c r="BE372" i="15"/>
  <c r="BE374" i="15"/>
  <c r="BE378" i="15"/>
  <c r="BE396" i="15"/>
  <c r="BE400" i="15"/>
  <c r="BE402" i="15"/>
  <c r="BE421" i="15"/>
  <c r="E48" i="14"/>
  <c r="J52" i="14"/>
  <c r="F79" i="14"/>
  <c r="BE84" i="14"/>
  <c r="BE90" i="14"/>
  <c r="BE137" i="14"/>
  <c r="BE154" i="14"/>
  <c r="BE164" i="14"/>
  <c r="BE86" i="14"/>
  <c r="BE88" i="14"/>
  <c r="BE96" i="14"/>
  <c r="BE110" i="14"/>
  <c r="BE117" i="14"/>
  <c r="BE121" i="14"/>
  <c r="BE135" i="14"/>
  <c r="BE139" i="14"/>
  <c r="BE144" i="14"/>
  <c r="BE146" i="14"/>
  <c r="BE148" i="14"/>
  <c r="BE158" i="14"/>
  <c r="BE92" i="14"/>
  <c r="BE94" i="14"/>
  <c r="BE102" i="14"/>
  <c r="BE108" i="14"/>
  <c r="BE119" i="14"/>
  <c r="BE123" i="14"/>
  <c r="BE133" i="14"/>
  <c r="BE160" i="14"/>
  <c r="BE162" i="14"/>
  <c r="BE166" i="14"/>
  <c r="BE98" i="14"/>
  <c r="BE100" i="14"/>
  <c r="BE104" i="14"/>
  <c r="BE106" i="14"/>
  <c r="BE112" i="14"/>
  <c r="BE115" i="14"/>
  <c r="BE125" i="14"/>
  <c r="BE127" i="14"/>
  <c r="BE129" i="14"/>
  <c r="BE131" i="14"/>
  <c r="BE142" i="14"/>
  <c r="BE150" i="14"/>
  <c r="BE152" i="14"/>
  <c r="BE156" i="14"/>
  <c r="BE168" i="14"/>
  <c r="BE170" i="14"/>
  <c r="BE172" i="14"/>
  <c r="J52" i="13"/>
  <c r="F79" i="13"/>
  <c r="BE84" i="13"/>
  <c r="BE88" i="13"/>
  <c r="BE98" i="13"/>
  <c r="BK82" i="12"/>
  <c r="J82" i="12" s="1"/>
  <c r="J59" i="12" s="1"/>
  <c r="E72" i="13"/>
  <c r="BE90" i="13"/>
  <c r="BE94" i="13"/>
  <c r="BE96" i="13"/>
  <c r="BE100" i="13"/>
  <c r="BE105" i="13"/>
  <c r="BE108" i="13"/>
  <c r="BE110" i="13"/>
  <c r="BE103" i="13"/>
  <c r="BE112" i="13"/>
  <c r="BE86" i="13"/>
  <c r="BE92" i="13"/>
  <c r="E48" i="12"/>
  <c r="F79" i="12"/>
  <c r="BE88" i="12"/>
  <c r="BE98" i="12"/>
  <c r="BE111" i="12"/>
  <c r="BE113" i="12"/>
  <c r="BE90" i="12"/>
  <c r="BE96" i="12"/>
  <c r="BE100" i="12"/>
  <c r="BE109" i="12"/>
  <c r="BE125" i="12"/>
  <c r="J52" i="12"/>
  <c r="BE84" i="12"/>
  <c r="BE92" i="12"/>
  <c r="BE94" i="12"/>
  <c r="BE104" i="12"/>
  <c r="BE115" i="12"/>
  <c r="BE117" i="12"/>
  <c r="BE127" i="12"/>
  <c r="BE130" i="12"/>
  <c r="BE86" i="12"/>
  <c r="BE102" i="12"/>
  <c r="BE107" i="12"/>
  <c r="BE119" i="12"/>
  <c r="BE121" i="12"/>
  <c r="BE123" i="12"/>
  <c r="BE132" i="12"/>
  <c r="BE134" i="12"/>
  <c r="E48" i="11"/>
  <c r="F55" i="11"/>
  <c r="BE99" i="11"/>
  <c r="BE114" i="11"/>
  <c r="BE119" i="11"/>
  <c r="BE128" i="11"/>
  <c r="BE131" i="11"/>
  <c r="J76" i="11"/>
  <c r="BE85" i="11"/>
  <c r="BE90" i="11"/>
  <c r="BE94" i="11"/>
  <c r="BE104" i="11"/>
  <c r="BE109" i="11"/>
  <c r="BE125" i="11"/>
  <c r="E48" i="10"/>
  <c r="J52" i="10"/>
  <c r="BE126" i="10"/>
  <c r="BE157" i="10"/>
  <c r="BE197" i="10"/>
  <c r="BE201" i="10"/>
  <c r="BE206" i="10"/>
  <c r="BE225" i="10"/>
  <c r="BE228" i="10"/>
  <c r="BE95" i="10"/>
  <c r="BE100" i="10"/>
  <c r="BE105" i="10"/>
  <c r="BE110" i="10"/>
  <c r="BE136" i="10"/>
  <c r="BE147" i="10"/>
  <c r="BE178" i="10"/>
  <c r="BE182" i="10"/>
  <c r="BE187" i="10"/>
  <c r="BE214" i="10"/>
  <c r="F55" i="10"/>
  <c r="BE115" i="10"/>
  <c r="BE120" i="10"/>
  <c r="BE173" i="10"/>
  <c r="BE90" i="10"/>
  <c r="BE142" i="10"/>
  <c r="BE168" i="10"/>
  <c r="BE192" i="10"/>
  <c r="BE211" i="10"/>
  <c r="BE217" i="10"/>
  <c r="BE223" i="10"/>
  <c r="E48" i="9"/>
  <c r="J52" i="9"/>
  <c r="BE90" i="9"/>
  <c r="BE95" i="9"/>
  <c r="BE146" i="9"/>
  <c r="BE151" i="9"/>
  <c r="BE160" i="9"/>
  <c r="BE165" i="9"/>
  <c r="BE171" i="9"/>
  <c r="BE176" i="9"/>
  <c r="BE183" i="9"/>
  <c r="BE188" i="9"/>
  <c r="BE202" i="9"/>
  <c r="BE211" i="9"/>
  <c r="BE220" i="9"/>
  <c r="BE225" i="9"/>
  <c r="BE229" i="9"/>
  <c r="BE252" i="9"/>
  <c r="BE270" i="9"/>
  <c r="BE130" i="9"/>
  <c r="BE193" i="9"/>
  <c r="BE265" i="9"/>
  <c r="F55" i="9"/>
  <c r="BE100" i="9"/>
  <c r="BE105" i="9"/>
  <c r="BE113" i="9"/>
  <c r="BE117" i="9"/>
  <c r="BE121" i="9"/>
  <c r="BE141" i="9"/>
  <c r="BE206" i="9"/>
  <c r="BE238" i="9"/>
  <c r="BE241" i="9"/>
  <c r="BE261" i="9"/>
  <c r="BE274" i="9"/>
  <c r="BE109" i="9"/>
  <c r="BE125" i="9"/>
  <c r="BE136" i="9"/>
  <c r="BE155" i="9"/>
  <c r="BE198" i="9"/>
  <c r="BE216" i="9"/>
  <c r="BE235" i="9"/>
  <c r="BE247" i="9"/>
  <c r="BE256" i="9"/>
  <c r="J52" i="8"/>
  <c r="BE97" i="8"/>
  <c r="BE105" i="8"/>
  <c r="BE115" i="8"/>
  <c r="BE138" i="8"/>
  <c r="BE144" i="8"/>
  <c r="BE160" i="8"/>
  <c r="BE164" i="8"/>
  <c r="BE188" i="8"/>
  <c r="BE198" i="8"/>
  <c r="BE203" i="8"/>
  <c r="BE216" i="8"/>
  <c r="BE241" i="8"/>
  <c r="BE263" i="8"/>
  <c r="BE271" i="8"/>
  <c r="BE285" i="8"/>
  <c r="F55" i="8"/>
  <c r="BE110" i="8"/>
  <c r="BE133" i="8"/>
  <c r="BE149" i="8"/>
  <c r="BE174" i="8"/>
  <c r="BE193" i="8"/>
  <c r="BE249" i="8"/>
  <c r="BE279" i="8"/>
  <c r="E76" i="8"/>
  <c r="BE128" i="8"/>
  <c r="BE154" i="8"/>
  <c r="BE221" i="8"/>
  <c r="BE226" i="8"/>
  <c r="BE231" i="8"/>
  <c r="BE236" i="8"/>
  <c r="BE255" i="8"/>
  <c r="BE259" i="8"/>
  <c r="BE89" i="8"/>
  <c r="BE120" i="8"/>
  <c r="BE168" i="8"/>
  <c r="BE171" i="8"/>
  <c r="BE177" i="8"/>
  <c r="BE180" i="8"/>
  <c r="BE184" i="8"/>
  <c r="BE207" i="8"/>
  <c r="BE212" i="8"/>
  <c r="BE245" i="8"/>
  <c r="BE282" i="8"/>
  <c r="E48" i="7"/>
  <c r="J94" i="7"/>
  <c r="BE103" i="7"/>
  <c r="BE126" i="7"/>
  <c r="BE203" i="7"/>
  <c r="BE208" i="7"/>
  <c r="BE212" i="7"/>
  <c r="BE222" i="7"/>
  <c r="BE232" i="7"/>
  <c r="BE246" i="7"/>
  <c r="BE251" i="7"/>
  <c r="BE260" i="7"/>
  <c r="BE284" i="7"/>
  <c r="BE302" i="7"/>
  <c r="BE306" i="7"/>
  <c r="BE327" i="7"/>
  <c r="BE359" i="7"/>
  <c r="BE371" i="7"/>
  <c r="BE405" i="7"/>
  <c r="BE428" i="7"/>
  <c r="BE445" i="7"/>
  <c r="BE462" i="7"/>
  <c r="BE506" i="7"/>
  <c r="BE511" i="7"/>
  <c r="BE515" i="7"/>
  <c r="BE534" i="7"/>
  <c r="BE586" i="7"/>
  <c r="BE608" i="7"/>
  <c r="BE617" i="7"/>
  <c r="BE682" i="7"/>
  <c r="BE685" i="7"/>
  <c r="BE709" i="7"/>
  <c r="BE730" i="7"/>
  <c r="BE734" i="7"/>
  <c r="BE750" i="7"/>
  <c r="BE754" i="7"/>
  <c r="BE788" i="7"/>
  <c r="BE801" i="7"/>
  <c r="BE817" i="7"/>
  <c r="BE108" i="7"/>
  <c r="BE134" i="7"/>
  <c r="BE138" i="7"/>
  <c r="BE159" i="7"/>
  <c r="BE164" i="7"/>
  <c r="BE169" i="7"/>
  <c r="BE183" i="7"/>
  <c r="BE227" i="7"/>
  <c r="BE237" i="7"/>
  <c r="BE272" i="7"/>
  <c r="BE310" i="7"/>
  <c r="BE318" i="7"/>
  <c r="BE380" i="7"/>
  <c r="BE385" i="7"/>
  <c r="BE390" i="7"/>
  <c r="BE395" i="7"/>
  <c r="BE400" i="7"/>
  <c r="BE432" i="7"/>
  <c r="BE439" i="7"/>
  <c r="BE454" i="7"/>
  <c r="BE484" i="7"/>
  <c r="BE497" i="7"/>
  <c r="BE520" i="7"/>
  <c r="BE551" i="7"/>
  <c r="BE563" i="7"/>
  <c r="BE573" i="7"/>
  <c r="BE577" i="7"/>
  <c r="BE581" i="7"/>
  <c r="BE591" i="7"/>
  <c r="BE599" i="7"/>
  <c r="BE613" i="7"/>
  <c r="BE626" i="7"/>
  <c r="BE639" i="7"/>
  <c r="BE664" i="7"/>
  <c r="BE679" i="7"/>
  <c r="BE706" i="7"/>
  <c r="BE716" i="7"/>
  <c r="BE720" i="7"/>
  <c r="BE739" i="7"/>
  <c r="BE746" i="7"/>
  <c r="BE795" i="7"/>
  <c r="BE805" i="7"/>
  <c r="BE840" i="7"/>
  <c r="BE113" i="7"/>
  <c r="BE173" i="7"/>
  <c r="BE178" i="7"/>
  <c r="BE188" i="7"/>
  <c r="BE193" i="7"/>
  <c r="BE198" i="7"/>
  <c r="BE264" i="7"/>
  <c r="BE276" i="7"/>
  <c r="BE280" i="7"/>
  <c r="BE289" i="7"/>
  <c r="BE294" i="7"/>
  <c r="BE322" i="7"/>
  <c r="BE337" i="7"/>
  <c r="BE343" i="7"/>
  <c r="BE347" i="7"/>
  <c r="BE351" i="7"/>
  <c r="BE416" i="7"/>
  <c r="BE435" i="7"/>
  <c r="BE442" i="7"/>
  <c r="BE450" i="7"/>
  <c r="BE480" i="7"/>
  <c r="BE489" i="7"/>
  <c r="BE502" i="7"/>
  <c r="BE525" i="7"/>
  <c r="BE543" i="7"/>
  <c r="BE547" i="7"/>
  <c r="BE556" i="7"/>
  <c r="BE560" i="7"/>
  <c r="BE566" i="7"/>
  <c r="BE595" i="7"/>
  <c r="BE659" i="7"/>
  <c r="BE689" i="7"/>
  <c r="BE703" i="7"/>
  <c r="BE726" i="7"/>
  <c r="BE743" i="7"/>
  <c r="BE758" i="7"/>
  <c r="BE762" i="7"/>
  <c r="BE766" i="7"/>
  <c r="BE774" i="7"/>
  <c r="BE778" i="7"/>
  <c r="BE809" i="7"/>
  <c r="BE833" i="7"/>
  <c r="BE844" i="7"/>
  <c r="BE850" i="7"/>
  <c r="BE856" i="7"/>
  <c r="BE862" i="7"/>
  <c r="BE866" i="7"/>
  <c r="BE871" i="7"/>
  <c r="BE882" i="7"/>
  <c r="F55" i="7"/>
  <c r="BE130" i="7"/>
  <c r="BE142" i="7"/>
  <c r="BE146" i="7"/>
  <c r="BE217" i="7"/>
  <c r="BE241" i="7"/>
  <c r="BE256" i="7"/>
  <c r="BE268" i="7"/>
  <c r="BE298" i="7"/>
  <c r="BE314" i="7"/>
  <c r="BE332" i="7"/>
  <c r="BE367" i="7"/>
  <c r="BE375" i="7"/>
  <c r="BE410" i="7"/>
  <c r="BE420" i="7"/>
  <c r="BE424" i="7"/>
  <c r="BE457" i="7"/>
  <c r="BE466" i="7"/>
  <c r="BE471" i="7"/>
  <c r="BE475" i="7"/>
  <c r="BE493" i="7"/>
  <c r="BE530" i="7"/>
  <c r="BE539" i="7"/>
  <c r="BE569" i="7"/>
  <c r="BE603" i="7"/>
  <c r="BE622" i="7"/>
  <c r="BE630" i="7"/>
  <c r="BE635" i="7"/>
  <c r="BE644" i="7"/>
  <c r="BE649" i="7"/>
  <c r="BE653" i="7"/>
  <c r="BE670" i="7"/>
  <c r="BE675" i="7"/>
  <c r="BE692" i="7"/>
  <c r="BE695" i="7"/>
  <c r="BE699" i="7"/>
  <c r="BE712" i="7"/>
  <c r="BE781" i="7"/>
  <c r="BE785" i="7"/>
  <c r="BE825" i="7"/>
  <c r="E48" i="6"/>
  <c r="J52" i="6"/>
  <c r="BE99" i="6"/>
  <c r="BE131" i="6"/>
  <c r="BE155" i="6"/>
  <c r="BE161" i="6"/>
  <c r="BE206" i="6"/>
  <c r="BE228" i="6"/>
  <c r="BE236" i="6"/>
  <c r="F55" i="6"/>
  <c r="BE107" i="6"/>
  <c r="BE112" i="6"/>
  <c r="BE141" i="6"/>
  <c r="BE173" i="6"/>
  <c r="BE180" i="6"/>
  <c r="BE183" i="6"/>
  <c r="BE187" i="6"/>
  <c r="BE190" i="6"/>
  <c r="BE217" i="6"/>
  <c r="BE221" i="6"/>
  <c r="BE232" i="6"/>
  <c r="BE242" i="6"/>
  <c r="J91" i="5"/>
  <c r="J61" i="5"/>
  <c r="BE121" i="6"/>
  <c r="BE150" i="6"/>
  <c r="BE165" i="6"/>
  <c r="BE176" i="6"/>
  <c r="BE225" i="6"/>
  <c r="BE89" i="6"/>
  <c r="BE94" i="6"/>
  <c r="BE117" i="6"/>
  <c r="BE126" i="6"/>
  <c r="BE136" i="6"/>
  <c r="BE145" i="6"/>
  <c r="BE169" i="6"/>
  <c r="BE209" i="6"/>
  <c r="BE239" i="6"/>
  <c r="E79" i="5"/>
  <c r="BE92" i="5"/>
  <c r="BE97" i="5"/>
  <c r="BE122" i="5"/>
  <c r="BE146" i="5"/>
  <c r="BE183" i="5"/>
  <c r="BE200" i="5"/>
  <c r="BE236" i="5"/>
  <c r="BE251" i="5"/>
  <c r="BE255" i="5"/>
  <c r="BE262" i="5"/>
  <c r="BE268" i="5"/>
  <c r="BE271" i="5"/>
  <c r="BE274" i="5"/>
  <c r="BE279" i="5"/>
  <c r="BE289" i="5"/>
  <c r="BE293" i="5"/>
  <c r="BE296" i="5"/>
  <c r="BE319" i="5"/>
  <c r="BE330" i="5"/>
  <c r="BE334" i="5"/>
  <c r="BE342" i="5"/>
  <c r="J52" i="5"/>
  <c r="BE102" i="5"/>
  <c r="BE132" i="5"/>
  <c r="BE137" i="5"/>
  <c r="BE142" i="5"/>
  <c r="BE188" i="5"/>
  <c r="BE205" i="5"/>
  <c r="BE216" i="5"/>
  <c r="BE265" i="5"/>
  <c r="BE276" i="5"/>
  <c r="BE287" i="5"/>
  <c r="BE346" i="5"/>
  <c r="BE354" i="5"/>
  <c r="BE362" i="5"/>
  <c r="BE112" i="5"/>
  <c r="BE127" i="5"/>
  <c r="BE151" i="5"/>
  <c r="BE171" i="5"/>
  <c r="BE178" i="5"/>
  <c r="BE192" i="5"/>
  <c r="BE221" i="5"/>
  <c r="BE226" i="5"/>
  <c r="BE244" i="5"/>
  <c r="BE282" i="5"/>
  <c r="BE305" i="5"/>
  <c r="BE312" i="5"/>
  <c r="BE326" i="5"/>
  <c r="BE338" i="5"/>
  <c r="F55" i="5"/>
  <c r="BE108" i="5"/>
  <c r="BE117" i="5"/>
  <c r="BE156" i="5"/>
  <c r="BE161" i="5"/>
  <c r="BE166" i="5"/>
  <c r="BE210" i="5"/>
  <c r="BE214" i="5"/>
  <c r="BE231" i="5"/>
  <c r="BE259" i="5"/>
  <c r="BE299" i="5"/>
  <c r="BE323" i="5"/>
  <c r="BE131" i="4"/>
  <c r="BE151" i="4"/>
  <c r="BE196" i="4"/>
  <c r="BE201" i="4"/>
  <c r="BE206" i="4"/>
  <c r="BE211" i="4"/>
  <c r="BE243" i="4"/>
  <c r="BE256" i="4"/>
  <c r="BE295" i="4"/>
  <c r="BE313" i="4"/>
  <c r="BE324" i="4"/>
  <c r="BE328" i="4"/>
  <c r="BE347" i="4"/>
  <c r="BE351" i="4"/>
  <c r="F55" i="4"/>
  <c r="J84" i="4"/>
  <c r="BE126" i="4"/>
  <c r="BE160" i="4"/>
  <c r="BE178" i="4"/>
  <c r="BE186" i="4"/>
  <c r="BE231" i="4"/>
  <c r="BE247" i="4"/>
  <c r="BE251" i="4"/>
  <c r="BE253" i="4"/>
  <c r="BE259" i="4"/>
  <c r="BE262" i="4"/>
  <c r="BE304" i="4"/>
  <c r="BE320" i="4"/>
  <c r="BE343" i="4"/>
  <c r="BE357" i="4"/>
  <c r="E48" i="4"/>
  <c r="BE112" i="4"/>
  <c r="BE121" i="4"/>
  <c r="BE136" i="4"/>
  <c r="BE146" i="4"/>
  <c r="BE155" i="4"/>
  <c r="BE170" i="4"/>
  <c r="BE221" i="4"/>
  <c r="BE226" i="4"/>
  <c r="BE234" i="4"/>
  <c r="BE268" i="4"/>
  <c r="BE274" i="4"/>
  <c r="BE279" i="4"/>
  <c r="BE283" i="4"/>
  <c r="BE286" i="4"/>
  <c r="BE335" i="4"/>
  <c r="BE361" i="4"/>
  <c r="BE366" i="4"/>
  <c r="BE374" i="4"/>
  <c r="BE382" i="4"/>
  <c r="BE93" i="4"/>
  <c r="BE98" i="4"/>
  <c r="BE106" i="4"/>
  <c r="BE116" i="4"/>
  <c r="BE165" i="4"/>
  <c r="BE216" i="4"/>
  <c r="BE238" i="4"/>
  <c r="BE265" i="4"/>
  <c r="BE271" i="4"/>
  <c r="BE277" i="4"/>
  <c r="BE289" i="4"/>
  <c r="BE300" i="4"/>
  <c r="BE309" i="4"/>
  <c r="BE332" i="4"/>
  <c r="BE339" i="4"/>
  <c r="BE354" i="4"/>
  <c r="BE120" i="3"/>
  <c r="BE146" i="3"/>
  <c r="BE183" i="3"/>
  <c r="E48" i="3"/>
  <c r="F55" i="3"/>
  <c r="J76" i="3"/>
  <c r="BE110" i="3"/>
  <c r="BE151" i="3"/>
  <c r="BE85" i="3"/>
  <c r="BE124" i="3"/>
  <c r="BE128" i="3"/>
  <c r="BE136" i="3"/>
  <c r="BE141" i="3"/>
  <c r="BE179" i="3"/>
  <c r="BE93" i="3"/>
  <c r="BE101" i="3"/>
  <c r="BE156" i="3"/>
  <c r="BE159" i="3"/>
  <c r="BE94" i="2"/>
  <c r="BE100" i="2"/>
  <c r="BE103" i="2"/>
  <c r="BE106" i="2"/>
  <c r="BE109" i="2"/>
  <c r="BE112" i="2"/>
  <c r="BE115" i="2"/>
  <c r="BE118" i="2"/>
  <c r="E48" i="2"/>
  <c r="J52" i="2"/>
  <c r="F55" i="2"/>
  <c r="BE82" i="2"/>
  <c r="BE85" i="2"/>
  <c r="BE88" i="2"/>
  <c r="BE91" i="2"/>
  <c r="BE97" i="2"/>
  <c r="F35" i="3"/>
  <c r="BB56" i="1" s="1"/>
  <c r="F35" i="6"/>
  <c r="BB59" i="1"/>
  <c r="J34" i="7"/>
  <c r="AW60" i="1" s="1"/>
  <c r="F34" i="10"/>
  <c r="BA63" i="1" s="1"/>
  <c r="J34" i="12"/>
  <c r="AW65" i="1" s="1"/>
  <c r="J34" i="15"/>
  <c r="AW68" i="1"/>
  <c r="F37" i="6"/>
  <c r="BD59" i="1" s="1"/>
  <c r="F35" i="8"/>
  <c r="BB61" i="1"/>
  <c r="F36" i="9"/>
  <c r="BC62" i="1" s="1"/>
  <c r="J34" i="11"/>
  <c r="AW64" i="1" s="1"/>
  <c r="F34" i="12"/>
  <c r="BA65" i="1" s="1"/>
  <c r="F34" i="13"/>
  <c r="BA66" i="1"/>
  <c r="F36" i="15"/>
  <c r="BC68" i="1" s="1"/>
  <c r="F34" i="8"/>
  <c r="BA61" i="1"/>
  <c r="F34" i="9"/>
  <c r="BA62" i="1" s="1"/>
  <c r="F35" i="10"/>
  <c r="BB63" i="1" s="1"/>
  <c r="F37" i="12"/>
  <c r="BD65" i="1" s="1"/>
  <c r="F37" i="14"/>
  <c r="BD67" i="1"/>
  <c r="F34" i="15"/>
  <c r="BA68" i="1" s="1"/>
  <c r="F34" i="2"/>
  <c r="BA55" i="1"/>
  <c r="J34" i="5"/>
  <c r="AW58" i="1" s="1"/>
  <c r="J34" i="9"/>
  <c r="AW62" i="1" s="1"/>
  <c r="F37" i="11"/>
  <c r="BD64" i="1" s="1"/>
  <c r="F36" i="11"/>
  <c r="BC64" i="1"/>
  <c r="F36" i="13"/>
  <c r="BC66" i="1" s="1"/>
  <c r="F37" i="2"/>
  <c r="BD55" i="1"/>
  <c r="F34" i="3"/>
  <c r="BA56" i="1" s="1"/>
  <c r="F35" i="5"/>
  <c r="BB58" i="1" s="1"/>
  <c r="F34" i="7"/>
  <c r="BA60" i="1" s="1"/>
  <c r="F35" i="9"/>
  <c r="BB62" i="1"/>
  <c r="F34" i="11"/>
  <c r="BA64" i="1" s="1"/>
  <c r="F37" i="13"/>
  <c r="BD66" i="1"/>
  <c r="J34" i="14"/>
  <c r="AW67" i="1" s="1"/>
  <c r="F36" i="2"/>
  <c r="BC55" i="1" s="1"/>
  <c r="F35" i="2"/>
  <c r="BB55" i="1" s="1"/>
  <c r="F36" i="3"/>
  <c r="BC56" i="1"/>
  <c r="F34" i="5"/>
  <c r="BA58" i="1" s="1"/>
  <c r="F37" i="5"/>
  <c r="BD58" i="1"/>
  <c r="J34" i="8"/>
  <c r="AW61" i="1" s="1"/>
  <c r="F37" i="10"/>
  <c r="BD63" i="1" s="1"/>
  <c r="F36" i="10"/>
  <c r="BC63" i="1" s="1"/>
  <c r="F35" i="13"/>
  <c r="BB66" i="1"/>
  <c r="F36" i="14"/>
  <c r="BC67" i="1" s="1"/>
  <c r="F34" i="4"/>
  <c r="BA57" i="1" s="1"/>
  <c r="F37" i="4"/>
  <c r="BD57" i="1" s="1"/>
  <c r="F36" i="6"/>
  <c r="BC59" i="1" s="1"/>
  <c r="J34" i="10"/>
  <c r="AW63" i="1" s="1"/>
  <c r="F35" i="11"/>
  <c r="BB64" i="1"/>
  <c r="J34" i="13"/>
  <c r="AW66" i="1" s="1"/>
  <c r="F34" i="14"/>
  <c r="BA67" i="1" s="1"/>
  <c r="F37" i="15"/>
  <c r="BD68" i="1" s="1"/>
  <c r="F36" i="4"/>
  <c r="BC57" i="1" s="1"/>
  <c r="F36" i="8"/>
  <c r="BC61" i="1" s="1"/>
  <c r="F37" i="9"/>
  <c r="BD62" i="1"/>
  <c r="F35" i="12"/>
  <c r="BB65" i="1" s="1"/>
  <c r="F35" i="15"/>
  <c r="BB68" i="1" s="1"/>
  <c r="F34" i="6"/>
  <c r="BA59" i="1" s="1"/>
  <c r="F36" i="7"/>
  <c r="BC60" i="1" s="1"/>
  <c r="F35" i="4"/>
  <c r="BB57" i="1" s="1"/>
  <c r="F37" i="7"/>
  <c r="BD60" i="1"/>
  <c r="J34" i="2"/>
  <c r="AW55" i="1" s="1"/>
  <c r="F37" i="3"/>
  <c r="BD56" i="1" s="1"/>
  <c r="F36" i="5"/>
  <c r="BC58" i="1" s="1"/>
  <c r="F35" i="7"/>
  <c r="BB60" i="1" s="1"/>
  <c r="J34" i="3"/>
  <c r="AW56" i="1" s="1"/>
  <c r="J34" i="6"/>
  <c r="AW59" i="1"/>
  <c r="F37" i="8"/>
  <c r="BD61" i="1" s="1"/>
  <c r="F36" i="12"/>
  <c r="BC65" i="1" s="1"/>
  <c r="F35" i="14"/>
  <c r="BB67" i="1" s="1"/>
  <c r="J34" i="4"/>
  <c r="AW57" i="1" s="1"/>
  <c r="BK101" i="7" l="1"/>
  <c r="J101" i="7" s="1"/>
  <c r="J60" i="7" s="1"/>
  <c r="BK293" i="4"/>
  <c r="J293" i="4" s="1"/>
  <c r="J67" i="4" s="1"/>
  <c r="T82" i="14"/>
  <c r="P176" i="15"/>
  <c r="R88" i="10"/>
  <c r="R87" i="10"/>
  <c r="T101" i="7"/>
  <c r="P293" i="4"/>
  <c r="R90" i="5"/>
  <c r="R89" i="5"/>
  <c r="P82" i="13"/>
  <c r="AU66" i="1"/>
  <c r="T88" i="10"/>
  <c r="T87" i="10"/>
  <c r="P87" i="6"/>
  <c r="P86" i="6"/>
  <c r="AU59" i="1"/>
  <c r="BK176" i="15"/>
  <c r="J176" i="15"/>
  <c r="J61" i="15"/>
  <c r="P82" i="12"/>
  <c r="AU65" i="1"/>
  <c r="T87" i="6"/>
  <c r="T86" i="6"/>
  <c r="T83" i="3"/>
  <c r="T82" i="3"/>
  <c r="T250" i="15"/>
  <c r="P88" i="10"/>
  <c r="P87" i="10"/>
  <c r="AU63" i="1"/>
  <c r="T91" i="4"/>
  <c r="T90" i="4" s="1"/>
  <c r="R176" i="15"/>
  <c r="R94" i="15" s="1"/>
  <c r="P101" i="7"/>
  <c r="T303" i="5"/>
  <c r="T89" i="5" s="1"/>
  <c r="R250" i="15"/>
  <c r="P82" i="14"/>
  <c r="AU67" i="1"/>
  <c r="R101" i="7"/>
  <c r="T90" i="5"/>
  <c r="R293" i="4"/>
  <c r="R90" i="4" s="1"/>
  <c r="R83" i="3"/>
  <c r="R82" i="3" s="1"/>
  <c r="T448" i="7"/>
  <c r="T176" i="15"/>
  <c r="T94" i="15" s="1"/>
  <c r="P83" i="11"/>
  <c r="P82" i="11"/>
  <c r="AU64" i="1" s="1"/>
  <c r="P250" i="15"/>
  <c r="R82" i="14"/>
  <c r="T88" i="9"/>
  <c r="T87" i="9"/>
  <c r="P83" i="3"/>
  <c r="P82" i="3"/>
  <c r="AU56" i="1" s="1"/>
  <c r="P448" i="7"/>
  <c r="P91" i="4"/>
  <c r="P90" i="4"/>
  <c r="AU57" i="1"/>
  <c r="R87" i="6"/>
  <c r="R86" i="6"/>
  <c r="R91" i="4"/>
  <c r="R88" i="9"/>
  <c r="R87" i="9"/>
  <c r="R448" i="7"/>
  <c r="P90" i="5"/>
  <c r="P89" i="5"/>
  <c r="AU58" i="1"/>
  <c r="BK91" i="4"/>
  <c r="J91" i="4" s="1"/>
  <c r="J60" i="4" s="1"/>
  <c r="P94" i="15"/>
  <c r="AU68" i="1"/>
  <c r="P88" i="9"/>
  <c r="P87" i="9"/>
  <c r="AU62" i="1" s="1"/>
  <c r="T87" i="8"/>
  <c r="T86" i="8" s="1"/>
  <c r="BK303" i="5"/>
  <c r="J303" i="5"/>
  <c r="J67" i="5" s="1"/>
  <c r="BK87" i="8"/>
  <c r="J87" i="8"/>
  <c r="J60" i="8"/>
  <c r="BK88" i="9"/>
  <c r="J88" i="9"/>
  <c r="J60" i="9"/>
  <c r="BK82" i="13"/>
  <c r="J82" i="13"/>
  <c r="J59" i="13" s="1"/>
  <c r="J177" i="15"/>
  <c r="J62" i="15"/>
  <c r="BK83" i="11"/>
  <c r="J83" i="11" s="1"/>
  <c r="J60" i="11" s="1"/>
  <c r="BK438" i="15"/>
  <c r="J438" i="15"/>
  <c r="J71" i="15"/>
  <c r="BK80" i="2"/>
  <c r="J80" i="2" s="1"/>
  <c r="J30" i="2" s="1"/>
  <c r="AG55" i="1" s="1"/>
  <c r="BK87" i="6"/>
  <c r="BK86" i="6" s="1"/>
  <c r="J86" i="6" s="1"/>
  <c r="J30" i="6" s="1"/>
  <c r="AG59" i="1" s="1"/>
  <c r="BK245" i="9"/>
  <c r="J245" i="9" s="1"/>
  <c r="J66" i="9" s="1"/>
  <c r="BK83" i="3"/>
  <c r="J83" i="3"/>
  <c r="J60" i="3"/>
  <c r="BK448" i="7"/>
  <c r="J448" i="7"/>
  <c r="J68" i="7" s="1"/>
  <c r="BK88" i="10"/>
  <c r="J88" i="10" s="1"/>
  <c r="J60" i="10" s="1"/>
  <c r="BK221" i="10"/>
  <c r="J221" i="10" s="1"/>
  <c r="J66" i="10" s="1"/>
  <c r="BK82" i="14"/>
  <c r="J82" i="14"/>
  <c r="J59" i="14"/>
  <c r="BK250" i="15"/>
  <c r="J250" i="15"/>
  <c r="J67" i="15" s="1"/>
  <c r="BK100" i="7"/>
  <c r="J100" i="7" s="1"/>
  <c r="J30" i="7" s="1"/>
  <c r="AG60" i="1" s="1"/>
  <c r="J33" i="5"/>
  <c r="AV58" i="1"/>
  <c r="AT58" i="1" s="1"/>
  <c r="J33" i="2"/>
  <c r="AV55" i="1" s="1"/>
  <c r="AT55" i="1" s="1"/>
  <c r="F33" i="4"/>
  <c r="AZ57" i="1" s="1"/>
  <c r="J33" i="8"/>
  <c r="AV61" i="1" s="1"/>
  <c r="AT61" i="1" s="1"/>
  <c r="J33" i="10"/>
  <c r="AV63" i="1" s="1"/>
  <c r="AT63" i="1" s="1"/>
  <c r="J33" i="14"/>
  <c r="AV67" i="1"/>
  <c r="AT67" i="1"/>
  <c r="F33" i="8"/>
  <c r="AZ61" i="1"/>
  <c r="J33" i="11"/>
  <c r="AV64" i="1"/>
  <c r="AT64" i="1" s="1"/>
  <c r="F33" i="14"/>
  <c r="AZ67" i="1"/>
  <c r="F33" i="5"/>
  <c r="AZ58" i="1" s="1"/>
  <c r="F33" i="7"/>
  <c r="AZ60" i="1" s="1"/>
  <c r="F33" i="12"/>
  <c r="AZ65" i="1" s="1"/>
  <c r="BD54" i="1"/>
  <c r="W33" i="1" s="1"/>
  <c r="BC54" i="1"/>
  <c r="W32" i="1"/>
  <c r="J33" i="4"/>
  <c r="AV57" i="1" s="1"/>
  <c r="AT57" i="1" s="1"/>
  <c r="F33" i="10"/>
  <c r="AZ63" i="1"/>
  <c r="F33" i="13"/>
  <c r="AZ66" i="1"/>
  <c r="BB54" i="1"/>
  <c r="W31" i="1"/>
  <c r="J33" i="7"/>
  <c r="AV60" i="1" s="1"/>
  <c r="AT60" i="1" s="1"/>
  <c r="J33" i="3"/>
  <c r="AV56" i="1" s="1"/>
  <c r="AT56" i="1" s="1"/>
  <c r="F33" i="15"/>
  <c r="AZ68" i="1" s="1"/>
  <c r="F33" i="6"/>
  <c r="AZ59" i="1"/>
  <c r="J33" i="9"/>
  <c r="AV62" i="1"/>
  <c r="AT62" i="1"/>
  <c r="F33" i="11"/>
  <c r="AZ64" i="1"/>
  <c r="J30" i="12"/>
  <c r="AG65" i="1" s="1"/>
  <c r="J33" i="13"/>
  <c r="AV66" i="1"/>
  <c r="AT66" i="1"/>
  <c r="BA54" i="1"/>
  <c r="AW54" i="1"/>
  <c r="AK30" i="1"/>
  <c r="F33" i="2"/>
  <c r="AZ55" i="1"/>
  <c r="J33" i="6"/>
  <c r="AV59" i="1" s="1"/>
  <c r="AT59" i="1" s="1"/>
  <c r="F33" i="9"/>
  <c r="AZ62" i="1" s="1"/>
  <c r="J33" i="12"/>
  <c r="AV65" i="1" s="1"/>
  <c r="AT65" i="1" s="1"/>
  <c r="F33" i="3"/>
  <c r="AZ56" i="1" s="1"/>
  <c r="J33" i="15"/>
  <c r="AV68" i="1" s="1"/>
  <c r="AT68" i="1" s="1"/>
  <c r="AN59" i="1" l="1"/>
  <c r="R100" i="7"/>
  <c r="T100" i="7"/>
  <c r="P100" i="7"/>
  <c r="AU60" i="1"/>
  <c r="BK94" i="15"/>
  <c r="J94" i="15"/>
  <c r="J59" i="15"/>
  <c r="J59" i="6"/>
  <c r="BK89" i="5"/>
  <c r="J89" i="5"/>
  <c r="J59" i="5"/>
  <c r="BK90" i="4"/>
  <c r="J90" i="4"/>
  <c r="J59" i="4"/>
  <c r="J59" i="2"/>
  <c r="BK86" i="8"/>
  <c r="J86" i="8"/>
  <c r="J30" i="8" s="1"/>
  <c r="AG61" i="1" s="1"/>
  <c r="BK87" i="9"/>
  <c r="J87" i="9"/>
  <c r="J59" i="9"/>
  <c r="BK82" i="3"/>
  <c r="J82" i="3"/>
  <c r="BK87" i="10"/>
  <c r="J87" i="10" s="1"/>
  <c r="J59" i="10" s="1"/>
  <c r="J87" i="6"/>
  <c r="J60" i="6"/>
  <c r="BK82" i="11"/>
  <c r="J82" i="11"/>
  <c r="J59" i="11"/>
  <c r="AN65" i="1"/>
  <c r="J39" i="12"/>
  <c r="AN60" i="1"/>
  <c r="J59" i="7"/>
  <c r="J39" i="7"/>
  <c r="J39" i="6"/>
  <c r="J39" i="2"/>
  <c r="AN55" i="1"/>
  <c r="AX54" i="1"/>
  <c r="AZ54" i="1"/>
  <c r="W29" i="1" s="1"/>
  <c r="AU54" i="1"/>
  <c r="W30" i="1"/>
  <c r="J30" i="3"/>
  <c r="AG56" i="1" s="1"/>
  <c r="J30" i="14"/>
  <c r="AG67" i="1"/>
  <c r="J30" i="13"/>
  <c r="AG66" i="1"/>
  <c r="AY54" i="1"/>
  <c r="J39" i="13" l="1"/>
  <c r="J39" i="8"/>
  <c r="J39" i="14"/>
  <c r="J39" i="3"/>
  <c r="J59" i="8"/>
  <c r="J59" i="3"/>
  <c r="AN56" i="1"/>
  <c r="AN61" i="1"/>
  <c r="AN66" i="1"/>
  <c r="AN67" i="1"/>
  <c r="J30" i="15"/>
  <c r="AG68" i="1"/>
  <c r="J30" i="9"/>
  <c r="AG62" i="1"/>
  <c r="AV54" i="1"/>
  <c r="AK29" i="1" s="1"/>
  <c r="J30" i="11"/>
  <c r="AG64" i="1"/>
  <c r="J30" i="5"/>
  <c r="AG58" i="1"/>
  <c r="AN58" i="1" s="1"/>
  <c r="J30" i="4"/>
  <c r="AG57" i="1"/>
  <c r="AN57" i="1" s="1"/>
  <c r="J30" i="10"/>
  <c r="AG63" i="1"/>
  <c r="J39" i="5" l="1"/>
  <c r="J39" i="15"/>
  <c r="J39" i="11"/>
  <c r="J39" i="10"/>
  <c r="J39" i="9"/>
  <c r="J39" i="4"/>
  <c r="AN62" i="1"/>
  <c r="AN63" i="1"/>
  <c r="AN64" i="1"/>
  <c r="AN68" i="1"/>
  <c r="AG54" i="1"/>
  <c r="AK26" i="1" s="1"/>
  <c r="AT54" i="1"/>
  <c r="AN54" i="1" l="1"/>
  <c r="AK35" i="1"/>
</calcChain>
</file>

<file path=xl/sharedStrings.xml><?xml version="1.0" encoding="utf-8"?>
<sst xmlns="http://schemas.openxmlformats.org/spreadsheetml/2006/main" count="26260" uniqueCount="3111">
  <si>
    <t>Export Komplet</t>
  </si>
  <si>
    <t>VZ</t>
  </si>
  <si>
    <t>2.0</t>
  </si>
  <si>
    <t>ZAMOK</t>
  </si>
  <si>
    <t>False</t>
  </si>
  <si>
    <t>{98ab7c06-5dde-423f-b07f-74a20fd6552a}</t>
  </si>
  <si>
    <t>0,01</t>
  </si>
  <si>
    <t>21</t>
  </si>
  <si>
    <t>15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</si>
  <si>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</si>
  <si>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</si>
  <si>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</si>
  <si>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</si>
  <si>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</si>
  <si>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ST_VZ_1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</si>
  <si>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</si>
  <si>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</si>
  <si>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Rekonstrukce hřiště SOŠ Třešť_1</t>
  </si>
  <si>
    <t>KSO:</t>
  </si>
  <si>
    <t/>
  </si>
  <si>
    <t>CC-CZ:</t>
  </si>
  <si>
    <t>Místo:</t>
  </si>
  <si>
    <t xml:space="preserve"> </t>
  </si>
  <si>
    <t>Datum:</t>
  </si>
  <si>
    <t>8. 11. 2025</t>
  </si>
  <si>
    <t>Zadavatel:</t>
  </si>
  <si>
    <t>IČ:</t>
  </si>
  <si>
    <t>DIČ:</t>
  </si>
  <si>
    <t>Účastník:</t>
  </si>
  <si>
    <t>Vyplň údaj</t>
  </si>
  <si>
    <t>Projektant:</t>
  </si>
  <si>
    <t>True</t>
  </si>
  <si>
    <t>Zpracovatel: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</si>
  <si>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</si>
  <si>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</si>
  <si>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</si>
  <si>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</si>
  <si>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</si>
  <si>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</si>
  <si>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</si>
  <si>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</si>
  <si>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</si>
  <si>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</si>
  <si>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</si>
  <si>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</si>
  <si>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</si>
  <si>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</si>
  <si>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</si>
  <si>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</si>
  <si>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</si>
  <si>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</si>
  <si>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</si>
  <si>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</si>
  <si>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</si>
  <si>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</si>
  <si>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</si>
  <si>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</si>
  <si>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</si>
  <si>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</si>
  <si>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</si>
  <si>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</si>
  <si>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</si>
  <si>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</si>
  <si>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</si>
  <si>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</si>
  <si>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</si>
  <si>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</si>
  <si>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</si>
  <si>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</si>
  <si>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</si>
  <si>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</si>
  <si>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</si>
  <si>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</si>
  <si>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</si>
  <si>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SA-VRN</t>
  </si>
  <si>
    <t>Vedlejší a ostatní náklady stavby</t>
  </si>
  <si>
    <t>VON</t>
  </si>
  <si>
    <t>1</t>
  </si>
  <si>
    <t>{37175e25-803d-4deb-b3e7-c6c4891a3acf}</t>
  </si>
  <si>
    <t>2</t>
  </si>
  <si>
    <t>SA-001</t>
  </si>
  <si>
    <t>SO 001 - Bourání</t>
  </si>
  <si>
    <t>STA</t>
  </si>
  <si>
    <t>{134a9185-e8bc-43f6-ac46-bd5bd8fac7b1}</t>
  </si>
  <si>
    <t>SA-01</t>
  </si>
  <si>
    <t>SO 01 - Víceúčelové hřiště</t>
  </si>
  <si>
    <t>{e9fde80d-b40c-4ddc-bf7d-a649d9a92975}</t>
  </si>
  <si>
    <t>SA-02</t>
  </si>
  <si>
    <t>SO 02 - Písčité hřiště</t>
  </si>
  <si>
    <t>{ec85650e-f1e1-479f-91ee-58f7f4eb907a}</t>
  </si>
  <si>
    <t>SA-03</t>
  </si>
  <si>
    <t>SO 03 - Workoutové hřiště</t>
  </si>
  <si>
    <t>{440ebcf2-9e65-4620-80e3-2b78312471fe}</t>
  </si>
  <si>
    <t>SA-04</t>
  </si>
  <si>
    <t>SO 04 - Technické zázemí</t>
  </si>
  <si>
    <t>{5ce06841-32d0-48b9-9404-f9bc0ee38a74}</t>
  </si>
  <si>
    <t>SA-05</t>
  </si>
  <si>
    <t>SO 05 - Zpevněné plochy, průlehy</t>
  </si>
  <si>
    <t>{f294dc06-3389-433f-bca7-4cf64efba549}</t>
  </si>
  <si>
    <t>SA-06</t>
  </si>
  <si>
    <t>SO 06 - Opěrná betonová stěna</t>
  </si>
  <si>
    <t>{a7ba4c52-1386-4769-bfcb-cd3b9c08581a}</t>
  </si>
  <si>
    <t>SA-07</t>
  </si>
  <si>
    <t>SO 07 - Betonová tribuna</t>
  </si>
  <si>
    <t>{15779ee5-85e8-4338-b5c8-1c7e10cce134}</t>
  </si>
  <si>
    <t>SA-09</t>
  </si>
  <si>
    <t>SO 09 - Komunikace</t>
  </si>
  <si>
    <t>{4c19631e-553b-469d-9d99-c703769f3192}</t>
  </si>
  <si>
    <t>SA-11</t>
  </si>
  <si>
    <t>SO 11 - Venkovní kanalizace</t>
  </si>
  <si>
    <t>{3f45fb44-da3e-409f-ab9a-890640d4cd6e}</t>
  </si>
  <si>
    <t>SA-12</t>
  </si>
  <si>
    <t>SO 12 - Venkovní vodovod</t>
  </si>
  <si>
    <t>{e2ae772a-6c89-425e-8748-6347288a3430}</t>
  </si>
  <si>
    <t>SA-15</t>
  </si>
  <si>
    <t>SO 15 - ZTI</t>
  </si>
  <si>
    <t>{ae4336b3-b500-476f-beed-411b0f2f389f}</t>
  </si>
  <si>
    <t>SA-16</t>
  </si>
  <si>
    <t>SO 16 - Elektro, VO</t>
  </si>
  <si>
    <t>{20a987e3-2027-4ce9-8a71-7e778d19cab6}</t>
  </si>
  <si>
    <t>KRYCÍ LIST SOUPISU PRACÍ</t>
  </si>
  <si>
    <t>Objekt:</t>
  </si>
  <si>
    <t>SA-VRN - Vedlejší a ostatní náklady stavby</t>
  </si>
  <si>
    <t>REKAPITULACE ČLENĚNÍ SOUPISU PRACÍ</t>
  </si>
  <si>
    <t>Kód dílu - Popis</t>
  </si>
  <si>
    <t>Cena celkem [CZK]</t>
  </si>
  <si>
    <t>-1</t>
  </si>
  <si>
    <t>VRN - Vedlejší rozpočtové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</si>
  <si>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</si>
  <si>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</si>
  <si>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</si>
  <si>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</si>
  <si>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</si>
  <si>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</si>
  <si>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</si>
  <si>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</si>
  <si>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</si>
  <si>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</si>
  <si>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</si>
  <si>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</si>
  <si>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</si>
  <si>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VRN</t>
  </si>
  <si>
    <t>Vedlejší rozpočtové náklady</t>
  </si>
  <si>
    <t>5</t>
  </si>
  <si>
    <t>ROZPOCET</t>
  </si>
  <si>
    <t>K</t>
  </si>
  <si>
    <t>030001000</t>
  </si>
  <si>
    <t>Zařízení staveniště</t>
  </si>
  <si>
    <t>kpl.</t>
  </si>
  <si>
    <t>CS ÚRS 2021 02</t>
  </si>
  <si>
    <t>1024</t>
  </si>
  <si>
    <t>-1087710393</t>
  </si>
  <si>
    <t>PP</t>
  </si>
  <si>
    <t>Online PSC</t>
  </si>
  <si>
    <t>https://podminky.urs.cz/item/CS_URS_2021_02/030001000</t>
  </si>
  <si>
    <t>039103000</t>
  </si>
  <si>
    <t>Rozebrání, bourání a odvoz zařízení staveniště</t>
  </si>
  <si>
    <t>CS ÚRS 2025 02</t>
  </si>
  <si>
    <t>225545102</t>
  </si>
  <si>
    <t>https://podminky.urs.cz/item/CS_URS_2025_02/039103000</t>
  </si>
  <si>
    <t>3</t>
  </si>
  <si>
    <t>012203000</t>
  </si>
  <si>
    <t>Geodetické práce při provádění stavby</t>
  </si>
  <si>
    <t>1344154704</t>
  </si>
  <si>
    <t>https://podminky.urs.cz/item/CS_URS_2021_02/012203000</t>
  </si>
  <si>
    <t>4</t>
  </si>
  <si>
    <t>012414000</t>
  </si>
  <si>
    <t>Geometrický plán</t>
  </si>
  <si>
    <t>-1507808014</t>
  </si>
  <si>
    <t>https://podminky.urs.cz/item/CS_URS_2025_02/012414000</t>
  </si>
  <si>
    <t>012164000</t>
  </si>
  <si>
    <t>Vytyčení a zaměření inženýrských sítí</t>
  </si>
  <si>
    <t>-1016327527</t>
  </si>
  <si>
    <t>https://podminky.urs.cz/item/CS_URS_2025_02/012164000</t>
  </si>
  <si>
    <t>6</t>
  </si>
  <si>
    <t>043154000</t>
  </si>
  <si>
    <t>Zkoušky hutnicí</t>
  </si>
  <si>
    <t>1057494061</t>
  </si>
  <si>
    <t>https://podminky.urs.cz/item/CS_URS_2025_02/043154000</t>
  </si>
  <si>
    <t>7</t>
  </si>
  <si>
    <t>043203000</t>
  </si>
  <si>
    <t>Měření, rozbory zemin</t>
  </si>
  <si>
    <t>2053638134</t>
  </si>
  <si>
    <t>https://podminky.urs.cz/item/CS_URS_2025_02/043203000</t>
  </si>
  <si>
    <t>8</t>
  </si>
  <si>
    <t>013274000</t>
  </si>
  <si>
    <t>Pasportizace objektu před započetím prací</t>
  </si>
  <si>
    <t>2025158470</t>
  </si>
  <si>
    <t>https://podminky.urs.cz/item/CS_URS_2025_02/013274000</t>
  </si>
  <si>
    <t>9</t>
  </si>
  <si>
    <t>013284000</t>
  </si>
  <si>
    <t>Pasportizace objektu po provedení prací</t>
  </si>
  <si>
    <t>-343685765</t>
  </si>
  <si>
    <t>https://podminky.urs.cz/item/CS_URS_2025_02/013284000</t>
  </si>
  <si>
    <t>10</t>
  </si>
  <si>
    <t>041414000</t>
  </si>
  <si>
    <t>Zajištění BOZP</t>
  </si>
  <si>
    <t>-1841635399</t>
  </si>
  <si>
    <t>https://podminky.urs.cz/item/CS_URS_2025_02/041414000</t>
  </si>
  <si>
    <t>11</t>
  </si>
  <si>
    <t>045303000</t>
  </si>
  <si>
    <t>Koordinační činnost</t>
  </si>
  <si>
    <t>-19980058</t>
  </si>
  <si>
    <t>https://podminky.urs.cz/item/CS_URS_2025_02/045303000</t>
  </si>
  <si>
    <t>12</t>
  </si>
  <si>
    <t>013254000</t>
  </si>
  <si>
    <t>Dokumentace skutečného provedení stavby</t>
  </si>
  <si>
    <t>808950748</t>
  </si>
  <si>
    <t>https://podminky.urs.cz/item/CS_URS_2021_02/013254000</t>
  </si>
  <si>
    <t>13</t>
  </si>
  <si>
    <t>052203000</t>
  </si>
  <si>
    <t>Rezerva dodavatele</t>
  </si>
  <si>
    <t>960668214</t>
  </si>
  <si>
    <t>https://podminky.urs.cz/item/CS_URS_2025_02/052203000</t>
  </si>
  <si>
    <t>SA-001 - SO 001 - Bourání</t>
  </si>
  <si>
    <t>HSV - Práce a dodávky HSV</t>
  </si>
  <si>
    <t xml:space="preserve">    1 - Zemní práce</t>
  </si>
  <si>
    <t xml:space="preserve">    9 - Ostatní konstrukce a práce, bourání</t>
  </si>
  <si>
    <t>HSV</t>
  </si>
  <si>
    <t>Práce a dodávky HSV</t>
  </si>
  <si>
    <t>Zemní práce</t>
  </si>
  <si>
    <t>167151111</t>
  </si>
  <si>
    <t>Nakládání, skládání a překládání neulehlého výkopku nebo sypaniny strojně nakládání, množství přes 100 m3, z hornin třídy těžitelnosti I, skupiny 1 až 3</t>
  </si>
  <si>
    <t>m3</t>
  </si>
  <si>
    <t>411496022</t>
  </si>
  <si>
    <t>https://podminky.urs.cz/item/CS_URS_2025_02/167151111</t>
  </si>
  <si>
    <t>VV</t>
  </si>
  <si>
    <t>odvoz odpadu asfalt, beton</t>
  </si>
  <si>
    <t>(28,82+393,025)/2,2</t>
  </si>
  <si>
    <t>odvoz odpadu zemina a kamení</t>
  </si>
  <si>
    <t>529,41/1,6</t>
  </si>
  <si>
    <t>Součet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</si>
  <si>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</si>
  <si>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</si>
  <si>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-1834554319</t>
  </si>
  <si>
    <t>https://podminky.urs.cz/item/CS_URS_2025_02/162751117</t>
  </si>
  <si>
    <t>171251201</t>
  </si>
  <si>
    <t>Uložení sypaniny na skládky nebo meziskládky bez hutnění s upravením uložené sypaniny do předepsaného tvaru</t>
  </si>
  <si>
    <t>-1119002843</t>
  </si>
  <si>
    <t>https://podminky.urs.cz/item/CS_URS_2025_02/171251201</t>
  </si>
  <si>
    <t>Ostatní konstrukce a práce, bourání</t>
  </si>
  <si>
    <t>113202111</t>
  </si>
  <si>
    <t>Vytrhání obrub s vybouráním lože, s přemístěním hmot na skládku na vzdálenost do 3 m nebo s naložením na dopravní prostředek z krajníků nebo obrubníků stojatých</t>
  </si>
  <si>
    <t>m</t>
  </si>
  <si>
    <t>1843711685</t>
  </si>
  <si>
    <t>https://podminky.urs.cz/item/CS_URS_2025_02/113202111</t>
  </si>
  <si>
    <t>hřiště</t>
  </si>
  <si>
    <t>38*3+40*2</t>
  </si>
  <si>
    <t>chodník asfaltový</t>
  </si>
  <si>
    <t>134</t>
  </si>
  <si>
    <t>chodník dlážděný</t>
  </si>
  <si>
    <t>51</t>
  </si>
  <si>
    <t>113106132</t>
  </si>
  <si>
    <t>Rozebrání dlažeb komunikací pro pěší s přemístěním hmot na skládku na vzdálenost do 3 m nebo s naložením na dopravní prostředek s ložem z kameniva nebo živice a s jakoukoliv výplní spár strojně plochy jednotlivě do 50 m2 z betonových, kameninových nebo dl</t>
  </si>
  <si>
    <t>m2</t>
  </si>
  <si>
    <t>1911399016</t>
  </si>
  <si>
    <t>Rozebrání dlažeb komunikací pro pěší s přemístěním hmot na skládku na vzdálenost do 3 m nebo s naložením na dopravní prostředek s ložem z kameniva nebo živice a s jakoukoliv výplní spár strojně plochy jednotlivě do 50 m2 z betonových, kameninových nebo dlaždic, desek nebo tvarovek</t>
  </si>
  <si>
    <t>https://podminky.urs.cz/item/CS_URS_2025_02/113106132</t>
  </si>
  <si>
    <t>36</t>
  </si>
  <si>
    <t>113107182</t>
  </si>
  <si>
    <t>Odstranění podkladů nebo krytů strojně plochy jednotlivě přes 50 m2 do 200 m2 s přemístěním hmot na skládku na vzdálenost do 20 m nebo s naložením na dopravní prostředek živičných, o tl. vrstvy přes 50 do 100 mm</t>
  </si>
  <si>
    <t>1010937639</t>
  </si>
  <si>
    <t>https://podminky.urs.cz/item/CS_URS_2025_02/113107182</t>
  </si>
  <si>
    <t>131</t>
  </si>
  <si>
    <t>113107212</t>
  </si>
  <si>
    <t>Odstranění podkladů nebo krytů strojně plochy jednotlivě přes 200 m2 s přemístěním hmot na skládku na vzdálenost do 20 m nebo s naložením na dopravní prostředek z kameniva těženého, o tl. vrstvy přes 100 do 200 mm</t>
  </si>
  <si>
    <t>756351414</t>
  </si>
  <si>
    <t>https://podminky.urs.cz/item/CS_URS_2025_02/113107212</t>
  </si>
  <si>
    <t>20</t>
  </si>
  <si>
    <t>113107213</t>
  </si>
  <si>
    <t>Odstranění podkladů nebo krytů strojně plochy jednotlivě přes 200 m2 s přemístěním hmot na skládku na vzdálenost do 20 m nebo s naložením na dopravní prostředek z kameniva těženého, o tl. vrstvy přes 200 do 300 mm</t>
  </si>
  <si>
    <t>-1784220664</t>
  </si>
  <si>
    <t>https://podminky.urs.cz/item/CS_URS_2025_02/113107213</t>
  </si>
  <si>
    <t>hřiště antuka</t>
  </si>
  <si>
    <t>1467</t>
  </si>
  <si>
    <t>961043111</t>
  </si>
  <si>
    <t>Bourání základů z betonu proloženého kamenem</t>
  </si>
  <si>
    <t>-1296186587</t>
  </si>
  <si>
    <t>https://podminky.urs.cz/item/CS_URS_2025_02/961043111</t>
  </si>
  <si>
    <t>zděný sklad</t>
  </si>
  <si>
    <t>(6+2*3)*0,5*1</t>
  </si>
  <si>
    <t>962032231</t>
  </si>
  <si>
    <t>Bourání zdiva nadzákladového z cihel pálených plných nebo lícových nebo vápenopískových na maltu vápennou nebo vápenocementovou, objemu přes 1 m3</t>
  </si>
  <si>
    <t>88835777</t>
  </si>
  <si>
    <t>https://podminky.urs.cz/item/CS_URS_2025_02/962032231</t>
  </si>
  <si>
    <t>(6+2*3)*0,3*2</t>
  </si>
  <si>
    <t>966073121_R1</t>
  </si>
  <si>
    <t>Demontáž střešní konstrukce včetně krytiny, budov v do 6 m</t>
  </si>
  <si>
    <t>-431237630</t>
  </si>
  <si>
    <t>zbourání kompletní konstrukce stropu včetně krytiny</t>
  </si>
  <si>
    <t>6*3</t>
  </si>
  <si>
    <t>966071823_R1</t>
  </si>
  <si>
    <t>Rozebrání oplocení z drátěného pletiva se čtvercovými oky v přes 2,0 do 4,0 m, včetně sloupků</t>
  </si>
  <si>
    <t>896585869</t>
  </si>
  <si>
    <t>997013609</t>
  </si>
  <si>
    <t>Poplatek za uložení stavebního odpadu na skládce (skládkovné) ze směsí nebo oddělených frakcí betonu, cihel a keramických výrobků zatříděného do Katalogu odpadů pod kódem 17 01 07</t>
  </si>
  <si>
    <t>t</t>
  </si>
  <si>
    <t>1273430956</t>
  </si>
  <si>
    <t>https://podminky.urs.cz/item/CS_URS_2025_02/997013609</t>
  </si>
  <si>
    <t>antuka</t>
  </si>
  <si>
    <t>1647*0,17</t>
  </si>
  <si>
    <t>budova skladu</t>
  </si>
  <si>
    <t>(6+2*3)*0,5*1*2,2</t>
  </si>
  <si>
    <t>(6+2*3)*0,3*2*1,8</t>
  </si>
  <si>
    <t>Mezisoučet</t>
  </si>
  <si>
    <t>obruby hřiště</t>
  </si>
  <si>
    <t>(38*3+40*2)*0,205</t>
  </si>
  <si>
    <t>obruby chodník asfaltový</t>
  </si>
  <si>
    <t>(134)*0,205</t>
  </si>
  <si>
    <t>obruby chodník dlážděný</t>
  </si>
  <si>
    <t>(51)*0,205</t>
  </si>
  <si>
    <t>dlažby betonové</t>
  </si>
  <si>
    <t>36*0,255</t>
  </si>
  <si>
    <t>14</t>
  </si>
  <si>
    <t>997221645</t>
  </si>
  <si>
    <t>Poplatek za uložení stavebního odpadu na skládce (skládkovné) asfaltového bez obsahu dehtu zatříděného do Katalogu odpadů pod kódem 17 03 02</t>
  </si>
  <si>
    <t>-191384783</t>
  </si>
  <si>
    <t>https://podminky.urs.cz/item/CS_URS_2025_02/997221645</t>
  </si>
  <si>
    <t>131*0,22</t>
  </si>
  <si>
    <t>171201231</t>
  </si>
  <si>
    <t>Poplatek za uložení stavebního odpadu na recyklační skládce (skládkovné) zeminy a kamení zatříděného do Katalogu odpadů pod kódem 17 05 04</t>
  </si>
  <si>
    <t>1557905573</t>
  </si>
  <si>
    <t>https://podminky.urs.cz/item/CS_URS_2025_02/171201231</t>
  </si>
  <si>
    <t>1467*0,33</t>
  </si>
  <si>
    <t>131*0,30</t>
  </si>
  <si>
    <t>20*0,30</t>
  </si>
  <si>
    <t>SA-01 - SO 01 - Víceúčelové hřiště</t>
  </si>
  <si>
    <t xml:space="preserve">    2 - Zakládání</t>
  </si>
  <si>
    <t xml:space="preserve">    3 - Svislé a kompletní konstrukce</t>
  </si>
  <si>
    <t xml:space="preserve">    5 - Komunikace pozemní</t>
  </si>
  <si>
    <t xml:space="preserve">    998 - Přesun hmot</t>
  </si>
  <si>
    <t>PSV - Práce a dodávky PSV</t>
  </si>
  <si>
    <t xml:space="preserve">    762 - Konstrukce tesařské</t>
  </si>
  <si>
    <t xml:space="preserve">    767 - Konstrukce zámečnické</t>
  </si>
  <si>
    <t xml:space="preserve">    783 - Dokončovací práce - nátěry</t>
  </si>
  <si>
    <t>131251104</t>
  </si>
  <si>
    <t>Hloubení nezapažených jam a zářezů strojně s urovnáním dna do předepsaného profilu a spádu v hornině třídy těžitelnosti I skupiny 3 přes 100 do 500 m3</t>
  </si>
  <si>
    <t>-41412264</t>
  </si>
  <si>
    <t>https://podminky.urs.cz/item/CS_URS_2025_02/131251104</t>
  </si>
  <si>
    <t>odkop plochy hřiště</t>
  </si>
  <si>
    <t>667*0,2</t>
  </si>
  <si>
    <t>131252502</t>
  </si>
  <si>
    <t>Hloubení jamek strojně objemu do 0,5 m3 s odhozením výkopku do 3 m nebo naložením na dopravní prostředek v hornině třídy těžitelnosti I, skupiny 1 až 3</t>
  </si>
  <si>
    <t>43680373</t>
  </si>
  <si>
    <t>https://podminky.urs.cz/item/CS_URS_2025_02/131252502</t>
  </si>
  <si>
    <t>patky sloupků osvětlení a besketbal. koše</t>
  </si>
  <si>
    <t>(1,2*1,2*1,1)*10</t>
  </si>
  <si>
    <t>patky sloupků konstrukce oplocení</t>
  </si>
  <si>
    <t>(0,8*0,8*1,1)*42</t>
  </si>
  <si>
    <t>132254102</t>
  </si>
  <si>
    <t>Hloubení zapažených rýh šířky do 800 mm strojně s urovnáním dna do předepsaného profilu a spádu v hornině třídy těžitelnosti I skupiny 3 přes 20 do 50 m3</t>
  </si>
  <si>
    <t>-1853327101</t>
  </si>
  <si>
    <t>https://podminky.urs.cz/item/CS_URS_2025_02/132254102</t>
  </si>
  <si>
    <t>rýhy pro uložení drenážních trubek</t>
  </si>
  <si>
    <t>(40)*0,4*0,4*5</t>
  </si>
  <si>
    <t>171152501</t>
  </si>
  <si>
    <t>Zhutnění podloží pod násypy z rostlé horniny třídy těžitelnosti I a II, skupiny 1 až 4 z hornin soudružných a nesoudržných</t>
  </si>
  <si>
    <t>-157669538</t>
  </si>
  <si>
    <t>https://podminky.urs.cz/item/CS_URS_2025_02/171152501</t>
  </si>
  <si>
    <t>667</t>
  </si>
  <si>
    <t>-58661595</t>
  </si>
  <si>
    <t>výkopek</t>
  </si>
  <si>
    <t>133,4+52,932+32</t>
  </si>
  <si>
    <t>-417803219</t>
  </si>
  <si>
    <t>-820198690</t>
  </si>
  <si>
    <t>(133,4+52,932+32)*1,7</t>
  </si>
  <si>
    <t>-217683220</t>
  </si>
  <si>
    <t>174151101</t>
  </si>
  <si>
    <t>Zásyp sypaninou z jakékoliv horniny strojně s uložením výkopku ve vrstvách se zhutněním jam, šachet, rýh nebo kolem objektů v těchto vykopávkách</t>
  </si>
  <si>
    <t>-72255812</t>
  </si>
  <si>
    <t>https://podminky.urs.cz/item/CS_URS_2025_02/174151101</t>
  </si>
  <si>
    <t>(4*0,1*1)*10</t>
  </si>
  <si>
    <t>(4*0,1*0,6)*42</t>
  </si>
  <si>
    <t>patky sloupků plotu</t>
  </si>
  <si>
    <t>(4*0,1*0,4)*19</t>
  </si>
  <si>
    <t>116951201</t>
  </si>
  <si>
    <t>Úprava zemin vápnem nebo směsnými hydraulickými pojivy za účelem zlepšení mechanických vlastností a zpracovatelnosti, bez dodávky materiálu u hrubých terénních úprav, násypů a zásypů</t>
  </si>
  <si>
    <t>-842934788</t>
  </si>
  <si>
    <t>https://podminky.urs.cz/item/CS_URS_2025_02/116951201</t>
  </si>
  <si>
    <t>sanace podloží</t>
  </si>
  <si>
    <t>667*0,4</t>
  </si>
  <si>
    <t>M</t>
  </si>
  <si>
    <t>58530170</t>
  </si>
  <si>
    <t>vápno nehašené CL 90-Q pro úpravu zemin standardní</t>
  </si>
  <si>
    <t>-1599068983</t>
  </si>
  <si>
    <t>667*0,4*0,05</t>
  </si>
  <si>
    <t>Zakládání</t>
  </si>
  <si>
    <t>211971110</t>
  </si>
  <si>
    <t>Zřízení opláštění výplně z geotextilie odvodňovacích žeber nebo trativodů v rýze nebo zářezu se stěnami šikmými o sklonu do 1:2</t>
  </si>
  <si>
    <t>-1677716461</t>
  </si>
  <si>
    <t>https://podminky.urs.cz/item/CS_URS_2025_02/211971110</t>
  </si>
  <si>
    <t>(40)*(0,4*4)*5*1,15</t>
  </si>
  <si>
    <t>212751104</t>
  </si>
  <si>
    <t>Trativody z drenážních a melioračních trubek pro meliorace, dočasné nebo odlehčovací drenáže se zřízením štěrkového lože pod trubky a s jejich obsypem v otevřeném výkopu trubka flexibilní PVC-U SN 4 celoperforovaná 360° DN 100</t>
  </si>
  <si>
    <t>683446250</t>
  </si>
  <si>
    <t>https://podminky.urs.cz/item/CS_URS_2025_02/212751104</t>
  </si>
  <si>
    <t>(40)*5</t>
  </si>
  <si>
    <t>211561111</t>
  </si>
  <si>
    <t>Výplň kamenivem do rýh odvodňovacích žeber nebo trativodů bez zhutnění, s úpravou povrchu výplně kamenivem hrubým drceným frakce 4 až 16 mm</t>
  </si>
  <si>
    <t>1038559232</t>
  </si>
  <si>
    <t>https://podminky.urs.cz/item/CS_URS_2025_02/211561111</t>
  </si>
  <si>
    <t>(40*0,4*0,4)*5</t>
  </si>
  <si>
    <t>275313711</t>
  </si>
  <si>
    <t>Základy z betonu prostého patky a bloky z betonu kamenem neprokládaného tř. C 20/25</t>
  </si>
  <si>
    <t>987704571</t>
  </si>
  <si>
    <t>https://podminky.urs.cz/item/CS_URS_2025_02/275313711</t>
  </si>
  <si>
    <t>(1*1*1)*10</t>
  </si>
  <si>
    <t>(0,6*0,6*1)*42</t>
  </si>
  <si>
    <t>16</t>
  </si>
  <si>
    <t>275351121</t>
  </si>
  <si>
    <t>Bednění základů patek zřízení</t>
  </si>
  <si>
    <t>2145206422</t>
  </si>
  <si>
    <t>https://podminky.urs.cz/item/CS_URS_2025_02/275351121</t>
  </si>
  <si>
    <t>(4*1*1,1)*10</t>
  </si>
  <si>
    <t>(4*0,6*1,1)*42</t>
  </si>
  <si>
    <t>17</t>
  </si>
  <si>
    <t>275351122</t>
  </si>
  <si>
    <t>Bednění základů patek odstranění</t>
  </si>
  <si>
    <t>1032462346</t>
  </si>
  <si>
    <t>https://podminky.urs.cz/item/CS_URS_2025_02/275351122</t>
  </si>
  <si>
    <t>Svislé a kompletní konstrukce</t>
  </si>
  <si>
    <t>Komunikace pozemní</t>
  </si>
  <si>
    <t>18</t>
  </si>
  <si>
    <t>919726122</t>
  </si>
  <si>
    <t>Geotextilie netkaná pro ochranu, separaci nebo filtraci měrná hmotnost přes 200 do 300 g/m2</t>
  </si>
  <si>
    <t>-581096788</t>
  </si>
  <si>
    <t>https://podminky.urs.cz/item/CS_URS_2025_02/919726122</t>
  </si>
  <si>
    <t>víceúčelové hřiště</t>
  </si>
  <si>
    <t>19</t>
  </si>
  <si>
    <t>564751113</t>
  </si>
  <si>
    <t>Podklad nebo kryt z kameniva hrubého drceného vel. 32-63 mm s rozprostřením a zhutněním plochy přes 100 m2, po zhutnění tl. 170 mm</t>
  </si>
  <si>
    <t>-1350277505</t>
  </si>
  <si>
    <t>https://podminky.urs.cz/item/CS_URS_2025_02/564751113</t>
  </si>
  <si>
    <t>564740111</t>
  </si>
  <si>
    <t>Podklad nebo kryt z kameniva hrubého drceného vel. 16-32 mm s rozprostřením a zhutněním plochy přes 100 m2, po zhutnění tl. 120 mm</t>
  </si>
  <si>
    <t>819260833</t>
  </si>
  <si>
    <t>https://podminky.urs.cz/item/CS_URS_2025_02/564740111</t>
  </si>
  <si>
    <t>564801111</t>
  </si>
  <si>
    <t>Podklad ze štěrkodrti ŠD s rozprostřením a zhutněním plochy přes 100 m2, po zhutnění tl. 30 mm</t>
  </si>
  <si>
    <t>1478444705</t>
  </si>
  <si>
    <t>https://podminky.urs.cz/item/CS_URS_2025_02/564801111</t>
  </si>
  <si>
    <t>22</t>
  </si>
  <si>
    <t>576136111</t>
  </si>
  <si>
    <t>Asfaltový koberec otevřený AKO 8 z modifikovaného asfaltu s rozprostřením a se zhutněním v pruhu šířky do 3 m, po zhutnění tl. 40 mm</t>
  </si>
  <si>
    <t>-364931598</t>
  </si>
  <si>
    <t>https://podminky.urs.cz/item/CS_URS_2025_02/576136111</t>
  </si>
  <si>
    <t>23</t>
  </si>
  <si>
    <t>576136311</t>
  </si>
  <si>
    <t>Asfaltový koberec otevřený AKO 16 z nemodifikovaného asfaltu s rozprostřením a se zhutněním v pruhu šířky do 3 m, po zhutnění tl. 40 mm</t>
  </si>
  <si>
    <t>1463576437</t>
  </si>
  <si>
    <t>https://podminky.urs.cz/item/CS_URS_2025_02/576136311</t>
  </si>
  <si>
    <t>24</t>
  </si>
  <si>
    <t>579211120</t>
  </si>
  <si>
    <t>Venkovní lité pryžové povrchy na betonový podklad jednovrstvé tloušťky 13 mm s impregnací podkladu, prováděné strojně plochy přes 300 m2 jedna barva červená, zelená</t>
  </si>
  <si>
    <t>-1317211781</t>
  </si>
  <si>
    <t>https://podminky.urs.cz/item/CS_URS_2025_02/579211120</t>
  </si>
  <si>
    <t>25</t>
  </si>
  <si>
    <t>579291111-R1</t>
  </si>
  <si>
    <t>Venkovní lité pryžové povrchy - vodorovné značení (lajnování) dvousložkovým elastickým lakem</t>
  </si>
  <si>
    <t>kpl</t>
  </si>
  <si>
    <t>2116975850</t>
  </si>
  <si>
    <t>26</t>
  </si>
  <si>
    <t>637211134</t>
  </si>
  <si>
    <t>Okapový chodník z dlaždic betonových do kameniva s vyplněním spár drobným kamenivem, tl. dlaždic 50 mm</t>
  </si>
  <si>
    <t>-153855456</t>
  </si>
  <si>
    <t>https://podminky.urs.cz/item/CS_URS_2025_02/637211134</t>
  </si>
  <si>
    <t>(3,2+1,5+7,65)*0,3</t>
  </si>
  <si>
    <t>27</t>
  </si>
  <si>
    <t>916231213</t>
  </si>
  <si>
    <t>Osazení chodníkového obrubníku betonového se zřízením lože, s vyplněním a zatřením spár cementovou maltou stojatého s boční opěrou z betonu prostého, do lože z betonu prostého</t>
  </si>
  <si>
    <t>-568990020</t>
  </si>
  <si>
    <t>https://podminky.urs.cz/item/CS_URS_2025_02/916231213</t>
  </si>
  <si>
    <t>obrubníky</t>
  </si>
  <si>
    <t>(36,1*2+18,4*2+1,2*4)+(3,2+1,5+7,65)</t>
  </si>
  <si>
    <t>28</t>
  </si>
  <si>
    <t>59217062</t>
  </si>
  <si>
    <t>obrubník parkový betonový 1000x50x250mm přírodní</t>
  </si>
  <si>
    <t>-1804659963</t>
  </si>
  <si>
    <t>((36,1*2+18,4*2+1,2*4)+(3,2+1,5+7,65))*1,05</t>
  </si>
  <si>
    <t>29</t>
  </si>
  <si>
    <t>935113211</t>
  </si>
  <si>
    <t>Osazení odvodňovacího žlabu s krycím roštem betonového šířky do 210 mm</t>
  </si>
  <si>
    <t>1364344773</t>
  </si>
  <si>
    <t>https://podminky.urs.cz/item/CS_URS_2025_02/935113211</t>
  </si>
  <si>
    <t>3,19+1,2+7,65</t>
  </si>
  <si>
    <t>30</t>
  </si>
  <si>
    <t>59227161_R1</t>
  </si>
  <si>
    <t>žlab odvodňovací betonový s litinovým roštem, 150 mm</t>
  </si>
  <si>
    <t>1934488134</t>
  </si>
  <si>
    <t>31</t>
  </si>
  <si>
    <t>985990105.R</t>
  </si>
  <si>
    <t>Vybavení hřiště - koše na basket vč. nosné konstrukce - montáž</t>
  </si>
  <si>
    <t>kus</t>
  </si>
  <si>
    <t>-584346137</t>
  </si>
  <si>
    <t>P</t>
  </si>
  <si>
    <t>Poznámka k položce:_x000D_
Součástí ceny je i kotvení konstrukce do zákl.patky</t>
  </si>
  <si>
    <t>32</t>
  </si>
  <si>
    <t>985.03.R</t>
  </si>
  <si>
    <t>Dodávka basket.koš vč. nosné konstrukce</t>
  </si>
  <si>
    <t>917029248</t>
  </si>
  <si>
    <t>Poznámka k položce:_x000D_
Součástí dodávky je nosná konstrukce ,deska, kryt, obroučka a síťka - viz. v.č. D.1.1. 110 - list 02</t>
  </si>
  <si>
    <t>33</t>
  </si>
  <si>
    <t>985990106.R</t>
  </si>
  <si>
    <t>Vybavení hřiště - tenis.síť vč. sloupků - montáž</t>
  </si>
  <si>
    <t>2102077656</t>
  </si>
  <si>
    <t>Poznámka k položce:_x000D_
Součástí ceny je i osazení pouzder pro osaz.sloupků.</t>
  </si>
  <si>
    <t>34</t>
  </si>
  <si>
    <t>985.04.R</t>
  </si>
  <si>
    <t>Dodávka vybavení hřiště na tenis</t>
  </si>
  <si>
    <t>-1554241727</t>
  </si>
  <si>
    <t>Poznámka k položce:_x000D_
Součástí dodávky je komplet.dodávka dle  v.č. D.1.1. 110 - list 03</t>
  </si>
  <si>
    <t>35</t>
  </si>
  <si>
    <t>985990107.R</t>
  </si>
  <si>
    <t>Vybavení hřiště - volejbal.síť vč. sloupků - montáž</t>
  </si>
  <si>
    <t>-1271693307</t>
  </si>
  <si>
    <t>985.05.R</t>
  </si>
  <si>
    <t>Dodávka vybavení hřiště na volejbal</t>
  </si>
  <si>
    <t>357826279</t>
  </si>
  <si>
    <t>Poznámka k položce:_x000D_
Součástí dodávky je komplet.dodávka dle  v.č. D.1.1. 110 - list 04</t>
  </si>
  <si>
    <t>37</t>
  </si>
  <si>
    <t>985990108.R</t>
  </si>
  <si>
    <t>Vybavení hřiště - malá kopaná a házená vč. pouzder - montáž</t>
  </si>
  <si>
    <t>1894582465</t>
  </si>
  <si>
    <t>38</t>
  </si>
  <si>
    <t>985.06.R</t>
  </si>
  <si>
    <t>Dodávka vybavení hřiště na malou kopanou a házenou</t>
  </si>
  <si>
    <t>1922507321</t>
  </si>
  <si>
    <t>Poznámka k položce:_x000D_
Součástí dodávky je komplet.dodávka dle  v.č. D.1.1. 110 - list 05</t>
  </si>
  <si>
    <t>39</t>
  </si>
  <si>
    <t>985990109.R</t>
  </si>
  <si>
    <t>Vybavení hřiště - světelný ukazatel - montáž</t>
  </si>
  <si>
    <t>1171313996</t>
  </si>
  <si>
    <t>40</t>
  </si>
  <si>
    <t>985.07.R</t>
  </si>
  <si>
    <t>Dodávka vybavení hřiště - světelný ukazatel</t>
  </si>
  <si>
    <t>2085245115</t>
  </si>
  <si>
    <t>Poznámka k položce:_x000D_
Součástí dodávky je komplet.dodávka dle  v.č. D.1.1. 110 - list 07</t>
  </si>
  <si>
    <t>998</t>
  </si>
  <si>
    <t>Přesun hmot</t>
  </si>
  <si>
    <t>41</t>
  </si>
  <si>
    <t>998222012</t>
  </si>
  <si>
    <t>Přesun hmot pro tělovýchovné plochy dopravní vzdálenost do 200 m</t>
  </si>
  <si>
    <t>-2071821940</t>
  </si>
  <si>
    <t>https://podminky.urs.cz/item/CS_URS_2025_02/998222012</t>
  </si>
  <si>
    <t>42</t>
  </si>
  <si>
    <t>998222198</t>
  </si>
  <si>
    <t>Přesun hmot pro tělovýchovné plochy Příplatek k ceně za zvětšený přesun přes vymezenou dopravní vzdálenost do 1000 m</t>
  </si>
  <si>
    <t>-235941698</t>
  </si>
  <si>
    <t>https://podminky.urs.cz/item/CS_URS_2025_02/998222198</t>
  </si>
  <si>
    <t>43</t>
  </si>
  <si>
    <t>998222199</t>
  </si>
  <si>
    <t>Přesun hmot pro tělovýchovné plochy Příplatek k ceně za zvětšený přesun přes vymezenou dopravní vzdálenost za každých dalších započatých 1000 m</t>
  </si>
  <si>
    <t>2051168327</t>
  </si>
  <si>
    <t>https://podminky.urs.cz/item/CS_URS_2025_02/998222199</t>
  </si>
  <si>
    <t>154,075*9 "Přepočtené koeficientem množství</t>
  </si>
  <si>
    <t>PSV</t>
  </si>
  <si>
    <t>Práce a dodávky PSV</t>
  </si>
  <si>
    <t>762</t>
  </si>
  <si>
    <t>Konstrukce tesařské</t>
  </si>
  <si>
    <t>44</t>
  </si>
  <si>
    <t>762134122</t>
  </si>
  <si>
    <t>Montáž bednění stěn z hoblovaných fošen na sraz tl. do 60 mm</t>
  </si>
  <si>
    <t>2050865244</t>
  </si>
  <si>
    <t>https://podminky.urs.cz/item/CS_URS_2025_02/762134122</t>
  </si>
  <si>
    <t>hrazení víceúčelové hřiště</t>
  </si>
  <si>
    <t>(36,1*2+20,9*2)*1</t>
  </si>
  <si>
    <t>45</t>
  </si>
  <si>
    <t>60516107.R</t>
  </si>
  <si>
    <t>Dřevěné fošny 140/38 mm - hoblované</t>
  </si>
  <si>
    <t>-100963365</t>
  </si>
  <si>
    <t>(36,1*2+20,9*2)*1*0,04*1,05</t>
  </si>
  <si>
    <t>46</t>
  </si>
  <si>
    <t>762195000</t>
  </si>
  <si>
    <t>Spojovací prostředky stěn a příček hřebíky, svorníky, fixační prkna</t>
  </si>
  <si>
    <t>-1438935248</t>
  </si>
  <si>
    <t>https://podminky.urs.cz/item/CS_URS_2025_02/762195000</t>
  </si>
  <si>
    <t>47</t>
  </si>
  <si>
    <t>998762201</t>
  </si>
  <si>
    <t>Přesun hmot pro konstrukce tesařské stanovený procentní sazbou (%) z ceny vodorovná dopravní vzdálenost do 50 m základní v objektech výšky do 6 m</t>
  </si>
  <si>
    <t>%</t>
  </si>
  <si>
    <t>1172459502</t>
  </si>
  <si>
    <t>https://podminky.urs.cz/item/CS_URS_2025_02/998762201</t>
  </si>
  <si>
    <t>767</t>
  </si>
  <si>
    <t>Konstrukce zámečnické</t>
  </si>
  <si>
    <t>48</t>
  </si>
  <si>
    <t>338171129-R</t>
  </si>
  <si>
    <t>Osazování sloupků a vzpěr plotových ocelových vč zalitím MC</t>
  </si>
  <si>
    <t>1660305845</t>
  </si>
  <si>
    <t>sloupky osvětlení a besketbal. koše</t>
  </si>
  <si>
    <t>sloupky konstrukce oplocení</t>
  </si>
  <si>
    <t>49</t>
  </si>
  <si>
    <t>55342-R1</t>
  </si>
  <si>
    <t>Sloupek plotový 5800x108x4mm- zavíčkovaný, nátěr světle šedý</t>
  </si>
  <si>
    <t>1438570308</t>
  </si>
  <si>
    <t>50</t>
  </si>
  <si>
    <t>55342-R2</t>
  </si>
  <si>
    <t>Sloupek plotový 4100x89x4mm- zavíčkovaný, nátěr světle šedý</t>
  </si>
  <si>
    <t>1037913183</t>
  </si>
  <si>
    <t>76797-R1</t>
  </si>
  <si>
    <t>Montáž - natažení+napnutí lanka nosného ocelového - jednoho lana</t>
  </si>
  <si>
    <t>279265880</t>
  </si>
  <si>
    <t>lanko ocelové</t>
  </si>
  <si>
    <t>(36,1*2+20,9*2)*2</t>
  </si>
  <si>
    <t>52</t>
  </si>
  <si>
    <t>31452-R1</t>
  </si>
  <si>
    <t>lanko ocelové pozinkované</t>
  </si>
  <si>
    <t>-5442932</t>
  </si>
  <si>
    <t>(36,1*2+20,9*2)*2*1,05</t>
  </si>
  <si>
    <t>53</t>
  </si>
  <si>
    <t>984411111.R</t>
  </si>
  <si>
    <t>Montáž ochrané sítě z PP</t>
  </si>
  <si>
    <t>-257775874</t>
  </si>
  <si>
    <t>ochranná síť víceúčelové hřiště</t>
  </si>
  <si>
    <t>(36,1*2+20,9*2)*4</t>
  </si>
  <si>
    <t>54</t>
  </si>
  <si>
    <t>984.01.R</t>
  </si>
  <si>
    <t>Ochranná síť z PP, velikost ok 45/45 mm</t>
  </si>
  <si>
    <t>326116455</t>
  </si>
  <si>
    <t>(36,1*2+20,9*2)*4*1,05</t>
  </si>
  <si>
    <t>55</t>
  </si>
  <si>
    <t>348101210</t>
  </si>
  <si>
    <t>Osazení vrat nebo vrátek k oplocení na sloupky ocelové, plochy jednotlivě do 2 m2</t>
  </si>
  <si>
    <t>1426894926</t>
  </si>
  <si>
    <t>https://podminky.urs.cz/item/CS_URS_2025_02/348101210</t>
  </si>
  <si>
    <t>56</t>
  </si>
  <si>
    <t>348101230</t>
  </si>
  <si>
    <t>Osazení vrat nebo vrátek k oplocení na sloupky ocelové, plochy jednotlivě přes 4 do 6 m2</t>
  </si>
  <si>
    <t>251251703</t>
  </si>
  <si>
    <t>https://podminky.urs.cz/item/CS_URS_2025_02/348101230</t>
  </si>
  <si>
    <t>57</t>
  </si>
  <si>
    <t>55342-R5</t>
  </si>
  <si>
    <t>branka v oplocení 2 křídlová-2400x1950mm, ale PD</t>
  </si>
  <si>
    <t>755420850</t>
  </si>
  <si>
    <t>58</t>
  </si>
  <si>
    <t>55342-R6</t>
  </si>
  <si>
    <t>branka v oplocení 1 křídlá-1000x1950mm, dle PD</t>
  </si>
  <si>
    <t>666894995</t>
  </si>
  <si>
    <t>59</t>
  </si>
  <si>
    <t>998767201</t>
  </si>
  <si>
    <t>Přesun hmot pro zámečnické konstrukce stanovený procentní sazbou (%) z ceny vodorovná dopravní vzdálenost do 50 m základní v objektech výšky do 6 m</t>
  </si>
  <si>
    <t>-391324351</t>
  </si>
  <si>
    <t>https://podminky.urs.cz/item/CS_URS_2025_02/998767201</t>
  </si>
  <si>
    <t>783</t>
  </si>
  <si>
    <t>Dokončovací práce - nátěry</t>
  </si>
  <si>
    <t>60</t>
  </si>
  <si>
    <t>783113121</t>
  </si>
  <si>
    <t>Napouštěcí nátěr truhlářských konstrukcí dvojnásobný fungicidní syntetický</t>
  </si>
  <si>
    <t>1357425846</t>
  </si>
  <si>
    <t>https://podminky.urs.cz/item/CS_URS_2025_02/783113121</t>
  </si>
  <si>
    <t>(36,1*2+20,9*2)*1*2</t>
  </si>
  <si>
    <t>61</t>
  </si>
  <si>
    <t>783614661</t>
  </si>
  <si>
    <t>Základní antikorozní nátěr armatur a kovových potrubí jednonásobný potrubí přes DN 50 do DN 100 mm syntetický standardní</t>
  </si>
  <si>
    <t>-1888794822</t>
  </si>
  <si>
    <t>https://podminky.urs.cz/item/CS_URS_2025_02/783614661</t>
  </si>
  <si>
    <t>42*5,8</t>
  </si>
  <si>
    <t>10*4,1</t>
  </si>
  <si>
    <t>62</t>
  </si>
  <si>
    <t>783615561</t>
  </si>
  <si>
    <t>Mezinátěr armatur a kovových potrubí potrubí přes DN 50 do DN 100 mm syntetický standardní</t>
  </si>
  <si>
    <t>1950897954</t>
  </si>
  <si>
    <t>https://podminky.urs.cz/item/CS_URS_2025_02/783615561</t>
  </si>
  <si>
    <t>63</t>
  </si>
  <si>
    <t>783617631</t>
  </si>
  <si>
    <t>Krycí nátěr (email) armatur a kovových potrubí potrubí přes DN 50 do DN 100 mm dvojnásobný syntetický standardní</t>
  </si>
  <si>
    <t>43741611</t>
  </si>
  <si>
    <t>https://podminky.urs.cz/item/CS_URS_2025_02/783617631</t>
  </si>
  <si>
    <t>SA-02 - SO 02 - Písčité hřiště</t>
  </si>
  <si>
    <t>788775537</t>
  </si>
  <si>
    <t>36,1*20,25*0,2</t>
  </si>
  <si>
    <t>131252502.1</t>
  </si>
  <si>
    <t>1145403703</t>
  </si>
  <si>
    <t>https://podminky.urs.cz/item/CS_URS_2025_02/131252502.1</t>
  </si>
  <si>
    <t>(0,8*0,8*1,1)*9</t>
  </si>
  <si>
    <t>1478357350</t>
  </si>
  <si>
    <t>(45)*0,4*0,4*1+(20)*0,4*0,4*8</t>
  </si>
  <si>
    <t>-775933868</t>
  </si>
  <si>
    <t>36,1*20,25</t>
  </si>
  <si>
    <t>162751117.1</t>
  </si>
  <si>
    <t>-2117920175</t>
  </si>
  <si>
    <t>https://podminky.urs.cz/item/CS_URS_2025_02/162751117.1</t>
  </si>
  <si>
    <t>146,205+6,336+32,8</t>
  </si>
  <si>
    <t>-734068861</t>
  </si>
  <si>
    <t>846313369</t>
  </si>
  <si>
    <t>(146,205+6,336+32,8)*1,7</t>
  </si>
  <si>
    <t>1690162382</t>
  </si>
  <si>
    <t>-1270123806</t>
  </si>
  <si>
    <t>(4*0,1*0,6)*9</t>
  </si>
  <si>
    <t>-2003323247</t>
  </si>
  <si>
    <t>36,1*20,25*0,4</t>
  </si>
  <si>
    <t>-1967087586</t>
  </si>
  <si>
    <t>36,1*20,25*0,4*0,05</t>
  </si>
  <si>
    <t>-1133570625</t>
  </si>
  <si>
    <t>(45)*(0,4*4)*1*1,15+(20)*(0,4*4)*8*1,15</t>
  </si>
  <si>
    <t>-261155572</t>
  </si>
  <si>
    <t>(45)*1+(20)*8</t>
  </si>
  <si>
    <t>893380188</t>
  </si>
  <si>
    <t>(45*0,4*0,4)*1+(20*0,4*0,4)*8</t>
  </si>
  <si>
    <t>610288276</t>
  </si>
  <si>
    <t>(0,6*0,6*1)*9</t>
  </si>
  <si>
    <t>-1904357499</t>
  </si>
  <si>
    <t>(4*0,6*1,1)*9</t>
  </si>
  <si>
    <t>-1651676217</t>
  </si>
  <si>
    <t>273313511</t>
  </si>
  <si>
    <t>Základy z betonu prostého desky z betonu kamenem neprokládaného tř. C 12/15</t>
  </si>
  <si>
    <t>-1379645214</t>
  </si>
  <si>
    <t>https://podminky.urs.cz/item/CS_URS_2025_02/273313511</t>
  </si>
  <si>
    <t>deska pod tribunou</t>
  </si>
  <si>
    <t>17*0,05</t>
  </si>
  <si>
    <t>273322511</t>
  </si>
  <si>
    <t>Základy z betonu železového (bez výztuže) desky z betonu se zvýšenými nároky na prostředí tř. C 25/30</t>
  </si>
  <si>
    <t>-181863727</t>
  </si>
  <si>
    <t>https://podminky.urs.cz/item/CS_URS_2025_02/273322511</t>
  </si>
  <si>
    <t>17*0,15</t>
  </si>
  <si>
    <t>31316006</t>
  </si>
  <si>
    <t>síť výztužná svařovaná DIN 488 jakost B500A 100x100mm drát D 6mm</t>
  </si>
  <si>
    <t>-600529472</t>
  </si>
  <si>
    <t>17*2*1,3</t>
  </si>
  <si>
    <t>564751111</t>
  </si>
  <si>
    <t>Podklad nebo kryt z kameniva hrubého drceného vel. 32-63 mm s rozprostřením a zhutněním plochy přes 100 m2, po zhutnění tl. 150 mm</t>
  </si>
  <si>
    <t>-991922250</t>
  </si>
  <si>
    <t>https://podminky.urs.cz/item/CS_URS_2025_02/564751111</t>
  </si>
  <si>
    <t>dlážděné plochy</t>
  </si>
  <si>
    <t>20,25*36,2-26,45*16</t>
  </si>
  <si>
    <t>564760111</t>
  </si>
  <si>
    <t>Podklad nebo kryt z kameniva hrubého drceného vel. 16-32 mm s rozprostřením a zhutněním plochy přes 100 m2, po zhutnění tl. 200 mm</t>
  </si>
  <si>
    <t>1700433367</t>
  </si>
  <si>
    <t>https://podminky.urs.cz/item/CS_URS_2025_02/564760111</t>
  </si>
  <si>
    <t>písčité hřiště</t>
  </si>
  <si>
    <t>26,45*16</t>
  </si>
  <si>
    <t>-282072897</t>
  </si>
  <si>
    <t>plážové hřiště - uložení písku</t>
  </si>
  <si>
    <t>423*0,4</t>
  </si>
  <si>
    <t>12595.R</t>
  </si>
  <si>
    <t>Písek pro plážové sporty</t>
  </si>
  <si>
    <t>-1130499609</t>
  </si>
  <si>
    <t>plážové hřiště</t>
  </si>
  <si>
    <t>423*0,4*1,7</t>
  </si>
  <si>
    <t>579291111-R2</t>
  </si>
  <si>
    <t>Lajnování hřiště na plážový výlejbal</t>
  </si>
  <si>
    <t>53064911</t>
  </si>
  <si>
    <t>919726121</t>
  </si>
  <si>
    <t>Geotextilie netkaná pro ochranu, separaci nebo filtraci měrná hmotnost do 200 g/m2</t>
  </si>
  <si>
    <t>1776679276</t>
  </si>
  <si>
    <t>https://podminky.urs.cz/item/CS_URS_2025_02/919726121</t>
  </si>
  <si>
    <t>-114125872</t>
  </si>
  <si>
    <t>596211111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</si>
  <si>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</t>
  </si>
  <si>
    <t>844260252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</si>
  <si>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přes 50 do 100 m2</t>
  </si>
  <si>
    <t>https://podminky.urs.cz/item/CS_URS_2025_02/596211111</t>
  </si>
  <si>
    <t>59245008</t>
  </si>
  <si>
    <t>dlažba skladebná betonová 200x100mm tl 60mm barevná</t>
  </si>
  <si>
    <t>1635329065</t>
  </si>
  <si>
    <t>(20,25*36,2-26,45*16)*1,05</t>
  </si>
  <si>
    <t>411952946</t>
  </si>
  <si>
    <t>kolem písčitého hřiště</t>
  </si>
  <si>
    <t>(26,45+16)*2</t>
  </si>
  <si>
    <t>oplocení, okapový chodník</t>
  </si>
  <si>
    <t>(4,01+9,7+18,2*2)</t>
  </si>
  <si>
    <t>120637003</t>
  </si>
  <si>
    <t>(26,45+16)*2*1,05</t>
  </si>
  <si>
    <t>(4,01+9,7+18,2*2)*1,05</t>
  </si>
  <si>
    <t>-1268099182</t>
  </si>
  <si>
    <t>(2,1+16,1)*0,3</t>
  </si>
  <si>
    <t>-242976098</t>
  </si>
  <si>
    <t>1879001679</t>
  </si>
  <si>
    <t>936104211</t>
  </si>
  <si>
    <t>Montáž odpadkového koše do betonové patky</t>
  </si>
  <si>
    <t>-977723378</t>
  </si>
  <si>
    <t>https://podminky.urs.cz/item/CS_URS_2025_02/936104211</t>
  </si>
  <si>
    <t>74910130.R</t>
  </si>
  <si>
    <t>koš odpadkový kovový kotvený, 360*420 mm, v. 1000 mm objem 50l</t>
  </si>
  <si>
    <t>-1691045398</t>
  </si>
  <si>
    <t>Poznámka k položce:_x000D_
Cena včetně sady kotvení - popis viz. výkr. č.D.1.1.140</t>
  </si>
  <si>
    <t>936124113</t>
  </si>
  <si>
    <t>Montáž lavičky parkové stabilní přichycené kotevními šrouby</t>
  </si>
  <si>
    <t>-1178370912</t>
  </si>
  <si>
    <t>https://podminky.urs.cz/item/CS_URS_2025_02/936124113</t>
  </si>
  <si>
    <t>74910100.R</t>
  </si>
  <si>
    <t>lavička bez opěradla kotvená 1800x360x450mm konstrukce-kov, sedák-dřevo</t>
  </si>
  <si>
    <t>-1619843667</t>
  </si>
  <si>
    <t>Poznámka k položce:_x000D_
Popis a upřesnění viz. výkres D.1.1 139</t>
  </si>
  <si>
    <t>985990101.R</t>
  </si>
  <si>
    <t>Montáž tribuny</t>
  </si>
  <si>
    <t>1192883164</t>
  </si>
  <si>
    <t>985.01.R</t>
  </si>
  <si>
    <t>Dodávka tribuny včetně povrch. úprav</t>
  </si>
  <si>
    <t>1900935698</t>
  </si>
  <si>
    <t>Poznámka k položce:_x000D_
Výroba a dodávka dle podrobností v..č D.1.1. 137</t>
  </si>
  <si>
    <t>-1897542407</t>
  </si>
  <si>
    <t>985.05.R1</t>
  </si>
  <si>
    <t>Dodávka vybavení hřiště na beach volejbal</t>
  </si>
  <si>
    <t>168173502</t>
  </si>
  <si>
    <t>"vč. ochrany PU na volejbalové sloupy"</t>
  </si>
  <si>
    <t>985990130.R</t>
  </si>
  <si>
    <t>Vybavení hřiště - pítko - montáž</t>
  </si>
  <si>
    <t>1639372413</t>
  </si>
  <si>
    <t>985.30.R</t>
  </si>
  <si>
    <t>Dodávka vybavení hřiště - pítko</t>
  </si>
  <si>
    <t>-1007475240</t>
  </si>
  <si>
    <t>-1204593103</t>
  </si>
  <si>
    <t>-1639927516</t>
  </si>
  <si>
    <t>1034263310</t>
  </si>
  <si>
    <t>457,275*9 "Přepočtené koeficientem množství</t>
  </si>
  <si>
    <t>973605651</t>
  </si>
  <si>
    <t>sloupky plot patky</t>
  </si>
  <si>
    <t>sloupky plož opěrná stěna</t>
  </si>
  <si>
    <t>-48576278</t>
  </si>
  <si>
    <t>-863688944</t>
  </si>
  <si>
    <t>1926089990</t>
  </si>
  <si>
    <t>-14358470</t>
  </si>
  <si>
    <t>(20,25+40,30+7,70)*2</t>
  </si>
  <si>
    <t>-582735586</t>
  </si>
  <si>
    <t>(20,25+40,30+7,70)*2*1,05</t>
  </si>
  <si>
    <t>724966827</t>
  </si>
  <si>
    <t>ochranná síť písčité hřiště</t>
  </si>
  <si>
    <t>(4,01+3,7+17,5+1,85+10,3+1,85+8,39+2,05+16,1)*4</t>
  </si>
  <si>
    <t>1352661231</t>
  </si>
  <si>
    <t>(4,01+3,7+17,5+1,85+10,3+1,85+8,39+2,05+16,1)*4*1,05</t>
  </si>
  <si>
    <t>-699185491</t>
  </si>
  <si>
    <t>-884722251</t>
  </si>
  <si>
    <t>9*4,1</t>
  </si>
  <si>
    <t>sloupky plot opěrná stěna</t>
  </si>
  <si>
    <t>20*4,1</t>
  </si>
  <si>
    <t>-338501861</t>
  </si>
  <si>
    <t>-37703970</t>
  </si>
  <si>
    <t>SA-03 - SO 03 - Workoutové hřiště</t>
  </si>
  <si>
    <t>121151104</t>
  </si>
  <si>
    <t>Sejmutí ornice strojně při souvislé ploše do 100 m2, tl. vrstvy přes 200 do 250 mm</t>
  </si>
  <si>
    <t>-1248785396</t>
  </si>
  <si>
    <t>https://podminky.urs.cz/item/CS_URS_2025_02/121151104</t>
  </si>
  <si>
    <t>247</t>
  </si>
  <si>
    <t>1408993212</t>
  </si>
  <si>
    <t>247*0,25</t>
  </si>
  <si>
    <t>134585968</t>
  </si>
  <si>
    <t>(40)*0,4*0,4*2</t>
  </si>
  <si>
    <t>rýha pro základ palisády</t>
  </si>
  <si>
    <t>1*3,05*1,1</t>
  </si>
  <si>
    <t>82914924</t>
  </si>
  <si>
    <t>247*0,2+61,75+16,155</t>
  </si>
  <si>
    <t>356849744</t>
  </si>
  <si>
    <t>314159222</t>
  </si>
  <si>
    <t>-1833193138</t>
  </si>
  <si>
    <t>(247*0,2+61,75+16,155)*1,7</t>
  </si>
  <si>
    <t>1302429829</t>
  </si>
  <si>
    <t>-1566395447</t>
  </si>
  <si>
    <t>0,6*3,05*1,1</t>
  </si>
  <si>
    <t>-1732012045</t>
  </si>
  <si>
    <t>247*0,4</t>
  </si>
  <si>
    <t>-1277571498</t>
  </si>
  <si>
    <t>247*0,4*0,05</t>
  </si>
  <si>
    <t>-1955428372</t>
  </si>
  <si>
    <t>(40*0,4*0,4)*2</t>
  </si>
  <si>
    <t>2068887949</t>
  </si>
  <si>
    <t>(40)*(0,4*4)*2*1,15</t>
  </si>
  <si>
    <t>-1530037511</t>
  </si>
  <si>
    <t>(40)*2</t>
  </si>
  <si>
    <t>339921132</t>
  </si>
  <si>
    <t>Osazování palisád betonových v řadě se zabetonováním výšky palisády přes 500 do 1000 mm</t>
  </si>
  <si>
    <t>1833515951</t>
  </si>
  <si>
    <t>https://podminky.urs.cz/item/CS_URS_2025_02/339921132</t>
  </si>
  <si>
    <t>3,05</t>
  </si>
  <si>
    <t>59229015</t>
  </si>
  <si>
    <t>palisáda hranatá betonová 180x120mm v 1200mm přírodní</t>
  </si>
  <si>
    <t>1719314366</t>
  </si>
  <si>
    <t>3,05/0,12*1,05</t>
  </si>
  <si>
    <t>273321311</t>
  </si>
  <si>
    <t>Základy z betonu železového (bez výztuže) desky z betonu bez zvláštních nároků na prostředí tř. C 16/20</t>
  </si>
  <si>
    <t>-729181308</t>
  </si>
  <si>
    <t>https://podminky.urs.cz/item/CS_URS_2025_02/273321311</t>
  </si>
  <si>
    <t>247*0,15</t>
  </si>
  <si>
    <t>31316005</t>
  </si>
  <si>
    <t>síť výztužná svařovaná DIN 488 jakost B500A 150x150mm drát D 5mm</t>
  </si>
  <si>
    <t>-1653652152</t>
  </si>
  <si>
    <t>247*1,3</t>
  </si>
  <si>
    <t>564932111</t>
  </si>
  <si>
    <t>Podklad z mechanicky zpevněného kameniva MZK (minerální beton) s rozprostřením a s hutněním, po zhutnění tl. 100 mm</t>
  </si>
  <si>
    <t>-356523692</t>
  </si>
  <si>
    <t>https://podminky.urs.cz/item/CS_URS_2025_02/564932111</t>
  </si>
  <si>
    <t>579211111-R1</t>
  </si>
  <si>
    <t>Venkovní lité sportovní povrchy - EPDM tloušťky 10 mm, plochy do 300 m2</t>
  </si>
  <si>
    <t>-1700100831</t>
  </si>
  <si>
    <t>589211111-R1</t>
  </si>
  <si>
    <t>Venkovní lité sportovní povrchy - SBR tloušťky 40 mm, plochy do 300 m2</t>
  </si>
  <si>
    <t>940826221</t>
  </si>
  <si>
    <t>985990101.R1</t>
  </si>
  <si>
    <t>Workoutové sestavy - montáž</t>
  </si>
  <si>
    <t>1755040545</t>
  </si>
  <si>
    <t>985.01.R1</t>
  </si>
  <si>
    <t>Workoutové sestavy</t>
  </si>
  <si>
    <t>-1362606949</t>
  </si>
  <si>
    <t>Poznámka k položce:_x000D_
Výroba a dodávka dle podrobností v..č D.1.1. 138</t>
  </si>
  <si>
    <t>Workoutové sestavy; specifikace dle PD</t>
  </si>
  <si>
    <t>prvek hrazda/bradla - 1 ks</t>
  </si>
  <si>
    <t>žebřiny a pull up bradla - 2 ks</t>
  </si>
  <si>
    <t>relax bench, relax lavice - 2 ks</t>
  </si>
  <si>
    <t>bench dip cut - 1 ks</t>
  </si>
  <si>
    <t>workoutová konstrukce - 1 ks</t>
  </si>
  <si>
    <t>battle bar - 1 ks</t>
  </si>
  <si>
    <t>freestyle dip - 1 ks</t>
  </si>
  <si>
    <t>stalky - 1 ks</t>
  </si>
  <si>
    <t>single rock - 1 ks</t>
  </si>
  <si>
    <t>abdominal double bench - 1 ks</t>
  </si>
  <si>
    <t>985990101.R2</t>
  </si>
  <si>
    <t>Lezecká stěna - montáž</t>
  </si>
  <si>
    <t>-247616215</t>
  </si>
  <si>
    <t>985.01.R2</t>
  </si>
  <si>
    <t>Lezecké prvky do opěrné zdi</t>
  </si>
  <si>
    <t>-665747553</t>
  </si>
  <si>
    <t>771935172</t>
  </si>
  <si>
    <t>(4,8)*0,3</t>
  </si>
  <si>
    <t>1985739540</t>
  </si>
  <si>
    <t>(43+4,8*2)</t>
  </si>
  <si>
    <t>643555146</t>
  </si>
  <si>
    <t>(43+4,8*2)*1,05</t>
  </si>
  <si>
    <t>2132969323</t>
  </si>
  <si>
    <t>-232753097</t>
  </si>
  <si>
    <t>-2123837206</t>
  </si>
  <si>
    <t>1223269512</t>
  </si>
  <si>
    <t>-1389237071</t>
  </si>
  <si>
    <t>139,36*9 "Přepočtené koeficientem množství</t>
  </si>
  <si>
    <t>SA-04 - SO 04 - Technické zázemí</t>
  </si>
  <si>
    <t xml:space="preserve">    4 - Vodorovné konstrukce</t>
  </si>
  <si>
    <t xml:space="preserve">    6 - Úpravy povrchů, podlahy a osazování výplní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</si>
  <si>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</si>
  <si>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</si>
  <si>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</si>
  <si>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763 - Konstrukce suché výstavby</t>
  </si>
  <si>
    <t xml:space="preserve">    764 - Konstrukce klempířské</t>
  </si>
  <si>
    <t xml:space="preserve">    766 - Konstrukce truhlářské</t>
  </si>
  <si>
    <t xml:space="preserve">    771 - Podlahy z dlaždic</t>
  </si>
  <si>
    <t xml:space="preserve">    781 - Dokončovací práce - obklady</t>
  </si>
  <si>
    <t xml:space="preserve">    784 - Dokončovací práce - malby a tapety</t>
  </si>
  <si>
    <t>-1971928181</t>
  </si>
  <si>
    <t>deska budovy technického zázemí</t>
  </si>
  <si>
    <t>5,4*12,35</t>
  </si>
  <si>
    <t>122251104</t>
  </si>
  <si>
    <t>Odkopávky a prokopávky nezapažené strojně v hornině třídy těžitelnosti I skupiny 3 přes 100 do 500 m3</t>
  </si>
  <si>
    <t>-1676104858</t>
  </si>
  <si>
    <t>https://podminky.urs.cz/item/CS_URS_2025_02/122251104</t>
  </si>
  <si>
    <t>5,4*12,35*0,55</t>
  </si>
  <si>
    <t>132251253</t>
  </si>
  <si>
    <t>Hloubení nezapažených rýh šířky přes 800 do 2 000 mm strojně s urovnáním dna do předepsaného profilu a spádu v hornině třídy těžitelnosti I skupiny 3 přes 50 do 100 m3</t>
  </si>
  <si>
    <t>1223094627</t>
  </si>
  <si>
    <t>https://podminky.urs.cz/item/CS_URS_2025_02/132251253</t>
  </si>
  <si>
    <t>budova technického zázemí</t>
  </si>
  <si>
    <t>opěrná stěna 1</t>
  </si>
  <si>
    <t>(1,3+0,4)*5,35*2,5</t>
  </si>
  <si>
    <t>opěrná stěna 2</t>
  </si>
  <si>
    <t>(1+0,4)*7*2</t>
  </si>
  <si>
    <t>zákl. pasy</t>
  </si>
  <si>
    <t>(0,6+0,2)*4,4*1,9</t>
  </si>
  <si>
    <t>(0,6+0,2)*4,4*1,6</t>
  </si>
  <si>
    <t>(0,6+0,2)*12,35*1,2</t>
  </si>
  <si>
    <t>162351103</t>
  </si>
  <si>
    <t>Vodorovné přemístění výkopku nebo sypaniny po suchu na obvyklém dopravním prostředku, bez naložení výkopku, avšak se složením bez rozhrnutí z horniny třídy těžitelnosti I skupiny 1 až 3 na vzdálenost přes 50 do 500 m</t>
  </si>
  <si>
    <t>214723447</t>
  </si>
  <si>
    <t>https://podminky.urs.cz/item/CS_URS_2025_02/162351103</t>
  </si>
  <si>
    <t>66,69*0,2+36,68+66,514</t>
  </si>
  <si>
    <t>162751116</t>
  </si>
  <si>
    <t>Vodorovné přemístění výkopku nebo sypaniny po suchu na obvyklém dopravním prostředku, bez naložení výkopku, avšak se složením bez rozhrnutí z horniny třídy těžitelnosti I skupiny 1 až 3 na vzdálenost přes 8 000 do 9 000 m</t>
  </si>
  <si>
    <t>1049687966</t>
  </si>
  <si>
    <t>https://podminky.urs.cz/item/CS_URS_2025_02/162751116</t>
  </si>
  <si>
    <t>66,69*0,2+36,68+66,514-40,385</t>
  </si>
  <si>
    <t>610821023</t>
  </si>
  <si>
    <t>457526478</t>
  </si>
  <si>
    <t>(66,69*0,2+36,68+66,514-40,385)*1,7</t>
  </si>
  <si>
    <t>-1787939578</t>
  </si>
  <si>
    <t>175151201</t>
  </si>
  <si>
    <t>Obsypání objektů nad přilehlým původním terénem strojně sypaninou z vhodných hornin třídy těžitelnosti I a II, skupiny 1 až 4 nebo materiálem uloženým ve vzdálenosti do 3 m od vnějšího kraje objektu pro jakoukoliv míru zhutnění bez prohození sypaniny</t>
  </si>
  <si>
    <t>134408962</t>
  </si>
  <si>
    <t>https://podminky.urs.cz/item/CS_URS_2025_02/175151201</t>
  </si>
  <si>
    <t>(1,0)*5,35*2,5</t>
  </si>
  <si>
    <t>(0,85)*7*2</t>
  </si>
  <si>
    <t>(0,5)*4,4*1,9</t>
  </si>
  <si>
    <t>(0,5)*4,4*1,6</t>
  </si>
  <si>
    <t>(0,5)*12,35*1,2</t>
  </si>
  <si>
    <t>181951112</t>
  </si>
  <si>
    <t>Úprava pláně vyrovnáním výškových rozdílů strojně v hornině třídy těžitelnosti I, skupiny 1 až 3 se zhutněním</t>
  </si>
  <si>
    <t>1928244740</t>
  </si>
  <si>
    <t>https://podminky.urs.cz/item/CS_URS_2025_02/181951112</t>
  </si>
  <si>
    <t>-2146089073</t>
  </si>
  <si>
    <t>opěrná stěna - budova technického zázemí - drenážní potrubí</t>
  </si>
  <si>
    <t>(12,35)*1*2</t>
  </si>
  <si>
    <t>69311081</t>
  </si>
  <si>
    <t>geotextilie netkaná separační, ochranná, filtrační, drenážní PES 300g/m2</t>
  </si>
  <si>
    <t>1399654848</t>
  </si>
  <si>
    <t>(12,35)*1*2*1,35</t>
  </si>
  <si>
    <t>212752101</t>
  </si>
  <si>
    <t>Trativody z drenážních trubek pro liniové stavby a komunikace se zřízením štěrkového lože pod trubky a s jejich obsypem v otevřeném výkopu trubka korugovaná sendvičová PE-HD SN 4 celoperforovaná 360° DN 100</t>
  </si>
  <si>
    <t>579878745</t>
  </si>
  <si>
    <t>https://podminky.urs.cz/item/CS_URS_2025_02/212752101</t>
  </si>
  <si>
    <t>(12,35)*2</t>
  </si>
  <si>
    <t>272322511</t>
  </si>
  <si>
    <t>Základy z betonu železového (bez výztuže) klenby z betonu se zvýšenými nároky na prostředí tř. C 25/30</t>
  </si>
  <si>
    <t>-899211479</t>
  </si>
  <si>
    <t>https://podminky.urs.cz/item/CS_URS_2025_02/272322511</t>
  </si>
  <si>
    <t>opěrná stěna -  základní část</t>
  </si>
  <si>
    <t>5,35*1,3*0,5+7*1*0,5+(4,4*2+11,25)*0,6*0,55</t>
  </si>
  <si>
    <t>-963690308</t>
  </si>
  <si>
    <t>5,35*0,6*2+7*0,6*2+(4,4*2+11,25)*0,65*2</t>
  </si>
  <si>
    <t>-1833342777</t>
  </si>
  <si>
    <t>279113144</t>
  </si>
  <si>
    <t>Základové zdi z tvárnic ztraceného bednění včetně výplně z betonu bez zvláštních nároků na vliv prostředí třídy C 20/25, tloušťky zdiva přes 250 do 300 mm</t>
  </si>
  <si>
    <t>-65273229</t>
  </si>
  <si>
    <t>https://podminky.urs.cz/item/CS_URS_2025_02/279113144</t>
  </si>
  <si>
    <t>základní část</t>
  </si>
  <si>
    <t>11,25*0,5</t>
  </si>
  <si>
    <t>451315114</t>
  </si>
  <si>
    <t>Podkladní a výplňové vrstvy z betonu prostého tloušťky do 100 mm, z betonu C 12/15</t>
  </si>
  <si>
    <t>1055337069</t>
  </si>
  <si>
    <t>https://podminky.urs.cz/item/CS_URS_2025_02/451315114</t>
  </si>
  <si>
    <t>5,35*1,3+7*1+(4,4*2+11,25)*0,6</t>
  </si>
  <si>
    <t>270001101</t>
  </si>
  <si>
    <t>Vytvoření prostupů v základových konstrukcích z monolitického betonu nebo železobetonu osazením trub, prefabrikovaných dílců, dutinových tvarovek, apod., do bednění vnější průřezové plochy do 0,02 m2, tloušťky zdi do 0,5 m</t>
  </si>
  <si>
    <t>1175804737</t>
  </si>
  <si>
    <t>https://podminky.urs.cz/item/CS_URS_2025_02/270001101</t>
  </si>
  <si>
    <t>drenáže, voda, kanalizace</t>
  </si>
  <si>
    <t>6+2</t>
  </si>
  <si>
    <t>1619083839</t>
  </si>
  <si>
    <t>12,25*5,25*1,35*2</t>
  </si>
  <si>
    <t>1364850497</t>
  </si>
  <si>
    <t>podlaha</t>
  </si>
  <si>
    <t>12,25*5,25*1,35</t>
  </si>
  <si>
    <t>564751101</t>
  </si>
  <si>
    <t>Podklad nebo kryt z kameniva hrubého drceného vel. 32-63 mm s rozprostřením a zhutněním plochy jednotlivě do 100 m2, po zhutnění tl. 150 mm</t>
  </si>
  <si>
    <t>1204552458</t>
  </si>
  <si>
    <t>https://podminky.urs.cz/item/CS_URS_2025_02/564751101</t>
  </si>
  <si>
    <t>12,25*5,25</t>
  </si>
  <si>
    <t>1414594672</t>
  </si>
  <si>
    <t>12,25*5,25*0,2</t>
  </si>
  <si>
    <t>273362021</t>
  </si>
  <si>
    <t>Výztuž základů desek ze svařovaných sítí z drátů typu KARI</t>
  </si>
  <si>
    <t>-858993280</t>
  </si>
  <si>
    <t>https://podminky.urs.cz/item/CS_URS_2025_02/273362021</t>
  </si>
  <si>
    <t>0,993*1,1</t>
  </si>
  <si>
    <t>311321815</t>
  </si>
  <si>
    <t>Nadzákladové zdi z betonu železového (bez výztuže) nosné pohledového (v přírodní barvě drtí a přísad) tř. C 30/37</t>
  </si>
  <si>
    <t>-251401181</t>
  </si>
  <si>
    <t>https://podminky.urs.cz/item/CS_URS_2025_02/311321815</t>
  </si>
  <si>
    <t>opěrná stěna -  stěnová část</t>
  </si>
  <si>
    <t>5,35*1,9*0,3+7*1,4*0,3+4,5*1,25*0,3+4,5*0,75*0,3</t>
  </si>
  <si>
    <t>32795.R</t>
  </si>
  <si>
    <t>Zkosená hrana do bednění</t>
  </si>
  <si>
    <t>-1955024980</t>
  </si>
  <si>
    <t>(1,9+1,4)</t>
  </si>
  <si>
    <t>327351211</t>
  </si>
  <si>
    <t>Bednění opěrných zdí a valů svislých i skloněných, výšky do 20 m zřízení</t>
  </si>
  <si>
    <t>-1077667165</t>
  </si>
  <si>
    <t>https://podminky.urs.cz/item/CS_URS_2025_02/327351211</t>
  </si>
  <si>
    <t>5,35*2,0*2+7*1,5*2+4,5*1,35*2+4,5*0,85*2</t>
  </si>
  <si>
    <t>311351911</t>
  </si>
  <si>
    <t>Bednění nadzákladových zdí nosných Příplatek k cenám bednění za pohledový beton</t>
  </si>
  <si>
    <t>1636444916</t>
  </si>
  <si>
    <t>https://podminky.urs.cz/item/CS_URS_2025_02/311351911</t>
  </si>
  <si>
    <t>327351221</t>
  </si>
  <si>
    <t>Bednění opěrných zdí a valů svislých i skloněných, výšky do 20 m odstranění</t>
  </si>
  <si>
    <t>-811674142</t>
  </si>
  <si>
    <t>https://podminky.urs.cz/item/CS_URS_2025_02/327351221</t>
  </si>
  <si>
    <t>327361006</t>
  </si>
  <si>
    <t>Výztuž opěrných zdí a valů průměru do 12 mm, z oceli 10 505 (R) nebo BSt 500</t>
  </si>
  <si>
    <t>-455772615</t>
  </si>
  <si>
    <t>https://podminky.urs.cz/item/CS_URS_2025_02/327361006</t>
  </si>
  <si>
    <t>0,885*1,1</t>
  </si>
  <si>
    <t>327361040</t>
  </si>
  <si>
    <t>Výztuž opěrných zdí a valů ze sítí svařovaných</t>
  </si>
  <si>
    <t>362738778</t>
  </si>
  <si>
    <t>https://podminky.urs.cz/item/CS_URS_2025_02/327361040</t>
  </si>
  <si>
    <t>0,384*1,1</t>
  </si>
  <si>
    <t>311235151</t>
  </si>
  <si>
    <t>Zdivo jednovrstvé z cihel děrovaných broušených na celoplošnou tenkovrstvou maltu, pevnost cihel do P10, tl. zdiva 300 mm</t>
  </si>
  <si>
    <t>707171475</t>
  </si>
  <si>
    <t>https://podminky.urs.cz/item/CS_URS_2025_02/311235151</t>
  </si>
  <si>
    <t>(12,25+5,25)*2*2,75</t>
  </si>
  <si>
    <t>317168051</t>
  </si>
  <si>
    <t>Překlady keramické vysoké osazené do maltového lože, šířky překladu 70 mm výšky 238 mm, délky 1000 mm</t>
  </si>
  <si>
    <t>466660896</t>
  </si>
  <si>
    <t>https://podminky.urs.cz/item/CS_URS_2025_02/317168051</t>
  </si>
  <si>
    <t>3*2</t>
  </si>
  <si>
    <t>317168052</t>
  </si>
  <si>
    <t>Překlady keramické vysoké osazené do maltového lože, šířky překladu 70 mm výšky 238 mm, délky 1250 mm</t>
  </si>
  <si>
    <t>1619145122</t>
  </si>
  <si>
    <t>https://podminky.urs.cz/item/CS_URS_2025_02/317168052</t>
  </si>
  <si>
    <t>3*3+2*2</t>
  </si>
  <si>
    <t>317168053</t>
  </si>
  <si>
    <t>Překlady keramické vysoké osazené do maltového lože, šířky překladu 70 mm výšky 238 mm, délky 1500 mm</t>
  </si>
  <si>
    <t>2124926609</t>
  </si>
  <si>
    <t>https://podminky.urs.cz/item/CS_URS_2025_02/317168053</t>
  </si>
  <si>
    <t>1*3</t>
  </si>
  <si>
    <t>317168054</t>
  </si>
  <si>
    <t>Překlady keramické vysoké osazené do maltového lože, šířky překladu 70 mm výšky 238 mm, délky 1750 mm</t>
  </si>
  <si>
    <t>1330422988</t>
  </si>
  <si>
    <t>https://podminky.urs.cz/item/CS_URS_2025_02/317168054</t>
  </si>
  <si>
    <t>4*3</t>
  </si>
  <si>
    <t>317168059</t>
  </si>
  <si>
    <t>Překlady keramické vysoké osazené do maltového lože, šířky překladu 70 mm výšky 238 mm, délky 3000 mm</t>
  </si>
  <si>
    <t>536417020</t>
  </si>
  <si>
    <t>https://podminky.urs.cz/item/CS_URS_2025_02/317168059</t>
  </si>
  <si>
    <t>Vodorovné konstrukce</t>
  </si>
  <si>
    <t>411321414</t>
  </si>
  <si>
    <t>Stropy z betonu železového (bez výztuže) stropů deskových, plochých střech, desek balkonových, desek hřibových stropů včetně hlavic hřibových sloupů tř. C 25/30</t>
  </si>
  <si>
    <t>820620941</t>
  </si>
  <si>
    <t>https://podminky.urs.cz/item/CS_URS_2025_02/411321414</t>
  </si>
  <si>
    <t>stropní deska</t>
  </si>
  <si>
    <t>11,96*6,45*0,2</t>
  </si>
  <si>
    <t>417321515</t>
  </si>
  <si>
    <t>Ztužující pásy a věnce z betonu železového (bez výztuže) tř. C 25/30</t>
  </si>
  <si>
    <t>1916651926</t>
  </si>
  <si>
    <t>https://podminky.urs.cz/item/CS_URS_2025_02/417321515</t>
  </si>
  <si>
    <t>(12+6,5*2)*0,2*0,05  "atika"</t>
  </si>
  <si>
    <t>411362021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</si>
  <si>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</t>
  </si>
  <si>
    <t>239652703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</si>
  <si>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ze svařovaných sítí z drátů typu KARI</t>
  </si>
  <si>
    <t>https://podminky.urs.cz/item/CS_URS_2025_02/411362021</t>
  </si>
  <si>
    <t>0,623*1,1</t>
  </si>
  <si>
    <t>411361821</t>
  </si>
  <si>
    <t>-1444397148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</si>
  <si>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 betonářské oceli 10 505 (R) nebo BSt 500</t>
  </si>
  <si>
    <t>https://podminky.urs.cz/item/CS_URS_2025_02/411361821</t>
  </si>
  <si>
    <t>0,497*1,1</t>
  </si>
  <si>
    <t>411351011</t>
  </si>
  <si>
    <t>Bednění stropních konstrukcí - bez podpěrné konstrukce desek tloušťky stropní desky přes 5 do 25 cm zřízení</t>
  </si>
  <si>
    <t>-1478295132</t>
  </si>
  <si>
    <t>https://podminky.urs.cz/item/CS_URS_2025_02/411351011</t>
  </si>
  <si>
    <t>12*6,5</t>
  </si>
  <si>
    <t>411351012</t>
  </si>
  <si>
    <t>Bednění stropních konstrukcí - bez podpěrné konstrukce desek tloušťky stropní desky přes 5 do 25 cm odstranění</t>
  </si>
  <si>
    <t>-1135269665</t>
  </si>
  <si>
    <t>https://podminky.urs.cz/item/CS_URS_2025_02/411351012</t>
  </si>
  <si>
    <t>411354311</t>
  </si>
  <si>
    <t>Podpěrná konstrukce stropů - desek, kleneb a skořepin výška podepření do 4 m tloušťka stropu přes 5 do 15 cm zřízení</t>
  </si>
  <si>
    <t>1418001626</t>
  </si>
  <si>
    <t>https://podminky.urs.cz/item/CS_URS_2025_02/411354311</t>
  </si>
  <si>
    <t>411354312</t>
  </si>
  <si>
    <t>Podpěrná konstrukce stropů - desek, kleneb a skořepin výška podepření do 4 m tloušťka stropu přes 5 do 15 cm odstranění</t>
  </si>
  <si>
    <t>-585226661</t>
  </si>
  <si>
    <t>https://podminky.urs.cz/item/CS_URS_2025_02/411354312</t>
  </si>
  <si>
    <t>417351115</t>
  </si>
  <si>
    <t>Bednění bočnic ztužujících pásů a věnců včetně vzpěr zřízení</t>
  </si>
  <si>
    <t>-1158796197</t>
  </si>
  <si>
    <t>https://podminky.urs.cz/item/CS_URS_2025_02/417351115</t>
  </si>
  <si>
    <t>(12+6,5)*2*0,3</t>
  </si>
  <si>
    <t>(12+6,5*2)*2*0,15   "atika"</t>
  </si>
  <si>
    <t>417351116</t>
  </si>
  <si>
    <t>Bednění bočnic ztužujících pásů a věnců včetně vzpěr odstranění</t>
  </si>
  <si>
    <t>1101688858</t>
  </si>
  <si>
    <t>https://podminky.urs.cz/item/CS_URS_2025_02/417351116</t>
  </si>
  <si>
    <t>(12+6,5*2)*2*0,15  "atika"</t>
  </si>
  <si>
    <t>953511112</t>
  </si>
  <si>
    <t>Nosný tepelně-izolační prvek pro přerušení tepelných mostů pro betonové balkónové desky tloušťky 160, 180 nebo 200 mm, délka 1 m volně vyložené, se smykovou výztuží D8, počet prutů 8 x D8</t>
  </si>
  <si>
    <t>-1080716734</t>
  </si>
  <si>
    <t>https://podminky.urs.cz/item/CS_URS_2025_02/953511112</t>
  </si>
  <si>
    <t>ISO nosník</t>
  </si>
  <si>
    <t>311113131</t>
  </si>
  <si>
    <t>Nadzákladové zdi z betonových tvárnic ztraceného bednění hladkých včetně výplně z betonu C 16/20, tloušťky zdiva přes 100 do 150 mm</t>
  </si>
  <si>
    <t>1920222658</t>
  </si>
  <si>
    <t>https://podminky.urs.cz/item/CS_URS_2025_02/311113131</t>
  </si>
  <si>
    <t>atika</t>
  </si>
  <si>
    <t>(12+6,5*2)*0,4</t>
  </si>
  <si>
    <t>Úpravy povrchů, podlahy a osazování výplní</t>
  </si>
  <si>
    <t>611341121</t>
  </si>
  <si>
    <t>Omítka sádrová nebo vápenosádrová vnitřních ploch nanášená ručně jednovrstvá, tloušťky do 10 mm hladká vodorovných konstrukcí stropů rovných</t>
  </si>
  <si>
    <t>578225188</t>
  </si>
  <si>
    <t>https://podminky.urs.cz/item/CS_URS_2025_02/611341121</t>
  </si>
  <si>
    <t>11,45*4,45</t>
  </si>
  <si>
    <t>611341191</t>
  </si>
  <si>
    <t>Omítka sádrová nebo vápenosádrová vnitřních ploch nanášená ručně Příplatek k cenám za každých dalších i započatých 5 mm tloušťky omítky přes 10 mm stropů</t>
  </si>
  <si>
    <t>-116694105</t>
  </si>
  <si>
    <t>https://podminky.urs.cz/item/CS_URS_2025_02/611341191</t>
  </si>
  <si>
    <t>612341121</t>
  </si>
  <si>
    <t>Omítka sádrová nebo vápenosádrová vnitřních ploch nanášená ručně jednovrstvá, tloušťky do 10 mm hladká svislých konstrukcí stěn</t>
  </si>
  <si>
    <t>-1921929394</t>
  </si>
  <si>
    <t>https://podminky.urs.cz/item/CS_URS_2025_02/612341121</t>
  </si>
  <si>
    <t>(3,8+4,45)*2*2,45</t>
  </si>
  <si>
    <t>(2+4,45)*2*2,45*2</t>
  </si>
  <si>
    <t>(2,65+0,9)*2*2,45*3</t>
  </si>
  <si>
    <t>(3,07+1,66)*2*2,45</t>
  </si>
  <si>
    <t>612341191</t>
  </si>
  <si>
    <t>Omítka sádrová nebo vápenosádrová vnitřních ploch nanášená ručně Příplatek k cenám za každých dalších i započatých 5 mm tloušťky omítky přes 10 mm stěn</t>
  </si>
  <si>
    <t>1425588200</t>
  </si>
  <si>
    <t>https://podminky.urs.cz/item/CS_URS_2025_02/612341191</t>
  </si>
  <si>
    <t>622321141</t>
  </si>
  <si>
    <t>Omítka vápenocementová vnějších ploch nanášená ručně dvouvrstvá, tloušťky jádrové omítky do 15 mm a tloušťky štuku do 3 mm štuková stěn</t>
  </si>
  <si>
    <t>-1730826636</t>
  </si>
  <si>
    <t>https://podminky.urs.cz/item/CS_URS_2025_02/622321141</t>
  </si>
  <si>
    <t>(12,25+5,25)*2*3,25</t>
  </si>
  <si>
    <t>622321191</t>
  </si>
  <si>
    <t>Omítka vápenocementová vnějších ploch nanášená ručně Příplatek k cenám za každých dalších i započatých 5 mm tloušťky omítky přes 15 mm stěn</t>
  </si>
  <si>
    <t>1567376136</t>
  </si>
  <si>
    <t>https://podminky.urs.cz/item/CS_URS_2025_02/622321191</t>
  </si>
  <si>
    <t>631311125</t>
  </si>
  <si>
    <t>Mazanina z betonu prostého bez zvýšených nároků na prostředí tl. přes 80 do 120 mm tř. C 20/25</t>
  </si>
  <si>
    <t>444498928</t>
  </si>
  <si>
    <t>https://podminky.urs.cz/item/CS_URS_2025_02/631311125</t>
  </si>
  <si>
    <t>(12,25-0,4*2)*(5,25-0,4*2)*0,08</t>
  </si>
  <si>
    <t>631319012</t>
  </si>
  <si>
    <t>Příplatek k cenám mazanin za úpravu povrchu mazaniny přehlazením, mazanina tl. přes 80 do 120 mm</t>
  </si>
  <si>
    <t>-602822101</t>
  </si>
  <si>
    <t>https://podminky.urs.cz/item/CS_URS_2025_02/631319012</t>
  </si>
  <si>
    <t>631319173</t>
  </si>
  <si>
    <t>Příplatek k cenám mazanin za stržení povrchu spodní vrstvy mazaniny latí před vložením výztuže nebo pletiva pro tl. obou vrstev mazaniny přes 80 do 120 mm</t>
  </si>
  <si>
    <t>869160836</t>
  </si>
  <si>
    <t>https://podminky.urs.cz/item/CS_URS_2025_02/631319173</t>
  </si>
  <si>
    <t>631362021</t>
  </si>
  <si>
    <t>Výztuž mazanin ze svařovaných sítí z drátů typu KARI</t>
  </si>
  <si>
    <t>-1613969906</t>
  </si>
  <si>
    <t>https://podminky.urs.cz/item/CS_URS_2025_02/631362021</t>
  </si>
  <si>
    <t>(12,25-0,4*2)*(5,25-0,4*2)*0,002*1,3</t>
  </si>
  <si>
    <t>632450122</t>
  </si>
  <si>
    <t>Potěr cementový vyrovnávací ze suchých směsí v pásu o průměrné (střední) tl. přes 20 do 30 mm</t>
  </si>
  <si>
    <t>-546452546</t>
  </si>
  <si>
    <t>https://podminky.urs.cz/item/CS_URS_2025_02/632450122</t>
  </si>
  <si>
    <t>(12,25-0,4*2)*(5,25-0,4*2)</t>
  </si>
  <si>
    <t>632451234</t>
  </si>
  <si>
    <t>Potěr cementový samonivelační litý tř. C 25, tl. přes 45 do 50 mm</t>
  </si>
  <si>
    <t>876611137</t>
  </si>
  <si>
    <t>https://podminky.urs.cz/item/CS_URS_2025_02/632451234</t>
  </si>
  <si>
    <t>632451292</t>
  </si>
  <si>
    <t>Potěr cementový samonivelační litý Příplatek k cenám za každých dalších i započatých 5 mm tloušťky přes 50 mm tř. C 25</t>
  </si>
  <si>
    <t>331500131</t>
  </si>
  <si>
    <t>https://podminky.urs.cz/item/CS_URS_2025_02/632451292</t>
  </si>
  <si>
    <t>634111113</t>
  </si>
  <si>
    <t>Obvodová dilatace mezi stěnou a mazaninou nebo potěrem pružnou těsnicí páskou na bázi syntetického kaučuku výšky 80 mm</t>
  </si>
  <si>
    <t>-413282089</t>
  </si>
  <si>
    <t>https://podminky.urs.cz/item/CS_URS_2025_02/634111113</t>
  </si>
  <si>
    <t>((12,25-0,4*2)+(5,25-0,4*2))*2</t>
  </si>
  <si>
    <t>64</t>
  </si>
  <si>
    <t>941111131</t>
  </si>
  <si>
    <t>Lešení řadové trubkové lehké pracovní s podlahami s provozním zatížením tř. 3 do 200 kg/m2 šířky tř. W12 od 1,2 do 1,5 m, výšky výšky do 10 m montáž</t>
  </si>
  <si>
    <t>1635153738</t>
  </si>
  <si>
    <t>https://podminky.urs.cz/item/CS_URS_2025_02/941111131</t>
  </si>
  <si>
    <t>(12,25+5,25)*2*2,5</t>
  </si>
  <si>
    <t>65</t>
  </si>
  <si>
    <t>941111231</t>
  </si>
  <si>
    <t>Lešení řadové trubkové lehké pracovní s podlahami s provozním zatížením tř. 3 do 200 kg/m2 šířky tř. W12 od 1,2 do 1,5 m, výšky výšky do 10 m příplatek k ceně za každý den použití</t>
  </si>
  <si>
    <t>-934027377</t>
  </si>
  <si>
    <t>https://podminky.urs.cz/item/CS_URS_2025_02/941111231</t>
  </si>
  <si>
    <t>(12,25+5,25)*2*2,5*120</t>
  </si>
  <si>
    <t>66</t>
  </si>
  <si>
    <t>941111831</t>
  </si>
  <si>
    <t>Lešení řadové trubkové lehké pracovní s podlahami s provozním zatížením tř. 3 do 200 kg/m2 šířky tř. W12 od 1,2 do 1,5 m, výšky výšky do 10 m demontáž</t>
  </si>
  <si>
    <t>-249995815</t>
  </si>
  <si>
    <t>https://podminky.urs.cz/item/CS_URS_2025_02/941111831</t>
  </si>
  <si>
    <t>67</t>
  </si>
  <si>
    <t>952901111</t>
  </si>
  <si>
    <t>Vyčištění budov nebo objektů před předáním do užívání budov bytové nebo občanské výstavby, světlé výšky podlaží do 4 m</t>
  </si>
  <si>
    <t>-1274517003</t>
  </si>
  <si>
    <t>https://podminky.urs.cz/item/CS_URS_2025_02/952901111</t>
  </si>
  <si>
    <t>68</t>
  </si>
  <si>
    <t>953943211</t>
  </si>
  <si>
    <t>Osazování drobných kovových předmětů kotvených do stěny hasicího přístroje</t>
  </si>
  <si>
    <t>-712032564</t>
  </si>
  <si>
    <t>https://podminky.urs.cz/item/CS_URS_2025_02/953943211</t>
  </si>
  <si>
    <t>69</t>
  </si>
  <si>
    <t>44932114</t>
  </si>
  <si>
    <t>přístroj hasicí ruční práškový nástěnný hasební schopnost 27A, 183B, C</t>
  </si>
  <si>
    <t>1664001959</t>
  </si>
  <si>
    <t>Poznámka k položce:_x000D_
Popis viz. v.č. D.1.1. 18 - ozn. výr. O11</t>
  </si>
  <si>
    <t>70</t>
  </si>
  <si>
    <t>998011001</t>
  </si>
  <si>
    <t>Přesun hmot pro budovy občanské výstavby, bydlení, výrobu a služby s nosnou svislou konstrukcí zděnou z cihel, tvárnic nebo kamene vodorovná dopravní vzdálenost do 100 m základní pro budovy výšky do 6 m</t>
  </si>
  <si>
    <t>1972260646</t>
  </si>
  <si>
    <t>https://podminky.urs.cz/item/CS_URS_2025_02/998011001</t>
  </si>
  <si>
    <t>71</t>
  </si>
  <si>
    <t>998011018</t>
  </si>
  <si>
    <t>Přesun hmot pro budovy občanské výstavby, bydlení, výrobu a služby s nosnou svislou konstrukcí zděnou z cihel, tvárnic nebo kamene Příplatek k cenám za zvětšený přesun přes vymezenou vodorovnou dopravní vzdálenost do 5000 m</t>
  </si>
  <si>
    <t>2122931451</t>
  </si>
  <si>
    <t>https://podminky.urs.cz/item/CS_URS_2025_02/998011018</t>
  </si>
  <si>
    <t>72</t>
  </si>
  <si>
    <t>998011019</t>
  </si>
  <si>
    <t>Přesun hmot pro budovy občanské výstavby, bydlení, výrobu a služby s nosnou svislou konstrukcí zděnou z cihel, tvárnic nebo kamene Příplatek k cenám za zvětšený přesun přes vymezenou vodorovnou dopravní vzdálenost za každých dalších započatých 5000 m</t>
  </si>
  <si>
    <t>-1738957084</t>
  </si>
  <si>
    <t>https://podminky.urs.cz/item/CS_URS_2025_02/998011019</t>
  </si>
  <si>
    <t>711</t>
  </si>
  <si>
    <t>Izolace proti vodě, vlhkosti a plynům</t>
  </si>
  <si>
    <t>73</t>
  </si>
  <si>
    <t>711111001</t>
  </si>
  <si>
    <t>Provedení izolace proti zemní vlhkosti natěradly a tmely za studena na ploše vodorovné V jednonásobným nátěrem penetračním</t>
  </si>
  <si>
    <t>1859047915</t>
  </si>
  <si>
    <t>https://podminky.urs.cz/item/CS_URS_2025_02/711111001</t>
  </si>
  <si>
    <t>74</t>
  </si>
  <si>
    <t>11163150</t>
  </si>
  <si>
    <t>lak penetrační asfaltový</t>
  </si>
  <si>
    <t>-2052186049</t>
  </si>
  <si>
    <t>12,25*5,25*0,4/1000</t>
  </si>
  <si>
    <t>75</t>
  </si>
  <si>
    <t>711112001</t>
  </si>
  <si>
    <t>Provedení izolace proti zemní vlhkosti natěradly a tmely za studena na ploše svislé S jednonásobným nátěrem penetračním</t>
  </si>
  <si>
    <t>1554070122</t>
  </si>
  <si>
    <t>https://podminky.urs.cz/item/CS_URS_2025_02/711112001</t>
  </si>
  <si>
    <t>opěrná stěna -  izolace</t>
  </si>
  <si>
    <t>5,35*(1,9+0,5)+7*(1,4+0,5)+4,5*(1,25+0,15)+4,5*(0,75+0,15)</t>
  </si>
  <si>
    <t>76</t>
  </si>
  <si>
    <t>-1768371766</t>
  </si>
  <si>
    <t>opěrná stěna - izolace</t>
  </si>
  <si>
    <t>(5,35*(1,9+0,5)+7*(1,4+0,5)+4,5*(1,25+0,15)+4,5*(0,75+0,15))*0,4/1000</t>
  </si>
  <si>
    <t>77</t>
  </si>
  <si>
    <t>711142559.1</t>
  </si>
  <si>
    <t>Provedení izolace proti zemní vlhkosti pásy přitavením NAIP na ploše svislé S</t>
  </si>
  <si>
    <t>1426481338</t>
  </si>
  <si>
    <t>https://podminky.urs.cz/item/CS_URS_2025_02/711142559.1</t>
  </si>
  <si>
    <t>opěrná stěna - izolace, 2 vrstvy</t>
  </si>
  <si>
    <t>(5,35*(1,9+0,5)+7*(1,4+0,5)+4,5*(1,25+0,15)+4,5*(0,75+0,15))*2</t>
  </si>
  <si>
    <t>78</t>
  </si>
  <si>
    <t>62853004</t>
  </si>
  <si>
    <t>pás asfaltový natavitelný modifikovaný SBS s vložkou ze skleněné tkaniny a spalitelnou PE fólií nebo jemnozrnným minerálním posypem na horním povrchu tl 4,0mm</t>
  </si>
  <si>
    <t>1201472555</t>
  </si>
  <si>
    <t>(5,35*(1,9+0,5)+7*(1,4+0,5)+4,5*(1,25+0,15)+4,5*(0,75+0,15))*2*1,1</t>
  </si>
  <si>
    <t>79</t>
  </si>
  <si>
    <t>713123211</t>
  </si>
  <si>
    <t>Montáž tepelně izolačního systému základové desky z XPS desek na svislé ploše přilepených nízkoexpanzní (PUR) pěnou jednovrstvého tloušťky izolace do 100 mm</t>
  </si>
  <si>
    <t>-955741627</t>
  </si>
  <si>
    <t>https://podminky.urs.cz/item/CS_URS_2025_02/713123211</t>
  </si>
  <si>
    <t>5,35*(1,9)+7*(1,4)+4,5*(1,25)+4,5*(0,75)</t>
  </si>
  <si>
    <t>80</t>
  </si>
  <si>
    <t>28376417</t>
  </si>
  <si>
    <t>deska XPS hrana polodrážková a hladký povrch 300kPA λ=0,035 tl 50mm</t>
  </si>
  <si>
    <t>-120340376</t>
  </si>
  <si>
    <t>(5,35*(1,9)+7*(1,4)+4,5*(1,25)+4,5*(0,75))*1,05</t>
  </si>
  <si>
    <t>81</t>
  </si>
  <si>
    <t>711461103</t>
  </si>
  <si>
    <t>Provedení izolace proti povrchové a podpovrchové tlakové vodě fóliemi na ploše vodorovné V přilepenou v plné ploše</t>
  </si>
  <si>
    <t>-2002142836</t>
  </si>
  <si>
    <t>https://podminky.urs.cz/item/CS_URS_2025_02/711461103</t>
  </si>
  <si>
    <t>izolace - podlahová deska</t>
  </si>
  <si>
    <t>(12,25+2*0,03)*(5,25+2*0,3)</t>
  </si>
  <si>
    <t>82</t>
  </si>
  <si>
    <t>28322004</t>
  </si>
  <si>
    <t>fólie hydroizolační pro spodní stavbu mPVC tl 1,5mm</t>
  </si>
  <si>
    <t>395945340</t>
  </si>
  <si>
    <t>(12,25+2*0,03)*(5,25+2*0,3)*1,05</t>
  </si>
  <si>
    <t>83</t>
  </si>
  <si>
    <t>998711201</t>
  </si>
  <si>
    <t>Přesun hmot pro izolace proti vodě, vlhkosti a plynům stanovený procentní sazbou (%) z ceny vodorovná dopravní vzdálenost do 50 m základní v objektech výšky do 6 m</t>
  </si>
  <si>
    <t>1387978831</t>
  </si>
  <si>
    <t>https://podminky.urs.cz/item/CS_URS_2025_02/998711201</t>
  </si>
  <si>
    <t>712</t>
  </si>
  <si>
    <t>Povlakové krytiny</t>
  </si>
  <si>
    <t>84</t>
  </si>
  <si>
    <t>712311101</t>
  </si>
  <si>
    <t>Provedení povlakové krytiny střech plochých do 10° natěradly a tmely za studena nátěrem lakem penetračním nebo asfaltovým</t>
  </si>
  <si>
    <t>-708191712</t>
  </si>
  <si>
    <t>https://podminky.urs.cz/item/CS_URS_2025_02/712311101</t>
  </si>
  <si>
    <t>plochá střecha</t>
  </si>
  <si>
    <t>(11,96+0,45*2)*(6,45+0,45)</t>
  </si>
  <si>
    <t>85</t>
  </si>
  <si>
    <t>1155739403</t>
  </si>
  <si>
    <t>(11,96+0,45*2)*(6,45+0,45)*0,4/1000</t>
  </si>
  <si>
    <t>86</t>
  </si>
  <si>
    <t>712341559</t>
  </si>
  <si>
    <t>Provedení povlakové krytiny střech plochých do 10° pásy přitavením NAIP v plné ploše</t>
  </si>
  <si>
    <t>20532763</t>
  </si>
  <si>
    <t>https://podminky.urs.cz/item/CS_URS_2025_02/712341559</t>
  </si>
  <si>
    <t>87</t>
  </si>
  <si>
    <t>487263868</t>
  </si>
  <si>
    <t>(11,96+0,45*2)*(6,45+0,45)*1,1</t>
  </si>
  <si>
    <t>88</t>
  </si>
  <si>
    <t>712363352</t>
  </si>
  <si>
    <t>Povlakové krytiny střech plochých do 10° z tvarovaných poplastovaných lišt pro mPVC vnitřní koutová lišta rš 100 mm</t>
  </si>
  <si>
    <t>1715716452</t>
  </si>
  <si>
    <t>https://podminky.urs.cz/item/CS_URS_2025_02/712363352</t>
  </si>
  <si>
    <t>Poznámka k položce:_x000D_
Popis viz. v.č. D.1.1. 18 - ozn. výr. O5</t>
  </si>
  <si>
    <t>11,75+6,2*2</t>
  </si>
  <si>
    <t>89</t>
  </si>
  <si>
    <t>712363353</t>
  </si>
  <si>
    <t>Povlakové krytiny střech plochých do 10° z tvarovaných poplastovaných lišt pro mPVC vnější koutová lišta rš 100 mm</t>
  </si>
  <si>
    <t>-910876661</t>
  </si>
  <si>
    <t>https://podminky.urs.cz/item/CS_URS_2025_02/712363353</t>
  </si>
  <si>
    <t>Poznámka k položce:_x000D_
Popis viz. v.č. D.1.1. 18 - ozn. výr. O6</t>
  </si>
  <si>
    <t>90</t>
  </si>
  <si>
    <t>712363606</t>
  </si>
  <si>
    <t>Provedení povlakové krytiny střech plochých do 10° z mechanicky kotvených hydroizolačních fólií včetně položení fólie a horkovzdušného svaření tl. tepelné izolace přes 240 mm budovy výšky do 18 m, kotvené do betonu rohové pole</t>
  </si>
  <si>
    <t>443251423</t>
  </si>
  <si>
    <t>https://podminky.urs.cz/item/CS_URS_2025_02/712363606</t>
  </si>
  <si>
    <t>91</t>
  </si>
  <si>
    <t>28322014</t>
  </si>
  <si>
    <t>fólie hydroizolační střešní mPVC mechanicky kotvená šedá tl 1,2mm</t>
  </si>
  <si>
    <t>636203319</t>
  </si>
  <si>
    <t>92</t>
  </si>
  <si>
    <t>712391171</t>
  </si>
  <si>
    <t>Provedení povlakové krytiny střech plochých do 10° -ostatní práce provedení vrstvy textilní podkladní</t>
  </si>
  <si>
    <t>1257294405</t>
  </si>
  <si>
    <t>https://podminky.urs.cz/item/CS_URS_2025_02/712391171</t>
  </si>
  <si>
    <t>93</t>
  </si>
  <si>
    <t>69311010</t>
  </si>
  <si>
    <t>geotextilie tkaná separační, filtrační, výztužná PP pevnost v tahu 80kN/m</t>
  </si>
  <si>
    <t>-2037148786</t>
  </si>
  <si>
    <t>94</t>
  </si>
  <si>
    <t>998712201</t>
  </si>
  <si>
    <t>Přesun hmot pro povlakové krytiny stanovený procentní sazbou (%) z ceny vodorovná dopravní vzdálenost do 50 m základní v objektech výšky do 6 m</t>
  </si>
  <si>
    <t>-399215432</t>
  </si>
  <si>
    <t>https://podminky.urs.cz/item/CS_URS_2025_02/998712201</t>
  </si>
  <si>
    <t>713</t>
  </si>
  <si>
    <t>Izolace tepelné</t>
  </si>
  <si>
    <t>95</t>
  </si>
  <si>
    <t>317998142</t>
  </si>
  <si>
    <t>Izolace tepelná mezi překlady z extrudovaného polystyrenu jakékoliv výšky, tloušťky přes 50 do 70 mm</t>
  </si>
  <si>
    <t>-1049932042</t>
  </si>
  <si>
    <t>https://podminky.urs.cz/item/CS_URS_2025_02/317998142</t>
  </si>
  <si>
    <t>1,5*0,24*1+1,75*0,24*4+3,0*0,24*1 "překlady"</t>
  </si>
  <si>
    <t>96</t>
  </si>
  <si>
    <t>713141131</t>
  </si>
  <si>
    <t>Montáž tepelné izolace střech plochých rohožemi, pásy, deskami, dílci, bloky (izolační materiál ve specifikaci) přilepenými za studena jednovrstvá zplna</t>
  </si>
  <si>
    <t>-1343810925</t>
  </si>
  <si>
    <t>https://podminky.urs.cz/item/CS_URS_2025_02/713141131</t>
  </si>
  <si>
    <t>12*6,5 "plocha střechy"</t>
  </si>
  <si>
    <t>(6,5*2+12)*0,2 "zateplení hrany betonové stropní desky"</t>
  </si>
  <si>
    <t>97</t>
  </si>
  <si>
    <t>713141331</t>
  </si>
  <si>
    <t>Montáž tepelné izolace střech plochých spádovými klíny v ploše přilepenými za studena zplna</t>
  </si>
  <si>
    <t>551307801</t>
  </si>
  <si>
    <t>https://podminky.urs.cz/item/CS_URS_2025_02/713141331</t>
  </si>
  <si>
    <t>98</t>
  </si>
  <si>
    <t>28376426</t>
  </si>
  <si>
    <t>deska XPS hrana polodrážková a hladký povrch 300kPA λ=0,035 tl 150mm</t>
  </si>
  <si>
    <t>-1469403993</t>
  </si>
  <si>
    <t>12*0,3 "izolace přesah okapu"</t>
  </si>
  <si>
    <t>99</t>
  </si>
  <si>
    <t>28376515</t>
  </si>
  <si>
    <t>deska izolační PIR s oboustrannou kompozitní fólií s Al vložkou pro ploché střechy λ=0,022-0,023 tl 90mm</t>
  </si>
  <si>
    <t>-1636036445</t>
  </si>
  <si>
    <t>(6,5*2+12)*0,2*1,1 "zateplení hrany betonové stropní desky"</t>
  </si>
  <si>
    <t>100</t>
  </si>
  <si>
    <t>28372300.R</t>
  </si>
  <si>
    <t>deska EPS 100 pro konstrukce s běžným zatížením λ=0,037-spádové klíny</t>
  </si>
  <si>
    <t>1569328503</t>
  </si>
  <si>
    <t>12*6,5*0,3 "izolant střecha"</t>
  </si>
  <si>
    <t>101</t>
  </si>
  <si>
    <t>713121121</t>
  </si>
  <si>
    <t>Montáž tepelné izolace podlah rohožemi, pásy, deskami, dílci, bloky (izolační materiál ve specifikaci) kladenými volně dvouvrstvá</t>
  </si>
  <si>
    <t>416265430</t>
  </si>
  <si>
    <t>https://podminky.urs.cz/item/CS_URS_2025_02/713121121</t>
  </si>
  <si>
    <t>102</t>
  </si>
  <si>
    <t>28375909</t>
  </si>
  <si>
    <t>deska EPS 150 pro konstrukce s vysokým zatížením λ=0,035 tl 50mm</t>
  </si>
  <si>
    <t>-36245717</t>
  </si>
  <si>
    <t>(12,25-0,4*2)*(5,25-0,4*2)*2*1,05</t>
  </si>
  <si>
    <t>103</t>
  </si>
  <si>
    <t>998713201</t>
  </si>
  <si>
    <t>Přesun hmot pro izolace tepelné stanovený procentní sazbou (%) z ceny vodorovná dopravní vzdálenost do 50 m s užitím mechanizace v objektech výšky do 6 m</t>
  </si>
  <si>
    <t>-1897731872</t>
  </si>
  <si>
    <t>https://podminky.urs.cz/item/CS_URS_2025_02/998713201</t>
  </si>
  <si>
    <t>104</t>
  </si>
  <si>
    <t>762341017</t>
  </si>
  <si>
    <t>Bednění střech střech rovných sklonu do 60° s vyřezáním otvorů z dřevoštěpkových desek OSB šroubovaných na krokve na sraz, tloušťky desky 25 mm</t>
  </si>
  <si>
    <t>-1093101553</t>
  </si>
  <si>
    <t>https://podminky.urs.cz/item/CS_URS_2025_02/762341017</t>
  </si>
  <si>
    <t>přesah u okapu, 2 vrstvy</t>
  </si>
  <si>
    <t>12,25*0,5*2</t>
  </si>
  <si>
    <t>105</t>
  </si>
  <si>
    <t>762341280</t>
  </si>
  <si>
    <t>Montáž bednění střech rovných a šikmých sklonu do 60° s vyřezáním otvorů z desek cementotřískových nebo cementových na sraz</t>
  </si>
  <si>
    <t>-1089733011</t>
  </si>
  <si>
    <t>https://podminky.urs.cz/item/CS_URS_2025_02/762341280</t>
  </si>
  <si>
    <t>překližka, oplechování atiky, 2 vrstvy</t>
  </si>
  <si>
    <t>(12,25+6,45*2)*0,20*2</t>
  </si>
  <si>
    <t>106</t>
  </si>
  <si>
    <t>60621154</t>
  </si>
  <si>
    <t>překližka vodovzdorná protiskl/hladká bříza tl 21mm</t>
  </si>
  <si>
    <t>1033248261</t>
  </si>
  <si>
    <t>(12,25+6,45*2)*0,20*2*1,1</t>
  </si>
  <si>
    <t>107</t>
  </si>
  <si>
    <t>241350274</t>
  </si>
  <si>
    <t>763</t>
  </si>
  <si>
    <t>Konstrukce suché výstavby</t>
  </si>
  <si>
    <t>108</t>
  </si>
  <si>
    <t>763131451</t>
  </si>
  <si>
    <t>Podhled ze sádrokartonových desek dvouvrstvá zavěšená spodní konstrukce z ocelových profilů CD, UD jednoduše opláštěná deskou impregnovanou H2, tl. 12,5 mm, bez izolace</t>
  </si>
  <si>
    <t>1837615309</t>
  </si>
  <si>
    <t>https://podminky.urs.cz/item/CS_URS_2025_02/763131451</t>
  </si>
  <si>
    <t>109</t>
  </si>
  <si>
    <t>763411116</t>
  </si>
  <si>
    <t>Sanitární příčky vhodné do mokrého prostředí dělící z kompaktních desek tl. 13 mm</t>
  </si>
  <si>
    <t>-59445720</t>
  </si>
  <si>
    <t>https://podminky.urs.cz/item/CS_URS_2025_02/763411116</t>
  </si>
  <si>
    <t>1,7*2,05*3+2*2,05 "muži"</t>
  </si>
  <si>
    <t>1,7*2,05*3+2*2,05 "ženy"</t>
  </si>
  <si>
    <t>110</t>
  </si>
  <si>
    <t>763411126</t>
  </si>
  <si>
    <t>Sanitární příčky vhodné do mokrého prostředí dveře vnitřní do sanitárních příček šířky do 800 mm, výšky do 2 000 mm z kompaktních desek včetně nerezového kování tl. 13 mm</t>
  </si>
  <si>
    <t>624388984</t>
  </si>
  <si>
    <t>https://podminky.urs.cz/item/CS_URS_2025_02/763411126</t>
  </si>
  <si>
    <t>2 "muži"</t>
  </si>
  <si>
    <t>2 "ženy"</t>
  </si>
  <si>
    <t>111</t>
  </si>
  <si>
    <t>998763401</t>
  </si>
  <si>
    <t>Přesun hmot pro konstrukce montované z desek sádrokartonových, sádrovláknitých, cementovláknitých nebo cementových stanovený procentní sazbou (%) z ceny vodorovná dopravní vzdálenost do 50 m základní v objektech výšky do 6 m</t>
  </si>
  <si>
    <t>-279616939</t>
  </si>
  <si>
    <t>https://podminky.urs.cz/item/CS_URS_2025_02/998763401</t>
  </si>
  <si>
    <t>764</t>
  </si>
  <si>
    <t>Konstrukce klempířské</t>
  </si>
  <si>
    <t>112</t>
  </si>
  <si>
    <t>764212662</t>
  </si>
  <si>
    <t>Oplechování střešních prvků z pozinkovaného plechu s povrchovou úpravou okapu střechy rovné okapovým plechem rš 200 mm</t>
  </si>
  <si>
    <t>1975036897</t>
  </si>
  <si>
    <t>https://podminky.urs.cz/item/CS_URS_2025_02/764212662</t>
  </si>
  <si>
    <t>Poznámka k položce:_x000D_
Popis viz. v.č. D.1.1. 18 - ozn. výr. O8</t>
  </si>
  <si>
    <t>11,75</t>
  </si>
  <si>
    <t>113</t>
  </si>
  <si>
    <t>764214606</t>
  </si>
  <si>
    <t>Oplechování horních ploch zdí a nadezdívek (atik) z pozinkovaného plechu s povrchovou úpravou mechanicky kotvené rš 500 mm</t>
  </si>
  <si>
    <t>-1289433190</t>
  </si>
  <si>
    <t>https://podminky.urs.cz/item/CS_URS_2025_02/764214606</t>
  </si>
  <si>
    <t>12,25+6,65*2</t>
  </si>
  <si>
    <t>114</t>
  </si>
  <si>
    <t>764215646</t>
  </si>
  <si>
    <t>Oplechování horních ploch zdí a nadezdívek (atik) z pozinkovaného plechu s povrchovou úpravou Příplatek k cenám za zvýšenou pracnost při provedení rohu nebo koutu přes rš 400 mm</t>
  </si>
  <si>
    <t>1469189940</t>
  </si>
  <si>
    <t>https://podminky.urs.cz/item/CS_URS_2025_02/764215646</t>
  </si>
  <si>
    <t>115</t>
  </si>
  <si>
    <t>764216642</t>
  </si>
  <si>
    <t>Oplechování parapetů z pozinkovaného plechu s povrchovou úpravou rovných celoplošně lepené, bez rohů rš 200 mm</t>
  </si>
  <si>
    <t>1318923231</t>
  </si>
  <si>
    <t>https://podminky.urs.cz/item/CS_URS_2025_02/764216642</t>
  </si>
  <si>
    <t>Poznámka k položce:_x000D_
Popis viz. v.č. D.1.1. 18 - ozn. výr. O4</t>
  </si>
  <si>
    <t>0,75*3</t>
  </si>
  <si>
    <t>116</t>
  </si>
  <si>
    <t>764216643</t>
  </si>
  <si>
    <t>Oplechování parapetů z pozinkovaného plechu s povrchovou úpravou rovných celoplošně lepené, bez rohů rš 250 mm</t>
  </si>
  <si>
    <t>-1741757646</t>
  </si>
  <si>
    <t>https://podminky.urs.cz/item/CS_URS_2025_02/764216643</t>
  </si>
  <si>
    <t>1,25*4</t>
  </si>
  <si>
    <t>117</t>
  </si>
  <si>
    <t>764511602</t>
  </si>
  <si>
    <t>Žlab podokapní z pozinkovaného plechu s povrchovou úpravou včetně háků a čel půlkruhový rš 330 mm</t>
  </si>
  <si>
    <t>176355953</t>
  </si>
  <si>
    <t>https://podminky.urs.cz/item/CS_URS_2025_02/764511602</t>
  </si>
  <si>
    <t>Poznámka k položce:_x000D_
Popis viz. v.č. D.1.1. 18 - ozn. výr. O9</t>
  </si>
  <si>
    <t>11,6</t>
  </si>
  <si>
    <t>118</t>
  </si>
  <si>
    <t>764518622</t>
  </si>
  <si>
    <t>Svod z pozinkovaného plechu s upraveným povrchem včetně objímek, kolen a odskoků kruhový, průměru 100 mm</t>
  </si>
  <si>
    <t>231039892</t>
  </si>
  <si>
    <t>https://podminky.urs.cz/item/CS_URS_2025_02/764518622</t>
  </si>
  <si>
    <t>Poznámka k položce:_x000D_
Popis viz. v.č. D.1.1. 18 - ozn. výr. O10</t>
  </si>
  <si>
    <t>119</t>
  </si>
  <si>
    <t>998764201</t>
  </si>
  <si>
    <t>Přesun hmot pro konstrukce klempířské stanovený procentní sazbou (%) z ceny vodorovná dopravní vzdálenost do 50 m s užitím mechanizace v objektech výšky do 6 m</t>
  </si>
  <si>
    <t>-1870452447</t>
  </si>
  <si>
    <t>https://podminky.urs.cz/item/CS_URS_2025_02/998764201</t>
  </si>
  <si>
    <t>766</t>
  </si>
  <si>
    <t>Konstrukce truhlářské</t>
  </si>
  <si>
    <t>120</t>
  </si>
  <si>
    <t>766412222</t>
  </si>
  <si>
    <t>Montáž obložení stěn palubkami na pero a drážku plochy přes 5 m2 modřínovými, šířky přes 60 do 80 mm</t>
  </si>
  <si>
    <t>1671374371</t>
  </si>
  <si>
    <t>https://podminky.urs.cz/item/CS_URS_2025_02/766412222</t>
  </si>
  <si>
    <t xml:space="preserve"> 1,5*(12,25+0,72*2)+12,25*0,72 "přesah střechy D1b"</t>
  </si>
  <si>
    <t>121</t>
  </si>
  <si>
    <t>61191164</t>
  </si>
  <si>
    <t>palubky obkladové sibiřský modřín profil rhombus 25x70mm jakost A/B</t>
  </si>
  <si>
    <t>-1332039266</t>
  </si>
  <si>
    <t>(12,25+5,25)*2*3,25*1,1</t>
  </si>
  <si>
    <t xml:space="preserve"> 1,5*(12,25+0,72*2)+12,25*0,72*1,1 "přesah střechy D1b"</t>
  </si>
  <si>
    <t>122</t>
  </si>
  <si>
    <t>766417211</t>
  </si>
  <si>
    <t>Montáž obložení stěn rošt podkladový</t>
  </si>
  <si>
    <t>691439937</t>
  </si>
  <si>
    <t>https://podminky.urs.cz/item/CS_URS_2025_02/766417211</t>
  </si>
  <si>
    <t>(11+25)*2*3,25</t>
  </si>
  <si>
    <t xml:space="preserve"> 25*(1,4+0,72)+3*2*0,72 "přesah střechy D1b"</t>
  </si>
  <si>
    <t>123</t>
  </si>
  <si>
    <t>60512126</t>
  </si>
  <si>
    <t>hranol stavební řezivo průřezu do 120cm2 dl 6-8m</t>
  </si>
  <si>
    <t>-1212886302</t>
  </si>
  <si>
    <t>((11+25)*2*3,25)*0,07*0,04*1,1</t>
  </si>
  <si>
    <t xml:space="preserve"> (25*(1,4+0,72)+3*2*0,72)*0,07*0,04*1,1 "přesah střechy D1b"</t>
  </si>
  <si>
    <t>124</t>
  </si>
  <si>
    <t>766660001</t>
  </si>
  <si>
    <t>Montáž dveřních křídel dřevěných nebo plastových otevíravých do ocelové zárubně povrchově upravených jednokřídlových, šířky do 800 mm</t>
  </si>
  <si>
    <t>545150590</t>
  </si>
  <si>
    <t>https://podminky.urs.cz/item/CS_URS_2025_02/766660001</t>
  </si>
  <si>
    <t>3+2</t>
  </si>
  <si>
    <t>125</t>
  </si>
  <si>
    <t>61162085</t>
  </si>
  <si>
    <t>dveře jednokřídlé dřevotřískové povrch laminátový plné 700x1970-2100mm</t>
  </si>
  <si>
    <t>1644453937</t>
  </si>
  <si>
    <t>126</t>
  </si>
  <si>
    <t>61162086</t>
  </si>
  <si>
    <t>dveře jednokřídlé dřevotřískové povrch laminátový plné 800x1970-2100mm</t>
  </si>
  <si>
    <t>-1930518287</t>
  </si>
  <si>
    <t>127</t>
  </si>
  <si>
    <t>766694116</t>
  </si>
  <si>
    <t>Montáž ostatních truhlářských konstrukcí parapetních desek dřevěných nebo plastových šířky do 300 mm</t>
  </si>
  <si>
    <t>282180414</t>
  </si>
  <si>
    <t>https://podminky.urs.cz/item/CS_URS_2025_02/766694116</t>
  </si>
  <si>
    <t>3*0,75+4*1,25</t>
  </si>
  <si>
    <t>128</t>
  </si>
  <si>
    <t>61144401</t>
  </si>
  <si>
    <t>parapet plastový vnitřní š 250mm</t>
  </si>
  <si>
    <t>309677402</t>
  </si>
  <si>
    <t>(3*0,75+4*1,25)*1,1</t>
  </si>
  <si>
    <t>129</t>
  </si>
  <si>
    <t>61144019</t>
  </si>
  <si>
    <t>koncovka k parapetu plastovému vnitřnímu 1 pár</t>
  </si>
  <si>
    <t>sada</t>
  </si>
  <si>
    <t>-778360065</t>
  </si>
  <si>
    <t>3+4</t>
  </si>
  <si>
    <t>130</t>
  </si>
  <si>
    <t>998766201</t>
  </si>
  <si>
    <t>Přesun hmot pro konstrukce truhlářské stanovený procentní sazbou (%) z ceny vodorovná dopravní vzdálenost do 50 m základní v objektech výšky do 6 m</t>
  </si>
  <si>
    <t>1453874983</t>
  </si>
  <si>
    <t>https://podminky.urs.cz/item/CS_URS_2025_02/998766201</t>
  </si>
  <si>
    <t>642942611</t>
  </si>
  <si>
    <t>Osazování zárubní nebo rámů kovových dveřních lisovaných nebo z úhelníků bez dveřních křídel na montážní pěnu, plochy otvoru do 2,5 m2</t>
  </si>
  <si>
    <t>670353420</t>
  </si>
  <si>
    <t>https://podminky.urs.cz/item/CS_URS_2025_02/642942611</t>
  </si>
  <si>
    <t>132</t>
  </si>
  <si>
    <t>55331461</t>
  </si>
  <si>
    <t>zárubeň jednokřídlá ocelová obložková šroubovací tl stěny 110-150mm rozměru 700/1970, 2100mm</t>
  </si>
  <si>
    <t>-1847964690</t>
  </si>
  <si>
    <t>133</t>
  </si>
  <si>
    <t>55331462</t>
  </si>
  <si>
    <t>zárubeň jednokřídlá ocelová obložková šroubovací tl stěny 110-150mm rozměru 800/1970, 2100mm</t>
  </si>
  <si>
    <t>1479839869</t>
  </si>
  <si>
    <t>767122113.R</t>
  </si>
  <si>
    <t>Montáž sítí ochranných na budovu</t>
  </si>
  <si>
    <t>2040506140</t>
  </si>
  <si>
    <t>1,25*0,75*4</t>
  </si>
  <si>
    <t>135</t>
  </si>
  <si>
    <t>767.21.R</t>
  </si>
  <si>
    <t>Dodávka nerez.sítě s lankem</t>
  </si>
  <si>
    <t>-1919599739</t>
  </si>
  <si>
    <t>Poznámka k položce:_x000D_
Popis a specifikace sítí - v.č.D.1.1 135 -  list 05, 06_x000D_
Označení prvku 27, 28</t>
  </si>
  <si>
    <t>136</t>
  </si>
  <si>
    <t>767531211</t>
  </si>
  <si>
    <t>Montáž vstupních čisticích zón z rohoží kovových nebo plastových plochy do 0,5 m2</t>
  </si>
  <si>
    <t>100160272</t>
  </si>
  <si>
    <t>https://podminky.urs.cz/item/CS_URS_2025_02/767531211</t>
  </si>
  <si>
    <t>137</t>
  </si>
  <si>
    <t>69752035-R1</t>
  </si>
  <si>
    <t>venkovní čistící zóna</t>
  </si>
  <si>
    <t>-718128821</t>
  </si>
  <si>
    <t>provedení dle PD</t>
  </si>
  <si>
    <t>ocelové zinkované profily - 4,8 kg</t>
  </si>
  <si>
    <t>pozinkovaný pororošt - 16,5 kg</t>
  </si>
  <si>
    <t>1*0,5</t>
  </si>
  <si>
    <t>138</t>
  </si>
  <si>
    <t>767620351</t>
  </si>
  <si>
    <t>Montáž oken s izolačními skly z hliníkových nebo ocelových profilů na polyuretanovou pěnu s trojskly otevíravých do zdiva, plochy do 0,6 m2</t>
  </si>
  <si>
    <t>369256220</t>
  </si>
  <si>
    <t>https://podminky.urs.cz/item/CS_URS_2025_02/767620351</t>
  </si>
  <si>
    <t>0,75*0,75*3</t>
  </si>
  <si>
    <t>139</t>
  </si>
  <si>
    <t>767620352</t>
  </si>
  <si>
    <t>Montáž oken s izolačními skly z hliníkových nebo ocelových profilů na polyuretanovou pěnu s trojskly otevíravých do zdiva, plochy přes 0,6 do 1,5 m2</t>
  </si>
  <si>
    <t>-1338337950</t>
  </si>
  <si>
    <t>https://podminky.urs.cz/item/CS_URS_2025_02/767620352</t>
  </si>
  <si>
    <t>140</t>
  </si>
  <si>
    <t>55341009</t>
  </si>
  <si>
    <t>okno Al otevíravé/sklopné trojsklo do plochy 1m2</t>
  </si>
  <si>
    <t>58194870</t>
  </si>
  <si>
    <t>141</t>
  </si>
  <si>
    <t>767640111</t>
  </si>
  <si>
    <t>Montáž dveří ocelových nebo hliníkových vchodových jednokřídlových bez nadsvětlíku</t>
  </si>
  <si>
    <t>1371743759</t>
  </si>
  <si>
    <t>https://podminky.urs.cz/item/CS_URS_2025_02/767640111</t>
  </si>
  <si>
    <t>142</t>
  </si>
  <si>
    <t>55341330</t>
  </si>
  <si>
    <t>dveře jednokřídlé Al plné max rozměru otvoru 2,42m2 bezpečnostní třídy RC2</t>
  </si>
  <si>
    <t>-841847679</t>
  </si>
  <si>
    <t>143</t>
  </si>
  <si>
    <t>767640221</t>
  </si>
  <si>
    <t>Montáž dveří ocelových nebo hliníkových vchodových dvoukřídlové bez nadsvětlíku</t>
  </si>
  <si>
    <t>689458978</t>
  </si>
  <si>
    <t>https://podminky.urs.cz/item/CS_URS_2025_02/767640221</t>
  </si>
  <si>
    <t>144</t>
  </si>
  <si>
    <t>55341187.R</t>
  </si>
  <si>
    <t>dveře dvoukřídlé hliníkové 1500x2300 mm</t>
  </si>
  <si>
    <t>664213870</t>
  </si>
  <si>
    <t>Poznámka k položce:_x000D_
Popis viz. v.č. D.1.1. 18 - ozn. výr. O3</t>
  </si>
  <si>
    <t>145</t>
  </si>
  <si>
    <t>767995112</t>
  </si>
  <si>
    <t>Montáž ostatních atypických zámečnických konstrukcí hmotnosti přes 5 do 10 kg</t>
  </si>
  <si>
    <t>kg</t>
  </si>
  <si>
    <t>-2006203551</t>
  </si>
  <si>
    <t>https://podminky.urs.cz/item/CS_URS_2025_02/767995112</t>
  </si>
  <si>
    <t>146</t>
  </si>
  <si>
    <t>767.01.R50</t>
  </si>
  <si>
    <t>Nástěnná skříňka - výroba  adodávka</t>
  </si>
  <si>
    <t>1870333675</t>
  </si>
  <si>
    <t>provedení dle PD - Z.1.3</t>
  </si>
  <si>
    <t>147</t>
  </si>
  <si>
    <t>-615787102</t>
  </si>
  <si>
    <t>771</t>
  </si>
  <si>
    <t>Podlahy z dlaždic</t>
  </si>
  <si>
    <t>148</t>
  </si>
  <si>
    <t>771121011</t>
  </si>
  <si>
    <t>Příprava podkladu před provedením dlažby nátěr penetrační na podlahu</t>
  </si>
  <si>
    <t>1708242298</t>
  </si>
  <si>
    <t>https://podminky.urs.cz/item/CS_URS_2025_02/771121011</t>
  </si>
  <si>
    <t>(3,8*4,45)</t>
  </si>
  <si>
    <t>(2*4,45)*2</t>
  </si>
  <si>
    <t>(2,65*0,9)*3</t>
  </si>
  <si>
    <t>(3,07*1,66)</t>
  </si>
  <si>
    <t>149</t>
  </si>
  <si>
    <t>771554113</t>
  </si>
  <si>
    <t>Montáž podlah z dlaždic teracových lepených flexibilním lepidlem přes 9 do 12 ks/ m2</t>
  </si>
  <si>
    <t>-721263659</t>
  </si>
  <si>
    <t>https://podminky.urs.cz/item/CS_URS_2025_02/771554113</t>
  </si>
  <si>
    <t>(3,8*4,45)  "sklad"</t>
  </si>
  <si>
    <t>150</t>
  </si>
  <si>
    <t>59247474</t>
  </si>
  <si>
    <t>dlaždice teracová broušená 300x300x27mm</t>
  </si>
  <si>
    <t>-38015267</t>
  </si>
  <si>
    <t>(3,8*4,45)*1,05  "sklad"</t>
  </si>
  <si>
    <t>151</t>
  </si>
  <si>
    <t>771474111</t>
  </si>
  <si>
    <t>Montáž soklů z dlaždic keramických lepených cementovým flexibilním lepidlem rovných, výšky do 65 mm</t>
  </si>
  <si>
    <t>1368823873</t>
  </si>
  <si>
    <t>https://podminky.urs.cz/item/CS_URS_2025_02/771474111</t>
  </si>
  <si>
    <t>(3,8+4,45)*2  "sklad"</t>
  </si>
  <si>
    <t>152</t>
  </si>
  <si>
    <t>59247478</t>
  </si>
  <si>
    <t>soklík teracový broušený 300x70x10mm</t>
  </si>
  <si>
    <t>1379035451</t>
  </si>
  <si>
    <t>(3,8+4,45)*2*1,05 "sklad"</t>
  </si>
  <si>
    <t>153</t>
  </si>
  <si>
    <t>771574416</t>
  </si>
  <si>
    <t>Montáž podlah z dlaždic keramických lepených cementovým flexibilním lepidlem hladkých, tloušťky do 10 mm přes 9 do 12 ks/m2</t>
  </si>
  <si>
    <t>-522835437</t>
  </si>
  <si>
    <t>https://podminky.urs.cz/item/CS_URS_2025_02/771574416</t>
  </si>
  <si>
    <t>154</t>
  </si>
  <si>
    <t>59761174</t>
  </si>
  <si>
    <t>dlažba keramická slinutá mrazuvzdorná R11/B povrch reliéfní/matný tl do 10mm přes 9 do 12ks/m2</t>
  </si>
  <si>
    <t>-1067719980</t>
  </si>
  <si>
    <t>(2*4,45)*2*1,05</t>
  </si>
  <si>
    <t>(2,65*0,9)*3*1,05</t>
  </si>
  <si>
    <t>(3,07*1,66)*1,05</t>
  </si>
  <si>
    <t>155</t>
  </si>
  <si>
    <t>771591184</t>
  </si>
  <si>
    <t>Podlahy - dokončovací práce pracnější řezání dlaždic keramických rovné</t>
  </si>
  <si>
    <t>799135891</t>
  </si>
  <si>
    <t>https://podminky.urs.cz/item/CS_URS_2025_02/771591184</t>
  </si>
  <si>
    <t>(3,8+4,45)+(2+4,45)*2+(2,65+0,9)*3+(3,07+1,66)</t>
  </si>
  <si>
    <t>156</t>
  </si>
  <si>
    <t>998771201</t>
  </si>
  <si>
    <t>Přesun hmot pro podlahy z dlaždic stanovený procentní sazbou (%) z ceny vodorovná dopravní vzdálenost do 50 m základní v objektech výšky do 6 m</t>
  </si>
  <si>
    <t>-1727949953</t>
  </si>
  <si>
    <t>https://podminky.urs.cz/item/CS_URS_2025_02/998771201</t>
  </si>
  <si>
    <t>781</t>
  </si>
  <si>
    <t>Dokončovací práce - obklady</t>
  </si>
  <si>
    <t>157</t>
  </si>
  <si>
    <t>781121011</t>
  </si>
  <si>
    <t>Příprava podkladu před provedením obkladu nátěr penetrační na stěnu</t>
  </si>
  <si>
    <t>474416819</t>
  </si>
  <si>
    <t>https://podminky.urs.cz/item/CS_URS_2025_02/781121011</t>
  </si>
  <si>
    <t>(2+4,45)*2*1,5*2</t>
  </si>
  <si>
    <t>(2,65+0,9)*2*2,1*2</t>
  </si>
  <si>
    <t>(2,65+0,9)*2*1,5</t>
  </si>
  <si>
    <t>(3,07+1,66)*2*1,5</t>
  </si>
  <si>
    <t>158</t>
  </si>
  <si>
    <t>781131112</t>
  </si>
  <si>
    <t>Izolace stěny pod obklad izolace nátěrem nebo stěrkou ve dvou vrstvách</t>
  </si>
  <si>
    <t>-1208420539</t>
  </si>
  <si>
    <t>https://podminky.urs.cz/item/CS_URS_2025_02/781131112</t>
  </si>
  <si>
    <t>159</t>
  </si>
  <si>
    <t>781472214</t>
  </si>
  <si>
    <t>Montáž keramických obkladů stěn lepených cementovým flexibilním lepidlem hladkých přes 4 do 6 ks/m2</t>
  </si>
  <si>
    <t>128787584</t>
  </si>
  <si>
    <t>https://podminky.urs.cz/item/CS_URS_2025_02/781472214</t>
  </si>
  <si>
    <t>160</t>
  </si>
  <si>
    <t>59761717</t>
  </si>
  <si>
    <t>obklad keramický nemrazuvzdorný povrch hladký/matný tl do 10mm přes 4 do 6ks/m2</t>
  </si>
  <si>
    <t>1609930066</t>
  </si>
  <si>
    <t>(2+4,45)*2*1,5*2*1,05</t>
  </si>
  <si>
    <t>(2,65+0,9)*2*2,1*2*1,05</t>
  </si>
  <si>
    <t>(2,65+0,9)*2*1,5*1,05</t>
  </si>
  <si>
    <t>(3,07+1,66)*2*1,5*1,05</t>
  </si>
  <si>
    <t>161</t>
  </si>
  <si>
    <t>998781201</t>
  </si>
  <si>
    <t>Přesun hmot pro obklady keramické stanovený procentní sazbou (%) z ceny vodorovná dopravní vzdálenost do 50 m základní v objektech výšky do 6 m</t>
  </si>
  <si>
    <t>1688860206</t>
  </si>
  <si>
    <t>https://podminky.urs.cz/item/CS_URS_2025_02/998781201</t>
  </si>
  <si>
    <t>162</t>
  </si>
  <si>
    <t>783163101</t>
  </si>
  <si>
    <t>Napouštěcí nátěr truhlářských konstrukcí jednonásobný olejový</t>
  </si>
  <si>
    <t>1946711936</t>
  </si>
  <si>
    <t>https://podminky.urs.cz/item/CS_URS_2025_02/783163101</t>
  </si>
  <si>
    <t>163</t>
  </si>
  <si>
    <t>783164101</t>
  </si>
  <si>
    <t>Základní nátěr truhlářských konstrukcí jednonásobný olejový</t>
  </si>
  <si>
    <t>1578617311</t>
  </si>
  <si>
    <t>https://podminky.urs.cz/item/CS_URS_2025_02/783164101</t>
  </si>
  <si>
    <t>164</t>
  </si>
  <si>
    <t>783167101</t>
  </si>
  <si>
    <t>Krycí nátěr truhlářských konstrukcí jednonásobný olejový</t>
  </si>
  <si>
    <t>555139244</t>
  </si>
  <si>
    <t>https://podminky.urs.cz/item/CS_URS_2025_02/783167101</t>
  </si>
  <si>
    <t>165</t>
  </si>
  <si>
    <t>783823135</t>
  </si>
  <si>
    <t>Penetrační nátěr omítek hladkých omítek hladkých, zrnitých tenkovrstvých nebo štukových stupně členitosti 1 a 2 silikonový</t>
  </si>
  <si>
    <t>1815724297</t>
  </si>
  <si>
    <t>https://podminky.urs.cz/item/CS_URS_2025_02/783823135</t>
  </si>
  <si>
    <t>166</t>
  </si>
  <si>
    <t>783827125</t>
  </si>
  <si>
    <t>Krycí (ochranný) nátěr omítek jednonásobný hladkých omítek hladkých, zrnitých tenkovrstvých nebo štukových stupně členitosti 1 a 2 silikonový</t>
  </si>
  <si>
    <t>1898305825</t>
  </si>
  <si>
    <t>https://podminky.urs.cz/item/CS_URS_2025_02/783827125</t>
  </si>
  <si>
    <t>784</t>
  </si>
  <si>
    <t>Dokončovací práce - malby a tapety</t>
  </si>
  <si>
    <t>167</t>
  </si>
  <si>
    <t>784181121</t>
  </si>
  <si>
    <t>Penetrace podkladu jednonásobná hloubková akrylátová bezbarvá v místnostech výšky do 3,80 m</t>
  </si>
  <si>
    <t>-119833571</t>
  </si>
  <si>
    <t>https://podminky.urs.cz/item/CS_URS_2025_02/784181121</t>
  </si>
  <si>
    <t>stěny</t>
  </si>
  <si>
    <t>strop</t>
  </si>
  <si>
    <t>168</t>
  </si>
  <si>
    <t>784211101</t>
  </si>
  <si>
    <t>Malby z malířských směsí oděruvzdorných za mokra dvojnásobné, bílé za mokra oděruvzdorné výborně v místnostech výšky do 3,80 m</t>
  </si>
  <si>
    <t>-403604704</t>
  </si>
  <si>
    <t>https://podminky.urs.cz/item/CS_URS_2025_02/784211101</t>
  </si>
  <si>
    <t>SA-05 - SO 05 - Zpevněné plochy, průlehy</t>
  </si>
  <si>
    <t>-1502731776</t>
  </si>
  <si>
    <t>průlehy</t>
  </si>
  <si>
    <t>10*52</t>
  </si>
  <si>
    <t>80*2,8+30*2+10,8*7,7</t>
  </si>
  <si>
    <t>1648086698</t>
  </si>
  <si>
    <t>(10*52)*0,8</t>
  </si>
  <si>
    <t>(80*2,8+30*2+10,8*7,7)*0,2</t>
  </si>
  <si>
    <t>961082559</t>
  </si>
  <si>
    <t>(0,6*0,6*1,1)*19</t>
  </si>
  <si>
    <t>107487002</t>
  </si>
  <si>
    <t>887,16*0,2+489,432+7,524</t>
  </si>
  <si>
    <t>836354991</t>
  </si>
  <si>
    <t>-104130357</t>
  </si>
  <si>
    <t>1959363664</t>
  </si>
  <si>
    <t>(887,16*0,2+489,432+7,524)*1,7</t>
  </si>
  <si>
    <t>637353314</t>
  </si>
  <si>
    <t>-2039253628</t>
  </si>
  <si>
    <t>(4*0,1*0,6)*19</t>
  </si>
  <si>
    <t>2070101327</t>
  </si>
  <si>
    <t>(0,6*0,6*1)*19</t>
  </si>
  <si>
    <t>808088787</t>
  </si>
  <si>
    <t>(4*0,6*1,1)*19</t>
  </si>
  <si>
    <t>1761798422</t>
  </si>
  <si>
    <t>-1671041004</t>
  </si>
  <si>
    <t>sloupky plot</t>
  </si>
  <si>
    <t>55342-R3</t>
  </si>
  <si>
    <t>Sloupek plotový štěrbinový z lisovaného plechu tl. 5 mm, délka 2500 mm, dle PD</t>
  </si>
  <si>
    <t>1872987875</t>
  </si>
  <si>
    <t>plot</t>
  </si>
  <si>
    <t>55342-R4</t>
  </si>
  <si>
    <t>typové plotové pole, šířka 2500 mm, výška 1800 mm, dle PD</t>
  </si>
  <si>
    <t>ks</t>
  </si>
  <si>
    <t>1968951679</t>
  </si>
  <si>
    <t>19-3</t>
  </si>
  <si>
    <t>55342-R7</t>
  </si>
  <si>
    <t>podhrabová deska oplocení 2500x200x35 mm s okapním nosem, dle PD</t>
  </si>
  <si>
    <t>1229894362</t>
  </si>
  <si>
    <t>1004246430</t>
  </si>
  <si>
    <t>1949656983</t>
  </si>
  <si>
    <t>-2111274959</t>
  </si>
  <si>
    <t>391711904</t>
  </si>
  <si>
    <t>348121221</t>
  </si>
  <si>
    <t>Osazení podhrabových desek na ocelové sloupky, délky desek přes 2 do 3 m</t>
  </si>
  <si>
    <t>1869300534</t>
  </si>
  <si>
    <t>https://podminky.urs.cz/item/CS_URS_2025_02/348121221</t>
  </si>
  <si>
    <t>181351105</t>
  </si>
  <si>
    <t>Rozprostření a urovnání ornice v rovině nebo ve svahu sklonu do 1:5 strojně při souvislé ploše přes 100 do 500 m2, tl. vrstvy přes 250 do 300 mm</t>
  </si>
  <si>
    <t>-634629794</t>
  </si>
  <si>
    <t>https://podminky.urs.cz/item/CS_URS_2025_02/181351105</t>
  </si>
  <si>
    <t>(10*52)</t>
  </si>
  <si>
    <t>880901957</t>
  </si>
  <si>
    <t>10364101</t>
  </si>
  <si>
    <t>zemina pro terénní úpravy - ornice</t>
  </si>
  <si>
    <t>923862676</t>
  </si>
  <si>
    <t>(10*52)*0,2*1,7</t>
  </si>
  <si>
    <t>181451131</t>
  </si>
  <si>
    <t>Založení trávníku na půdě předem připravené plochy přes 1000 m2 výsevem včetně utažení parkového v rovině nebo na svahu do 1:5</t>
  </si>
  <si>
    <t>2083117818</t>
  </si>
  <si>
    <t>https://podminky.urs.cz/item/CS_URS_2025_02/181451131</t>
  </si>
  <si>
    <t>00572410</t>
  </si>
  <si>
    <t>osivo směs travní parková</t>
  </si>
  <si>
    <t>1236596152</t>
  </si>
  <si>
    <t>(10*52)*0,03</t>
  </si>
  <si>
    <t>564770101</t>
  </si>
  <si>
    <t>Podklad nebo kryt z kameniva hrubého drceného vel. 16-32 mm s rozprostřením a zhutněním plochy jednotlivě do 100 m2, po zhutnění tl. 250 mm</t>
  </si>
  <si>
    <t>-767060368</t>
  </si>
  <si>
    <t>https://podminky.urs.cz/item/CS_URS_2025_02/564770101</t>
  </si>
  <si>
    <t>vsakovací průlehy</t>
  </si>
  <si>
    <t>(18+26)*5*2</t>
  </si>
  <si>
    <t>1250348112</t>
  </si>
  <si>
    <t>30*2+10,8*7,7</t>
  </si>
  <si>
    <t>564831011</t>
  </si>
  <si>
    <t>Podklad ze štěrkodrti ŠD s rozprostřením a zhutněním plochy jednotlivě do 100 m2, po zhutnění tl. 100 mm</t>
  </si>
  <si>
    <t>-1223944881</t>
  </si>
  <si>
    <t>https://podminky.urs.cz/item/CS_URS_2025_02/564831011</t>
  </si>
  <si>
    <t>(80*2,8+29,3*2,24+5*2,8)*2</t>
  </si>
  <si>
    <t>972516899</t>
  </si>
  <si>
    <t>(30*2+10,8*7,7)</t>
  </si>
  <si>
    <t>596411134</t>
  </si>
  <si>
    <t xml:space="preserve">Kladení dlažby z betonových vegetačních dlaždic komunikací pro pěší s ložem z kameniva těženého nebo drceného tl. do 40 mm, s vyplněním spár a vegetačních otvorů, s hutněním vibrováním velikosti dlaždic do 0,09 m2 tl. do 80 mm, pro plochy přes 100 do 300 </t>
  </si>
  <si>
    <t>-1523020505</t>
  </si>
  <si>
    <t>Kladení dlažby z betonových vegetačních dlaždic komunikací pro pěší s ložem z kameniva těženého nebo drceného tl. do 40 mm, s vyplněním spár a vegetačních otvorů, s hutněním vibrováním velikosti dlaždic do 0,09 m2 tl. do 80 mm, pro plochy přes 100 do 300 m2</t>
  </si>
  <si>
    <t>https://podminky.urs.cz/item/CS_URS_2025_02/596411134</t>
  </si>
  <si>
    <t>(80*2,8+29,3*2,24+5*2,8)</t>
  </si>
  <si>
    <t>59245018</t>
  </si>
  <si>
    <t>dlažba skladebná betonová 200x100mm tl 60mm přírodní</t>
  </si>
  <si>
    <t>407360464</t>
  </si>
  <si>
    <t>(30*2+10,8*7,7)*1,05</t>
  </si>
  <si>
    <t>59245035</t>
  </si>
  <si>
    <t>dlažba plošná vegetační betonová 200x200mm tl 80mm přírodní</t>
  </si>
  <si>
    <t>231047107</t>
  </si>
  <si>
    <t>(80*2,8+29,3*2,24+5*2,8)*1,05</t>
  </si>
  <si>
    <t>1126975896</t>
  </si>
  <si>
    <t>(18+26+0,5)*2*1,35</t>
  </si>
  <si>
    <t>895270-R1</t>
  </si>
  <si>
    <t>Osazení šachty DN800 vč poklopu</t>
  </si>
  <si>
    <t>-465743885</t>
  </si>
  <si>
    <t>vsak</t>
  </si>
  <si>
    <t>28661001-R1</t>
  </si>
  <si>
    <t>pojezdová korugovaná šachta DN800 hl 600</t>
  </si>
  <si>
    <t>1325176843</t>
  </si>
  <si>
    <t>785865788</t>
  </si>
  <si>
    <t>zámková dlažba</t>
  </si>
  <si>
    <t>45+7,7+10,8+2</t>
  </si>
  <si>
    <t>vegetační dlažba</t>
  </si>
  <si>
    <t>2,6+40+40*2+8*2+1+35*2+2,24</t>
  </si>
  <si>
    <t>-252992671</t>
  </si>
  <si>
    <t>(45+7,7+10,8+2)*1,05</t>
  </si>
  <si>
    <t>(2,6+40+40*2+8*2+1+35*2+2,24)*1,05</t>
  </si>
  <si>
    <t>662255497</t>
  </si>
  <si>
    <t>-1342500762</t>
  </si>
  <si>
    <t>1608700688</t>
  </si>
  <si>
    <t>345,865*9 "Přepočtené koeficientem množství</t>
  </si>
  <si>
    <t>SA-06 - SO 06 - Opěrná betonová stěna</t>
  </si>
  <si>
    <t>1187384649</t>
  </si>
  <si>
    <t>opěrná stěna</t>
  </si>
  <si>
    <t>(3,7+17,5+1,8*2+10+8,6+2)*2</t>
  </si>
  <si>
    <t>-1351936420</t>
  </si>
  <si>
    <t>(3,7+17,5+1,8*2+10+8,6+2)*1,5*2,5</t>
  </si>
  <si>
    <t>1759819485</t>
  </si>
  <si>
    <t>(3,7+17,5+1,8*2+10+8,6+2)*1,6*0,75</t>
  </si>
  <si>
    <t>-1963008274</t>
  </si>
  <si>
    <t>90,8*0,2+170,25+54,48</t>
  </si>
  <si>
    <t>-1367541525</t>
  </si>
  <si>
    <t>672417640</t>
  </si>
  <si>
    <t>90,8*0,2+54,48</t>
  </si>
  <si>
    <t>96728272</t>
  </si>
  <si>
    <t>-858493693</t>
  </si>
  <si>
    <t>(90,8*0,2+54,48)*1,7</t>
  </si>
  <si>
    <t>-1666025298</t>
  </si>
  <si>
    <t>-1349997579</t>
  </si>
  <si>
    <t>213050414</t>
  </si>
  <si>
    <t>(3,7+17,5+1,8*2+10+8,6+2)*1,6</t>
  </si>
  <si>
    <t>920844159</t>
  </si>
  <si>
    <t>(3,7+17,5+1,8*2+10+8,6+2)*1,6*0,5</t>
  </si>
  <si>
    <t>324406314</t>
  </si>
  <si>
    <t>opěrná stěna - drenážní potrubí</t>
  </si>
  <si>
    <t>(3,7+17,5+1,8*2+10+8,6+2)*1*3</t>
  </si>
  <si>
    <t>-1405373098</t>
  </si>
  <si>
    <t>(3,7+17,5+1,8*2+10+8,6+2)*1*3*1,35</t>
  </si>
  <si>
    <t>129940630</t>
  </si>
  <si>
    <t>(3,7+17,5+1,8*2+10+8,6+2)*3</t>
  </si>
  <si>
    <t>-263364554</t>
  </si>
  <si>
    <t>(3,7+17,5+1,8*2+10+8,6+2)*0,7*2</t>
  </si>
  <si>
    <t>-486298546</t>
  </si>
  <si>
    <t>311321814</t>
  </si>
  <si>
    <t>Nadzákladové zdi z betonu železového (bez výztuže) nosné pohledového (v přírodní barvě drtí a přísad) tř. C 25/30</t>
  </si>
  <si>
    <t>1696339271</t>
  </si>
  <si>
    <t>https://podminky.urs.cz/item/CS_URS_2025_02/311321814</t>
  </si>
  <si>
    <t>(3,7+17,5+1,8*2+10+8,6+2)*2,85*0,3</t>
  </si>
  <si>
    <t>-1093238576</t>
  </si>
  <si>
    <t>dilatační spáry</t>
  </si>
  <si>
    <t>1,85*4*7</t>
  </si>
  <si>
    <t>-1679948610</t>
  </si>
  <si>
    <t>(3,7+17,5+1,8*2+10+8,6+2)*3*2+(2,85*0,4)*7*2</t>
  </si>
  <si>
    <t>-2102920168</t>
  </si>
  <si>
    <t>1474058958</t>
  </si>
  <si>
    <t>-985891227</t>
  </si>
  <si>
    <t>(1,485+0,729)*1,1</t>
  </si>
  <si>
    <t>327361016</t>
  </si>
  <si>
    <t>Výztuž opěrných zdí a valů průměru přes 12 mm, z oceli 10 505 (R) nebo BSt 500</t>
  </si>
  <si>
    <t>-223477896</t>
  </si>
  <si>
    <t>https://podminky.urs.cz/item/CS_URS_2025_02/327361016</t>
  </si>
  <si>
    <t>2,828*1,1</t>
  </si>
  <si>
    <t>62518128</t>
  </si>
  <si>
    <t>1,439*1,1</t>
  </si>
  <si>
    <t>953241211</t>
  </si>
  <si>
    <t>Osazení smykových trnů do dilatačních spár jednoduchých pro nižší zatížení z nerezové nebo pozinkované oceli s pouzdrem z nerezové oceli nebo plastu, průměr 20 mm</t>
  </si>
  <si>
    <t>1923312227</t>
  </si>
  <si>
    <t>https://podminky.urs.cz/item/CS_URS_2025_02/953241211</t>
  </si>
  <si>
    <t>6 spár, 9 trnů/spára</t>
  </si>
  <si>
    <t>6*9</t>
  </si>
  <si>
    <t>54879277</t>
  </si>
  <si>
    <t>trn pro přenos smykové síly u dilatačních spár pro nižší zatížení nerez s nerezovým pouzdrem s posuvem D 20mm</t>
  </si>
  <si>
    <t>935340733</t>
  </si>
  <si>
    <t>953312122</t>
  </si>
  <si>
    <t>Vložky svislé do dilatačních spár z polystyrenových desek extrudovaných včetně dodání a osazení, v jakémkoliv zdivu přes 10 do 20 mm</t>
  </si>
  <si>
    <t>1366162335</t>
  </si>
  <si>
    <t>https://podminky.urs.cz/item/CS_URS_2025_02/953312122</t>
  </si>
  <si>
    <t>6 spár</t>
  </si>
  <si>
    <t>1,85*0,3*6</t>
  </si>
  <si>
    <t>629999111.R</t>
  </si>
  <si>
    <t>Zatmelení spar pracovních a dilatačních trvale pružným tmelem</t>
  </si>
  <si>
    <t>-1524540135</t>
  </si>
  <si>
    <t>6*1,85</t>
  </si>
  <si>
    <t>634663113</t>
  </si>
  <si>
    <t>Výplň dilatačních spar mazanin polyuretanovou samonivelační hmotou, šířka spáry přes 15 do 20 mm</t>
  </si>
  <si>
    <t>-1904484554</t>
  </si>
  <si>
    <t>https://podminky.urs.cz/item/CS_URS_2025_02/634663113</t>
  </si>
  <si>
    <t>896351986</t>
  </si>
  <si>
    <t>-807141050</t>
  </si>
  <si>
    <t>174927206</t>
  </si>
  <si>
    <t>225,367*9 "Přepočtené koeficientem množství</t>
  </si>
  <si>
    <t>-282558181</t>
  </si>
  <si>
    <t>(3,7+17,5+1,8*2+10+8,6+2)*(2,85+0,8)</t>
  </si>
  <si>
    <t>-1374156827</t>
  </si>
  <si>
    <t>(3,7+17,5+1,8*2+10+8,6+2)*(2,85+0,8)*0,4/1000</t>
  </si>
  <si>
    <t>711142559</t>
  </si>
  <si>
    <t>1503500923</t>
  </si>
  <si>
    <t>https://podminky.urs.cz/item/CS_URS_2025_02/711142559</t>
  </si>
  <si>
    <t>(3,7+17,5+1,8*2+10+8,6+2)*(2,85+0,8)*2</t>
  </si>
  <si>
    <t>2080267037</t>
  </si>
  <si>
    <t>(3,7+17,5+1,8*2+10+8,6+2)*(2,85+0,8)*2*1,1</t>
  </si>
  <si>
    <t>-806878208</t>
  </si>
  <si>
    <t>(3,7+17,5+1,8*2+10+8,6+2)*(2,85)</t>
  </si>
  <si>
    <t>-1257700602</t>
  </si>
  <si>
    <t>(3,7+17,5+1,8*2+10+8,6+2)*(2,85)*1,05</t>
  </si>
  <si>
    <t>998711292</t>
  </si>
  <si>
    <t>Přesun hmot pro izolace proti vodě, vlhkosti a plynům stanovený procentní sazbou (%) z ceny vodorovná dopravní vzdálenost do 50 m Příplatek k cenám za zvětšený přesun přes vymezenou vodorovnou dopravní vzdálenost do 100 m</t>
  </si>
  <si>
    <t>1096635559</t>
  </si>
  <si>
    <t>https://podminky.urs.cz/item/CS_URS_2025_02/998711292</t>
  </si>
  <si>
    <t>SA-07 - SO 07 - Betonová tribuna</t>
  </si>
  <si>
    <t>1876830579</t>
  </si>
  <si>
    <t>betonová tribuna</t>
  </si>
  <si>
    <t>(37,55+4,4)*1,8+7,65*1</t>
  </si>
  <si>
    <t>-856663889</t>
  </si>
  <si>
    <t>(37,55+4,4)*1,8*1+7,65*0,5</t>
  </si>
  <si>
    <t>132251102</t>
  </si>
  <si>
    <t>Hloubení nezapažených rýh šířky do 800 mm strojně s urovnáním dna do předepsaného profilu a spádu v hornině třídy těžitelnosti I skupiny 3 přes 20 do 50 m3</t>
  </si>
  <si>
    <t>2057380920</t>
  </si>
  <si>
    <t>https://podminky.urs.cz/item/CS_URS_2025_02/132251102</t>
  </si>
  <si>
    <t>(37,55+4,4+7,65)*0,3*1</t>
  </si>
  <si>
    <t>1223345311</t>
  </si>
  <si>
    <t>83,16*0,2+79,335+14,88</t>
  </si>
  <si>
    <t>-1144044107</t>
  </si>
  <si>
    <t>(83,16*0,2+79,335+14,88)*1,7</t>
  </si>
  <si>
    <t>1454710280</t>
  </si>
  <si>
    <t>552694472</t>
  </si>
  <si>
    <t>430321414</t>
  </si>
  <si>
    <t>Schodišťové konstrukce a rampy z betonu železového (bez výztuže) stupně, schodnice, ramena, podesty s nosníky tř. C 25/30</t>
  </si>
  <si>
    <t>505511913</t>
  </si>
  <si>
    <t>https://podminky.urs.cz/item/CS_URS_2025_02/430321414</t>
  </si>
  <si>
    <t>tribuna v místě schodiště (2 stupně)</t>
  </si>
  <si>
    <t>(0,4*0,9+0,7*0,6+0,8*0,6+0,5*0,3)*1,5*3</t>
  </si>
  <si>
    <t>tribuna mimo schodiště (2 stupně)</t>
  </si>
  <si>
    <t>(0,3*1,4+0,8*0,5+0,5*0,3)*(35,5-1,5*3+4,4)</t>
  </si>
  <si>
    <t>tribuna mimo schodiště (1 stupeň)</t>
  </si>
  <si>
    <t>(0,3*1,4+0,5*0,4)*7,7</t>
  </si>
  <si>
    <t>434121425</t>
  </si>
  <si>
    <t>Osazování schodišťových stupňů železobetonových s vyspárováním styčných spár, s provizorním dřevěným zábradlím a dočasným zakrytím stupnic prkny na desku, stupňů broušených nebo leštěných</t>
  </si>
  <si>
    <t>-1090461539</t>
  </si>
  <si>
    <t>https://podminky.urs.cz/item/CS_URS_2025_02/434121425</t>
  </si>
  <si>
    <t>37,55*4+2,8*4+7,6*2</t>
  </si>
  <si>
    <t>(1,5*4)*3</t>
  </si>
  <si>
    <t>PFB.5085331</t>
  </si>
  <si>
    <t>Základní řada schodišťových bloků SBB 120/40/14 nat</t>
  </si>
  <si>
    <t>-2013479332</t>
  </si>
  <si>
    <t>(37,55*4+2,8*4+7,6*2)/1,2*1,05</t>
  </si>
  <si>
    <t>((1,5*4)*3)/1,2*1,05</t>
  </si>
  <si>
    <t>434351141</t>
  </si>
  <si>
    <t>Bednění stupňů betonovaných na podstupňové desce nebo na terénu půdorysně přímočarých zřízení</t>
  </si>
  <si>
    <t>-1613584399</t>
  </si>
  <si>
    <t>https://podminky.urs.cz/item/CS_URS_2025_02/434351141</t>
  </si>
  <si>
    <t>(1,9*2)*1,5*3</t>
  </si>
  <si>
    <t>(1,9*2)*(35,5-1,5*3+4,4)</t>
  </si>
  <si>
    <t>(1,5*2)*7,7</t>
  </si>
  <si>
    <t>434351142</t>
  </si>
  <si>
    <t>Bednění stupňů betonovaných na podstupňové desce nebo na terénu půdorysně přímočarých odstranění</t>
  </si>
  <si>
    <t>-418454952</t>
  </si>
  <si>
    <t>https://podminky.urs.cz/item/CS_URS_2025_02/434351142</t>
  </si>
  <si>
    <t>-1257332175</t>
  </si>
  <si>
    <t>plocha nad tribunou</t>
  </si>
  <si>
    <t>(37,55+4,4+7,65)*2</t>
  </si>
  <si>
    <t>-629683245</t>
  </si>
  <si>
    <t>-29221706</t>
  </si>
  <si>
    <t>(37,55+4,4+7,65)*2*0,03</t>
  </si>
  <si>
    <t>1049221248</t>
  </si>
  <si>
    <t>-1330600911</t>
  </si>
  <si>
    <t>(37,55+4,4+7,65)*2*0,3*1,7</t>
  </si>
  <si>
    <t>668949001</t>
  </si>
  <si>
    <t>odvodňovací žlab</t>
  </si>
  <si>
    <t>35,2+4,4+0,95+7,65</t>
  </si>
  <si>
    <t>-1824654764</t>
  </si>
  <si>
    <t>(35,2+4,4+0,95+7,65)*1,05</t>
  </si>
  <si>
    <t>-113363024</t>
  </si>
  <si>
    <t>-597392712</t>
  </si>
  <si>
    <t>217346256</t>
  </si>
  <si>
    <t>1183467334</t>
  </si>
  <si>
    <t>-332194548</t>
  </si>
  <si>
    <t>229,511*9 "Přepočtené koeficientem množství</t>
  </si>
  <si>
    <t>767163221</t>
  </si>
  <si>
    <t>Montáž kompletního kovového zábradlí přímého z dílců na schodišti kotveného do betonu</t>
  </si>
  <si>
    <t>163550017</t>
  </si>
  <si>
    <t>55342286.R</t>
  </si>
  <si>
    <t>Zábradlí schodišťové venkovní dl. 2,52 m, vč. povrchové úpravy</t>
  </si>
  <si>
    <t>-43844494</t>
  </si>
  <si>
    <t>Poznámka k položce:_x000D_
Cena za 1 pár (2 ks ) zábradlí ke schodišti včetně povrchových úprav - podrobnosti viz. v.č. D.1.1. 135 - list 04 - ozn. 25</t>
  </si>
  <si>
    <t>2118320274</t>
  </si>
  <si>
    <t>SA-09 - SO 09 - Komunikace</t>
  </si>
  <si>
    <t>-520647388</t>
  </si>
  <si>
    <t>pojezdová zpevněná plocha</t>
  </si>
  <si>
    <t>95*5,5</t>
  </si>
  <si>
    <t>1607656417</t>
  </si>
  <si>
    <t>95*5,5*1,6</t>
  </si>
  <si>
    <t>213141112</t>
  </si>
  <si>
    <t>Zřízení vrstvy z geotextilie filtrační, separační, odvodňovací, ochranné, výztužné nebo protierozní v rovině nebo ve sklonu do 1:5, šířky přes 3 do 6 m</t>
  </si>
  <si>
    <t>58866483</t>
  </si>
  <si>
    <t>https://podminky.urs.cz/item/CS_URS_2025_02/213141112</t>
  </si>
  <si>
    <t>564761111</t>
  </si>
  <si>
    <t>Podklad nebo kryt z kameniva hrubého drceného vel. 32-63 mm s rozprostřením a zhutněním plochy přes 100 m2, po zhutnění tl. 200 mm</t>
  </si>
  <si>
    <t>723336909</t>
  </si>
  <si>
    <t>https://podminky.urs.cz/item/CS_URS_2025_02/564761111</t>
  </si>
  <si>
    <t>564750111</t>
  </si>
  <si>
    <t>Podklad nebo kryt z kameniva hrubého drceného vel. 16-32 mm s rozprostřením a zhutněním plochy přes 100 m2, po zhutnění tl. 150 mm</t>
  </si>
  <si>
    <t>-1786254381</t>
  </si>
  <si>
    <t>https://podminky.urs.cz/item/CS_URS_2025_02/564750111</t>
  </si>
  <si>
    <t>564851111</t>
  </si>
  <si>
    <t>Podklad ze štěrkodrti ŠD s rozprostřením a zhutněním plochy přes 100 m2, po zhutnění tl. 150 mm</t>
  </si>
  <si>
    <t>1316605068</t>
  </si>
  <si>
    <t>https://podminky.urs.cz/item/CS_URS_2025_02/564851111</t>
  </si>
  <si>
    <t>564831111</t>
  </si>
  <si>
    <t>Podklad ze štěrkodrti ŠD s rozprostřením a zhutněním plochy přes 100 m2, po zhutnění tl. 100 mm</t>
  </si>
  <si>
    <t>-1288545416</t>
  </si>
  <si>
    <t>https://podminky.urs.cz/item/CS_URS_2025_02/564831111</t>
  </si>
  <si>
    <t>564811111</t>
  </si>
  <si>
    <t>Podklad ze štěrkodrti ŠD s rozprostřením a zhutněním plochy přes 100 m2, po zhutnění tl. 50 mm</t>
  </si>
  <si>
    <t>964071771</t>
  </si>
  <si>
    <t>https://podminky.urs.cz/item/CS_URS_2025_02/564811111</t>
  </si>
  <si>
    <t>998225111</t>
  </si>
  <si>
    <t>Přesun hmot pro komunikace s krytem z kameniva, monolitickým betonovým nebo živičným dopravní vzdálenost do 200 m jakékoliv délky objektu</t>
  </si>
  <si>
    <t>-1624934803</t>
  </si>
  <si>
    <t>https://podminky.urs.cz/item/CS_URS_2025_02/998225111</t>
  </si>
  <si>
    <t>998225194</t>
  </si>
  <si>
    <t>Přesun hmot pro komunikace s krytem z kameniva, monolitickým betonovým nebo živičným Příplatek k ceně za zvětšený přesun přes vymezenou vodorovnou dopravní vzdálenost do 5000 m</t>
  </si>
  <si>
    <t>-991289849</t>
  </si>
  <si>
    <t>https://podminky.urs.cz/item/CS_URS_2025_02/998225194</t>
  </si>
  <si>
    <t>998225195</t>
  </si>
  <si>
    <t>Přesun hmot pro komunikace s krytem z kameniva, monolitickým betonovým nebo živičným Příplatek k ceně za zvětšený přesun přes vymezenou vodorovnou dopravní vzdálenost za každých dalších 5000 m přes 5000 m</t>
  </si>
  <si>
    <t>1730752958</t>
  </si>
  <si>
    <t>https://podminky.urs.cz/item/CS_URS_2025_02/998225195</t>
  </si>
  <si>
    <t>SA-11 - SO 11 - Venkovní kanalizace</t>
  </si>
  <si>
    <t>1 - Zemní práce</t>
  </si>
  <si>
    <t>8 - Trubní vedení</t>
  </si>
  <si>
    <t>99 - Staveništní přesun hmot</t>
  </si>
  <si>
    <t>132301101R00</t>
  </si>
  <si>
    <t>Hloubení rýh šířky do 60 cm v hor.4 do 100 m3</t>
  </si>
  <si>
    <t>-212385885</t>
  </si>
  <si>
    <t>133401101R00</t>
  </si>
  <si>
    <t>Hloubení šachet v hornině 5</t>
  </si>
  <si>
    <t>-1727017880</t>
  </si>
  <si>
    <t>161101101R00</t>
  </si>
  <si>
    <t>Svislé přemístění výkopku z hor.1-4 do 2,5 m</t>
  </si>
  <si>
    <t>787196449</t>
  </si>
  <si>
    <t>162201101R00</t>
  </si>
  <si>
    <t>Vodorovné přemístění výkopku z hor.1-4 do 20 m</t>
  </si>
  <si>
    <t>-1152365206</t>
  </si>
  <si>
    <t>174101101R00</t>
  </si>
  <si>
    <t>Zásyp jam, rýh, šachet se zhutněním</t>
  </si>
  <si>
    <t>1143467824</t>
  </si>
  <si>
    <t>175101101R00</t>
  </si>
  <si>
    <t>Obsyp potrubí včetně obsypového materiílu</t>
  </si>
  <si>
    <t>-1180672063</t>
  </si>
  <si>
    <t>123 11-3333.r05</t>
  </si>
  <si>
    <t>podklad ze štěrkopísku 0+32mm</t>
  </si>
  <si>
    <t>-828735553</t>
  </si>
  <si>
    <t>1651616154154</t>
  </si>
  <si>
    <t>pažení a rozepření rýh - příložné, hl.2.5m</t>
  </si>
  <si>
    <t>-434944046</t>
  </si>
  <si>
    <t>54541161616</t>
  </si>
  <si>
    <t>odstranění pažení</t>
  </si>
  <si>
    <t>-976905547</t>
  </si>
  <si>
    <t>181101102R00</t>
  </si>
  <si>
    <t>Úprava pláně v zářezech v hor. 1-4, se zhutněním</t>
  </si>
  <si>
    <t>1275183698</t>
  </si>
  <si>
    <t>121 10-5454.R01</t>
  </si>
  <si>
    <t>GEODETICKÉ ZAMĚŘENÍ</t>
  </si>
  <si>
    <t>SUMA</t>
  </si>
  <si>
    <t>607155278</t>
  </si>
  <si>
    <t>Trubní vedení</t>
  </si>
  <si>
    <t>892571111R00</t>
  </si>
  <si>
    <t>Zkouška těsnosti kanalizace DN 300</t>
  </si>
  <si>
    <t>-1132911975</t>
  </si>
  <si>
    <t>61651651561</t>
  </si>
  <si>
    <t>POTRUBÍ PP SN10 DN125 + MTZ + tvarovky</t>
  </si>
  <si>
    <t>-2007214817</t>
  </si>
  <si>
    <t>61651651561.1</t>
  </si>
  <si>
    <t>POTRUBÍ PP SN10 DN160 + MTZ + tvarovky</t>
  </si>
  <si>
    <t>-991761710</t>
  </si>
  <si>
    <t>72117-18222.R01</t>
  </si>
  <si>
    <t>ŠACHTOVÉ DNO TBS-Q.1.100/60 DN1000</t>
  </si>
  <si>
    <t>KS</t>
  </si>
  <si>
    <t>-612659685</t>
  </si>
  <si>
    <t>825325-0101.R02</t>
  </si>
  <si>
    <t>ŠACHETNÍ SKRUŽ TBS-Q.1.100/100</t>
  </si>
  <si>
    <t>524335321</t>
  </si>
  <si>
    <t>8841561561</t>
  </si>
  <si>
    <t>ŠACHETNÍ SKRUŽ TBS-Q.1.100/50</t>
  </si>
  <si>
    <t>-1927448481</t>
  </si>
  <si>
    <t>651056015601</t>
  </si>
  <si>
    <t>ŠACHETNÍ SKRUŽ TBS-Q.1.100/25</t>
  </si>
  <si>
    <t>-1346738695</t>
  </si>
  <si>
    <t>81560156105</t>
  </si>
  <si>
    <t>ŠACHETNÍ KONUS TBS-Q.1.100-63/58</t>
  </si>
  <si>
    <t>-2053590859</t>
  </si>
  <si>
    <t>7253314.025.R05</t>
  </si>
  <si>
    <t>LITINOVÝ POKLOP 40T</t>
  </si>
  <si>
    <t>-114662867</t>
  </si>
  <si>
    <t>899103111R00</t>
  </si>
  <si>
    <t>napojení na stávající kanalizaní svod</t>
  </si>
  <si>
    <t>-994299650</t>
  </si>
  <si>
    <t>894 42-1112.R01</t>
  </si>
  <si>
    <t>Zřízení šachet BETONOVÝCH</t>
  </si>
  <si>
    <t>-1028074874</t>
  </si>
  <si>
    <t>Staveništní přesun hmot</t>
  </si>
  <si>
    <t>988 10-3636.r01</t>
  </si>
  <si>
    <t>doprava</t>
  </si>
  <si>
    <t>km</t>
  </si>
  <si>
    <t>1787235880</t>
  </si>
  <si>
    <t>998 27-6101.R00</t>
  </si>
  <si>
    <t>Přesun hmot, trubní vedení plastová, otevř. výkop</t>
  </si>
  <si>
    <t>48696</t>
  </si>
  <si>
    <t>998 27-6115.R00</t>
  </si>
  <si>
    <t>Přesun hmot, trubní vedení plastová, příplatek 1km</t>
  </si>
  <si>
    <t>1914260789</t>
  </si>
  <si>
    <t>SA-12 - SO 12 - Venkovní vodovod</t>
  </si>
  <si>
    <t>-1026070174</t>
  </si>
  <si>
    <t>-481319680</t>
  </si>
  <si>
    <t>1056536183</t>
  </si>
  <si>
    <t>1087109302</t>
  </si>
  <si>
    <t>Obsyp potrubí bez prohození sypaniny</t>
  </si>
  <si>
    <t>1564063961</t>
  </si>
  <si>
    <t>31001075</t>
  </si>
  <si>
    <t>-1443964664</t>
  </si>
  <si>
    <t>123 10-2121.R01</t>
  </si>
  <si>
    <t>VYTÝČENÍ SÍTÍ, ZABEZPEČENÍ</t>
  </si>
  <si>
    <t>-1976832591</t>
  </si>
  <si>
    <t>komplet</t>
  </si>
  <si>
    <t>1266204861</t>
  </si>
  <si>
    <t>722015569659</t>
  </si>
  <si>
    <t>vodovodní potrubí PE100 RC D32x3,0 + MTZ</t>
  </si>
  <si>
    <t>-797699924</t>
  </si>
  <si>
    <t>722165161656</t>
  </si>
  <si>
    <t>tlaková zkouška vodovodní ho potrubí, proplach,desinfekce</t>
  </si>
  <si>
    <t>2013977737</t>
  </si>
  <si>
    <t>2012338879</t>
  </si>
  <si>
    <t>-1826717970</t>
  </si>
  <si>
    <t>2110416967</t>
  </si>
  <si>
    <t>SA-15 - SO 15 - ZTI</t>
  </si>
  <si>
    <t>721 - Vnitřní kanalizace</t>
  </si>
  <si>
    <t>722 - Vnitřní vodovod</t>
  </si>
  <si>
    <t>725 - Zařizovací předměty</t>
  </si>
  <si>
    <t>721</t>
  </si>
  <si>
    <t>Vnitřní kanalizace</t>
  </si>
  <si>
    <t>721173204R00</t>
  </si>
  <si>
    <t>Potrubí PP - polypropylén - odpadní se zvukovou izolací - 3vrstvé, vnější vrstva PP, zesílená středbí vrstva z PP-HV, hladká vnitřní vrstva z PP DN40x1,8+MTZ+dodávka</t>
  </si>
  <si>
    <t>2103907540</t>
  </si>
  <si>
    <t>721173205R00</t>
  </si>
  <si>
    <t>Potrubí PP - polypropylén - odpadní se zvukovou izolací - 3vrstvé, vnější vrstva PP, zesílená středbí vrstva z PP-HV, hladká vnitřní vrstva z PP DN50x2 +MTZ+dodávka</t>
  </si>
  <si>
    <t>-2124354984</t>
  </si>
  <si>
    <t>721173206R00</t>
  </si>
  <si>
    <t>Potrubí PP - polypropylén - odpadní se zvukovou izolací včetně tvarovek - 3vrstvé, vnější vrstva PP, zesílená středbí vrstva z PP-HV, hladká vnitřní vrstva z PP DN110x3,4 +MTZ+dodávka</t>
  </si>
  <si>
    <t>-1472622148</t>
  </si>
  <si>
    <t>721194104R00</t>
  </si>
  <si>
    <t>Vyvedení odpadních výpustek D 40 x 1,8</t>
  </si>
  <si>
    <t>-129114410</t>
  </si>
  <si>
    <t>721194105R00</t>
  </si>
  <si>
    <t>Vyvedení odpadních výpustek D 50 x 1,8</t>
  </si>
  <si>
    <t>-237040678</t>
  </si>
  <si>
    <t>721194109R00</t>
  </si>
  <si>
    <t>Vyvedení odpadních výpustek D 110 x 2,3</t>
  </si>
  <si>
    <t>-1440995023</t>
  </si>
  <si>
    <t>721290111R00</t>
  </si>
  <si>
    <t>Zkouška těsnosti kanalizace vodou DN 160</t>
  </si>
  <si>
    <t>-542977370</t>
  </si>
  <si>
    <t>721290123R00</t>
  </si>
  <si>
    <t>Zkouška těsnosti kanalizace kouřem DN 160</t>
  </si>
  <si>
    <t>1271089646</t>
  </si>
  <si>
    <t>7215161616.R05</t>
  </si>
  <si>
    <t>přivzdušňovací ventil s pryžovou membránou, odnímatelnou mřížkou proti hmyzu, zukově izolovaný DN110+MTZ</t>
  </si>
  <si>
    <t>-346587970</t>
  </si>
  <si>
    <t>722565616122</t>
  </si>
  <si>
    <t>souprava ventilační hlavice DN100</t>
  </si>
  <si>
    <t>-1252027185</t>
  </si>
  <si>
    <t>721171109RM2</t>
  </si>
  <si>
    <t>Potrubí z plastu odpadní hrdlové DN100+MTZ materiál PP SN12 včetně tvarovek</t>
  </si>
  <si>
    <t>1426572598</t>
  </si>
  <si>
    <t>721171109RM2.1</t>
  </si>
  <si>
    <t>Potrubí z plastu odpadní hrdlové DN125+MTZ materiál PP SN12 včetně tvarovek</t>
  </si>
  <si>
    <t>-822282128</t>
  </si>
  <si>
    <t>721171109RM2.2</t>
  </si>
  <si>
    <t>Potrubí z plastu odpadní hrdlové DN150+MTZ materiál PP SN12 včetně tvarovek</t>
  </si>
  <si>
    <t>-472588240</t>
  </si>
  <si>
    <t>1651656666</t>
  </si>
  <si>
    <t>zemní práce v uzavřeném prostoru celkem včetně DMTZ podlahy (hloubka výkopu 2m pod podlahou)</t>
  </si>
  <si>
    <t>m1</t>
  </si>
  <si>
    <t>-328730360</t>
  </si>
  <si>
    <t>155115552526</t>
  </si>
  <si>
    <t>přesun hmot vnitřní kanalizace</t>
  </si>
  <si>
    <t>-596064743</t>
  </si>
  <si>
    <t>722</t>
  </si>
  <si>
    <t>Vnitřní vodovod</t>
  </si>
  <si>
    <t>722174310R00</t>
  </si>
  <si>
    <t>Potrubí PP DN16 PN20 +dodávka + mtz</t>
  </si>
  <si>
    <t>60636739</t>
  </si>
  <si>
    <t>722174311R00</t>
  </si>
  <si>
    <t>Potrubí PP PN 20, DN 20+dodávka +MTZ</t>
  </si>
  <si>
    <t>1804696536</t>
  </si>
  <si>
    <t>722174311R00.1</t>
  </si>
  <si>
    <t>Potrubí PP PN 20, DN 25+dodávka +MTZ</t>
  </si>
  <si>
    <t>382473408</t>
  </si>
  <si>
    <t>72221-5111.R01</t>
  </si>
  <si>
    <t>IZOLACE NÁVLEKOVÁ Z PĚNOVÉHO POLYETYLENU DN16TL.20MM+dodávka+MTZ</t>
  </si>
  <si>
    <t>267694995</t>
  </si>
  <si>
    <t>72221-5111.R01.1</t>
  </si>
  <si>
    <t>IZOLACE NÁVLEKOVÁ Z PĚNOVÉHO POLYETYLENU DN20TL.20MM+dodávka+MTZ</t>
  </si>
  <si>
    <t>912686271</t>
  </si>
  <si>
    <t>72221-5111.R01.2</t>
  </si>
  <si>
    <t>IZOLACE NÁVLEKOVÁ Z PĚNOVÉHO POLYETYLENU DN25TL.30MM+dodávka+MTZ</t>
  </si>
  <si>
    <t>110529571</t>
  </si>
  <si>
    <t>722290226R00</t>
  </si>
  <si>
    <t>tlaková zkouška vodovodního potrubí</t>
  </si>
  <si>
    <t>1333721470</t>
  </si>
  <si>
    <t>722290234R00</t>
  </si>
  <si>
    <t>Proplach a dezinfekce vodovod.potrubí DN 80</t>
  </si>
  <si>
    <t>-474056594</t>
  </si>
  <si>
    <t>722190401R00</t>
  </si>
  <si>
    <t>Vyvedení a upevnění výpustek DN 15</t>
  </si>
  <si>
    <t>-1493520976</t>
  </si>
  <si>
    <t>722220111R00</t>
  </si>
  <si>
    <t>Nástěnky pro výtokový ventil G 1/2 +MTZ</t>
  </si>
  <si>
    <t>1141718462</t>
  </si>
  <si>
    <t>722220121R00</t>
  </si>
  <si>
    <t>Nástěnky pro baterii G 1/2 +MTZ</t>
  </si>
  <si>
    <t>pár</t>
  </si>
  <si>
    <t>737377582</t>
  </si>
  <si>
    <t>11561566566</t>
  </si>
  <si>
    <t>rohový ventil DN15+mtz</t>
  </si>
  <si>
    <t>415724508</t>
  </si>
  <si>
    <t>465165165165</t>
  </si>
  <si>
    <t>EL. OHŘÍVAČ PRŮTOKOVÝ DHB-E11 LCD - 400W, 11kW s bezpečnostní armaturou komplet</t>
  </si>
  <si>
    <t>1475386219</t>
  </si>
  <si>
    <t>725</t>
  </si>
  <si>
    <t>Zařizovací předměty</t>
  </si>
  <si>
    <t>72221-5111.R01.3</t>
  </si>
  <si>
    <t>KLOZET ZÁVĚSNÝ BÍLÝ HLUBOKÉ SPLACHOVÁNÍ splachovací objem úplný max. 6L, průměrný max.3,5L</t>
  </si>
  <si>
    <t>-1746684582</t>
  </si>
  <si>
    <t>72522-0000.R01</t>
  </si>
  <si>
    <t>WC SEDÁTKO BÍLÉ</t>
  </si>
  <si>
    <t>-1498049305</t>
  </si>
  <si>
    <t>72522-0001.R01</t>
  </si>
  <si>
    <t>MONZÁŽNÍ PRVEK PRO ZÁVĚSNÉ WC2-MNOŽSTVÍ</t>
  </si>
  <si>
    <t>-1870916842</t>
  </si>
  <si>
    <t>72522-0022.R01</t>
  </si>
  <si>
    <t>OVLÁDACÍ DESTIČKA</t>
  </si>
  <si>
    <t>1288408746</t>
  </si>
  <si>
    <t>72522-0333.R01</t>
  </si>
  <si>
    <t>SOUPRAVA ZVUKOVÉ IZOLACE PRO ZÁVĚSNÝ WC</t>
  </si>
  <si>
    <t>635808985</t>
  </si>
  <si>
    <t>72225-0666.R01</t>
  </si>
  <si>
    <t>UMYVADLO KERAM. S OTVOREM PRO BAT.</t>
  </si>
  <si>
    <t>-1861968223</t>
  </si>
  <si>
    <t>72222-0888.R01</t>
  </si>
  <si>
    <t>KRYT NA SIFON/POLOSLOUP BÍLÝ</t>
  </si>
  <si>
    <t>2138464928</t>
  </si>
  <si>
    <t>72523-0125.R01</t>
  </si>
  <si>
    <t>ZÁPACHOVÁ UZÁVĚRKA UMYVADLO</t>
  </si>
  <si>
    <t>-1990780436</t>
  </si>
  <si>
    <t>72244-0111.R01</t>
  </si>
  <si>
    <t>sprchový odtokový žlab nerez, sifon sprchová zástěna</t>
  </si>
  <si>
    <t>-901061885</t>
  </si>
  <si>
    <t>13651616165</t>
  </si>
  <si>
    <t>výlevka závěsná s plast. Mříží</t>
  </si>
  <si>
    <t>1018987116</t>
  </si>
  <si>
    <t>72522-9990.R01</t>
  </si>
  <si>
    <t>BAT.PÁKOVÁ, UMYVADLOVÁ CHROM, úsporná, max. průtok 6 l/min</t>
  </si>
  <si>
    <t>-166796117</t>
  </si>
  <si>
    <t>722552-0258.R03</t>
  </si>
  <si>
    <t>BAT.PÁKOVÁ SPRCHOVÁ, CHROM, RUČNÍ SPRCHA S POSUVNÝM DRŽÁKEM, SPRCHOVÁ HADICE 1500mm-KOVOVÁ-CHROM, úsporná - max. průtok 8 l/min</t>
  </si>
  <si>
    <t>-924371251</t>
  </si>
  <si>
    <t>72265165156</t>
  </si>
  <si>
    <t>batrie páka chrom k výlevce</t>
  </si>
  <si>
    <t>-1862133498</t>
  </si>
  <si>
    <t>71515165156</t>
  </si>
  <si>
    <t>pisoárové stání s bezdotykovým ovládáním - úsporné, max. úplný objem splachovací vody 1L, max. 2L/mísu/hod</t>
  </si>
  <si>
    <t>-1214995476</t>
  </si>
  <si>
    <t>725165656102</t>
  </si>
  <si>
    <t>podomítkový ventil pro pračka/myčka</t>
  </si>
  <si>
    <t>1696906562</t>
  </si>
  <si>
    <t>1616515616</t>
  </si>
  <si>
    <t>požární ucpávky celkem</t>
  </si>
  <si>
    <t>-1189233977</t>
  </si>
  <si>
    <t>SA-16 - SO 16 - Elektro, VO</t>
  </si>
  <si>
    <t>VO - Venkovní veřejné osvětlení</t>
  </si>
  <si>
    <t xml:space="preserve">    741 - Elektroinstalace - silnoproud</t>
  </si>
  <si>
    <t xml:space="preserve">    742 - Elektromontáže - rozvodný systém</t>
  </si>
  <si>
    <t xml:space="preserve">    743 - Elektromontáže - hrubá montáž</t>
  </si>
  <si>
    <t xml:space="preserve">    748 - Elektromontáže - osvětlovací zařízení a svítidla</t>
  </si>
  <si>
    <t xml:space="preserve">    749 - Elektromontáže - ostatní práce a konstrukce</t>
  </si>
  <si>
    <t>M - Práce a dodávky M</t>
  </si>
  <si>
    <t xml:space="preserve">    21-M - Elektromontáže</t>
  </si>
  <si>
    <t xml:space="preserve">    36-M - Montáž prov.,měř. a regul. zařízení</t>
  </si>
  <si>
    <t xml:space="preserve">    46-M - Zemní práce při extr.mont.pracích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</si>
  <si>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</si>
  <si>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</si>
  <si>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</si>
  <si>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>VO</t>
  </si>
  <si>
    <t>Venkovní veřejné osvětlení</t>
  </si>
  <si>
    <t>210021063</t>
  </si>
  <si>
    <t>Osazení výstražné fólie z PVC</t>
  </si>
  <si>
    <t>2134745576</t>
  </si>
  <si>
    <t>10.042.134</t>
  </si>
  <si>
    <t>Folie ČEZ 22 rudá - blesk 250m/bal</t>
  </si>
  <si>
    <t>-1431249508</t>
  </si>
  <si>
    <t>210202025.1</t>
  </si>
  <si>
    <t>Montáž svítidel LED světlometů hmotnosti do 10 kg</t>
  </si>
  <si>
    <t>1086078002</t>
  </si>
  <si>
    <t>50302805.1</t>
  </si>
  <si>
    <t>Venkovní stožárové svítidlo např. NITYA XL G2 II C51 40k6 740 B541 včetně zdrojů a příruby na stožár</t>
  </si>
  <si>
    <t>1325307346</t>
  </si>
  <si>
    <t>246170260</t>
  </si>
  <si>
    <t>lak asfaltový A 1999 černý (á 9 kg)</t>
  </si>
  <si>
    <t>-937343421</t>
  </si>
  <si>
    <t>210220002.1</t>
  </si>
  <si>
    <t>Montáž uzemňovacích vedení vodičů FeZn pomocí svorek na povrchu drátem nebo lanem do 10 mm</t>
  </si>
  <si>
    <t>649846597</t>
  </si>
  <si>
    <t>354410730.1</t>
  </si>
  <si>
    <t>drát průměr 10 mm FeZn</t>
  </si>
  <si>
    <t>-836447823</t>
  </si>
  <si>
    <t>210220301.1</t>
  </si>
  <si>
    <t>Montáž svorek hromosvodných typu SS, SR 03 se 2 šrouby</t>
  </si>
  <si>
    <t>-407653889</t>
  </si>
  <si>
    <t>354418850.1</t>
  </si>
  <si>
    <t>svorka spojovací SS pro lano D8-10 mm</t>
  </si>
  <si>
    <t>-1621988728</t>
  </si>
  <si>
    <t>210220302.2</t>
  </si>
  <si>
    <t>Montáž svorek hromosvodných typu ST, SJ, SK, SZ, SR 01, 02 se 3 a více šrouby</t>
  </si>
  <si>
    <t>1634563758</t>
  </si>
  <si>
    <t>354418950.1</t>
  </si>
  <si>
    <t>svorka připojovací SP1 k připojení kovových částí</t>
  </si>
  <si>
    <t>-64661079</t>
  </si>
  <si>
    <t>210802308</t>
  </si>
  <si>
    <t>Montáž měděných vodičů CYSY, HO5-F, HO5 VVH2-F, HO7RN do 1 kV 3x1,50 mm2 uložených volně</t>
  </si>
  <si>
    <t>957443551</t>
  </si>
  <si>
    <t>10.049.725</t>
  </si>
  <si>
    <t>H05VV-F 3G1,5S,B   (CYSY 3Cx1,5)</t>
  </si>
  <si>
    <t>1011850520</t>
  </si>
  <si>
    <t>744441200.1</t>
  </si>
  <si>
    <t>Montáž kabel Cu sk.1 do 1 kV do 0,63 kg uložený pevně</t>
  </si>
  <si>
    <t>-245860201</t>
  </si>
  <si>
    <t>341111000.1</t>
  </si>
  <si>
    <t>kabel silový s Cu jádrem CYKY 5x6 mm2-změřit na stavbě</t>
  </si>
  <si>
    <t>1598457815</t>
  </si>
  <si>
    <t>460010025</t>
  </si>
  <si>
    <t>Vytyčení trasy inženýrských sítí v zastavěném prostoru</t>
  </si>
  <si>
    <t>-1247079379</t>
  </si>
  <si>
    <t>210204122</t>
  </si>
  <si>
    <t>Montáž patic stožárů osvětlení betonových</t>
  </si>
  <si>
    <t>1382324830</t>
  </si>
  <si>
    <t>460050004</t>
  </si>
  <si>
    <t>Pouzdrový základ stožáru z PVC trubky DN400</t>
  </si>
  <si>
    <t>1072999281</t>
  </si>
  <si>
    <t>460070553</t>
  </si>
  <si>
    <t>Hloubení nezapažených jam pro základy silničních stožárů s patkou v hornině tř 3</t>
  </si>
  <si>
    <t>1873867391</t>
  </si>
  <si>
    <t>460150153</t>
  </si>
  <si>
    <t>Hloubení kabelových zapažených i nezapažených rýh ručně š 35 cm, hl 70 cm, v hornině tř 3</t>
  </si>
  <si>
    <t>-8799469</t>
  </si>
  <si>
    <t>460560153</t>
  </si>
  <si>
    <t>Zásyp rýh ručně šířky 35 cm, hloubky 70 cm, z horniny třídy 3</t>
  </si>
  <si>
    <t>-1446177529</t>
  </si>
  <si>
    <t>460421182</t>
  </si>
  <si>
    <t>Lože kabelů z písku nebo štěrkopísku tl 10 cm nad kabel, kryté plastovou folií, š lože do 50 cm</t>
  </si>
  <si>
    <t>-1630264930</t>
  </si>
  <si>
    <t>460361121</t>
  </si>
  <si>
    <t>Poplatek za uložení zeminy na recyklační skládce (skládkovné) kód odpadu 17 05 04</t>
  </si>
  <si>
    <t>-1509024360</t>
  </si>
  <si>
    <t>460481122</t>
  </si>
  <si>
    <t>Úprava pláně při elektromontážích v hornině třídy těžitelnosti I skupiny 3 se zhutněním ručně</t>
  </si>
  <si>
    <t>-337628312</t>
  </si>
  <si>
    <t>743112119</t>
  </si>
  <si>
    <t>Montáž trubka plastová ohebná D 48 mm uložená pevně</t>
  </si>
  <si>
    <t>1672194950</t>
  </si>
  <si>
    <t>345713510</t>
  </si>
  <si>
    <t>trubka elektroinstalační ohebná Kopoflex 63</t>
  </si>
  <si>
    <t>821373997</t>
  </si>
  <si>
    <t>748711200</t>
  </si>
  <si>
    <t>Montáž stožár osvětlení parkový ocelový</t>
  </si>
  <si>
    <t>-495570996</t>
  </si>
  <si>
    <t>316740630</t>
  </si>
  <si>
    <t>Stožár K 8-133/89/60 Z výška 8m osvětlovací bezpaticový žárový zinek</t>
  </si>
  <si>
    <t>631064496</t>
  </si>
  <si>
    <t>748721111</t>
  </si>
  <si>
    <t>Montáž výložník osvětlení dvouramenný do 35 kg</t>
  </si>
  <si>
    <t>1533532521</t>
  </si>
  <si>
    <t>316305240454</t>
  </si>
  <si>
    <t>Výložník k osvětlovacím stožárům dvouramenný</t>
  </si>
  <si>
    <t>1245185497</t>
  </si>
  <si>
    <t>748741000</t>
  </si>
  <si>
    <t>Montáž elektrovýzbroj stožáru 1 okruh</t>
  </si>
  <si>
    <t>-757678986</t>
  </si>
  <si>
    <t>10.030.737</t>
  </si>
  <si>
    <t>Svorka SV 6.16.4/2 stožárová výzbroj</t>
  </si>
  <si>
    <t>1048412799</t>
  </si>
  <si>
    <t>1443206</t>
  </si>
  <si>
    <t>KRYT SVORKOVNICE EVP-S A EVP2-S /EVP-K/</t>
  </si>
  <si>
    <t>-1989902859</t>
  </si>
  <si>
    <t>741130001</t>
  </si>
  <si>
    <t>Ukončení vodič izolovaný do 2,5mm2 v rozváděči nebo na přístroji</t>
  </si>
  <si>
    <t>511732849</t>
  </si>
  <si>
    <t>741130004</t>
  </si>
  <si>
    <t>Ukončení vodič izolovaný do 6 mm2 v rozváděči nebo na přístroji</t>
  </si>
  <si>
    <t>640790305</t>
  </si>
  <si>
    <t>HZS1442</t>
  </si>
  <si>
    <t>Hodinová zúčtovací sazba svářeč kvalifikovaný-svářování drátu FeZn 10mm</t>
  </si>
  <si>
    <t>hod</t>
  </si>
  <si>
    <t>682866029</t>
  </si>
  <si>
    <t>HZS2222</t>
  </si>
  <si>
    <t>Hodinová zúčtovací sazba elektrikář odborný (veřejné osvětlení)</t>
  </si>
  <si>
    <t>-1867574298</t>
  </si>
  <si>
    <t>032603000.2</t>
  </si>
  <si>
    <t>Ostatní náklady - pronájem jeřábu do 12m</t>
  </si>
  <si>
    <t>-1883701559</t>
  </si>
  <si>
    <t>032603000.1</t>
  </si>
  <si>
    <t>Ostatní náklady - pronájem plošiny do 8m - 1dní</t>
  </si>
  <si>
    <t>1624407374</t>
  </si>
  <si>
    <t>21-M-21</t>
  </si>
  <si>
    <t>Geodetické zaměření kabelu</t>
  </si>
  <si>
    <t>1085373216</t>
  </si>
  <si>
    <t>741</t>
  </si>
  <si>
    <t>Elektroinstalace - silnoproud</t>
  </si>
  <si>
    <t>741110142</t>
  </si>
  <si>
    <t>Montáž trubka pancéřová kovová tuhá závitová D přes 16 do 29 mm uložená pevně</t>
  </si>
  <si>
    <t>-973158611</t>
  </si>
  <si>
    <t>34571123</t>
  </si>
  <si>
    <t>trubka elektroinstalační ocelová lakovaná závitová P21 D 25,7/28,3mm</t>
  </si>
  <si>
    <t>-684419856</t>
  </si>
  <si>
    <t>311741000</t>
  </si>
  <si>
    <t>džák pro chráničky</t>
  </si>
  <si>
    <t>2011911256</t>
  </si>
  <si>
    <t>995260740</t>
  </si>
  <si>
    <t>767395632</t>
  </si>
  <si>
    <t>741130005</t>
  </si>
  <si>
    <t>Ukončení vodič izolovaný do 10 mm2 v rozváděči nebo na přístroji</t>
  </si>
  <si>
    <t>91379636</t>
  </si>
  <si>
    <t>741372022.2</t>
  </si>
  <si>
    <t>Montáž svítidlo LED bytové přisazené nástěnné panelové do 0,36 m2</t>
  </si>
  <si>
    <t>1901486969</t>
  </si>
  <si>
    <t>000007.1</t>
  </si>
  <si>
    <t>Svítidlo venkovní IP44 s pohybovým čidlem, 15W, cena svítidel pouze orientační, cenu upřesnit podle výběru investora nebo architekta</t>
  </si>
  <si>
    <t>1670304242</t>
  </si>
  <si>
    <t>741372062.2</t>
  </si>
  <si>
    <t>Montáž svítidlo LED bytové přisazené stropní panelové do 0,36 m2</t>
  </si>
  <si>
    <t>-1463935392</t>
  </si>
  <si>
    <t>348144071</t>
  </si>
  <si>
    <t>Svítidlo LED BC1000, korpus PC, kryt KO, LED 840 WC,14W</t>
  </si>
  <si>
    <t>-904756022</t>
  </si>
  <si>
    <t>-1212137681</t>
  </si>
  <si>
    <t>348144072</t>
  </si>
  <si>
    <t>Svítidlo LED BC1500, korpus PC, kryt KO, LED 840 WC,19W</t>
  </si>
  <si>
    <t>-1594250262</t>
  </si>
  <si>
    <t>741810003</t>
  </si>
  <si>
    <t>Celková prohlídka elektrického rozvodu a zařízení přes 0,5 do 1 milionu Kč</t>
  </si>
  <si>
    <t>1350995897</t>
  </si>
  <si>
    <t>742</t>
  </si>
  <si>
    <t>Elektromontáže - rozvodný systém</t>
  </si>
  <si>
    <t>10.044.057</t>
  </si>
  <si>
    <t>Sádra balená á 30 kg</t>
  </si>
  <si>
    <t>1167782430</t>
  </si>
  <si>
    <t>742111100</t>
  </si>
  <si>
    <t>Montáž rozvodnice oceloplechová nebo plastová běžná do 20 kg</t>
  </si>
  <si>
    <t>-623911830</t>
  </si>
  <si>
    <t>10.052.8258</t>
  </si>
  <si>
    <t>Rozvaděč RH - kompletní včetně zapojení</t>
  </si>
  <si>
    <t>117051888</t>
  </si>
  <si>
    <t>358252340</t>
  </si>
  <si>
    <t>pojistka nízkoztrátová 32A provedení normální, charakteristika  gG</t>
  </si>
  <si>
    <t>-1610233385</t>
  </si>
  <si>
    <t>743</t>
  </si>
  <si>
    <t>Elektromontáže - hrubá montáž</t>
  </si>
  <si>
    <t>743111315</t>
  </si>
  <si>
    <t>Montáž trubka plastová tuhá D 23 mm uložená pod omítku</t>
  </si>
  <si>
    <t>134295888</t>
  </si>
  <si>
    <t>345711540</t>
  </si>
  <si>
    <t>trubka elektroinstalační ohebná Monoflex z PH 1423/1</t>
  </si>
  <si>
    <t>1784285607</t>
  </si>
  <si>
    <t>743112219</t>
  </si>
  <si>
    <t>Montáž trubka plastová ohebná D 48 mm uložená volně</t>
  </si>
  <si>
    <t>-1057892463</t>
  </si>
  <si>
    <t>10.153.147</t>
  </si>
  <si>
    <t>Trubka KF 09040</t>
  </si>
  <si>
    <t>-574112304</t>
  </si>
  <si>
    <t>743411111</t>
  </si>
  <si>
    <t>Montáž krabice zapuštěná plastová kruhová typ KU68/2-1902, KO125</t>
  </si>
  <si>
    <t>182788160</t>
  </si>
  <si>
    <t>10.079.363</t>
  </si>
  <si>
    <t>Krabice KU 68-1902</t>
  </si>
  <si>
    <t>693212273</t>
  </si>
  <si>
    <t>743411111.1</t>
  </si>
  <si>
    <t>-1671082067</t>
  </si>
  <si>
    <t>10.079.364.1</t>
  </si>
  <si>
    <t>Podomítková krabice KPR 68-70 přístrojová hluboká</t>
  </si>
  <si>
    <t>1012179185</t>
  </si>
  <si>
    <t>743411121.1</t>
  </si>
  <si>
    <t>Montáž krabice zapuštěná plastová čtyřhranná typ KO100, KO125</t>
  </si>
  <si>
    <t>-263462160</t>
  </si>
  <si>
    <t>10.075.335.1</t>
  </si>
  <si>
    <t>Svorkovnice EPS 2 ekvipotencionální s krabicí</t>
  </si>
  <si>
    <t>512184763</t>
  </si>
  <si>
    <t>743411311</t>
  </si>
  <si>
    <t>Montáž krabice nástěnná plastová kruhová typ KU68/2-1902, KO97</t>
  </si>
  <si>
    <t>2057160905</t>
  </si>
  <si>
    <t>10.074.803</t>
  </si>
  <si>
    <t>Krabice KU 68-1903</t>
  </si>
  <si>
    <t>1665819299</t>
  </si>
  <si>
    <t>743419130</t>
  </si>
  <si>
    <t>Otevření nebo uzavření krabice víčkem na 4 šrouby</t>
  </si>
  <si>
    <t>759931143</t>
  </si>
  <si>
    <t>743991100</t>
  </si>
  <si>
    <t>Měření zemních odporů zemniče</t>
  </si>
  <si>
    <t>-1561973434</t>
  </si>
  <si>
    <t>748</t>
  </si>
  <si>
    <t>Elektromontáže - osvětlovací zařízení a svítidla</t>
  </si>
  <si>
    <t>749</t>
  </si>
  <si>
    <t>Elektromontáže - ostatní práce a konstrukce</t>
  </si>
  <si>
    <t>741990041</t>
  </si>
  <si>
    <t>Montáž tabulka výstražná a označovací pro rozvodny</t>
  </si>
  <si>
    <t>2016768949</t>
  </si>
  <si>
    <t>4321001.1.1</t>
  </si>
  <si>
    <t>Bezpečnostní tabulka - Elektrický rozvaděč Nehas vodou ani pěnovými přístroji</t>
  </si>
  <si>
    <t>143092295</t>
  </si>
  <si>
    <t>4321001</t>
  </si>
  <si>
    <t>Bezpečnostní tabulka - Za bouřky dodržujte odstup 3m od svodu Plast 2 mm A5 - 200x150 mm</t>
  </si>
  <si>
    <t>965643136</t>
  </si>
  <si>
    <t>Práce a dodávky M</t>
  </si>
  <si>
    <t>21-M</t>
  </si>
  <si>
    <t>Elektromontáže</t>
  </si>
  <si>
    <t>246170260.1</t>
  </si>
  <si>
    <t>256</t>
  </si>
  <si>
    <t>-867956724</t>
  </si>
  <si>
    <t>210010351</t>
  </si>
  <si>
    <t>Montáž rozvodek nástěnných plastových čtyřhranných ACIDUR vodič D do 4 mm2</t>
  </si>
  <si>
    <t>-447829837</t>
  </si>
  <si>
    <t>10.078.068</t>
  </si>
  <si>
    <t>Krabice SCAME 855 IP67 acidur</t>
  </si>
  <si>
    <t>1409495012</t>
  </si>
  <si>
    <t>210100015</t>
  </si>
  <si>
    <t>Připojení bojleru</t>
  </si>
  <si>
    <t>1205893333</t>
  </si>
  <si>
    <t>210100018</t>
  </si>
  <si>
    <t>Připojení pisoár</t>
  </si>
  <si>
    <t>1937405835</t>
  </si>
  <si>
    <t>210100020</t>
  </si>
  <si>
    <t>Připojení přímotopu</t>
  </si>
  <si>
    <t>930458564</t>
  </si>
  <si>
    <t>10.860.92014</t>
  </si>
  <si>
    <t>Přímotop 230V/2kW</t>
  </si>
  <si>
    <t>-628587765</t>
  </si>
  <si>
    <t>210110001</t>
  </si>
  <si>
    <t>Montáž nástěnný vypínač nn jednopólový pro prostředí základní nebo vlhké</t>
  </si>
  <si>
    <t>1156620213</t>
  </si>
  <si>
    <t>10.555.033</t>
  </si>
  <si>
    <t>Tlačítko řazení 1/0S, So IP44</t>
  </si>
  <si>
    <t>2096943918</t>
  </si>
  <si>
    <t>210110031</t>
  </si>
  <si>
    <t>Montáž zapuštěný vypínač nn jednopólový bezšroubové připojení</t>
  </si>
  <si>
    <t>1269478489</t>
  </si>
  <si>
    <t>345355150</t>
  </si>
  <si>
    <t>spínač jednopólový 10A bílý, slonová kost</t>
  </si>
  <si>
    <t>-100659046</t>
  </si>
  <si>
    <t>210110039</t>
  </si>
  <si>
    <t>Montáž zapuštěný přepínač nn 7-křížový bezšroubové připojení</t>
  </si>
  <si>
    <t>-1085106990</t>
  </si>
  <si>
    <t>345357130</t>
  </si>
  <si>
    <t>spínač řazení 7 10A bílý, slonová kost</t>
  </si>
  <si>
    <t>341737070</t>
  </si>
  <si>
    <t>210110045</t>
  </si>
  <si>
    <t>Montáž zapuštěný přepínač nn 6-střídavý šroubové připojení</t>
  </si>
  <si>
    <t>2045644350</t>
  </si>
  <si>
    <t>345355550</t>
  </si>
  <si>
    <t>spínač řazení 6 10A bílý, slonová kost</t>
  </si>
  <si>
    <t>2046155247</t>
  </si>
  <si>
    <t>210110142</t>
  </si>
  <si>
    <t>Montáž ovladač nn 1/0 -tlačítkový zapínací bezšroubové připojení</t>
  </si>
  <si>
    <t>-244446644</t>
  </si>
  <si>
    <t>10.706.950.1.1</t>
  </si>
  <si>
    <t>412104 Tlačítko řazení 1/0, čistě bílá</t>
  </si>
  <si>
    <t>361473113</t>
  </si>
  <si>
    <t>210111002</t>
  </si>
  <si>
    <t>Montáž zásuvka vestavná šroubové připojení 2P+PE se zapojením vodičů</t>
  </si>
  <si>
    <t>-1813648593</t>
  </si>
  <si>
    <t>345551030</t>
  </si>
  <si>
    <t>zásuvka 1násobná 16A bílý, slonová kost</t>
  </si>
  <si>
    <t>-600014488</t>
  </si>
  <si>
    <t>345626930</t>
  </si>
  <si>
    <t>svorkovnice krabicová bezšroubová TYP017, 400 V, 2 vstupy, 2,5 mm2, 24 A</t>
  </si>
  <si>
    <t>1236535521</t>
  </si>
  <si>
    <t>345626940</t>
  </si>
  <si>
    <t>svorkovnice krabicová bezšroubová TYP016, 400 V, 3 vstupy, 2,5 mm2, 24 A</t>
  </si>
  <si>
    <t>1434036442</t>
  </si>
  <si>
    <t>345626950</t>
  </si>
  <si>
    <t>svorkovnice krabicová bezšroubová TYP018, 400 V, 4 vstupy, 2,5 mm2, 24 A</t>
  </si>
  <si>
    <t>-320354059</t>
  </si>
  <si>
    <t>345626960</t>
  </si>
  <si>
    <t>svorkovnice krabicová bezšroubová TYP015, 400 V, 5 vstupů, 2,5 mm2, 24 A</t>
  </si>
  <si>
    <t>990768127</t>
  </si>
  <si>
    <t>210111116</t>
  </si>
  <si>
    <t>Montáž zásuvek průmyslových nástěnných provedení IP 67 3P+N+PE 16 A</t>
  </si>
  <si>
    <t>843215685</t>
  </si>
  <si>
    <t>358110710</t>
  </si>
  <si>
    <t>zásuvka nepropustná nástěnná 400V/16A 5pól</t>
  </si>
  <si>
    <t>-1801309539</t>
  </si>
  <si>
    <t>210111131.1</t>
  </si>
  <si>
    <t>Montáž zásuvek průmyslových nástěnných provedení IP 44 2P+PE 16 A</t>
  </si>
  <si>
    <t>605698895</t>
  </si>
  <si>
    <t>10.028.726</t>
  </si>
  <si>
    <t>Zásuvka 230V IP44 bílá</t>
  </si>
  <si>
    <t>288334013</t>
  </si>
  <si>
    <t>210220001</t>
  </si>
  <si>
    <t>Montáž uzemňovacího vedení vodičů FeZn pomocí svorek na povrchu páskou do 120 mm2</t>
  </si>
  <si>
    <t>-707433930</t>
  </si>
  <si>
    <t>354420620</t>
  </si>
  <si>
    <t>pás zemnící 30 x 4 mm FeZn</t>
  </si>
  <si>
    <t>-1599551966</t>
  </si>
  <si>
    <t>210220002</t>
  </si>
  <si>
    <t>482887048</t>
  </si>
  <si>
    <t>354410730</t>
  </si>
  <si>
    <t>1472589215</t>
  </si>
  <si>
    <t>210220101</t>
  </si>
  <si>
    <t>Montáž hromosvodného vedení svodových vodičů s podpěrami průměru do 10 mm</t>
  </si>
  <si>
    <t>187734851</t>
  </si>
  <si>
    <t>354410770</t>
  </si>
  <si>
    <t>drát průměr 8 mm AlMgSi</t>
  </si>
  <si>
    <t>1616722818</t>
  </si>
  <si>
    <t>200031</t>
  </si>
  <si>
    <t>Podpěra vedení hromosvodu na fasádě-set (PVC podpěra 55mm, FID hmoždinka 90mm, vrut 6/80mm)</t>
  </si>
  <si>
    <t>-1580755933</t>
  </si>
  <si>
    <t>210220301</t>
  </si>
  <si>
    <t>764747514</t>
  </si>
  <si>
    <t>354354418751</t>
  </si>
  <si>
    <t>SUb svorka univerzální bez strředové destičky</t>
  </si>
  <si>
    <t>-1770815444</t>
  </si>
  <si>
    <t>2021012325</t>
  </si>
  <si>
    <t>354418850</t>
  </si>
  <si>
    <t>-1655145822</t>
  </si>
  <si>
    <t>210220302</t>
  </si>
  <si>
    <t>565665627</t>
  </si>
  <si>
    <t>354418950</t>
  </si>
  <si>
    <t>-1096583953</t>
  </si>
  <si>
    <t>-2080943016</t>
  </si>
  <si>
    <t>354418750</t>
  </si>
  <si>
    <t>svorka křížová SK pro vodič D6-10 mm</t>
  </si>
  <si>
    <t>1564860520</t>
  </si>
  <si>
    <t>418668532</t>
  </si>
  <si>
    <t>354419250</t>
  </si>
  <si>
    <t>svorka zkušební SZ pro lano D6-12 mm   FeZn</t>
  </si>
  <si>
    <t>2135338808</t>
  </si>
  <si>
    <t>210220302.1</t>
  </si>
  <si>
    <t>-1779829884</t>
  </si>
  <si>
    <t>354419860</t>
  </si>
  <si>
    <t>svorka odbočovací a spojovací SR 3b pro pásek 30x4 mm    FeZn</t>
  </si>
  <si>
    <t>-1843235040</t>
  </si>
  <si>
    <t>354419960</t>
  </si>
  <si>
    <t>svorka odbočovací a spojovací SR 3a pro spojování kruhových a páskových vodičů    FeZn</t>
  </si>
  <si>
    <t>-131078112</t>
  </si>
  <si>
    <t>210220321</t>
  </si>
  <si>
    <t>Montáž svorek hromosvodných na potrubí typ Bernard se zhotovením pásku</t>
  </si>
  <si>
    <t>372409075</t>
  </si>
  <si>
    <t>68500165</t>
  </si>
  <si>
    <t>SVORKA ST NA POTRUBI</t>
  </si>
  <si>
    <t>-2017264612</t>
  </si>
  <si>
    <t>210220372.1</t>
  </si>
  <si>
    <t>Montáž ochranných prvků - úhelníků nebo trubek do zdiva</t>
  </si>
  <si>
    <t>663362317</t>
  </si>
  <si>
    <t>354418300</t>
  </si>
  <si>
    <t>úhelník ochranný OU 1.7 na ochranu svodu 1,7 m</t>
  </si>
  <si>
    <t>-1960465123</t>
  </si>
  <si>
    <t>354418360</t>
  </si>
  <si>
    <t>držák ochranného úhelníku do zdiva DOU FeZn s prodloužením-instalovat před fasádou</t>
  </si>
  <si>
    <t>754828820</t>
  </si>
  <si>
    <t>210220401</t>
  </si>
  <si>
    <t>Montáž vedení hromosvodné - štítků k označení svodů</t>
  </si>
  <si>
    <t>-1638816240</t>
  </si>
  <si>
    <t>354421100</t>
  </si>
  <si>
    <t>štítek plastový č. 31 -  čísla svodů</t>
  </si>
  <si>
    <t>811505196</t>
  </si>
  <si>
    <t>210220451</t>
  </si>
  <si>
    <t>Montáž vedení hromosvodné - ochranného pospojování volně nebo pod omítku</t>
  </si>
  <si>
    <t>-796730783</t>
  </si>
  <si>
    <t>10180161</t>
  </si>
  <si>
    <t>VODIC CYY 6 ZELENOZLUTY</t>
  </si>
  <si>
    <t>1027759126</t>
  </si>
  <si>
    <t>209051130</t>
  </si>
  <si>
    <t>10180202</t>
  </si>
  <si>
    <t>VODIC CYY 4 ZELENOZLUTY</t>
  </si>
  <si>
    <t>1299265479</t>
  </si>
  <si>
    <t>718715973</t>
  </si>
  <si>
    <t>10100175</t>
  </si>
  <si>
    <t>VODIC CYY 2,5 ZELENOZLUTA</t>
  </si>
  <si>
    <t>-943664911</t>
  </si>
  <si>
    <t>210220451.1</t>
  </si>
  <si>
    <t>-2002531317</t>
  </si>
  <si>
    <t>341421600.1</t>
  </si>
  <si>
    <t>CYA 25 ZŽ Vodič H07V-K 25 ohebný zelenožlutý</t>
  </si>
  <si>
    <t>1058018014</t>
  </si>
  <si>
    <t>210802024</t>
  </si>
  <si>
    <t>Montáž měděných šňůr lehkých AO3VV,AO5,CGLG,CGLU,CMSM,CYLY,HO5 do 1 kV do 1,6 kg uložených volně</t>
  </si>
  <si>
    <t>2090202269</t>
  </si>
  <si>
    <t>341432880</t>
  </si>
  <si>
    <t>Kabel H05VV-F, CYSY, 3x2,5 mm2, ohebný, bílý</t>
  </si>
  <si>
    <t>-1193961027</t>
  </si>
  <si>
    <t>210802109</t>
  </si>
  <si>
    <t>Montáž měděných vodičů CMSM, CMFM, A03VV, AO5, CGLU, CYH, CYLY, HO3VV, HO5 3x1,5 mm2 volně</t>
  </si>
  <si>
    <t>585950510</t>
  </si>
  <si>
    <t>341431760</t>
  </si>
  <si>
    <t>Vodič H05VV-F 3Gx1,5 (CYSY) bílá</t>
  </si>
  <si>
    <t>2015905215</t>
  </si>
  <si>
    <t>210810013</t>
  </si>
  <si>
    <t>Montáž měděných kabelů CYKY, CYKYD, CYKYDY, NYM, NYY, YSLY 750 V 4x10mm2 uložených volně</t>
  </si>
  <si>
    <t>1347202881</t>
  </si>
  <si>
    <t>10.048.218</t>
  </si>
  <si>
    <t>CYKY 4J10 (4Bx10) - ZMĚŘIT NA STAVBĚ</t>
  </si>
  <si>
    <t>1930971973</t>
  </si>
  <si>
    <t>210810015</t>
  </si>
  <si>
    <t>Montáž měděných kabelů CYKY, CYKYD, CYKYDY, NYM, NYY, YSLY 750 V 5x1,5 mm2 uložených volně</t>
  </si>
  <si>
    <t>-618630498</t>
  </si>
  <si>
    <t>341110900</t>
  </si>
  <si>
    <t>kabel silový s Cu jádrem CYKY 5x1,5 mm2</t>
  </si>
  <si>
    <t>1524915851</t>
  </si>
  <si>
    <t>210810045</t>
  </si>
  <si>
    <t>Montáž měděných kabelů CYKY, CYKYD, CYKYDY, NYM, NYY, YSLY 750 V 3x1,5 mm2 uložených pevně</t>
  </si>
  <si>
    <t>1082421943</t>
  </si>
  <si>
    <t>341110300</t>
  </si>
  <si>
    <t>kabel silový s Cu jádrem CYKY 3x1,5 mm2</t>
  </si>
  <si>
    <t>-1806461678</t>
  </si>
  <si>
    <t>210810046</t>
  </si>
  <si>
    <t>Montáž měděných kabelů CYKY, CYKYD, CYKYDY, NYM, NYY, YSLY 750 V 3x2,5 mm2 uložených pevně</t>
  </si>
  <si>
    <t>-1661902856</t>
  </si>
  <si>
    <t>341110360</t>
  </si>
  <si>
    <t>kabel silový s Cu jádrem CYKY 3x2,5 mm2</t>
  </si>
  <si>
    <t>-1890884107</t>
  </si>
  <si>
    <t>210810049</t>
  </si>
  <si>
    <t>Montáž měděných kabelů CYKY, CYKYD, CYKYDY, NYM, NYY, YSLY 750 V 4x1,5 mm2 uložených pevně</t>
  </si>
  <si>
    <t>1638944602</t>
  </si>
  <si>
    <t>341110600</t>
  </si>
  <si>
    <t>kabel silový s Cu jádrem CYKY 4x1,5 mm2</t>
  </si>
  <si>
    <t>1215239359</t>
  </si>
  <si>
    <t>210810056.1</t>
  </si>
  <si>
    <t>Montáž měděných kabelů CYKY, CYKYD, CYKYDY, NYM, NYY, YSLY 750 V 5x2,5 mm2 uložených pevně</t>
  </si>
  <si>
    <t>2055177873</t>
  </si>
  <si>
    <t>341110940.1</t>
  </si>
  <si>
    <t>kabel silový s Cu jádrem CYKY 5x2,5 mm2</t>
  </si>
  <si>
    <t>896017158</t>
  </si>
  <si>
    <t>743621110</t>
  </si>
  <si>
    <t>Montáž drát nebo lano hromosvodné svodové D do 10 mm s podpěrou</t>
  </si>
  <si>
    <t>-1652231351</t>
  </si>
  <si>
    <t>10.046.510</t>
  </si>
  <si>
    <t>Podpěra PV 21c plast základna kulatá nebo systémový držák střechy-přivařené</t>
  </si>
  <si>
    <t>2039574743</t>
  </si>
  <si>
    <t>PD</t>
  </si>
  <si>
    <t>Přesun dodávek</t>
  </si>
  <si>
    <t>38190601</t>
  </si>
  <si>
    <t>PM</t>
  </si>
  <si>
    <t>Přidružený materiál</t>
  </si>
  <si>
    <t>157336748</t>
  </si>
  <si>
    <t>PPV</t>
  </si>
  <si>
    <t>Podíl přidružených výkonů</t>
  </si>
  <si>
    <t>-50183665</t>
  </si>
  <si>
    <t>ZV</t>
  </si>
  <si>
    <t>Zednické výpomoci</t>
  </si>
  <si>
    <t>2140959105</t>
  </si>
  <si>
    <t>36-M</t>
  </si>
  <si>
    <t>Montáž prov.,měř. a regul. zařízení</t>
  </si>
  <si>
    <t>360020611</t>
  </si>
  <si>
    <t>Vyvrtání otvoru v betonovém zdivu do 450 mm, průměru 30 mm</t>
  </si>
  <si>
    <t>1407623386</t>
  </si>
  <si>
    <t>360020611.2</t>
  </si>
  <si>
    <t>Vyvrtání otvoru v betonovém zdivu do 150 mm, průměru 30 mm</t>
  </si>
  <si>
    <t>208368905</t>
  </si>
  <si>
    <t>46-M</t>
  </si>
  <si>
    <t>Zemní práce při extr.mont.pracích</t>
  </si>
  <si>
    <t>941955003R00.1</t>
  </si>
  <si>
    <t>Pronájem lešení lehké pomocné, výška podlahy do 2,5 m 2ks</t>
  </si>
  <si>
    <t>den</t>
  </si>
  <si>
    <t>2098229872</t>
  </si>
  <si>
    <t>460600061</t>
  </si>
  <si>
    <t>Odvoz suti a vybouraných hmot</t>
  </si>
  <si>
    <t>-2136650846</t>
  </si>
  <si>
    <t>460690031.1</t>
  </si>
  <si>
    <t>Osazení hmoždinek včetně vyvrtání otvoru ve stěnách cihelných průměru do 8 mm</t>
  </si>
  <si>
    <t>-1962256957</t>
  </si>
  <si>
    <t>562810840.1</t>
  </si>
  <si>
    <t>hmoždinka HL 8+vrut</t>
  </si>
  <si>
    <t>tis kus</t>
  </si>
  <si>
    <t>-9125752</t>
  </si>
  <si>
    <t>460690032.1</t>
  </si>
  <si>
    <t>Osazení hmoždinek včetně vyvrtání otvoru ve stěnách cihelných průměru do 12 mm</t>
  </si>
  <si>
    <t>-2036083193</t>
  </si>
  <si>
    <t>562810820.1</t>
  </si>
  <si>
    <t>hmoždinka HL 10+vrut</t>
  </si>
  <si>
    <t>383220394</t>
  </si>
  <si>
    <t>VRN1</t>
  </si>
  <si>
    <t>Průzkumné, geodetické a projektové práce</t>
  </si>
  <si>
    <t>013254000.1</t>
  </si>
  <si>
    <t>158706704</t>
  </si>
  <si>
    <t>VRN3</t>
  </si>
  <si>
    <t>032903000.1</t>
  </si>
  <si>
    <t>Náklady na provoz a údržbu vybavení staveniště</t>
  </si>
  <si>
    <t>967667876</t>
  </si>
  <si>
    <t>VRN4</t>
  </si>
  <si>
    <t>Inženýrská činnost</t>
  </si>
  <si>
    <t>169</t>
  </si>
  <si>
    <t>041103000</t>
  </si>
  <si>
    <t>Autorský dozor projektanta</t>
  </si>
  <si>
    <t>1511467592</t>
  </si>
  <si>
    <t>170</t>
  </si>
  <si>
    <t>049103000</t>
  </si>
  <si>
    <t>Náklady vzniklé v souvislosti s realizací stavby</t>
  </si>
  <si>
    <t>2093187303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</si>
  <si>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</si>
  <si>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</si>
  <si>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</si>
  <si>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</si>
  <si>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i/>
        <sz val="8"/>
        <rFont val="Arial CE"/>
        <charset val="238"/>
      </rPr>
      <t xml:space="preserve">Rekapitulace stavby </t>
    </r>
    <r>
      <rPr>
        <sz val="8"/>
        <rFont val="Arial CE"/>
        <charset val="238"/>
      </rPr>
      <t>obsahuje sestavu Rekapitulace stavby a Rekapitulace objektů stavby a soupisů prací.</t>
    </r>
  </si>
  <si>
    <r>
      <t xml:space="preserve">V sestavě </t>
    </r>
    <r>
      <rPr>
        <b/>
        <sz val="8"/>
        <rFont val="Arial CE"/>
        <charset val="238"/>
      </rPr>
      <t>Rekapitulace stavby</t>
    </r>
    <r>
      <rPr>
        <sz val="8"/>
        <rFont val="Arial CE"/>
        <charset val="238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</si>
  <si>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</si>
  <si>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</si>
  <si>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b/>
        <sz val="8"/>
        <rFont val="Arial CE"/>
        <charset val="238"/>
      </rPr>
      <t>Rekapitulace objektů stavby a soupisů prací</t>
    </r>
    <r>
      <rPr>
        <sz val="8"/>
        <rFont val="Arial CE"/>
        <charset val="238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</si>
  <si>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</si>
  <si>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</si>
  <si>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</si>
  <si>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</si>
  <si>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</si>
  <si>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</si>
  <si>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</si>
  <si>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Vedlejší a ostatní náklady</t>
  </si>
  <si>
    <t>OST</t>
  </si>
  <si>
    <t>Ostatní</t>
  </si>
  <si>
    <t>Soupis</t>
  </si>
  <si>
    <t>Soupis prací pro daný typ objektu</t>
  </si>
  <si>
    <r>
      <rPr>
        <i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</si>
  <si>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</si>
  <si>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b/>
        <sz val="8"/>
        <rFont val="Arial CE"/>
        <charset val="238"/>
      </rPr>
      <t>Krycí list soupisu</t>
    </r>
    <r>
      <rPr>
        <sz val="8"/>
        <rFont val="Arial CE"/>
        <charset val="238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</si>
  <si>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</si>
  <si>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b/>
        <sz val="8"/>
        <rFont val="Arial CE"/>
        <charset val="238"/>
      </rPr>
      <t>Rekapitulace členění soupisu prací</t>
    </r>
    <r>
      <rPr>
        <sz val="8"/>
        <rFont val="Arial CE"/>
        <charset val="238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</si>
  <si>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</si>
  <si>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b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</si>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</sst>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%"/>
    <numFmt numFmtId="165" formatCode="dd\.mm\.yyyy"/>
    <numFmt numFmtId="166" formatCode="#,##0.00000"/>
    <numFmt numFmtId="167" formatCode="#,##0.000"/>
  </numFmts>
  <fonts count="54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8"/>
      <color rgb="FF003366"/>
      <name val="Arial CE"/>
    </font>
    <font>
      <sz val="10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charset val="238"/>
    </font>
    <font>
      <sz val="8"/>
      <name val="Arial CE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2" fillId="0" borderId="0" applyNumberFormat="0" applyFill="0" applyBorder="0" applyAlignment="0" applyProtection="0"/>
  </cellStyleXfs>
  <cellXfs count="406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top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4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0" fillId="4" borderId="8" xfId="0" applyFont="1" applyFill="1" applyBorder="1" applyAlignment="1" applyProtection="1">
      <alignment vertical="center"/>
    </xf>
    <xf numFmtId="0" fontId="22" fillId="4" borderId="9" xfId="0" applyFont="1" applyFill="1" applyBorder="1" applyAlignment="1" applyProtection="1">
      <alignment horizontal="center" vertical="center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0" fillId="0" borderId="15" xfId="0" applyNumberFormat="1" applyFont="1" applyBorder="1" applyAlignment="1" applyProtection="1">
      <alignment vertical="center"/>
    </xf>
    <xf numFmtId="4" fontId="20" fillId="0" borderId="0" xfId="0" applyNumberFormat="1" applyFont="1" applyBorder="1" applyAlignment="1" applyProtection="1">
      <alignment vertical="center"/>
    </xf>
    <xf numFmtId="166" fontId="20" fillId="0" borderId="0" xfId="0" applyNumberFormat="1" applyFont="1" applyBorder="1" applyAlignment="1" applyProtection="1">
      <alignment vertical="center"/>
    </xf>
    <xf numFmtId="4" fontId="20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166" fontId="29" fillId="0" borderId="21" xfId="0" applyNumberFormat="1" applyFont="1" applyBorder="1" applyAlignment="1" applyProtection="1">
      <alignment vertical="center"/>
    </xf>
    <xf numFmtId="4" fontId="29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4" xfId="0" applyBorder="1" applyAlignment="1">
      <alignment vertical="center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2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2" fillId="4" borderId="0" xfId="0" applyFont="1" applyFill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22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4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2" fillId="0" borderId="13" xfId="0" applyNumberFormat="1" applyFont="1" applyBorder="1" applyAlignment="1" applyProtection="1"/>
    <xf numFmtId="166" fontId="32" fillId="0" borderId="14" xfId="0" applyNumberFormat="1" applyFont="1" applyBorder="1" applyAlignment="1" applyProtection="1"/>
    <xf numFmtId="4" fontId="33" fillId="0" borderId="0" xfId="0" applyNumberFormat="1" applyFont="1" applyAlignment="1">
      <alignment vertical="center"/>
    </xf>
    <xf numFmtId="0" fontId="7" fillId="0" borderId="4" xfId="0" applyFont="1" applyBorder="1" applyAlignment="1" applyProtection="1"/>
    <xf numFmtId="0" fontId="7" fillId="0" borderId="0" xfId="0" applyFont="1" applyAlignment="1" applyProtection="1"/>
    <xf numFmtId="0" fontId="7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7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7" fillId="0" borderId="4" xfId="0" applyFont="1" applyBorder="1" applyAlignment="1"/>
    <xf numFmtId="0" fontId="7" fillId="0" borderId="15" xfId="0" applyFont="1" applyBorder="1" applyAlignment="1" applyProtection="1"/>
    <xf numFmtId="0" fontId="7" fillId="0" borderId="0" xfId="0" applyFont="1" applyBorder="1" applyAlignment="1" applyProtection="1"/>
    <xf numFmtId="166" fontId="7" fillId="0" borderId="0" xfId="0" applyNumberFormat="1" applyFont="1" applyBorder="1" applyAlignment="1" applyProtection="1"/>
    <xf numFmtId="166" fontId="7" fillId="0" borderId="16" xfId="0" applyNumberFormat="1" applyFont="1" applyBorder="1" applyAlignment="1" applyProtection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22" fillId="0" borderId="23" xfId="0" applyFont="1" applyBorder="1" applyAlignment="1" applyProtection="1">
      <alignment horizontal="center" vertical="center"/>
    </xf>
    <xf numFmtId="49" fontId="22" fillId="0" borderId="23" xfId="0" applyNumberFormat="1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center" vertical="center" wrapText="1"/>
    </xf>
    <xf numFmtId="167" fontId="22" fillId="0" borderId="23" xfId="0" applyNumberFormat="1" applyFont="1" applyBorder="1" applyAlignment="1" applyProtection="1">
      <alignment vertical="center"/>
    </xf>
    <xf numFmtId="4" fontId="22" fillId="2" borderId="23" xfId="0" applyNumberFormat="1" applyFont="1" applyFill="1" applyBorder="1" applyAlignment="1" applyProtection="1">
      <alignment vertical="center"/>
      <protection locked="0"/>
    </xf>
    <xf numFmtId="4" fontId="22" fillId="0" borderId="23" xfId="0" applyNumberFormat="1" applyFont="1" applyBorder="1" applyAlignment="1" applyProtection="1">
      <alignment vertical="center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/>
    </xf>
    <xf numFmtId="166" fontId="23" fillId="0" borderId="0" xfId="0" applyNumberFormat="1" applyFont="1" applyBorder="1" applyAlignment="1" applyProtection="1">
      <alignment vertical="center"/>
    </xf>
    <xf numFmtId="166" fontId="23" fillId="0" borderId="16" xfId="0" applyNumberFormat="1" applyFont="1" applyBorder="1" applyAlignment="1" applyProtection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4" fillId="0" borderId="0" xfId="0" applyFont="1" applyAlignment="1" applyProtection="1">
      <alignment horizontal="left" vertical="center"/>
    </xf>
    <xf numFmtId="0" fontId="35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6" fillId="0" borderId="0" xfId="0" applyFont="1" applyAlignment="1" applyProtection="1">
      <alignment horizontal="left" vertical="center"/>
    </xf>
    <xf numFmtId="0" fontId="37" fillId="0" borderId="0" xfId="1" applyFont="1" applyAlignment="1" applyProtection="1">
      <alignment vertical="center" wrapText="1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8" fillId="0" borderId="4" xfId="0" applyFont="1" applyBorder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8" fillId="0" borderId="21" xfId="0" applyFont="1" applyBorder="1" applyAlignment="1" applyProtection="1">
      <alignment horizontal="left" vertical="center"/>
    </xf>
    <xf numFmtId="0" fontId="8" fillId="0" borderId="21" xfId="0" applyFont="1" applyBorder="1" applyAlignment="1" applyProtection="1">
      <alignment vertical="center"/>
    </xf>
    <xf numFmtId="4" fontId="8" fillId="0" borderId="21" xfId="0" applyNumberFormat="1" applyFont="1" applyBorder="1" applyAlignment="1" applyProtection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Alignment="1" applyProtection="1">
      <alignment horizontal="left"/>
    </xf>
    <xf numFmtId="4" fontId="8" fillId="0" borderId="0" xfId="0" applyNumberFormat="1" applyFont="1" applyAlignment="1" applyProtection="1"/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11" fillId="0" borderId="22" xfId="0" applyFont="1" applyBorder="1" applyAlignment="1" applyProtection="1">
      <alignment vertical="center"/>
    </xf>
    <xf numFmtId="0" fontId="38" fillId="0" borderId="23" xfId="0" applyFont="1" applyBorder="1" applyAlignment="1" applyProtection="1">
      <alignment horizontal="center" vertical="center"/>
    </xf>
    <xf numFmtId="49" fontId="38" fillId="0" borderId="23" xfId="0" applyNumberFormat="1" applyFont="1" applyBorder="1" applyAlignment="1" applyProtection="1">
      <alignment horizontal="left" vertical="center" wrapText="1"/>
    </xf>
    <xf numFmtId="0" fontId="38" fillId="0" borderId="23" xfId="0" applyFont="1" applyBorder="1" applyAlignment="1" applyProtection="1">
      <alignment horizontal="left" vertical="center" wrapText="1"/>
    </xf>
    <xf numFmtId="0" fontId="38" fillId="0" borderId="23" xfId="0" applyFont="1" applyBorder="1" applyAlignment="1" applyProtection="1">
      <alignment horizontal="center" vertical="center" wrapText="1"/>
    </xf>
    <xf numFmtId="167" fontId="38" fillId="0" borderId="23" xfId="0" applyNumberFormat="1" applyFont="1" applyBorder="1" applyAlignment="1" applyProtection="1">
      <alignment vertical="center"/>
    </xf>
    <xf numFmtId="4" fontId="38" fillId="2" borderId="23" xfId="0" applyNumberFormat="1" applyFont="1" applyFill="1" applyBorder="1" applyAlignment="1" applyProtection="1">
      <alignment vertical="center"/>
      <protection locked="0"/>
    </xf>
    <xf numFmtId="4" fontId="38" fillId="0" borderId="23" xfId="0" applyNumberFormat="1" applyFont="1" applyBorder="1" applyAlignment="1" applyProtection="1">
      <alignment vertical="center"/>
    </xf>
    <xf numFmtId="0" fontId="39" fillId="0" borderId="4" xfId="0" applyFont="1" applyBorder="1" applyAlignment="1">
      <alignment vertical="center"/>
    </xf>
    <xf numFmtId="0" fontId="38" fillId="2" borderId="15" xfId="0" applyFont="1" applyFill="1" applyBorder="1" applyAlignment="1" applyProtection="1">
      <alignment horizontal="left" vertical="center"/>
      <protection locked="0"/>
    </xf>
    <xf numFmtId="0" fontId="38" fillId="0" borderId="0" xfId="0" applyFont="1" applyBorder="1" applyAlignment="1" applyProtection="1">
      <alignment horizontal="center" vertical="center"/>
    </xf>
    <xf numFmtId="0" fontId="40" fillId="0" borderId="0" xfId="0" applyFont="1" applyAlignment="1" applyProtection="1">
      <alignment vertical="center" wrapText="1"/>
    </xf>
    <xf numFmtId="167" fontId="22" fillId="2" borderId="23" xfId="0" applyNumberFormat="1" applyFont="1" applyFill="1" applyBorder="1" applyAlignment="1" applyProtection="1">
      <alignment vertical="center"/>
      <protection locked="0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0" fillId="0" borderId="0" xfId="0" applyAlignment="1">
      <alignment vertical="top"/>
    </xf>
    <xf numFmtId="0" fontId="41" fillId="0" borderId="24" xfId="0" applyFont="1" applyBorder="1" applyAlignment="1">
      <alignment vertical="center" wrapText="1"/>
    </xf>
    <xf numFmtId="0" fontId="41" fillId="0" borderId="25" xfId="0" applyFont="1" applyBorder="1" applyAlignment="1">
      <alignment vertical="center" wrapText="1"/>
    </xf>
    <xf numFmtId="0" fontId="41" fillId="0" borderId="26" xfId="0" applyFont="1" applyBorder="1" applyAlignment="1">
      <alignment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0" borderId="28" xfId="0" applyFont="1" applyBorder="1" applyAlignment="1">
      <alignment horizontal="center" vertical="center" wrapText="1"/>
    </xf>
    <xf numFmtId="0" fontId="41" fillId="0" borderId="27" xfId="0" applyFont="1" applyBorder="1" applyAlignment="1">
      <alignment vertical="center" wrapText="1"/>
    </xf>
    <xf numFmtId="0" fontId="41" fillId="0" borderId="28" xfId="0" applyFont="1" applyBorder="1" applyAlignment="1">
      <alignment vertical="center" wrapText="1"/>
    </xf>
    <xf numFmtId="0" fontId="43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 wrapText="1"/>
    </xf>
    <xf numFmtId="0" fontId="45" fillId="0" borderId="27" xfId="0" applyFont="1" applyBorder="1" applyAlignment="1">
      <alignment vertical="center" wrapText="1"/>
    </xf>
    <xf numFmtId="0" fontId="44" fillId="0" borderId="1" xfId="0" applyFont="1" applyBorder="1" applyAlignment="1">
      <alignment vertical="center" wrapText="1"/>
    </xf>
    <xf numFmtId="0" fontId="44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vertical="center"/>
    </xf>
    <xf numFmtId="49" fontId="44" fillId="0" borderId="1" xfId="0" applyNumberFormat="1" applyFont="1" applyBorder="1" applyAlignment="1">
      <alignment vertical="center" wrapText="1"/>
    </xf>
    <xf numFmtId="0" fontId="41" fillId="0" borderId="30" xfId="0" applyFont="1" applyBorder="1" applyAlignment="1">
      <alignment vertical="center" wrapText="1"/>
    </xf>
    <xf numFmtId="0" fontId="46" fillId="0" borderId="29" xfId="0" applyFont="1" applyBorder="1" applyAlignment="1">
      <alignment vertical="center" wrapText="1"/>
    </xf>
    <xf numFmtId="0" fontId="41" fillId="0" borderId="31" xfId="0" applyFont="1" applyBorder="1" applyAlignment="1">
      <alignment vertical="center" wrapText="1"/>
    </xf>
    <xf numFmtId="0" fontId="41" fillId="0" borderId="1" xfId="0" applyFont="1" applyBorder="1" applyAlignment="1">
      <alignment vertical="top"/>
    </xf>
    <xf numFmtId="0" fontId="41" fillId="0" borderId="0" xfId="0" applyFont="1" applyAlignment="1">
      <alignment vertical="top"/>
    </xf>
    <xf numFmtId="0" fontId="41" fillId="0" borderId="24" xfId="0" applyFont="1" applyBorder="1" applyAlignment="1">
      <alignment horizontal="left" vertical="center"/>
    </xf>
    <xf numFmtId="0" fontId="41" fillId="0" borderId="25" xfId="0" applyFont="1" applyBorder="1" applyAlignment="1">
      <alignment horizontal="left" vertical="center"/>
    </xf>
    <xf numFmtId="0" fontId="41" fillId="0" borderId="26" xfId="0" applyFont="1" applyBorder="1" applyAlignment="1">
      <alignment horizontal="left" vertical="center"/>
    </xf>
    <xf numFmtId="0" fontId="41" fillId="0" borderId="27" xfId="0" applyFont="1" applyBorder="1" applyAlignment="1">
      <alignment horizontal="left" vertical="center"/>
    </xf>
    <xf numFmtId="0" fontId="41" fillId="0" borderId="28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43" fillId="0" borderId="29" xfId="0" applyFont="1" applyBorder="1" applyAlignment="1">
      <alignment horizontal="left" vertical="center"/>
    </xf>
    <xf numFmtId="0" fontId="43" fillId="0" borderId="29" xfId="0" applyFont="1" applyBorder="1" applyAlignment="1">
      <alignment horizontal="center" vertical="center"/>
    </xf>
    <xf numFmtId="0" fontId="47" fillId="0" borderId="29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5" fillId="0" borderId="27" xfId="0" applyFont="1" applyBorder="1" applyAlignment="1">
      <alignment horizontal="left" vertical="center"/>
    </xf>
    <xf numFmtId="0" fontId="44" fillId="0" borderId="1" xfId="0" applyFont="1" applyFill="1" applyBorder="1" applyAlignment="1">
      <alignment horizontal="left" vertical="center"/>
    </xf>
    <xf numFmtId="0" fontId="44" fillId="0" borderId="1" xfId="0" applyFont="1" applyFill="1" applyBorder="1" applyAlignment="1">
      <alignment horizontal="center" vertical="center"/>
    </xf>
    <xf numFmtId="0" fontId="41" fillId="0" borderId="30" xfId="0" applyFont="1" applyBorder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1" fillId="0" borderId="31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center" vertical="center" wrapText="1"/>
    </xf>
    <xf numFmtId="0" fontId="41" fillId="0" borderId="24" xfId="0" applyFont="1" applyBorder="1" applyAlignment="1">
      <alignment horizontal="left" vertical="center" wrapText="1"/>
    </xf>
    <xf numFmtId="0" fontId="41" fillId="0" borderId="25" xfId="0" applyFont="1" applyBorder="1" applyAlignment="1">
      <alignment horizontal="left" vertical="center" wrapText="1"/>
    </xf>
    <xf numFmtId="0" fontId="41" fillId="0" borderId="26" xfId="0" applyFont="1" applyBorder="1" applyAlignment="1">
      <alignment horizontal="left" vertical="center" wrapText="1"/>
    </xf>
    <xf numFmtId="0" fontId="41" fillId="0" borderId="27" xfId="0" applyFont="1" applyBorder="1" applyAlignment="1">
      <alignment horizontal="left" vertical="center" wrapText="1"/>
    </xf>
    <xf numFmtId="0" fontId="41" fillId="0" borderId="28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 wrapText="1"/>
    </xf>
    <xf numFmtId="0" fontId="45" fillId="0" borderId="27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/>
    </xf>
    <xf numFmtId="0" fontId="45" fillId="0" borderId="28" xfId="0" applyFont="1" applyBorder="1" applyAlignment="1">
      <alignment horizontal="left" vertical="center" wrapText="1"/>
    </xf>
    <xf numFmtId="0" fontId="45" fillId="0" borderId="28" xfId="0" applyFont="1" applyBorder="1" applyAlignment="1">
      <alignment horizontal="left" vertical="center"/>
    </xf>
    <xf numFmtId="0" fontId="45" fillId="0" borderId="30" xfId="0" applyFont="1" applyBorder="1" applyAlignment="1">
      <alignment horizontal="left" vertical="center" wrapText="1"/>
    </xf>
    <xf numFmtId="0" fontId="45" fillId="0" borderId="29" xfId="0" applyFont="1" applyBorder="1" applyAlignment="1">
      <alignment horizontal="left" vertical="center" wrapText="1"/>
    </xf>
    <xf numFmtId="0" fontId="45" fillId="0" borderId="3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top"/>
    </xf>
    <xf numFmtId="0" fontId="44" fillId="0" borderId="1" xfId="0" applyFont="1" applyBorder="1" applyAlignment="1">
      <alignment horizontal="center" vertical="top"/>
    </xf>
    <xf numFmtId="0" fontId="45" fillId="0" borderId="30" xfId="0" applyFont="1" applyBorder="1" applyAlignment="1">
      <alignment horizontal="left" vertical="center"/>
    </xf>
    <xf numFmtId="0" fontId="45" fillId="0" borderId="31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7" fillId="0" borderId="0" xfId="0" applyFont="1" applyAlignment="1">
      <alignment vertical="center"/>
    </xf>
    <xf numFmtId="0" fontId="43" fillId="0" borderId="1" xfId="0" applyFont="1" applyBorder="1" applyAlignment="1">
      <alignment vertical="center"/>
    </xf>
    <xf numFmtId="0" fontId="47" fillId="0" borderId="29" xfId="0" applyFont="1" applyBorder="1" applyAlignment="1">
      <alignment vertical="center"/>
    </xf>
    <xf numFmtId="0" fontId="43" fillId="0" borderId="29" xfId="0" applyFont="1" applyBorder="1" applyAlignment="1">
      <alignment vertical="center"/>
    </xf>
    <xf numFmtId="0" fontId="44" fillId="0" borderId="1" xfId="0" applyFont="1" applyBorder="1" applyAlignment="1">
      <alignment vertical="top"/>
    </xf>
    <xf numFmtId="49" fontId="44" fillId="0" borderId="1" xfId="0" applyNumberFormat="1" applyFont="1" applyBorder="1" applyAlignment="1">
      <alignment horizontal="left" vertical="center"/>
    </xf>
    <xf numFmtId="0" fontId="50" fillId="0" borderId="27" xfId="0" applyFont="1" applyBorder="1" applyAlignment="1" applyProtection="1">
      <alignment horizontal="left" vertical="center"/>
    </xf>
    <xf numFmtId="0" fontId="51" fillId="0" borderId="1" xfId="0" applyFont="1" applyBorder="1" applyAlignment="1" applyProtection="1">
      <alignment vertical="top"/>
    </xf>
    <xf numFmtId="0" fontId="51" fillId="0" borderId="1" xfId="0" applyFont="1" applyBorder="1" applyAlignment="1" applyProtection="1">
      <alignment horizontal="left" vertical="center"/>
    </xf>
    <xf numFmtId="0" fontId="51" fillId="0" borderId="1" xfId="0" applyFont="1" applyBorder="1" applyAlignment="1" applyProtection="1">
      <alignment horizontal="center" vertical="center"/>
    </xf>
    <xf numFmtId="49" fontId="51" fillId="0" borderId="1" xfId="0" applyNumberFormat="1" applyFont="1" applyBorder="1" applyAlignment="1" applyProtection="1">
      <alignment horizontal="left" vertical="center"/>
    </xf>
    <xf numFmtId="0" fontId="50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3" fillId="0" borderId="29" xfId="0" applyFont="1" applyBorder="1" applyAlignment="1">
      <alignment horizontal="left"/>
    </xf>
    <xf numFmtId="0" fontId="47" fillId="0" borderId="29" xfId="0" applyFont="1" applyBorder="1" applyAlignment="1"/>
    <xf numFmtId="0" fontId="41" fillId="0" borderId="27" xfId="0" applyFont="1" applyBorder="1" applyAlignment="1">
      <alignment vertical="top"/>
    </xf>
    <xf numFmtId="0" fontId="41" fillId="0" borderId="28" xfId="0" applyFont="1" applyBorder="1" applyAlignment="1">
      <alignment vertical="top"/>
    </xf>
    <xf numFmtId="0" fontId="41" fillId="0" borderId="30" xfId="0" applyFont="1" applyBorder="1" applyAlignment="1">
      <alignment vertical="top"/>
    </xf>
    <xf numFmtId="0" fontId="41" fillId="0" borderId="29" xfId="0" applyFont="1" applyBorder="1" applyAlignment="1">
      <alignment vertical="top"/>
    </xf>
    <xf numFmtId="0" fontId="41" fillId="0" borderId="31" xfId="0" applyFont="1" applyBorder="1" applyAlignment="1">
      <alignment vertical="top"/>
    </xf>
    <xf numFmtId="0" fontId="22" fillId="4" borderId="7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left" vertical="center"/>
    </xf>
    <xf numFmtId="0" fontId="27" fillId="0" borderId="0" xfId="0" applyFont="1" applyAlignment="1" applyProtection="1">
      <alignment horizontal="left" vertical="center" wrapText="1"/>
    </xf>
    <xf numFmtId="0" fontId="22" fillId="4" borderId="8" xfId="0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horizontal="right" vertical="center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0" fillId="0" borderId="0" xfId="0" applyProtection="1"/>
    <xf numFmtId="0" fontId="3" fillId="0" borderId="0" xfId="0" applyFont="1" applyAlignment="1" applyProtection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4" fontId="18" fillId="0" borderId="6" xfId="0" applyNumberFormat="1" applyFont="1" applyBorder="1" applyAlignment="1" applyProtection="1">
      <alignment vertical="center"/>
    </xf>
    <xf numFmtId="0" fontId="0" fillId="0" borderId="6" xfId="0" applyFont="1" applyBorder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4" fontId="19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left" vertical="center"/>
    </xf>
    <xf numFmtId="0" fontId="0" fillId="0" borderId="0" xfId="0"/>
    <xf numFmtId="4" fontId="28" fillId="0" borderId="0" xfId="0" applyNumberFormat="1" applyFont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2" fillId="4" borderId="8" xfId="0" applyFont="1" applyFill="1" applyBorder="1" applyAlignment="1" applyProtection="1">
      <alignment horizontal="right"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center"/>
    </xf>
    <xf numFmtId="0" fontId="21" fillId="0" borderId="15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21" fillId="0" borderId="15" xfId="0" applyFont="1" applyBorder="1" applyAlignment="1" applyProtection="1">
      <alignment horizontal="left" vertical="center"/>
    </xf>
    <xf numFmtId="0" fontId="21" fillId="0" borderId="0" xfId="0" applyFont="1" applyBorder="1" applyAlignment="1" applyProtection="1">
      <alignment horizontal="left" vertical="center"/>
    </xf>
    <xf numFmtId="4" fontId="24" fillId="0" borderId="0" xfId="0" applyNumberFormat="1" applyFont="1" applyAlignment="1" applyProtection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  <xf numFmtId="0" fontId="44" fillId="0" borderId="1" xfId="0" applyFont="1" applyBorder="1" applyAlignment="1">
      <alignment horizontal="left" vertical="center" wrapText="1"/>
    </xf>
    <xf numFmtId="0" fontId="43" fillId="0" borderId="29" xfId="0" applyFont="1" applyBorder="1" applyAlignment="1">
      <alignment horizontal="left" wrapText="1"/>
    </xf>
    <xf numFmtId="0" fontId="42" fillId="0" borderId="1" xfId="0" applyFont="1" applyBorder="1" applyAlignment="1">
      <alignment horizontal="center" vertical="center" wrapText="1"/>
    </xf>
    <xf numFmtId="49" fontId="44" fillId="0" borderId="1" xfId="0" applyNumberFormat="1" applyFont="1" applyBorder="1" applyAlignment="1">
      <alignment horizontal="left" vertical="center" wrapText="1"/>
    </xf>
    <xf numFmtId="0" fontId="42" fillId="0" borderId="1" xfId="0" applyFont="1" applyBorder="1" applyAlignment="1">
      <alignment horizontal="center" vertical="center"/>
    </xf>
    <xf numFmtId="0" fontId="43" fillId="0" borderId="29" xfId="0" applyFont="1" applyBorder="1" applyAlignment="1">
      <alignment horizontal="left"/>
    </xf>
    <xf numFmtId="0" fontId="44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top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430321414" TargetMode="External"/><Relationship Id="rId13" Type="http://schemas.openxmlformats.org/officeDocument/2006/relationships/hyperlink" Target="https://podminky.urs.cz/item/CS_URS_2025_02/181451131" TargetMode="External"/><Relationship Id="rId18" Type="http://schemas.openxmlformats.org/officeDocument/2006/relationships/hyperlink" Target="https://podminky.urs.cz/item/CS_URS_2025_02/998222198" TargetMode="External"/><Relationship Id="rId3" Type="http://schemas.openxmlformats.org/officeDocument/2006/relationships/hyperlink" Target="https://podminky.urs.cz/item/CS_URS_2025_02/132251102" TargetMode="External"/><Relationship Id="rId21" Type="http://schemas.openxmlformats.org/officeDocument/2006/relationships/drawing" Target="../drawings/drawing10.xml"/><Relationship Id="rId7" Type="http://schemas.openxmlformats.org/officeDocument/2006/relationships/hyperlink" Target="https://podminky.urs.cz/item/CS_URS_2025_02/181951112" TargetMode="External"/><Relationship Id="rId12" Type="http://schemas.openxmlformats.org/officeDocument/2006/relationships/hyperlink" Target="https://podminky.urs.cz/item/CS_URS_2025_02/181351105" TargetMode="External"/><Relationship Id="rId17" Type="http://schemas.openxmlformats.org/officeDocument/2006/relationships/hyperlink" Target="https://podminky.urs.cz/item/CS_URS_2025_02/998222012" TargetMode="External"/><Relationship Id="rId2" Type="http://schemas.openxmlformats.org/officeDocument/2006/relationships/hyperlink" Target="https://podminky.urs.cz/item/CS_URS_2025_02/122251104" TargetMode="External"/><Relationship Id="rId16" Type="http://schemas.openxmlformats.org/officeDocument/2006/relationships/hyperlink" Target="https://podminky.urs.cz/item/CS_URS_2025_02/935113211" TargetMode="External"/><Relationship Id="rId20" Type="http://schemas.openxmlformats.org/officeDocument/2006/relationships/hyperlink" Target="https://podminky.urs.cz/item/CS_URS_2025_02/998767201" TargetMode="External"/><Relationship Id="rId1" Type="http://schemas.openxmlformats.org/officeDocument/2006/relationships/hyperlink" Target="https://podminky.urs.cz/item/CS_URS_2025_02/121151104" TargetMode="External"/><Relationship Id="rId6" Type="http://schemas.openxmlformats.org/officeDocument/2006/relationships/hyperlink" Target="https://podminky.urs.cz/item/CS_URS_2025_02/171251201" TargetMode="External"/><Relationship Id="rId11" Type="http://schemas.openxmlformats.org/officeDocument/2006/relationships/hyperlink" Target="https://podminky.urs.cz/item/CS_URS_2025_02/434351142" TargetMode="External"/><Relationship Id="rId5" Type="http://schemas.openxmlformats.org/officeDocument/2006/relationships/hyperlink" Target="https://podminky.urs.cz/item/CS_URS_2025_02/171201231" TargetMode="External"/><Relationship Id="rId15" Type="http://schemas.openxmlformats.org/officeDocument/2006/relationships/hyperlink" Target="https://podminky.urs.cz/item/CS_URS_2025_02/916231213" TargetMode="External"/><Relationship Id="rId10" Type="http://schemas.openxmlformats.org/officeDocument/2006/relationships/hyperlink" Target="https://podminky.urs.cz/item/CS_URS_2025_02/434351141" TargetMode="External"/><Relationship Id="rId19" Type="http://schemas.openxmlformats.org/officeDocument/2006/relationships/hyperlink" Target="https://podminky.urs.cz/item/CS_URS_2025_02/998222199" TargetMode="External"/><Relationship Id="rId4" Type="http://schemas.openxmlformats.org/officeDocument/2006/relationships/hyperlink" Target="https://podminky.urs.cz/item/CS_URS_2025_02/162751116" TargetMode="External"/><Relationship Id="rId9" Type="http://schemas.openxmlformats.org/officeDocument/2006/relationships/hyperlink" Target="https://podminky.urs.cz/item/CS_URS_2025_02/434121425" TargetMode="External"/><Relationship Id="rId14" Type="http://schemas.openxmlformats.org/officeDocument/2006/relationships/hyperlink" Target="https://podminky.urs.cz/item/CS_URS_2025_02/181951112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998225111" TargetMode="External"/><Relationship Id="rId3" Type="http://schemas.openxmlformats.org/officeDocument/2006/relationships/hyperlink" Target="https://podminky.urs.cz/item/CS_URS_2025_02/564761111" TargetMode="External"/><Relationship Id="rId7" Type="http://schemas.openxmlformats.org/officeDocument/2006/relationships/hyperlink" Target="https://podminky.urs.cz/item/CS_URS_2025_02/564811111" TargetMode="External"/><Relationship Id="rId2" Type="http://schemas.openxmlformats.org/officeDocument/2006/relationships/hyperlink" Target="https://podminky.urs.cz/item/CS_URS_2025_02/213141112" TargetMode="External"/><Relationship Id="rId1" Type="http://schemas.openxmlformats.org/officeDocument/2006/relationships/hyperlink" Target="https://podminky.urs.cz/item/CS_URS_2025_02/171152501" TargetMode="External"/><Relationship Id="rId6" Type="http://schemas.openxmlformats.org/officeDocument/2006/relationships/hyperlink" Target="https://podminky.urs.cz/item/CS_URS_2025_02/564831111" TargetMode="External"/><Relationship Id="rId11" Type="http://schemas.openxmlformats.org/officeDocument/2006/relationships/drawing" Target="../drawings/drawing11.xml"/><Relationship Id="rId5" Type="http://schemas.openxmlformats.org/officeDocument/2006/relationships/hyperlink" Target="https://podminky.urs.cz/item/CS_URS_2025_02/564851111" TargetMode="External"/><Relationship Id="rId10" Type="http://schemas.openxmlformats.org/officeDocument/2006/relationships/hyperlink" Target="https://podminky.urs.cz/item/CS_URS_2025_02/998225195" TargetMode="External"/><Relationship Id="rId4" Type="http://schemas.openxmlformats.org/officeDocument/2006/relationships/hyperlink" Target="https://podminky.urs.cz/item/CS_URS_2025_02/564750111" TargetMode="External"/><Relationship Id="rId9" Type="http://schemas.openxmlformats.org/officeDocument/2006/relationships/hyperlink" Target="https://podminky.urs.cz/item/CS_URS_2025_02/998225194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013274000" TargetMode="External"/><Relationship Id="rId13" Type="http://schemas.openxmlformats.org/officeDocument/2006/relationships/hyperlink" Target="https://podminky.urs.cz/item/CS_URS_2025_02/052203000" TargetMode="External"/><Relationship Id="rId3" Type="http://schemas.openxmlformats.org/officeDocument/2006/relationships/hyperlink" Target="https://podminky.urs.cz/item/CS_URS_2021_02/012203000" TargetMode="External"/><Relationship Id="rId7" Type="http://schemas.openxmlformats.org/officeDocument/2006/relationships/hyperlink" Target="https://podminky.urs.cz/item/CS_URS_2025_02/043203000" TargetMode="External"/><Relationship Id="rId12" Type="http://schemas.openxmlformats.org/officeDocument/2006/relationships/hyperlink" Target="https://podminky.urs.cz/item/CS_URS_2021_02/013254000" TargetMode="External"/><Relationship Id="rId2" Type="http://schemas.openxmlformats.org/officeDocument/2006/relationships/hyperlink" Target="https://podminky.urs.cz/item/CS_URS_2025_02/039103000" TargetMode="External"/><Relationship Id="rId1" Type="http://schemas.openxmlformats.org/officeDocument/2006/relationships/hyperlink" Target="https://podminky.urs.cz/item/CS_URS_2021_02/030001000" TargetMode="External"/><Relationship Id="rId6" Type="http://schemas.openxmlformats.org/officeDocument/2006/relationships/hyperlink" Target="https://podminky.urs.cz/item/CS_URS_2025_02/043154000" TargetMode="External"/><Relationship Id="rId11" Type="http://schemas.openxmlformats.org/officeDocument/2006/relationships/hyperlink" Target="https://podminky.urs.cz/item/CS_URS_2025_02/045303000" TargetMode="External"/><Relationship Id="rId5" Type="http://schemas.openxmlformats.org/officeDocument/2006/relationships/hyperlink" Target="https://podminky.urs.cz/item/CS_URS_2025_02/012164000" TargetMode="External"/><Relationship Id="rId10" Type="http://schemas.openxmlformats.org/officeDocument/2006/relationships/hyperlink" Target="https://podminky.urs.cz/item/CS_URS_2025_02/041414000" TargetMode="External"/><Relationship Id="rId4" Type="http://schemas.openxmlformats.org/officeDocument/2006/relationships/hyperlink" Target="https://podminky.urs.cz/item/CS_URS_2025_02/012414000" TargetMode="External"/><Relationship Id="rId9" Type="http://schemas.openxmlformats.org/officeDocument/2006/relationships/hyperlink" Target="https://podminky.urs.cz/item/CS_URS_2025_02/013284000" TargetMode="External"/><Relationship Id="rId1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113107213" TargetMode="External"/><Relationship Id="rId13" Type="http://schemas.openxmlformats.org/officeDocument/2006/relationships/hyperlink" Target="https://podminky.urs.cz/item/CS_URS_2025_02/171201231" TargetMode="External"/><Relationship Id="rId3" Type="http://schemas.openxmlformats.org/officeDocument/2006/relationships/hyperlink" Target="https://podminky.urs.cz/item/CS_URS_2025_02/171251201" TargetMode="External"/><Relationship Id="rId7" Type="http://schemas.openxmlformats.org/officeDocument/2006/relationships/hyperlink" Target="https://podminky.urs.cz/item/CS_URS_2025_02/113107212" TargetMode="External"/><Relationship Id="rId12" Type="http://schemas.openxmlformats.org/officeDocument/2006/relationships/hyperlink" Target="https://podminky.urs.cz/item/CS_URS_2025_02/997221645" TargetMode="External"/><Relationship Id="rId2" Type="http://schemas.openxmlformats.org/officeDocument/2006/relationships/hyperlink" Target="https://podminky.urs.cz/item/CS_URS_2025_02/162751117" TargetMode="External"/><Relationship Id="rId1" Type="http://schemas.openxmlformats.org/officeDocument/2006/relationships/hyperlink" Target="https://podminky.urs.cz/item/CS_URS_2025_02/167151111" TargetMode="External"/><Relationship Id="rId6" Type="http://schemas.openxmlformats.org/officeDocument/2006/relationships/hyperlink" Target="https://podminky.urs.cz/item/CS_URS_2025_02/113107182" TargetMode="External"/><Relationship Id="rId11" Type="http://schemas.openxmlformats.org/officeDocument/2006/relationships/hyperlink" Target="https://podminky.urs.cz/item/CS_URS_2025_02/997013609" TargetMode="External"/><Relationship Id="rId5" Type="http://schemas.openxmlformats.org/officeDocument/2006/relationships/hyperlink" Target="https://podminky.urs.cz/item/CS_URS_2025_02/113106132" TargetMode="External"/><Relationship Id="rId10" Type="http://schemas.openxmlformats.org/officeDocument/2006/relationships/hyperlink" Target="https://podminky.urs.cz/item/CS_URS_2025_02/962032231" TargetMode="External"/><Relationship Id="rId4" Type="http://schemas.openxmlformats.org/officeDocument/2006/relationships/hyperlink" Target="https://podminky.urs.cz/item/CS_URS_2025_02/113202111" TargetMode="External"/><Relationship Id="rId9" Type="http://schemas.openxmlformats.org/officeDocument/2006/relationships/hyperlink" Target="https://podminky.urs.cz/item/CS_URS_2025_02/961043111" TargetMode="External"/><Relationship Id="rId1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171251201" TargetMode="External"/><Relationship Id="rId13" Type="http://schemas.openxmlformats.org/officeDocument/2006/relationships/hyperlink" Target="https://podminky.urs.cz/item/CS_URS_2025_02/211561111" TargetMode="External"/><Relationship Id="rId18" Type="http://schemas.openxmlformats.org/officeDocument/2006/relationships/hyperlink" Target="https://podminky.urs.cz/item/CS_URS_2025_02/564751113" TargetMode="External"/><Relationship Id="rId26" Type="http://schemas.openxmlformats.org/officeDocument/2006/relationships/hyperlink" Target="https://podminky.urs.cz/item/CS_URS_2025_02/935113211" TargetMode="External"/><Relationship Id="rId39" Type="http://schemas.openxmlformats.org/officeDocument/2006/relationships/hyperlink" Target="https://podminky.urs.cz/item/CS_URS_2025_02/783617631" TargetMode="External"/><Relationship Id="rId3" Type="http://schemas.openxmlformats.org/officeDocument/2006/relationships/hyperlink" Target="https://podminky.urs.cz/item/CS_URS_2025_02/132254102" TargetMode="External"/><Relationship Id="rId21" Type="http://schemas.openxmlformats.org/officeDocument/2006/relationships/hyperlink" Target="https://podminky.urs.cz/item/CS_URS_2025_02/576136111" TargetMode="External"/><Relationship Id="rId34" Type="http://schemas.openxmlformats.org/officeDocument/2006/relationships/hyperlink" Target="https://podminky.urs.cz/item/CS_URS_2025_02/348101230" TargetMode="External"/><Relationship Id="rId7" Type="http://schemas.openxmlformats.org/officeDocument/2006/relationships/hyperlink" Target="https://podminky.urs.cz/item/CS_URS_2025_02/171201231" TargetMode="External"/><Relationship Id="rId12" Type="http://schemas.openxmlformats.org/officeDocument/2006/relationships/hyperlink" Target="https://podminky.urs.cz/item/CS_URS_2025_02/212751104" TargetMode="External"/><Relationship Id="rId17" Type="http://schemas.openxmlformats.org/officeDocument/2006/relationships/hyperlink" Target="https://podminky.urs.cz/item/CS_URS_2025_02/919726122" TargetMode="External"/><Relationship Id="rId25" Type="http://schemas.openxmlformats.org/officeDocument/2006/relationships/hyperlink" Target="https://podminky.urs.cz/item/CS_URS_2025_02/916231213" TargetMode="External"/><Relationship Id="rId33" Type="http://schemas.openxmlformats.org/officeDocument/2006/relationships/hyperlink" Target="https://podminky.urs.cz/item/CS_URS_2025_02/348101210" TargetMode="External"/><Relationship Id="rId38" Type="http://schemas.openxmlformats.org/officeDocument/2006/relationships/hyperlink" Target="https://podminky.urs.cz/item/CS_URS_2025_02/783615561" TargetMode="External"/><Relationship Id="rId2" Type="http://schemas.openxmlformats.org/officeDocument/2006/relationships/hyperlink" Target="https://podminky.urs.cz/item/CS_URS_2025_02/131252502" TargetMode="External"/><Relationship Id="rId16" Type="http://schemas.openxmlformats.org/officeDocument/2006/relationships/hyperlink" Target="https://podminky.urs.cz/item/CS_URS_2025_02/275351122" TargetMode="External"/><Relationship Id="rId20" Type="http://schemas.openxmlformats.org/officeDocument/2006/relationships/hyperlink" Target="https://podminky.urs.cz/item/CS_URS_2025_02/564801111" TargetMode="External"/><Relationship Id="rId29" Type="http://schemas.openxmlformats.org/officeDocument/2006/relationships/hyperlink" Target="https://podminky.urs.cz/item/CS_URS_2025_02/998222199" TargetMode="External"/><Relationship Id="rId1" Type="http://schemas.openxmlformats.org/officeDocument/2006/relationships/hyperlink" Target="https://podminky.urs.cz/item/CS_URS_2025_02/131251104" TargetMode="External"/><Relationship Id="rId6" Type="http://schemas.openxmlformats.org/officeDocument/2006/relationships/hyperlink" Target="https://podminky.urs.cz/item/CS_URS_2025_02/167151111" TargetMode="External"/><Relationship Id="rId11" Type="http://schemas.openxmlformats.org/officeDocument/2006/relationships/hyperlink" Target="https://podminky.urs.cz/item/CS_URS_2025_02/211971110" TargetMode="External"/><Relationship Id="rId24" Type="http://schemas.openxmlformats.org/officeDocument/2006/relationships/hyperlink" Target="https://podminky.urs.cz/item/CS_URS_2025_02/637211134" TargetMode="External"/><Relationship Id="rId32" Type="http://schemas.openxmlformats.org/officeDocument/2006/relationships/hyperlink" Target="https://podminky.urs.cz/item/CS_URS_2025_02/998762201" TargetMode="External"/><Relationship Id="rId37" Type="http://schemas.openxmlformats.org/officeDocument/2006/relationships/hyperlink" Target="https://podminky.urs.cz/item/CS_URS_2025_02/783614661" TargetMode="External"/><Relationship Id="rId40" Type="http://schemas.openxmlformats.org/officeDocument/2006/relationships/drawing" Target="../drawings/drawing4.xml"/><Relationship Id="rId5" Type="http://schemas.openxmlformats.org/officeDocument/2006/relationships/hyperlink" Target="https://podminky.urs.cz/item/CS_URS_2025_02/162751117" TargetMode="External"/><Relationship Id="rId15" Type="http://schemas.openxmlformats.org/officeDocument/2006/relationships/hyperlink" Target="https://podminky.urs.cz/item/CS_URS_2025_02/275351121" TargetMode="External"/><Relationship Id="rId23" Type="http://schemas.openxmlformats.org/officeDocument/2006/relationships/hyperlink" Target="https://podminky.urs.cz/item/CS_URS_2025_02/579211120" TargetMode="External"/><Relationship Id="rId28" Type="http://schemas.openxmlformats.org/officeDocument/2006/relationships/hyperlink" Target="https://podminky.urs.cz/item/CS_URS_2025_02/998222198" TargetMode="External"/><Relationship Id="rId36" Type="http://schemas.openxmlformats.org/officeDocument/2006/relationships/hyperlink" Target="https://podminky.urs.cz/item/CS_URS_2025_02/783113121" TargetMode="External"/><Relationship Id="rId10" Type="http://schemas.openxmlformats.org/officeDocument/2006/relationships/hyperlink" Target="https://podminky.urs.cz/item/CS_URS_2025_02/116951201" TargetMode="External"/><Relationship Id="rId19" Type="http://schemas.openxmlformats.org/officeDocument/2006/relationships/hyperlink" Target="https://podminky.urs.cz/item/CS_URS_2025_02/564740111" TargetMode="External"/><Relationship Id="rId31" Type="http://schemas.openxmlformats.org/officeDocument/2006/relationships/hyperlink" Target="https://podminky.urs.cz/item/CS_URS_2025_02/762195000" TargetMode="External"/><Relationship Id="rId4" Type="http://schemas.openxmlformats.org/officeDocument/2006/relationships/hyperlink" Target="https://podminky.urs.cz/item/CS_URS_2025_02/171152501" TargetMode="External"/><Relationship Id="rId9" Type="http://schemas.openxmlformats.org/officeDocument/2006/relationships/hyperlink" Target="https://podminky.urs.cz/item/CS_URS_2025_02/174151101" TargetMode="External"/><Relationship Id="rId14" Type="http://schemas.openxmlformats.org/officeDocument/2006/relationships/hyperlink" Target="https://podminky.urs.cz/item/CS_URS_2025_02/275313711" TargetMode="External"/><Relationship Id="rId22" Type="http://schemas.openxmlformats.org/officeDocument/2006/relationships/hyperlink" Target="https://podminky.urs.cz/item/CS_URS_2025_02/576136311" TargetMode="External"/><Relationship Id="rId27" Type="http://schemas.openxmlformats.org/officeDocument/2006/relationships/hyperlink" Target="https://podminky.urs.cz/item/CS_URS_2025_02/998222012" TargetMode="External"/><Relationship Id="rId30" Type="http://schemas.openxmlformats.org/officeDocument/2006/relationships/hyperlink" Target="https://podminky.urs.cz/item/CS_URS_2025_02/762134122" TargetMode="External"/><Relationship Id="rId35" Type="http://schemas.openxmlformats.org/officeDocument/2006/relationships/hyperlink" Target="https://podminky.urs.cz/item/CS_URS_2025_02/998767201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171251201" TargetMode="External"/><Relationship Id="rId13" Type="http://schemas.openxmlformats.org/officeDocument/2006/relationships/hyperlink" Target="https://podminky.urs.cz/item/CS_URS_2025_02/211561111" TargetMode="External"/><Relationship Id="rId18" Type="http://schemas.openxmlformats.org/officeDocument/2006/relationships/hyperlink" Target="https://podminky.urs.cz/item/CS_URS_2025_02/273322511" TargetMode="External"/><Relationship Id="rId26" Type="http://schemas.openxmlformats.org/officeDocument/2006/relationships/hyperlink" Target="https://podminky.urs.cz/item/CS_URS_2025_02/637211134" TargetMode="External"/><Relationship Id="rId3" Type="http://schemas.openxmlformats.org/officeDocument/2006/relationships/hyperlink" Target="https://podminky.urs.cz/item/CS_URS_2025_02/132254102" TargetMode="External"/><Relationship Id="rId21" Type="http://schemas.openxmlformats.org/officeDocument/2006/relationships/hyperlink" Target="https://podminky.urs.cz/item/CS_URS_2025_02/171251201" TargetMode="External"/><Relationship Id="rId34" Type="http://schemas.openxmlformats.org/officeDocument/2006/relationships/hyperlink" Target="https://podminky.urs.cz/item/CS_URS_2025_02/998767201" TargetMode="External"/><Relationship Id="rId7" Type="http://schemas.openxmlformats.org/officeDocument/2006/relationships/hyperlink" Target="https://podminky.urs.cz/item/CS_URS_2025_02/171201231" TargetMode="External"/><Relationship Id="rId12" Type="http://schemas.openxmlformats.org/officeDocument/2006/relationships/hyperlink" Target="https://podminky.urs.cz/item/CS_URS_2025_02/212751104" TargetMode="External"/><Relationship Id="rId17" Type="http://schemas.openxmlformats.org/officeDocument/2006/relationships/hyperlink" Target="https://podminky.urs.cz/item/CS_URS_2025_02/273313511" TargetMode="External"/><Relationship Id="rId25" Type="http://schemas.openxmlformats.org/officeDocument/2006/relationships/hyperlink" Target="https://podminky.urs.cz/item/CS_URS_2025_02/916231213" TargetMode="External"/><Relationship Id="rId33" Type="http://schemas.openxmlformats.org/officeDocument/2006/relationships/hyperlink" Target="https://podminky.urs.cz/item/CS_URS_2025_02/348101230" TargetMode="External"/><Relationship Id="rId38" Type="http://schemas.openxmlformats.org/officeDocument/2006/relationships/drawing" Target="../drawings/drawing5.xml"/><Relationship Id="rId2" Type="http://schemas.openxmlformats.org/officeDocument/2006/relationships/hyperlink" Target="https://podminky.urs.cz/item/CS_URS_2025_02/131252502.1" TargetMode="External"/><Relationship Id="rId16" Type="http://schemas.openxmlformats.org/officeDocument/2006/relationships/hyperlink" Target="https://podminky.urs.cz/item/CS_URS_2025_02/275351122" TargetMode="External"/><Relationship Id="rId20" Type="http://schemas.openxmlformats.org/officeDocument/2006/relationships/hyperlink" Target="https://podminky.urs.cz/item/CS_URS_2025_02/564760111" TargetMode="External"/><Relationship Id="rId29" Type="http://schemas.openxmlformats.org/officeDocument/2006/relationships/hyperlink" Target="https://podminky.urs.cz/item/CS_URS_2025_02/936124113" TargetMode="External"/><Relationship Id="rId1" Type="http://schemas.openxmlformats.org/officeDocument/2006/relationships/hyperlink" Target="https://podminky.urs.cz/item/CS_URS_2025_02/131251104" TargetMode="External"/><Relationship Id="rId6" Type="http://schemas.openxmlformats.org/officeDocument/2006/relationships/hyperlink" Target="https://podminky.urs.cz/item/CS_URS_2025_02/167151111" TargetMode="External"/><Relationship Id="rId11" Type="http://schemas.openxmlformats.org/officeDocument/2006/relationships/hyperlink" Target="https://podminky.urs.cz/item/CS_URS_2025_02/211971110" TargetMode="External"/><Relationship Id="rId24" Type="http://schemas.openxmlformats.org/officeDocument/2006/relationships/hyperlink" Target="https://podminky.urs.cz/item/CS_URS_2025_02/596211111" TargetMode="External"/><Relationship Id="rId32" Type="http://schemas.openxmlformats.org/officeDocument/2006/relationships/hyperlink" Target="https://podminky.urs.cz/item/CS_URS_2025_02/998222199" TargetMode="External"/><Relationship Id="rId37" Type="http://schemas.openxmlformats.org/officeDocument/2006/relationships/hyperlink" Target="https://podminky.urs.cz/item/CS_URS_2025_02/783617631" TargetMode="External"/><Relationship Id="rId5" Type="http://schemas.openxmlformats.org/officeDocument/2006/relationships/hyperlink" Target="https://podminky.urs.cz/item/CS_URS_2025_02/162751117.1" TargetMode="External"/><Relationship Id="rId15" Type="http://schemas.openxmlformats.org/officeDocument/2006/relationships/hyperlink" Target="https://podminky.urs.cz/item/CS_URS_2025_02/275351121" TargetMode="External"/><Relationship Id="rId23" Type="http://schemas.openxmlformats.org/officeDocument/2006/relationships/hyperlink" Target="https://podminky.urs.cz/item/CS_URS_2025_02/919726122" TargetMode="External"/><Relationship Id="rId28" Type="http://schemas.openxmlformats.org/officeDocument/2006/relationships/hyperlink" Target="https://podminky.urs.cz/item/CS_URS_2025_02/936104211" TargetMode="External"/><Relationship Id="rId36" Type="http://schemas.openxmlformats.org/officeDocument/2006/relationships/hyperlink" Target="https://podminky.urs.cz/item/CS_URS_2025_02/783615561" TargetMode="External"/><Relationship Id="rId10" Type="http://schemas.openxmlformats.org/officeDocument/2006/relationships/hyperlink" Target="https://podminky.urs.cz/item/CS_URS_2025_02/116951201" TargetMode="External"/><Relationship Id="rId19" Type="http://schemas.openxmlformats.org/officeDocument/2006/relationships/hyperlink" Target="https://podminky.urs.cz/item/CS_URS_2025_02/564751111" TargetMode="External"/><Relationship Id="rId31" Type="http://schemas.openxmlformats.org/officeDocument/2006/relationships/hyperlink" Target="https://podminky.urs.cz/item/CS_URS_2025_02/998222198" TargetMode="External"/><Relationship Id="rId4" Type="http://schemas.openxmlformats.org/officeDocument/2006/relationships/hyperlink" Target="https://podminky.urs.cz/item/CS_URS_2025_02/171152501" TargetMode="External"/><Relationship Id="rId9" Type="http://schemas.openxmlformats.org/officeDocument/2006/relationships/hyperlink" Target="https://podminky.urs.cz/item/CS_URS_2025_02/174151101" TargetMode="External"/><Relationship Id="rId14" Type="http://schemas.openxmlformats.org/officeDocument/2006/relationships/hyperlink" Target="https://podminky.urs.cz/item/CS_URS_2025_02/275313711" TargetMode="External"/><Relationship Id="rId22" Type="http://schemas.openxmlformats.org/officeDocument/2006/relationships/hyperlink" Target="https://podminky.urs.cz/item/CS_URS_2025_02/919726121" TargetMode="External"/><Relationship Id="rId27" Type="http://schemas.openxmlformats.org/officeDocument/2006/relationships/hyperlink" Target="https://podminky.urs.cz/item/CS_URS_2025_02/935113211" TargetMode="External"/><Relationship Id="rId30" Type="http://schemas.openxmlformats.org/officeDocument/2006/relationships/hyperlink" Target="https://podminky.urs.cz/item/CS_URS_2025_02/998222012" TargetMode="External"/><Relationship Id="rId35" Type="http://schemas.openxmlformats.org/officeDocument/2006/relationships/hyperlink" Target="https://podminky.urs.cz/item/CS_URS_2025_02/783614661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171251201" TargetMode="External"/><Relationship Id="rId13" Type="http://schemas.openxmlformats.org/officeDocument/2006/relationships/hyperlink" Target="https://podminky.urs.cz/item/CS_URS_2025_02/212751104" TargetMode="External"/><Relationship Id="rId18" Type="http://schemas.openxmlformats.org/officeDocument/2006/relationships/hyperlink" Target="https://podminky.urs.cz/item/CS_URS_2025_02/916231213" TargetMode="External"/><Relationship Id="rId3" Type="http://schemas.openxmlformats.org/officeDocument/2006/relationships/hyperlink" Target="https://podminky.urs.cz/item/CS_URS_2025_02/132254102" TargetMode="External"/><Relationship Id="rId21" Type="http://schemas.openxmlformats.org/officeDocument/2006/relationships/hyperlink" Target="https://podminky.urs.cz/item/CS_URS_2025_02/998222198" TargetMode="External"/><Relationship Id="rId7" Type="http://schemas.openxmlformats.org/officeDocument/2006/relationships/hyperlink" Target="https://podminky.urs.cz/item/CS_URS_2025_02/171201231" TargetMode="External"/><Relationship Id="rId12" Type="http://schemas.openxmlformats.org/officeDocument/2006/relationships/hyperlink" Target="https://podminky.urs.cz/item/CS_URS_2025_02/211971110" TargetMode="External"/><Relationship Id="rId17" Type="http://schemas.openxmlformats.org/officeDocument/2006/relationships/hyperlink" Target="https://podminky.urs.cz/item/CS_URS_2025_02/637211134" TargetMode="External"/><Relationship Id="rId2" Type="http://schemas.openxmlformats.org/officeDocument/2006/relationships/hyperlink" Target="https://podminky.urs.cz/item/CS_URS_2025_02/131251104" TargetMode="External"/><Relationship Id="rId16" Type="http://schemas.openxmlformats.org/officeDocument/2006/relationships/hyperlink" Target="https://podminky.urs.cz/item/CS_URS_2025_02/564932111" TargetMode="External"/><Relationship Id="rId20" Type="http://schemas.openxmlformats.org/officeDocument/2006/relationships/hyperlink" Target="https://podminky.urs.cz/item/CS_URS_2025_02/998222012" TargetMode="External"/><Relationship Id="rId1" Type="http://schemas.openxmlformats.org/officeDocument/2006/relationships/hyperlink" Target="https://podminky.urs.cz/item/CS_URS_2025_02/121151104" TargetMode="External"/><Relationship Id="rId6" Type="http://schemas.openxmlformats.org/officeDocument/2006/relationships/hyperlink" Target="https://podminky.urs.cz/item/CS_URS_2025_02/171152501" TargetMode="External"/><Relationship Id="rId11" Type="http://schemas.openxmlformats.org/officeDocument/2006/relationships/hyperlink" Target="https://podminky.urs.cz/item/CS_URS_2025_02/211561111" TargetMode="External"/><Relationship Id="rId5" Type="http://schemas.openxmlformats.org/officeDocument/2006/relationships/hyperlink" Target="https://podminky.urs.cz/item/CS_URS_2025_02/167151111" TargetMode="External"/><Relationship Id="rId15" Type="http://schemas.openxmlformats.org/officeDocument/2006/relationships/hyperlink" Target="https://podminky.urs.cz/item/CS_URS_2025_02/273321311" TargetMode="External"/><Relationship Id="rId23" Type="http://schemas.openxmlformats.org/officeDocument/2006/relationships/drawing" Target="../drawings/drawing6.xml"/><Relationship Id="rId10" Type="http://schemas.openxmlformats.org/officeDocument/2006/relationships/hyperlink" Target="https://podminky.urs.cz/item/CS_URS_2025_02/116951201" TargetMode="External"/><Relationship Id="rId19" Type="http://schemas.openxmlformats.org/officeDocument/2006/relationships/hyperlink" Target="https://podminky.urs.cz/item/CS_URS_2025_02/935113211" TargetMode="External"/><Relationship Id="rId4" Type="http://schemas.openxmlformats.org/officeDocument/2006/relationships/hyperlink" Target="https://podminky.urs.cz/item/CS_URS_2025_02/162751117.1" TargetMode="External"/><Relationship Id="rId9" Type="http://schemas.openxmlformats.org/officeDocument/2006/relationships/hyperlink" Target="https://podminky.urs.cz/item/CS_URS_2025_02/174151101" TargetMode="External"/><Relationship Id="rId14" Type="http://schemas.openxmlformats.org/officeDocument/2006/relationships/hyperlink" Target="https://podminky.urs.cz/item/CS_URS_2025_02/339921132" TargetMode="External"/><Relationship Id="rId22" Type="http://schemas.openxmlformats.org/officeDocument/2006/relationships/hyperlink" Target="https://podminky.urs.cz/item/CS_URS_2025_02/998222199" TargetMode="External"/></Relationships>
</file>

<file path=xl/worksheets/_rels/sheet7.xml.rels><?xml version="1.0" encoding="UTF-8" standalone="yes"?>
<Relationships xmlns="http://schemas.openxmlformats.org/package/2006/relationships"><Relationship Id="rId26" Type="http://schemas.openxmlformats.org/officeDocument/2006/relationships/hyperlink" Target="https://podminky.urs.cz/item/CS_URS_2025_02/311351911" TargetMode="External"/><Relationship Id="rId117" Type="http://schemas.openxmlformats.org/officeDocument/2006/relationships/hyperlink" Target="https://podminky.urs.cz/item/CS_URS_2025_02/771554113" TargetMode="External"/><Relationship Id="rId21" Type="http://schemas.openxmlformats.org/officeDocument/2006/relationships/hyperlink" Target="https://podminky.urs.cz/item/CS_URS_2025_02/564751101" TargetMode="External"/><Relationship Id="rId42" Type="http://schemas.openxmlformats.org/officeDocument/2006/relationships/hyperlink" Target="https://podminky.urs.cz/item/CS_URS_2025_02/411354311" TargetMode="External"/><Relationship Id="rId47" Type="http://schemas.openxmlformats.org/officeDocument/2006/relationships/hyperlink" Target="https://podminky.urs.cz/item/CS_URS_2025_02/311113131" TargetMode="External"/><Relationship Id="rId63" Type="http://schemas.openxmlformats.org/officeDocument/2006/relationships/hyperlink" Target="https://podminky.urs.cz/item/CS_URS_2025_02/941111231" TargetMode="External"/><Relationship Id="rId68" Type="http://schemas.openxmlformats.org/officeDocument/2006/relationships/hyperlink" Target="https://podminky.urs.cz/item/CS_URS_2025_02/998011018" TargetMode="External"/><Relationship Id="rId84" Type="http://schemas.openxmlformats.org/officeDocument/2006/relationships/hyperlink" Target="https://podminky.urs.cz/item/CS_URS_2025_02/713141131" TargetMode="External"/><Relationship Id="rId89" Type="http://schemas.openxmlformats.org/officeDocument/2006/relationships/hyperlink" Target="https://podminky.urs.cz/item/CS_URS_2025_02/762341280" TargetMode="External"/><Relationship Id="rId112" Type="http://schemas.openxmlformats.org/officeDocument/2006/relationships/hyperlink" Target="https://podminky.urs.cz/item/CS_URS_2025_02/767640111" TargetMode="External"/><Relationship Id="rId133" Type="http://schemas.openxmlformats.org/officeDocument/2006/relationships/drawing" Target="../drawings/drawing7.xml"/><Relationship Id="rId16" Type="http://schemas.openxmlformats.org/officeDocument/2006/relationships/hyperlink" Target="https://podminky.urs.cz/item/CS_URS_2025_02/279113144" TargetMode="External"/><Relationship Id="rId107" Type="http://schemas.openxmlformats.org/officeDocument/2006/relationships/hyperlink" Target="https://podminky.urs.cz/item/CS_URS_2025_02/998766201" TargetMode="External"/><Relationship Id="rId11" Type="http://schemas.openxmlformats.org/officeDocument/2006/relationships/hyperlink" Target="https://podminky.urs.cz/item/CS_URS_2025_02/211971110" TargetMode="External"/><Relationship Id="rId32" Type="http://schemas.openxmlformats.org/officeDocument/2006/relationships/hyperlink" Target="https://podminky.urs.cz/item/CS_URS_2025_02/317168052" TargetMode="External"/><Relationship Id="rId37" Type="http://schemas.openxmlformats.org/officeDocument/2006/relationships/hyperlink" Target="https://podminky.urs.cz/item/CS_URS_2025_02/417321515" TargetMode="External"/><Relationship Id="rId53" Type="http://schemas.openxmlformats.org/officeDocument/2006/relationships/hyperlink" Target="https://podminky.urs.cz/item/CS_URS_2025_02/622321191" TargetMode="External"/><Relationship Id="rId58" Type="http://schemas.openxmlformats.org/officeDocument/2006/relationships/hyperlink" Target="https://podminky.urs.cz/item/CS_URS_2025_02/632450122" TargetMode="External"/><Relationship Id="rId74" Type="http://schemas.openxmlformats.org/officeDocument/2006/relationships/hyperlink" Target="https://podminky.urs.cz/item/CS_URS_2025_02/711461103" TargetMode="External"/><Relationship Id="rId79" Type="http://schemas.openxmlformats.org/officeDocument/2006/relationships/hyperlink" Target="https://podminky.urs.cz/item/CS_URS_2025_02/712363353" TargetMode="External"/><Relationship Id="rId102" Type="http://schemas.openxmlformats.org/officeDocument/2006/relationships/hyperlink" Target="https://podminky.urs.cz/item/CS_URS_2025_02/998764201" TargetMode="External"/><Relationship Id="rId123" Type="http://schemas.openxmlformats.org/officeDocument/2006/relationships/hyperlink" Target="https://podminky.urs.cz/item/CS_URS_2025_02/781131112" TargetMode="External"/><Relationship Id="rId128" Type="http://schemas.openxmlformats.org/officeDocument/2006/relationships/hyperlink" Target="https://podminky.urs.cz/item/CS_URS_2025_02/783167101" TargetMode="External"/><Relationship Id="rId5" Type="http://schemas.openxmlformats.org/officeDocument/2006/relationships/hyperlink" Target="https://podminky.urs.cz/item/CS_URS_2025_02/162751116" TargetMode="External"/><Relationship Id="rId90" Type="http://schemas.openxmlformats.org/officeDocument/2006/relationships/hyperlink" Target="https://podminky.urs.cz/item/CS_URS_2025_02/998762201" TargetMode="External"/><Relationship Id="rId95" Type="http://schemas.openxmlformats.org/officeDocument/2006/relationships/hyperlink" Target="https://podminky.urs.cz/item/CS_URS_2025_02/764212662" TargetMode="External"/><Relationship Id="rId14" Type="http://schemas.openxmlformats.org/officeDocument/2006/relationships/hyperlink" Target="https://podminky.urs.cz/item/CS_URS_2025_02/275351121" TargetMode="External"/><Relationship Id="rId22" Type="http://schemas.openxmlformats.org/officeDocument/2006/relationships/hyperlink" Target="https://podminky.urs.cz/item/CS_URS_2025_02/273322511" TargetMode="External"/><Relationship Id="rId27" Type="http://schemas.openxmlformats.org/officeDocument/2006/relationships/hyperlink" Target="https://podminky.urs.cz/item/CS_URS_2025_02/327351221" TargetMode="External"/><Relationship Id="rId30" Type="http://schemas.openxmlformats.org/officeDocument/2006/relationships/hyperlink" Target="https://podminky.urs.cz/item/CS_URS_2025_02/311235151" TargetMode="External"/><Relationship Id="rId35" Type="http://schemas.openxmlformats.org/officeDocument/2006/relationships/hyperlink" Target="https://podminky.urs.cz/item/CS_URS_2025_02/317168059" TargetMode="External"/><Relationship Id="rId43" Type="http://schemas.openxmlformats.org/officeDocument/2006/relationships/hyperlink" Target="https://podminky.urs.cz/item/CS_URS_2025_02/411354312" TargetMode="External"/><Relationship Id="rId48" Type="http://schemas.openxmlformats.org/officeDocument/2006/relationships/hyperlink" Target="https://podminky.urs.cz/item/CS_URS_2025_02/611341121" TargetMode="External"/><Relationship Id="rId56" Type="http://schemas.openxmlformats.org/officeDocument/2006/relationships/hyperlink" Target="https://podminky.urs.cz/item/CS_URS_2025_02/631319173" TargetMode="External"/><Relationship Id="rId64" Type="http://schemas.openxmlformats.org/officeDocument/2006/relationships/hyperlink" Target="https://podminky.urs.cz/item/CS_URS_2025_02/941111831" TargetMode="External"/><Relationship Id="rId69" Type="http://schemas.openxmlformats.org/officeDocument/2006/relationships/hyperlink" Target="https://podminky.urs.cz/item/CS_URS_2025_02/998011019" TargetMode="External"/><Relationship Id="rId77" Type="http://schemas.openxmlformats.org/officeDocument/2006/relationships/hyperlink" Target="https://podminky.urs.cz/item/CS_URS_2025_02/712341559" TargetMode="External"/><Relationship Id="rId100" Type="http://schemas.openxmlformats.org/officeDocument/2006/relationships/hyperlink" Target="https://podminky.urs.cz/item/CS_URS_2025_02/764511602" TargetMode="External"/><Relationship Id="rId105" Type="http://schemas.openxmlformats.org/officeDocument/2006/relationships/hyperlink" Target="https://podminky.urs.cz/item/CS_URS_2025_02/766660001" TargetMode="External"/><Relationship Id="rId113" Type="http://schemas.openxmlformats.org/officeDocument/2006/relationships/hyperlink" Target="https://podminky.urs.cz/item/CS_URS_2025_02/767640221" TargetMode="External"/><Relationship Id="rId118" Type="http://schemas.openxmlformats.org/officeDocument/2006/relationships/hyperlink" Target="https://podminky.urs.cz/item/CS_URS_2025_02/771474111" TargetMode="External"/><Relationship Id="rId126" Type="http://schemas.openxmlformats.org/officeDocument/2006/relationships/hyperlink" Target="https://podminky.urs.cz/item/CS_URS_2025_02/783163101" TargetMode="External"/><Relationship Id="rId8" Type="http://schemas.openxmlformats.org/officeDocument/2006/relationships/hyperlink" Target="https://podminky.urs.cz/item/CS_URS_2025_02/171251201" TargetMode="External"/><Relationship Id="rId51" Type="http://schemas.openxmlformats.org/officeDocument/2006/relationships/hyperlink" Target="https://podminky.urs.cz/item/CS_URS_2025_02/612341191" TargetMode="External"/><Relationship Id="rId72" Type="http://schemas.openxmlformats.org/officeDocument/2006/relationships/hyperlink" Target="https://podminky.urs.cz/item/CS_URS_2025_02/711142559.1" TargetMode="External"/><Relationship Id="rId80" Type="http://schemas.openxmlformats.org/officeDocument/2006/relationships/hyperlink" Target="https://podminky.urs.cz/item/CS_URS_2025_02/712363606" TargetMode="External"/><Relationship Id="rId85" Type="http://schemas.openxmlformats.org/officeDocument/2006/relationships/hyperlink" Target="https://podminky.urs.cz/item/CS_URS_2025_02/713141331" TargetMode="External"/><Relationship Id="rId93" Type="http://schemas.openxmlformats.org/officeDocument/2006/relationships/hyperlink" Target="https://podminky.urs.cz/item/CS_URS_2025_02/763411126" TargetMode="External"/><Relationship Id="rId98" Type="http://schemas.openxmlformats.org/officeDocument/2006/relationships/hyperlink" Target="https://podminky.urs.cz/item/CS_URS_2025_02/764216642" TargetMode="External"/><Relationship Id="rId121" Type="http://schemas.openxmlformats.org/officeDocument/2006/relationships/hyperlink" Target="https://podminky.urs.cz/item/CS_URS_2025_02/998771201" TargetMode="External"/><Relationship Id="rId3" Type="http://schemas.openxmlformats.org/officeDocument/2006/relationships/hyperlink" Target="https://podminky.urs.cz/item/CS_URS_2025_02/132251253" TargetMode="External"/><Relationship Id="rId12" Type="http://schemas.openxmlformats.org/officeDocument/2006/relationships/hyperlink" Target="https://podminky.urs.cz/item/CS_URS_2025_02/212752101" TargetMode="External"/><Relationship Id="rId17" Type="http://schemas.openxmlformats.org/officeDocument/2006/relationships/hyperlink" Target="https://podminky.urs.cz/item/CS_URS_2025_02/451315114" TargetMode="External"/><Relationship Id="rId25" Type="http://schemas.openxmlformats.org/officeDocument/2006/relationships/hyperlink" Target="https://podminky.urs.cz/item/CS_URS_2025_02/327351211" TargetMode="External"/><Relationship Id="rId33" Type="http://schemas.openxmlformats.org/officeDocument/2006/relationships/hyperlink" Target="https://podminky.urs.cz/item/CS_URS_2025_02/317168053" TargetMode="External"/><Relationship Id="rId38" Type="http://schemas.openxmlformats.org/officeDocument/2006/relationships/hyperlink" Target="https://podminky.urs.cz/item/CS_URS_2025_02/411362021" TargetMode="External"/><Relationship Id="rId46" Type="http://schemas.openxmlformats.org/officeDocument/2006/relationships/hyperlink" Target="https://podminky.urs.cz/item/CS_URS_2025_02/953511112" TargetMode="External"/><Relationship Id="rId59" Type="http://schemas.openxmlformats.org/officeDocument/2006/relationships/hyperlink" Target="https://podminky.urs.cz/item/CS_URS_2025_02/632451234" TargetMode="External"/><Relationship Id="rId67" Type="http://schemas.openxmlformats.org/officeDocument/2006/relationships/hyperlink" Target="https://podminky.urs.cz/item/CS_URS_2025_02/998011001" TargetMode="External"/><Relationship Id="rId103" Type="http://schemas.openxmlformats.org/officeDocument/2006/relationships/hyperlink" Target="https://podminky.urs.cz/item/CS_URS_2025_02/766412222" TargetMode="External"/><Relationship Id="rId108" Type="http://schemas.openxmlformats.org/officeDocument/2006/relationships/hyperlink" Target="https://podminky.urs.cz/item/CS_URS_2025_02/642942611" TargetMode="External"/><Relationship Id="rId116" Type="http://schemas.openxmlformats.org/officeDocument/2006/relationships/hyperlink" Target="https://podminky.urs.cz/item/CS_URS_2025_02/771121011" TargetMode="External"/><Relationship Id="rId124" Type="http://schemas.openxmlformats.org/officeDocument/2006/relationships/hyperlink" Target="https://podminky.urs.cz/item/CS_URS_2025_02/781472214" TargetMode="External"/><Relationship Id="rId129" Type="http://schemas.openxmlformats.org/officeDocument/2006/relationships/hyperlink" Target="https://podminky.urs.cz/item/CS_URS_2025_02/783823135" TargetMode="External"/><Relationship Id="rId20" Type="http://schemas.openxmlformats.org/officeDocument/2006/relationships/hyperlink" Target="https://podminky.urs.cz/item/CS_URS_2025_02/919726122" TargetMode="External"/><Relationship Id="rId41" Type="http://schemas.openxmlformats.org/officeDocument/2006/relationships/hyperlink" Target="https://podminky.urs.cz/item/CS_URS_2025_02/411351012" TargetMode="External"/><Relationship Id="rId54" Type="http://schemas.openxmlformats.org/officeDocument/2006/relationships/hyperlink" Target="https://podminky.urs.cz/item/CS_URS_2025_02/631311125" TargetMode="External"/><Relationship Id="rId62" Type="http://schemas.openxmlformats.org/officeDocument/2006/relationships/hyperlink" Target="https://podminky.urs.cz/item/CS_URS_2025_02/941111131" TargetMode="External"/><Relationship Id="rId70" Type="http://schemas.openxmlformats.org/officeDocument/2006/relationships/hyperlink" Target="https://podminky.urs.cz/item/CS_URS_2025_02/711111001" TargetMode="External"/><Relationship Id="rId75" Type="http://schemas.openxmlformats.org/officeDocument/2006/relationships/hyperlink" Target="https://podminky.urs.cz/item/CS_URS_2025_02/998711201" TargetMode="External"/><Relationship Id="rId83" Type="http://schemas.openxmlformats.org/officeDocument/2006/relationships/hyperlink" Target="https://podminky.urs.cz/item/CS_URS_2025_02/317998142" TargetMode="External"/><Relationship Id="rId88" Type="http://schemas.openxmlformats.org/officeDocument/2006/relationships/hyperlink" Target="https://podminky.urs.cz/item/CS_URS_2025_02/762341017" TargetMode="External"/><Relationship Id="rId91" Type="http://schemas.openxmlformats.org/officeDocument/2006/relationships/hyperlink" Target="https://podminky.urs.cz/item/CS_URS_2025_02/763131451" TargetMode="External"/><Relationship Id="rId96" Type="http://schemas.openxmlformats.org/officeDocument/2006/relationships/hyperlink" Target="https://podminky.urs.cz/item/CS_URS_2025_02/764214606" TargetMode="External"/><Relationship Id="rId111" Type="http://schemas.openxmlformats.org/officeDocument/2006/relationships/hyperlink" Target="https://podminky.urs.cz/item/CS_URS_2025_02/767620352" TargetMode="External"/><Relationship Id="rId132" Type="http://schemas.openxmlformats.org/officeDocument/2006/relationships/hyperlink" Target="https://podminky.urs.cz/item/CS_URS_2025_02/784211101" TargetMode="External"/><Relationship Id="rId1" Type="http://schemas.openxmlformats.org/officeDocument/2006/relationships/hyperlink" Target="https://podminky.urs.cz/item/CS_URS_2025_02/121151104" TargetMode="External"/><Relationship Id="rId6" Type="http://schemas.openxmlformats.org/officeDocument/2006/relationships/hyperlink" Target="https://podminky.urs.cz/item/CS_URS_2025_02/167151111" TargetMode="External"/><Relationship Id="rId15" Type="http://schemas.openxmlformats.org/officeDocument/2006/relationships/hyperlink" Target="https://podminky.urs.cz/item/CS_URS_2025_02/275351122" TargetMode="External"/><Relationship Id="rId23" Type="http://schemas.openxmlformats.org/officeDocument/2006/relationships/hyperlink" Target="https://podminky.urs.cz/item/CS_URS_2025_02/273362021" TargetMode="External"/><Relationship Id="rId28" Type="http://schemas.openxmlformats.org/officeDocument/2006/relationships/hyperlink" Target="https://podminky.urs.cz/item/CS_URS_2025_02/327361006" TargetMode="External"/><Relationship Id="rId36" Type="http://schemas.openxmlformats.org/officeDocument/2006/relationships/hyperlink" Target="https://podminky.urs.cz/item/CS_URS_2025_02/411321414" TargetMode="External"/><Relationship Id="rId49" Type="http://schemas.openxmlformats.org/officeDocument/2006/relationships/hyperlink" Target="https://podminky.urs.cz/item/CS_URS_2025_02/611341191" TargetMode="External"/><Relationship Id="rId57" Type="http://schemas.openxmlformats.org/officeDocument/2006/relationships/hyperlink" Target="https://podminky.urs.cz/item/CS_URS_2025_02/631362021" TargetMode="External"/><Relationship Id="rId106" Type="http://schemas.openxmlformats.org/officeDocument/2006/relationships/hyperlink" Target="https://podminky.urs.cz/item/CS_URS_2025_02/766694116" TargetMode="External"/><Relationship Id="rId114" Type="http://schemas.openxmlformats.org/officeDocument/2006/relationships/hyperlink" Target="https://podminky.urs.cz/item/CS_URS_2025_02/767995112" TargetMode="External"/><Relationship Id="rId119" Type="http://schemas.openxmlformats.org/officeDocument/2006/relationships/hyperlink" Target="https://podminky.urs.cz/item/CS_URS_2025_02/771574416" TargetMode="External"/><Relationship Id="rId127" Type="http://schemas.openxmlformats.org/officeDocument/2006/relationships/hyperlink" Target="https://podminky.urs.cz/item/CS_URS_2025_02/783164101" TargetMode="External"/><Relationship Id="rId10" Type="http://schemas.openxmlformats.org/officeDocument/2006/relationships/hyperlink" Target="https://podminky.urs.cz/item/CS_URS_2025_02/181951112" TargetMode="External"/><Relationship Id="rId31" Type="http://schemas.openxmlformats.org/officeDocument/2006/relationships/hyperlink" Target="https://podminky.urs.cz/item/CS_URS_2025_02/317168051" TargetMode="External"/><Relationship Id="rId44" Type="http://schemas.openxmlformats.org/officeDocument/2006/relationships/hyperlink" Target="https://podminky.urs.cz/item/CS_URS_2025_02/417351115" TargetMode="External"/><Relationship Id="rId52" Type="http://schemas.openxmlformats.org/officeDocument/2006/relationships/hyperlink" Target="https://podminky.urs.cz/item/CS_URS_2025_02/622321141" TargetMode="External"/><Relationship Id="rId60" Type="http://schemas.openxmlformats.org/officeDocument/2006/relationships/hyperlink" Target="https://podminky.urs.cz/item/CS_URS_2025_02/632451292" TargetMode="External"/><Relationship Id="rId65" Type="http://schemas.openxmlformats.org/officeDocument/2006/relationships/hyperlink" Target="https://podminky.urs.cz/item/CS_URS_2025_02/952901111" TargetMode="External"/><Relationship Id="rId73" Type="http://schemas.openxmlformats.org/officeDocument/2006/relationships/hyperlink" Target="https://podminky.urs.cz/item/CS_URS_2025_02/713123211" TargetMode="External"/><Relationship Id="rId78" Type="http://schemas.openxmlformats.org/officeDocument/2006/relationships/hyperlink" Target="https://podminky.urs.cz/item/CS_URS_2025_02/712363352" TargetMode="External"/><Relationship Id="rId81" Type="http://schemas.openxmlformats.org/officeDocument/2006/relationships/hyperlink" Target="https://podminky.urs.cz/item/CS_URS_2025_02/712391171" TargetMode="External"/><Relationship Id="rId86" Type="http://schemas.openxmlformats.org/officeDocument/2006/relationships/hyperlink" Target="https://podminky.urs.cz/item/CS_URS_2025_02/713121121" TargetMode="External"/><Relationship Id="rId94" Type="http://schemas.openxmlformats.org/officeDocument/2006/relationships/hyperlink" Target="https://podminky.urs.cz/item/CS_URS_2025_02/998763401" TargetMode="External"/><Relationship Id="rId99" Type="http://schemas.openxmlformats.org/officeDocument/2006/relationships/hyperlink" Target="https://podminky.urs.cz/item/CS_URS_2025_02/764216643" TargetMode="External"/><Relationship Id="rId101" Type="http://schemas.openxmlformats.org/officeDocument/2006/relationships/hyperlink" Target="https://podminky.urs.cz/item/CS_URS_2025_02/764518622" TargetMode="External"/><Relationship Id="rId122" Type="http://schemas.openxmlformats.org/officeDocument/2006/relationships/hyperlink" Target="https://podminky.urs.cz/item/CS_URS_2025_02/781121011" TargetMode="External"/><Relationship Id="rId130" Type="http://schemas.openxmlformats.org/officeDocument/2006/relationships/hyperlink" Target="https://podminky.urs.cz/item/CS_URS_2025_02/783827125" TargetMode="External"/><Relationship Id="rId4" Type="http://schemas.openxmlformats.org/officeDocument/2006/relationships/hyperlink" Target="https://podminky.urs.cz/item/CS_URS_2025_02/162351103" TargetMode="External"/><Relationship Id="rId9" Type="http://schemas.openxmlformats.org/officeDocument/2006/relationships/hyperlink" Target="https://podminky.urs.cz/item/CS_URS_2025_02/175151201" TargetMode="External"/><Relationship Id="rId13" Type="http://schemas.openxmlformats.org/officeDocument/2006/relationships/hyperlink" Target="https://podminky.urs.cz/item/CS_URS_2025_02/272322511" TargetMode="External"/><Relationship Id="rId18" Type="http://schemas.openxmlformats.org/officeDocument/2006/relationships/hyperlink" Target="https://podminky.urs.cz/item/CS_URS_2025_02/270001101" TargetMode="External"/><Relationship Id="rId39" Type="http://schemas.openxmlformats.org/officeDocument/2006/relationships/hyperlink" Target="https://podminky.urs.cz/item/CS_URS_2025_02/411361821" TargetMode="External"/><Relationship Id="rId109" Type="http://schemas.openxmlformats.org/officeDocument/2006/relationships/hyperlink" Target="https://podminky.urs.cz/item/CS_URS_2025_02/767531211" TargetMode="External"/><Relationship Id="rId34" Type="http://schemas.openxmlformats.org/officeDocument/2006/relationships/hyperlink" Target="https://podminky.urs.cz/item/CS_URS_2025_02/317168054" TargetMode="External"/><Relationship Id="rId50" Type="http://schemas.openxmlformats.org/officeDocument/2006/relationships/hyperlink" Target="https://podminky.urs.cz/item/CS_URS_2025_02/612341121" TargetMode="External"/><Relationship Id="rId55" Type="http://schemas.openxmlformats.org/officeDocument/2006/relationships/hyperlink" Target="https://podminky.urs.cz/item/CS_URS_2025_02/631319012" TargetMode="External"/><Relationship Id="rId76" Type="http://schemas.openxmlformats.org/officeDocument/2006/relationships/hyperlink" Target="https://podminky.urs.cz/item/CS_URS_2025_02/712311101" TargetMode="External"/><Relationship Id="rId97" Type="http://schemas.openxmlformats.org/officeDocument/2006/relationships/hyperlink" Target="https://podminky.urs.cz/item/CS_URS_2025_02/764215646" TargetMode="External"/><Relationship Id="rId104" Type="http://schemas.openxmlformats.org/officeDocument/2006/relationships/hyperlink" Target="https://podminky.urs.cz/item/CS_URS_2025_02/766417211" TargetMode="External"/><Relationship Id="rId120" Type="http://schemas.openxmlformats.org/officeDocument/2006/relationships/hyperlink" Target="https://podminky.urs.cz/item/CS_URS_2025_02/771591184" TargetMode="External"/><Relationship Id="rId125" Type="http://schemas.openxmlformats.org/officeDocument/2006/relationships/hyperlink" Target="https://podminky.urs.cz/item/CS_URS_2025_02/998781201" TargetMode="External"/><Relationship Id="rId7" Type="http://schemas.openxmlformats.org/officeDocument/2006/relationships/hyperlink" Target="https://podminky.urs.cz/item/CS_URS_2025_02/171201231" TargetMode="External"/><Relationship Id="rId71" Type="http://schemas.openxmlformats.org/officeDocument/2006/relationships/hyperlink" Target="https://podminky.urs.cz/item/CS_URS_2025_02/711112001" TargetMode="External"/><Relationship Id="rId92" Type="http://schemas.openxmlformats.org/officeDocument/2006/relationships/hyperlink" Target="https://podminky.urs.cz/item/CS_URS_2025_02/763411116" TargetMode="External"/><Relationship Id="rId2" Type="http://schemas.openxmlformats.org/officeDocument/2006/relationships/hyperlink" Target="https://podminky.urs.cz/item/CS_URS_2025_02/122251104" TargetMode="External"/><Relationship Id="rId29" Type="http://schemas.openxmlformats.org/officeDocument/2006/relationships/hyperlink" Target="https://podminky.urs.cz/item/CS_URS_2025_02/327361040" TargetMode="External"/><Relationship Id="rId24" Type="http://schemas.openxmlformats.org/officeDocument/2006/relationships/hyperlink" Target="https://podminky.urs.cz/item/CS_URS_2025_02/311321815" TargetMode="External"/><Relationship Id="rId40" Type="http://schemas.openxmlformats.org/officeDocument/2006/relationships/hyperlink" Target="https://podminky.urs.cz/item/CS_URS_2025_02/411351011" TargetMode="External"/><Relationship Id="rId45" Type="http://schemas.openxmlformats.org/officeDocument/2006/relationships/hyperlink" Target="https://podminky.urs.cz/item/CS_URS_2025_02/417351116" TargetMode="External"/><Relationship Id="rId66" Type="http://schemas.openxmlformats.org/officeDocument/2006/relationships/hyperlink" Target="https://podminky.urs.cz/item/CS_URS_2025_02/953943211" TargetMode="External"/><Relationship Id="rId87" Type="http://schemas.openxmlformats.org/officeDocument/2006/relationships/hyperlink" Target="https://podminky.urs.cz/item/CS_URS_2025_02/998713201" TargetMode="External"/><Relationship Id="rId110" Type="http://schemas.openxmlformats.org/officeDocument/2006/relationships/hyperlink" Target="https://podminky.urs.cz/item/CS_URS_2025_02/767620351" TargetMode="External"/><Relationship Id="rId115" Type="http://schemas.openxmlformats.org/officeDocument/2006/relationships/hyperlink" Target="https://podminky.urs.cz/item/CS_URS_2025_02/998767201" TargetMode="External"/><Relationship Id="rId131" Type="http://schemas.openxmlformats.org/officeDocument/2006/relationships/hyperlink" Target="https://podminky.urs.cz/item/CS_URS_2025_02/784181121" TargetMode="External"/><Relationship Id="rId61" Type="http://schemas.openxmlformats.org/officeDocument/2006/relationships/hyperlink" Target="https://podminky.urs.cz/item/CS_URS_2025_02/634111113" TargetMode="External"/><Relationship Id="rId82" Type="http://schemas.openxmlformats.org/officeDocument/2006/relationships/hyperlink" Target="https://podminky.urs.cz/item/CS_URS_2025_02/998712201" TargetMode="External"/><Relationship Id="rId19" Type="http://schemas.openxmlformats.org/officeDocument/2006/relationships/hyperlink" Target="https://podminky.urs.cz/item/CS_URS_2025_02/919726121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171251201" TargetMode="External"/><Relationship Id="rId13" Type="http://schemas.openxmlformats.org/officeDocument/2006/relationships/hyperlink" Target="https://podminky.urs.cz/item/CS_URS_2025_02/348101210" TargetMode="External"/><Relationship Id="rId18" Type="http://schemas.openxmlformats.org/officeDocument/2006/relationships/hyperlink" Target="https://podminky.urs.cz/item/CS_URS_2025_02/181451131" TargetMode="External"/><Relationship Id="rId26" Type="http://schemas.openxmlformats.org/officeDocument/2006/relationships/hyperlink" Target="https://podminky.urs.cz/item/CS_URS_2025_02/998222012" TargetMode="External"/><Relationship Id="rId3" Type="http://schemas.openxmlformats.org/officeDocument/2006/relationships/hyperlink" Target="https://podminky.urs.cz/item/CS_URS_2025_02/131252502" TargetMode="External"/><Relationship Id="rId21" Type="http://schemas.openxmlformats.org/officeDocument/2006/relationships/hyperlink" Target="https://podminky.urs.cz/item/CS_URS_2025_02/564831011" TargetMode="External"/><Relationship Id="rId7" Type="http://schemas.openxmlformats.org/officeDocument/2006/relationships/hyperlink" Target="https://podminky.urs.cz/item/CS_URS_2025_02/171201231" TargetMode="External"/><Relationship Id="rId12" Type="http://schemas.openxmlformats.org/officeDocument/2006/relationships/hyperlink" Target="https://podminky.urs.cz/item/CS_URS_2025_02/275351122" TargetMode="External"/><Relationship Id="rId17" Type="http://schemas.openxmlformats.org/officeDocument/2006/relationships/hyperlink" Target="https://podminky.urs.cz/item/CS_URS_2025_02/181951112" TargetMode="External"/><Relationship Id="rId25" Type="http://schemas.openxmlformats.org/officeDocument/2006/relationships/hyperlink" Target="https://podminky.urs.cz/item/CS_URS_2025_02/916231213" TargetMode="External"/><Relationship Id="rId2" Type="http://schemas.openxmlformats.org/officeDocument/2006/relationships/hyperlink" Target="https://podminky.urs.cz/item/CS_URS_2025_02/131251104" TargetMode="External"/><Relationship Id="rId16" Type="http://schemas.openxmlformats.org/officeDocument/2006/relationships/hyperlink" Target="https://podminky.urs.cz/item/CS_URS_2025_02/181351105" TargetMode="External"/><Relationship Id="rId20" Type="http://schemas.openxmlformats.org/officeDocument/2006/relationships/hyperlink" Target="https://podminky.urs.cz/item/CS_URS_2025_02/564751111" TargetMode="External"/><Relationship Id="rId29" Type="http://schemas.openxmlformats.org/officeDocument/2006/relationships/drawing" Target="../drawings/drawing8.xml"/><Relationship Id="rId1" Type="http://schemas.openxmlformats.org/officeDocument/2006/relationships/hyperlink" Target="https://podminky.urs.cz/item/CS_URS_2025_02/121151104" TargetMode="External"/><Relationship Id="rId6" Type="http://schemas.openxmlformats.org/officeDocument/2006/relationships/hyperlink" Target="https://podminky.urs.cz/item/CS_URS_2025_02/171152501" TargetMode="External"/><Relationship Id="rId11" Type="http://schemas.openxmlformats.org/officeDocument/2006/relationships/hyperlink" Target="https://podminky.urs.cz/item/CS_URS_2025_02/275351121" TargetMode="External"/><Relationship Id="rId24" Type="http://schemas.openxmlformats.org/officeDocument/2006/relationships/hyperlink" Target="https://podminky.urs.cz/item/CS_URS_2025_02/919726122" TargetMode="External"/><Relationship Id="rId5" Type="http://schemas.openxmlformats.org/officeDocument/2006/relationships/hyperlink" Target="https://podminky.urs.cz/item/CS_URS_2025_02/167151111" TargetMode="External"/><Relationship Id="rId15" Type="http://schemas.openxmlformats.org/officeDocument/2006/relationships/hyperlink" Target="https://podminky.urs.cz/item/CS_URS_2025_02/348121221" TargetMode="External"/><Relationship Id="rId23" Type="http://schemas.openxmlformats.org/officeDocument/2006/relationships/hyperlink" Target="https://podminky.urs.cz/item/CS_URS_2025_02/596411134" TargetMode="External"/><Relationship Id="rId28" Type="http://schemas.openxmlformats.org/officeDocument/2006/relationships/hyperlink" Target="https://podminky.urs.cz/item/CS_URS_2025_02/998222199" TargetMode="External"/><Relationship Id="rId10" Type="http://schemas.openxmlformats.org/officeDocument/2006/relationships/hyperlink" Target="https://podminky.urs.cz/item/CS_URS_2025_02/275313711" TargetMode="External"/><Relationship Id="rId19" Type="http://schemas.openxmlformats.org/officeDocument/2006/relationships/hyperlink" Target="https://podminky.urs.cz/item/CS_URS_2025_02/564770101" TargetMode="External"/><Relationship Id="rId4" Type="http://schemas.openxmlformats.org/officeDocument/2006/relationships/hyperlink" Target="https://podminky.urs.cz/item/CS_URS_2025_02/162751117.1" TargetMode="External"/><Relationship Id="rId9" Type="http://schemas.openxmlformats.org/officeDocument/2006/relationships/hyperlink" Target="https://podminky.urs.cz/item/CS_URS_2025_02/174151101" TargetMode="External"/><Relationship Id="rId14" Type="http://schemas.openxmlformats.org/officeDocument/2006/relationships/hyperlink" Target="https://podminky.urs.cz/item/CS_URS_2025_02/348101230" TargetMode="External"/><Relationship Id="rId22" Type="http://schemas.openxmlformats.org/officeDocument/2006/relationships/hyperlink" Target="https://podminky.urs.cz/item/CS_URS_2025_02/596211111" TargetMode="External"/><Relationship Id="rId27" Type="http://schemas.openxmlformats.org/officeDocument/2006/relationships/hyperlink" Target="https://podminky.urs.cz/item/CS_URS_2025_02/998222198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171201231" TargetMode="External"/><Relationship Id="rId13" Type="http://schemas.openxmlformats.org/officeDocument/2006/relationships/hyperlink" Target="https://podminky.urs.cz/item/CS_URS_2025_02/211971110" TargetMode="External"/><Relationship Id="rId18" Type="http://schemas.openxmlformats.org/officeDocument/2006/relationships/hyperlink" Target="https://podminky.urs.cz/item/CS_URS_2025_02/311351911" TargetMode="External"/><Relationship Id="rId26" Type="http://schemas.openxmlformats.org/officeDocument/2006/relationships/hyperlink" Target="https://podminky.urs.cz/item/CS_URS_2025_02/634663113" TargetMode="External"/><Relationship Id="rId3" Type="http://schemas.openxmlformats.org/officeDocument/2006/relationships/hyperlink" Target="https://podminky.urs.cz/item/CS_URS_2025_02/132251253" TargetMode="External"/><Relationship Id="rId21" Type="http://schemas.openxmlformats.org/officeDocument/2006/relationships/hyperlink" Target="https://podminky.urs.cz/item/CS_URS_2025_02/327361006" TargetMode="External"/><Relationship Id="rId34" Type="http://schemas.openxmlformats.org/officeDocument/2006/relationships/drawing" Target="../drawings/drawing9.xml"/><Relationship Id="rId7" Type="http://schemas.openxmlformats.org/officeDocument/2006/relationships/hyperlink" Target="https://podminky.urs.cz/item/CS_URS_2025_02/171251201" TargetMode="External"/><Relationship Id="rId12" Type="http://schemas.openxmlformats.org/officeDocument/2006/relationships/hyperlink" Target="https://podminky.urs.cz/item/CS_URS_2025_02/272322511" TargetMode="External"/><Relationship Id="rId17" Type="http://schemas.openxmlformats.org/officeDocument/2006/relationships/hyperlink" Target="https://podminky.urs.cz/item/CS_URS_2025_02/311321814" TargetMode="External"/><Relationship Id="rId25" Type="http://schemas.openxmlformats.org/officeDocument/2006/relationships/hyperlink" Target="https://podminky.urs.cz/item/CS_URS_2025_02/953312122" TargetMode="External"/><Relationship Id="rId33" Type="http://schemas.openxmlformats.org/officeDocument/2006/relationships/hyperlink" Target="https://podminky.urs.cz/item/CS_URS_2025_02/998711292" TargetMode="External"/><Relationship Id="rId2" Type="http://schemas.openxmlformats.org/officeDocument/2006/relationships/hyperlink" Target="https://podminky.urs.cz/item/CS_URS_2025_02/122251104" TargetMode="External"/><Relationship Id="rId16" Type="http://schemas.openxmlformats.org/officeDocument/2006/relationships/hyperlink" Target="https://podminky.urs.cz/item/CS_URS_2025_02/275351122" TargetMode="External"/><Relationship Id="rId20" Type="http://schemas.openxmlformats.org/officeDocument/2006/relationships/hyperlink" Target="https://podminky.urs.cz/item/CS_URS_2025_02/327351221" TargetMode="External"/><Relationship Id="rId29" Type="http://schemas.openxmlformats.org/officeDocument/2006/relationships/hyperlink" Target="https://podminky.urs.cz/item/CS_URS_2025_02/998222199" TargetMode="External"/><Relationship Id="rId1" Type="http://schemas.openxmlformats.org/officeDocument/2006/relationships/hyperlink" Target="https://podminky.urs.cz/item/CS_URS_2025_02/121151104" TargetMode="External"/><Relationship Id="rId6" Type="http://schemas.openxmlformats.org/officeDocument/2006/relationships/hyperlink" Target="https://podminky.urs.cz/item/CS_URS_2025_02/162751116" TargetMode="External"/><Relationship Id="rId11" Type="http://schemas.openxmlformats.org/officeDocument/2006/relationships/hyperlink" Target="https://podminky.urs.cz/item/CS_URS_2025_02/451315114" TargetMode="External"/><Relationship Id="rId24" Type="http://schemas.openxmlformats.org/officeDocument/2006/relationships/hyperlink" Target="https://podminky.urs.cz/item/CS_URS_2025_02/953241211" TargetMode="External"/><Relationship Id="rId32" Type="http://schemas.openxmlformats.org/officeDocument/2006/relationships/hyperlink" Target="https://podminky.urs.cz/item/CS_URS_2025_02/713123211" TargetMode="External"/><Relationship Id="rId5" Type="http://schemas.openxmlformats.org/officeDocument/2006/relationships/hyperlink" Target="https://podminky.urs.cz/item/CS_URS_2025_02/162351103" TargetMode="External"/><Relationship Id="rId15" Type="http://schemas.openxmlformats.org/officeDocument/2006/relationships/hyperlink" Target="https://podminky.urs.cz/item/CS_URS_2025_02/275351121" TargetMode="External"/><Relationship Id="rId23" Type="http://schemas.openxmlformats.org/officeDocument/2006/relationships/hyperlink" Target="https://podminky.urs.cz/item/CS_URS_2025_02/327361040" TargetMode="External"/><Relationship Id="rId28" Type="http://schemas.openxmlformats.org/officeDocument/2006/relationships/hyperlink" Target="https://podminky.urs.cz/item/CS_URS_2025_02/998222198" TargetMode="External"/><Relationship Id="rId10" Type="http://schemas.openxmlformats.org/officeDocument/2006/relationships/hyperlink" Target="https://podminky.urs.cz/item/CS_URS_2025_02/181951112" TargetMode="External"/><Relationship Id="rId19" Type="http://schemas.openxmlformats.org/officeDocument/2006/relationships/hyperlink" Target="https://podminky.urs.cz/item/CS_URS_2025_02/327351211" TargetMode="External"/><Relationship Id="rId31" Type="http://schemas.openxmlformats.org/officeDocument/2006/relationships/hyperlink" Target="https://podminky.urs.cz/item/CS_URS_2025_02/711142559" TargetMode="External"/><Relationship Id="rId4" Type="http://schemas.openxmlformats.org/officeDocument/2006/relationships/hyperlink" Target="https://podminky.urs.cz/item/CS_URS_2025_02/167151111" TargetMode="External"/><Relationship Id="rId9" Type="http://schemas.openxmlformats.org/officeDocument/2006/relationships/hyperlink" Target="https://podminky.urs.cz/item/CS_URS_2025_02/175151201" TargetMode="External"/><Relationship Id="rId14" Type="http://schemas.openxmlformats.org/officeDocument/2006/relationships/hyperlink" Target="https://podminky.urs.cz/item/CS_URS_2025_02/212752101" TargetMode="External"/><Relationship Id="rId22" Type="http://schemas.openxmlformats.org/officeDocument/2006/relationships/hyperlink" Target="https://podminky.urs.cz/item/CS_URS_2025_02/327361016" TargetMode="External"/><Relationship Id="rId27" Type="http://schemas.openxmlformats.org/officeDocument/2006/relationships/hyperlink" Target="https://podminky.urs.cz/item/CS_URS_2025_02/998222012" TargetMode="External"/><Relationship Id="rId30" Type="http://schemas.openxmlformats.org/officeDocument/2006/relationships/hyperlink" Target="https://podminky.urs.cz/item/CS_URS_2025_02/7111120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70"/>
  <sheetViews>
    <sheetView showGridLines="0" tabSelected="1" workbookViewId="0"/>
  </sheetViews>
  <sheetFormatPr defaultRowHeight="1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 ht="11.25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pans="1:74" s="1" customFormat="1" ht="36.950000000000003" customHeight="1">
      <c r="AR2" s="374"/>
      <c r="AS2" s="374"/>
      <c r="AT2" s="374"/>
      <c r="AU2" s="374"/>
      <c r="AV2" s="374"/>
      <c r="AW2" s="374"/>
      <c r="AX2" s="374"/>
      <c r="AY2" s="374"/>
      <c r="AZ2" s="374"/>
      <c r="BA2" s="374"/>
      <c r="BB2" s="374"/>
      <c r="BC2" s="374"/>
      <c r="BD2" s="374"/>
      <c r="BE2" s="374"/>
      <c r="BS2" s="20" t="s">
        <v>6</v>
      </c>
      <c r="BT2" s="20" t="s">
        <v>7</v>
      </c>
    </row>
    <row r="3" spans="1:74" s="1" customFormat="1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6</v>
      </c>
      <c r="BT3" s="20" t="s">
        <v>8</v>
      </c>
    </row>
    <row r="4" spans="1:74" s="1" customFormat="1" ht="24.95" customHeight="1">
      <c r="B4" s="24"/>
      <c r="C4" s="25"/>
      <c r="D4" s="26" t="s">
        <v>9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3"/>
      <c r="AS4" s="27" t="s">
        <v>10</v>
      </c>
      <c r="BE4" s="28" t="s">
        <v>11</v>
      </c>
      <c r="BS4" s="20" t="s">
        <v>12</v>
      </c>
    </row>
    <row r="5" spans="1:74" s="1" customFormat="1" ht="12" customHeight="1">
      <c r="B5" s="24"/>
      <c r="C5" s="25"/>
      <c r="D5" s="29" t="s">
        <v>13</v>
      </c>
      <c r="E5" s="25"/>
      <c r="F5" s="25"/>
      <c r="G5" s="25"/>
      <c r="H5" s="25"/>
      <c r="I5" s="25"/>
      <c r="J5" s="25"/>
      <c r="K5" s="358" t="s">
        <v>14</v>
      </c>
      <c r="L5" s="359"/>
      <c r="M5" s="359"/>
      <c r="N5" s="359"/>
      <c r="O5" s="359"/>
      <c r="P5" s="359"/>
      <c r="Q5" s="359"/>
      <c r="R5" s="359"/>
      <c r="S5" s="359"/>
      <c r="T5" s="359"/>
      <c r="U5" s="359"/>
      <c r="V5" s="359"/>
      <c r="W5" s="359"/>
      <c r="X5" s="359"/>
      <c r="Y5" s="359"/>
      <c r="Z5" s="359"/>
      <c r="AA5" s="359"/>
      <c r="AB5" s="359"/>
      <c r="AC5" s="359"/>
      <c r="AD5" s="359"/>
      <c r="AE5" s="359"/>
      <c r="AF5" s="359"/>
      <c r="AG5" s="359"/>
      <c r="AH5" s="359"/>
      <c r="AI5" s="359"/>
      <c r="AJ5" s="359"/>
      <c r="AK5" s="359"/>
      <c r="AL5" s="359"/>
      <c r="AM5" s="359"/>
      <c r="AN5" s="359"/>
      <c r="AO5" s="359"/>
      <c r="AP5" s="25"/>
      <c r="AQ5" s="25"/>
      <c r="AR5" s="23"/>
      <c r="BE5" s="355" t="s">
        <v>15</v>
      </c>
      <c r="BS5" s="20" t="s">
        <v>6</v>
      </c>
    </row>
    <row r="6" spans="1:74" s="1" customFormat="1" ht="36.950000000000003" customHeight="1">
      <c r="B6" s="24"/>
      <c r="C6" s="25"/>
      <c r="D6" s="31" t="s">
        <v>16</v>
      </c>
      <c r="E6" s="25"/>
      <c r="F6" s="25"/>
      <c r="G6" s="25"/>
      <c r="H6" s="25"/>
      <c r="I6" s="25"/>
      <c r="J6" s="25"/>
      <c r="K6" s="360" t="s">
        <v>17</v>
      </c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59"/>
      <c r="Z6" s="359"/>
      <c r="AA6" s="359"/>
      <c r="AB6" s="359"/>
      <c r="AC6" s="359"/>
      <c r="AD6" s="359"/>
      <c r="AE6" s="359"/>
      <c r="AF6" s="359"/>
      <c r="AG6" s="359"/>
      <c r="AH6" s="359"/>
      <c r="AI6" s="359"/>
      <c r="AJ6" s="359"/>
      <c r="AK6" s="359"/>
      <c r="AL6" s="359"/>
      <c r="AM6" s="359"/>
      <c r="AN6" s="359"/>
      <c r="AO6" s="359"/>
      <c r="AP6" s="25"/>
      <c r="AQ6" s="25"/>
      <c r="AR6" s="23"/>
      <c r="BE6" s="356"/>
      <c r="BS6" s="20" t="s">
        <v>6</v>
      </c>
    </row>
    <row r="7" spans="1:74" s="1" customFormat="1" ht="12" customHeight="1">
      <c r="B7" s="24"/>
      <c r="C7" s="25"/>
      <c r="D7" s="32" t="s">
        <v>18</v>
      </c>
      <c r="E7" s="25"/>
      <c r="F7" s="25"/>
      <c r="G7" s="25"/>
      <c r="H7" s="25"/>
      <c r="I7" s="25"/>
      <c r="J7" s="25"/>
      <c r="K7" s="30" t="s">
        <v>19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2" t="s">
        <v>20</v>
      </c>
      <c r="AL7" s="25"/>
      <c r="AM7" s="25"/>
      <c r="AN7" s="30" t="s">
        <v>19</v>
      </c>
      <c r="AO7" s="25"/>
      <c r="AP7" s="25"/>
      <c r="AQ7" s="25"/>
      <c r="AR7" s="23"/>
      <c r="BE7" s="356"/>
      <c r="BS7" s="20" t="s">
        <v>6</v>
      </c>
    </row>
    <row r="8" spans="1:74" s="1" customFormat="1" ht="12" customHeight="1">
      <c r="B8" s="24"/>
      <c r="C8" s="25"/>
      <c r="D8" s="32" t="s">
        <v>21</v>
      </c>
      <c r="E8" s="25"/>
      <c r="F8" s="25"/>
      <c r="G8" s="25"/>
      <c r="H8" s="25"/>
      <c r="I8" s="25"/>
      <c r="J8" s="25"/>
      <c r="K8" s="30" t="s">
        <v>22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2" t="s">
        <v>23</v>
      </c>
      <c r="AL8" s="25"/>
      <c r="AM8" s="25"/>
      <c r="AN8" s="33" t="s">
        <v>24</v>
      </c>
      <c r="AO8" s="25"/>
      <c r="AP8" s="25"/>
      <c r="AQ8" s="25"/>
      <c r="AR8" s="23"/>
      <c r="BE8" s="356"/>
      <c r="BS8" s="20" t="s">
        <v>6</v>
      </c>
    </row>
    <row r="9" spans="1:74" s="1" customFormat="1" ht="14.45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3"/>
      <c r="BE9" s="356"/>
      <c r="BS9" s="20" t="s">
        <v>6</v>
      </c>
    </row>
    <row r="10" spans="1:74" s="1" customFormat="1" ht="12" customHeight="1">
      <c r="B10" s="24"/>
      <c r="C10" s="25"/>
      <c r="D10" s="32" t="s">
        <v>25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2" t="s">
        <v>26</v>
      </c>
      <c r="AL10" s="25"/>
      <c r="AM10" s="25"/>
      <c r="AN10" s="30" t="s">
        <v>19</v>
      </c>
      <c r="AO10" s="25"/>
      <c r="AP10" s="25"/>
      <c r="AQ10" s="25"/>
      <c r="AR10" s="23"/>
      <c r="BE10" s="356"/>
      <c r="BS10" s="20" t="s">
        <v>6</v>
      </c>
    </row>
    <row r="11" spans="1:74" s="1" customFormat="1" ht="18.399999999999999" customHeight="1">
      <c r="B11" s="24"/>
      <c r="C11" s="25"/>
      <c r="D11" s="25"/>
      <c r="E11" s="30" t="s">
        <v>22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2" t="s">
        <v>27</v>
      </c>
      <c r="AL11" s="25"/>
      <c r="AM11" s="25"/>
      <c r="AN11" s="30" t="s">
        <v>19</v>
      </c>
      <c r="AO11" s="25"/>
      <c r="AP11" s="25"/>
      <c r="AQ11" s="25"/>
      <c r="AR11" s="23"/>
      <c r="BE11" s="356"/>
      <c r="BS11" s="20" t="s">
        <v>6</v>
      </c>
    </row>
    <row r="12" spans="1:74" s="1" customFormat="1" ht="6.95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3"/>
      <c r="BE12" s="356"/>
      <c r="BS12" s="20" t="s">
        <v>6</v>
      </c>
    </row>
    <row r="13" spans="1:74" s="1" customFormat="1" ht="12" customHeight="1">
      <c r="B13" s="24"/>
      <c r="C13" s="25"/>
      <c r="D13" s="32" t="s">
        <v>28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2" t="s">
        <v>26</v>
      </c>
      <c r="AL13" s="25"/>
      <c r="AM13" s="25"/>
      <c r="AN13" s="34" t="s">
        <v>29</v>
      </c>
      <c r="AO13" s="25"/>
      <c r="AP13" s="25"/>
      <c r="AQ13" s="25"/>
      <c r="AR13" s="23"/>
      <c r="BE13" s="356"/>
      <c r="BS13" s="20" t="s">
        <v>6</v>
      </c>
    </row>
    <row r="14" spans="1:74" ht="12.75">
      <c r="B14" s="24"/>
      <c r="C14" s="25"/>
      <c r="D14" s="25"/>
      <c r="E14" s="361" t="s">
        <v>29</v>
      </c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  <c r="Z14" s="362"/>
      <c r="AA14" s="362"/>
      <c r="AB14" s="362"/>
      <c r="AC14" s="362"/>
      <c r="AD14" s="362"/>
      <c r="AE14" s="362"/>
      <c r="AF14" s="362"/>
      <c r="AG14" s="362"/>
      <c r="AH14" s="362"/>
      <c r="AI14" s="362"/>
      <c r="AJ14" s="362"/>
      <c r="AK14" s="32" t="s">
        <v>27</v>
      </c>
      <c r="AL14" s="25"/>
      <c r="AM14" s="25"/>
      <c r="AN14" s="34" t="s">
        <v>29</v>
      </c>
      <c r="AO14" s="25"/>
      <c r="AP14" s="25"/>
      <c r="AQ14" s="25"/>
      <c r="AR14" s="23"/>
      <c r="BE14" s="356"/>
      <c r="BS14" s="20" t="s">
        <v>6</v>
      </c>
    </row>
    <row r="15" spans="1:74" s="1" customFormat="1" ht="6.95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3"/>
      <c r="BE15" s="356"/>
      <c r="BS15" s="20" t="s">
        <v>4</v>
      </c>
    </row>
    <row r="16" spans="1:74" s="1" customFormat="1" ht="12" customHeight="1">
      <c r="B16" s="24"/>
      <c r="C16" s="25"/>
      <c r="D16" s="32" t="s">
        <v>30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2" t="s">
        <v>26</v>
      </c>
      <c r="AL16" s="25"/>
      <c r="AM16" s="25"/>
      <c r="AN16" s="30" t="s">
        <v>19</v>
      </c>
      <c r="AO16" s="25"/>
      <c r="AP16" s="25"/>
      <c r="AQ16" s="25"/>
      <c r="AR16" s="23"/>
      <c r="BE16" s="356"/>
      <c r="BS16" s="20" t="s">
        <v>4</v>
      </c>
    </row>
    <row r="17" spans="1:71" s="1" customFormat="1" ht="18.399999999999999" customHeight="1">
      <c r="B17" s="24"/>
      <c r="C17" s="25"/>
      <c r="D17" s="25"/>
      <c r="E17" s="30" t="s">
        <v>22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2" t="s">
        <v>27</v>
      </c>
      <c r="AL17" s="25"/>
      <c r="AM17" s="25"/>
      <c r="AN17" s="30" t="s">
        <v>19</v>
      </c>
      <c r="AO17" s="25"/>
      <c r="AP17" s="25"/>
      <c r="AQ17" s="25"/>
      <c r="AR17" s="23"/>
      <c r="BE17" s="356"/>
      <c r="BS17" s="20" t="s">
        <v>31</v>
      </c>
    </row>
    <row r="18" spans="1:71" s="1" customFormat="1" ht="6.95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3"/>
      <c r="BE18" s="356"/>
      <c r="BS18" s="20" t="s">
        <v>6</v>
      </c>
    </row>
    <row r="19" spans="1:71" s="1" customFormat="1" ht="12" customHeight="1">
      <c r="B19" s="24"/>
      <c r="C19" s="25"/>
      <c r="D19" s="32" t="s">
        <v>32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32" t="s">
        <v>26</v>
      </c>
      <c r="AL19" s="25"/>
      <c r="AM19" s="25"/>
      <c r="AN19" s="30" t="s">
        <v>19</v>
      </c>
      <c r="AO19" s="25"/>
      <c r="AP19" s="25"/>
      <c r="AQ19" s="25"/>
      <c r="AR19" s="23"/>
      <c r="BE19" s="356"/>
      <c r="BS19" s="20" t="s">
        <v>6</v>
      </c>
    </row>
    <row r="20" spans="1:71" s="1" customFormat="1" ht="18.399999999999999" customHeight="1">
      <c r="B20" s="24"/>
      <c r="C20" s="25"/>
      <c r="D20" s="25"/>
      <c r="E20" s="30" t="s">
        <v>22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32" t="s">
        <v>27</v>
      </c>
      <c r="AL20" s="25"/>
      <c r="AM20" s="25"/>
      <c r="AN20" s="30" t="s">
        <v>19</v>
      </c>
      <c r="AO20" s="25"/>
      <c r="AP20" s="25"/>
      <c r="AQ20" s="25"/>
      <c r="AR20" s="23"/>
      <c r="BE20" s="356"/>
      <c r="BS20" s="20" t="s">
        <v>31</v>
      </c>
    </row>
    <row r="21" spans="1:71" s="1" customFormat="1" ht="6.95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3"/>
      <c r="BE21" s="356"/>
    </row>
    <row r="22" spans="1:71" s="1" customFormat="1" ht="12" customHeight="1">
      <c r="B22" s="24"/>
      <c r="C22" s="25"/>
      <c r="D22" s="32" t="s">
        <v>33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3"/>
      <c r="BE22" s="356"/>
    </row>
    <row r="23" spans="1:71" s="1" customFormat="1" ht="47.25" customHeight="1">
      <c r="B23" s="24"/>
      <c r="C23" s="25"/>
      <c r="D23" s="25"/>
      <c r="E23" s="363" t="s">
        <v>34</v>
      </c>
      <c r="F23" s="363"/>
      <c r="G23" s="363"/>
      <c r="H23" s="363"/>
      <c r="I23" s="363"/>
      <c r="J23" s="363"/>
      <c r="K23" s="363"/>
      <c r="L23" s="363"/>
      <c r="M23" s="363"/>
      <c r="N23" s="363"/>
      <c r="O23" s="363"/>
      <c r="P23" s="363"/>
      <c r="Q23" s="363"/>
      <c r="R23" s="363"/>
      <c r="S23" s="363"/>
      <c r="T23" s="363"/>
      <c r="U23" s="363"/>
      <c r="V23" s="363"/>
      <c r="W23" s="363"/>
      <c r="X23" s="363"/>
      <c r="Y23" s="363"/>
      <c r="Z23" s="363"/>
      <c r="AA23" s="363"/>
      <c r="AB23" s="363"/>
      <c r="AC23" s="363"/>
      <c r="AD23" s="363"/>
      <c r="AE23" s="363"/>
      <c r="AF23" s="363"/>
      <c r="AG23" s="363"/>
      <c r="AH23" s="363"/>
      <c r="AI23" s="363"/>
      <c r="AJ23" s="363"/>
      <c r="AK23" s="363"/>
      <c r="AL23" s="363"/>
      <c r="AM23" s="363"/>
      <c r="AN23" s="363"/>
      <c r="AO23" s="25"/>
      <c r="AP23" s="25"/>
      <c r="AQ23" s="25"/>
      <c r="AR23" s="23"/>
      <c r="BE23" s="356"/>
    </row>
    <row r="24" spans="1:71" s="1" customFormat="1" ht="6.95" customHeight="1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3"/>
      <c r="BE24" s="356"/>
    </row>
    <row r="25" spans="1:71" s="1" customFormat="1" ht="6.95" customHeight="1">
      <c r="B25" s="24"/>
      <c r="C25" s="25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25"/>
      <c r="AQ25" s="25"/>
      <c r="AR25" s="23"/>
      <c r="BE25" s="356"/>
    </row>
    <row r="26" spans="1:71" s="2" customFormat="1" ht="25.9" customHeight="1">
      <c r="A26" s="37"/>
      <c r="B26" s="38"/>
      <c r="C26" s="39"/>
      <c r="D26" s="40" t="s">
        <v>35</v>
      </c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364">
        <f>ROUND(AG54,2)</f>
        <v>0</v>
      </c>
      <c r="AL26" s="365"/>
      <c r="AM26" s="365"/>
      <c r="AN26" s="365"/>
      <c r="AO26" s="365"/>
      <c r="AP26" s="39"/>
      <c r="AQ26" s="39"/>
      <c r="AR26" s="42"/>
      <c r="BE26" s="356"/>
    </row>
    <row r="27" spans="1:71" s="2" customFormat="1" ht="6.95" customHeight="1">
      <c r="A27" s="37"/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42"/>
      <c r="BE27" s="356"/>
    </row>
    <row r="28" spans="1:71" s="2" customFormat="1" ht="12.75">
      <c r="A28" s="37"/>
      <c r="B28" s="38"/>
      <c r="C28" s="39"/>
      <c r="D28" s="39"/>
      <c r="E28" s="39"/>
      <c r="F28" s="39"/>
      <c r="G28" s="39"/>
      <c r="H28" s="39"/>
      <c r="I28" s="39"/>
      <c r="J28" s="39"/>
      <c r="K28" s="39"/>
      <c r="L28" s="366" t="s">
        <v>36</v>
      </c>
      <c r="M28" s="366"/>
      <c r="N28" s="366"/>
      <c r="O28" s="366"/>
      <c r="P28" s="366"/>
      <c r="Q28" s="39"/>
      <c r="R28" s="39"/>
      <c r="S28" s="39"/>
      <c r="T28" s="39"/>
      <c r="U28" s="39"/>
      <c r="V28" s="39"/>
      <c r="W28" s="366" t="s">
        <v>37</v>
      </c>
      <c r="X28" s="366"/>
      <c r="Y28" s="366"/>
      <c r="Z28" s="366"/>
      <c r="AA28" s="366"/>
      <c r="AB28" s="366"/>
      <c r="AC28" s="366"/>
      <c r="AD28" s="366"/>
      <c r="AE28" s="366"/>
      <c r="AF28" s="39"/>
      <c r="AG28" s="39"/>
      <c r="AH28" s="39"/>
      <c r="AI28" s="39"/>
      <c r="AJ28" s="39"/>
      <c r="AK28" s="366" t="s">
        <v>38</v>
      </c>
      <c r="AL28" s="366"/>
      <c r="AM28" s="366"/>
      <c r="AN28" s="366"/>
      <c r="AO28" s="366"/>
      <c r="AP28" s="39"/>
      <c r="AQ28" s="39"/>
      <c r="AR28" s="42"/>
      <c r="BE28" s="356"/>
    </row>
    <row r="29" spans="1:71" s="3" customFormat="1" ht="14.45" customHeight="1">
      <c r="B29" s="43"/>
      <c r="C29" s="44"/>
      <c r="D29" s="32" t="s">
        <v>39</v>
      </c>
      <c r="E29" s="44"/>
      <c r="F29" s="32" t="s">
        <v>40</v>
      </c>
      <c r="G29" s="44"/>
      <c r="H29" s="44"/>
      <c r="I29" s="44"/>
      <c r="J29" s="44"/>
      <c r="K29" s="44"/>
      <c r="L29" s="369">
        <v>0.21</v>
      </c>
      <c r="M29" s="368"/>
      <c r="N29" s="368"/>
      <c r="O29" s="368"/>
      <c r="P29" s="368"/>
      <c r="Q29" s="44"/>
      <c r="R29" s="44"/>
      <c r="S29" s="44"/>
      <c r="T29" s="44"/>
      <c r="U29" s="44"/>
      <c r="V29" s="44"/>
      <c r="W29" s="367">
        <f>ROUND(AZ54, 2)</f>
        <v>0</v>
      </c>
      <c r="X29" s="368"/>
      <c r="Y29" s="368"/>
      <c r="Z29" s="368"/>
      <c r="AA29" s="368"/>
      <c r="AB29" s="368"/>
      <c r="AC29" s="368"/>
      <c r="AD29" s="368"/>
      <c r="AE29" s="368"/>
      <c r="AF29" s="44"/>
      <c r="AG29" s="44"/>
      <c r="AH29" s="44"/>
      <c r="AI29" s="44"/>
      <c r="AJ29" s="44"/>
      <c r="AK29" s="367">
        <f>ROUND(AV54, 2)</f>
        <v>0</v>
      </c>
      <c r="AL29" s="368"/>
      <c r="AM29" s="368"/>
      <c r="AN29" s="368"/>
      <c r="AO29" s="368"/>
      <c r="AP29" s="44"/>
      <c r="AQ29" s="44"/>
      <c r="AR29" s="45"/>
      <c r="BE29" s="357"/>
    </row>
    <row r="30" spans="1:71" s="3" customFormat="1" ht="14.45" customHeight="1">
      <c r="B30" s="43"/>
      <c r="C30" s="44"/>
      <c r="D30" s="44"/>
      <c r="E30" s="44"/>
      <c r="F30" s="32" t="s">
        <v>41</v>
      </c>
      <c r="G30" s="44"/>
      <c r="H30" s="44"/>
      <c r="I30" s="44"/>
      <c r="J30" s="44"/>
      <c r="K30" s="44"/>
      <c r="L30" s="369">
        <v>0.15</v>
      </c>
      <c r="M30" s="368"/>
      <c r="N30" s="368"/>
      <c r="O30" s="368"/>
      <c r="P30" s="368"/>
      <c r="Q30" s="44"/>
      <c r="R30" s="44"/>
      <c r="S30" s="44"/>
      <c r="T30" s="44"/>
      <c r="U30" s="44"/>
      <c r="V30" s="44"/>
      <c r="W30" s="367">
        <f>ROUND(BA54, 2)</f>
        <v>0</v>
      </c>
      <c r="X30" s="368"/>
      <c r="Y30" s="368"/>
      <c r="Z30" s="368"/>
      <c r="AA30" s="368"/>
      <c r="AB30" s="368"/>
      <c r="AC30" s="368"/>
      <c r="AD30" s="368"/>
      <c r="AE30" s="368"/>
      <c r="AF30" s="44"/>
      <c r="AG30" s="44"/>
      <c r="AH30" s="44"/>
      <c r="AI30" s="44"/>
      <c r="AJ30" s="44"/>
      <c r="AK30" s="367">
        <f>ROUND(AW54, 2)</f>
        <v>0</v>
      </c>
      <c r="AL30" s="368"/>
      <c r="AM30" s="368"/>
      <c r="AN30" s="368"/>
      <c r="AO30" s="368"/>
      <c r="AP30" s="44"/>
      <c r="AQ30" s="44"/>
      <c r="AR30" s="45"/>
      <c r="BE30" s="357"/>
    </row>
    <row r="31" spans="1:71" s="3" customFormat="1" ht="14.45" hidden="1" customHeight="1">
      <c r="B31" s="43"/>
      <c r="C31" s="44"/>
      <c r="D31" s="44"/>
      <c r="E31" s="44"/>
      <c r="F31" s="32" t="s">
        <v>42</v>
      </c>
      <c r="G31" s="44"/>
      <c r="H31" s="44"/>
      <c r="I31" s="44"/>
      <c r="J31" s="44"/>
      <c r="K31" s="44"/>
      <c r="L31" s="369">
        <v>0.21</v>
      </c>
      <c r="M31" s="368"/>
      <c r="N31" s="368"/>
      <c r="O31" s="368"/>
      <c r="P31" s="368"/>
      <c r="Q31" s="44"/>
      <c r="R31" s="44"/>
      <c r="S31" s="44"/>
      <c r="T31" s="44"/>
      <c r="U31" s="44"/>
      <c r="V31" s="44"/>
      <c r="W31" s="367">
        <f>ROUND(BB54, 2)</f>
        <v>0</v>
      </c>
      <c r="X31" s="368"/>
      <c r="Y31" s="368"/>
      <c r="Z31" s="368"/>
      <c r="AA31" s="368"/>
      <c r="AB31" s="368"/>
      <c r="AC31" s="368"/>
      <c r="AD31" s="368"/>
      <c r="AE31" s="368"/>
      <c r="AF31" s="44"/>
      <c r="AG31" s="44"/>
      <c r="AH31" s="44"/>
      <c r="AI31" s="44"/>
      <c r="AJ31" s="44"/>
      <c r="AK31" s="367">
        <v>0</v>
      </c>
      <c r="AL31" s="368"/>
      <c r="AM31" s="368"/>
      <c r="AN31" s="368"/>
      <c r="AO31" s="368"/>
      <c r="AP31" s="44"/>
      <c r="AQ31" s="44"/>
      <c r="AR31" s="45"/>
      <c r="BE31" s="357"/>
    </row>
    <row r="32" spans="1:71" s="3" customFormat="1" ht="14.45" hidden="1" customHeight="1">
      <c r="B32" s="43"/>
      <c r="C32" s="44"/>
      <c r="D32" s="44"/>
      <c r="E32" s="44"/>
      <c r="F32" s="32" t="s">
        <v>43</v>
      </c>
      <c r="G32" s="44"/>
      <c r="H32" s="44"/>
      <c r="I32" s="44"/>
      <c r="J32" s="44"/>
      <c r="K32" s="44"/>
      <c r="L32" s="369">
        <v>0.15</v>
      </c>
      <c r="M32" s="368"/>
      <c r="N32" s="368"/>
      <c r="O32" s="368"/>
      <c r="P32" s="368"/>
      <c r="Q32" s="44"/>
      <c r="R32" s="44"/>
      <c r="S32" s="44"/>
      <c r="T32" s="44"/>
      <c r="U32" s="44"/>
      <c r="V32" s="44"/>
      <c r="W32" s="367">
        <f>ROUND(BC54, 2)</f>
        <v>0</v>
      </c>
      <c r="X32" s="368"/>
      <c r="Y32" s="368"/>
      <c r="Z32" s="368"/>
      <c r="AA32" s="368"/>
      <c r="AB32" s="368"/>
      <c r="AC32" s="368"/>
      <c r="AD32" s="368"/>
      <c r="AE32" s="368"/>
      <c r="AF32" s="44"/>
      <c r="AG32" s="44"/>
      <c r="AH32" s="44"/>
      <c r="AI32" s="44"/>
      <c r="AJ32" s="44"/>
      <c r="AK32" s="367">
        <v>0</v>
      </c>
      <c r="AL32" s="368"/>
      <c r="AM32" s="368"/>
      <c r="AN32" s="368"/>
      <c r="AO32" s="368"/>
      <c r="AP32" s="44"/>
      <c r="AQ32" s="44"/>
      <c r="AR32" s="45"/>
      <c r="BE32" s="357"/>
    </row>
    <row r="33" spans="1:57" s="3" customFormat="1" ht="14.45" hidden="1" customHeight="1">
      <c r="B33" s="43"/>
      <c r="C33" s="44"/>
      <c r="D33" s="44"/>
      <c r="E33" s="44"/>
      <c r="F33" s="32" t="s">
        <v>44</v>
      </c>
      <c r="G33" s="44"/>
      <c r="H33" s="44"/>
      <c r="I33" s="44"/>
      <c r="J33" s="44"/>
      <c r="K33" s="44"/>
      <c r="L33" s="369">
        <v>0</v>
      </c>
      <c r="M33" s="368"/>
      <c r="N33" s="368"/>
      <c r="O33" s="368"/>
      <c r="P33" s="368"/>
      <c r="Q33" s="44"/>
      <c r="R33" s="44"/>
      <c r="S33" s="44"/>
      <c r="T33" s="44"/>
      <c r="U33" s="44"/>
      <c r="V33" s="44"/>
      <c r="W33" s="367">
        <f>ROUND(BD54, 2)</f>
        <v>0</v>
      </c>
      <c r="X33" s="368"/>
      <c r="Y33" s="368"/>
      <c r="Z33" s="368"/>
      <c r="AA33" s="368"/>
      <c r="AB33" s="368"/>
      <c r="AC33" s="368"/>
      <c r="AD33" s="368"/>
      <c r="AE33" s="368"/>
      <c r="AF33" s="44"/>
      <c r="AG33" s="44"/>
      <c r="AH33" s="44"/>
      <c r="AI33" s="44"/>
      <c r="AJ33" s="44"/>
      <c r="AK33" s="367">
        <v>0</v>
      </c>
      <c r="AL33" s="368"/>
      <c r="AM33" s="368"/>
      <c r="AN33" s="368"/>
      <c r="AO33" s="368"/>
      <c r="AP33" s="44"/>
      <c r="AQ33" s="44"/>
      <c r="AR33" s="45"/>
    </row>
    <row r="34" spans="1:57" s="2" customFormat="1" ht="6.95" customHeight="1">
      <c r="A34" s="37"/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42"/>
      <c r="BE34" s="37"/>
    </row>
    <row r="35" spans="1:57" s="2" customFormat="1" ht="25.9" customHeight="1">
      <c r="A35" s="37"/>
      <c r="B35" s="38"/>
      <c r="C35" s="46"/>
      <c r="D35" s="47" t="s">
        <v>45</v>
      </c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9" t="s">
        <v>46</v>
      </c>
      <c r="U35" s="48"/>
      <c r="V35" s="48"/>
      <c r="W35" s="48"/>
      <c r="X35" s="373" t="s">
        <v>47</v>
      </c>
      <c r="Y35" s="371"/>
      <c r="Z35" s="371"/>
      <c r="AA35" s="371"/>
      <c r="AB35" s="371"/>
      <c r="AC35" s="48"/>
      <c r="AD35" s="48"/>
      <c r="AE35" s="48"/>
      <c r="AF35" s="48"/>
      <c r="AG35" s="48"/>
      <c r="AH35" s="48"/>
      <c r="AI35" s="48"/>
      <c r="AJ35" s="48"/>
      <c r="AK35" s="370">
        <f>SUM(AK26:AK33)</f>
        <v>0</v>
      </c>
      <c r="AL35" s="371"/>
      <c r="AM35" s="371"/>
      <c r="AN35" s="371"/>
      <c r="AO35" s="372"/>
      <c r="AP35" s="46"/>
      <c r="AQ35" s="46"/>
      <c r="AR35" s="42"/>
      <c r="BE35" s="37"/>
    </row>
    <row r="36" spans="1:57" s="2" customFormat="1" ht="6.95" customHeight="1">
      <c r="A36" s="37"/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42"/>
      <c r="BE36" s="37"/>
    </row>
    <row r="37" spans="1:57" s="2" customFormat="1" ht="6.95" customHeight="1">
      <c r="A37" s="37"/>
      <c r="B37" s="50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42"/>
      <c r="BE37" s="37"/>
    </row>
    <row r="41" spans="1:57" s="2" customFormat="1" ht="6.95" customHeight="1">
      <c r="A41" s="37"/>
      <c r="B41" s="52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42"/>
      <c r="BE41" s="37"/>
    </row>
    <row r="42" spans="1:57" s="2" customFormat="1" ht="24.95" customHeight="1">
      <c r="A42" s="37"/>
      <c r="B42" s="38"/>
      <c r="C42" s="26" t="s">
        <v>48</v>
      </c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42"/>
      <c r="BE42" s="37"/>
    </row>
    <row r="43" spans="1:57" s="2" customFormat="1" ht="6.95" customHeight="1">
      <c r="A43" s="37"/>
      <c r="B43" s="38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42"/>
      <c r="BE43" s="37"/>
    </row>
    <row r="44" spans="1:57" s="4" customFormat="1" ht="12" customHeight="1">
      <c r="B44" s="54"/>
      <c r="C44" s="32" t="s">
        <v>13</v>
      </c>
      <c r="D44" s="55"/>
      <c r="E44" s="55"/>
      <c r="F44" s="55"/>
      <c r="G44" s="55"/>
      <c r="H44" s="55"/>
      <c r="I44" s="55"/>
      <c r="J44" s="55"/>
      <c r="K44" s="55"/>
      <c r="L44" s="55" t="str">
        <f>K5</f>
        <v>ST_VZ_1</v>
      </c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6"/>
    </row>
    <row r="45" spans="1:57" s="5" customFormat="1" ht="36.950000000000003" customHeight="1">
      <c r="B45" s="57"/>
      <c r="C45" s="58" t="s">
        <v>16</v>
      </c>
      <c r="D45" s="59"/>
      <c r="E45" s="59"/>
      <c r="F45" s="59"/>
      <c r="G45" s="59"/>
      <c r="H45" s="59"/>
      <c r="I45" s="59"/>
      <c r="J45" s="59"/>
      <c r="K45" s="59"/>
      <c r="L45" s="352" t="str">
        <f>K6</f>
        <v>Rekonstrukce hřiště SOŠ Třešť_1</v>
      </c>
      <c r="M45" s="353"/>
      <c r="N45" s="353"/>
      <c r="O45" s="353"/>
      <c r="P45" s="353"/>
      <c r="Q45" s="353"/>
      <c r="R45" s="353"/>
      <c r="S45" s="353"/>
      <c r="T45" s="353"/>
      <c r="U45" s="353"/>
      <c r="V45" s="353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53"/>
      <c r="AK45" s="353"/>
      <c r="AL45" s="353"/>
      <c r="AM45" s="353"/>
      <c r="AN45" s="353"/>
      <c r="AO45" s="353"/>
      <c r="AP45" s="59"/>
      <c r="AQ45" s="59"/>
      <c r="AR45" s="60"/>
    </row>
    <row r="46" spans="1:57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42"/>
      <c r="BE46" s="37"/>
    </row>
    <row r="47" spans="1:57" s="2" customFormat="1" ht="12" customHeight="1">
      <c r="A47" s="37"/>
      <c r="B47" s="38"/>
      <c r="C47" s="32" t="s">
        <v>21</v>
      </c>
      <c r="D47" s="39"/>
      <c r="E47" s="39"/>
      <c r="F47" s="39"/>
      <c r="G47" s="39"/>
      <c r="H47" s="39"/>
      <c r="I47" s="39"/>
      <c r="J47" s="39"/>
      <c r="K47" s="39"/>
      <c r="L47" s="61" t="str">
        <f>IF(K8="","",K8)</f>
        <v xml:space="preserve"> </v>
      </c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2" t="s">
        <v>23</v>
      </c>
      <c r="AJ47" s="39"/>
      <c r="AK47" s="39"/>
      <c r="AL47" s="39"/>
      <c r="AM47" s="378" t="str">
        <f>IF(AN8= "","",AN8)</f>
        <v>8. 11. 2025</v>
      </c>
      <c r="AN47" s="378"/>
      <c r="AO47" s="39"/>
      <c r="AP47" s="39"/>
      <c r="AQ47" s="39"/>
      <c r="AR47" s="42"/>
      <c r="BE47" s="37"/>
    </row>
    <row r="48" spans="1:57" s="2" customFormat="1" ht="6.95" customHeight="1">
      <c r="A48" s="37"/>
      <c r="B48" s="38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42"/>
      <c r="BE48" s="37"/>
    </row>
    <row r="49" spans="1:91" s="2" customFormat="1" ht="15.2" customHeight="1">
      <c r="A49" s="37"/>
      <c r="B49" s="38"/>
      <c r="C49" s="32" t="s">
        <v>25</v>
      </c>
      <c r="D49" s="39"/>
      <c r="E49" s="39"/>
      <c r="F49" s="39"/>
      <c r="G49" s="39"/>
      <c r="H49" s="39"/>
      <c r="I49" s="39"/>
      <c r="J49" s="39"/>
      <c r="K49" s="39"/>
      <c r="L49" s="55" t="str">
        <f>IF(E11= "","",E11)</f>
        <v xml:space="preserve"> </v>
      </c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2" t="s">
        <v>30</v>
      </c>
      <c r="AJ49" s="39"/>
      <c r="AK49" s="39"/>
      <c r="AL49" s="39"/>
      <c r="AM49" s="379" t="str">
        <f>IF(E17="","",E17)</f>
        <v xml:space="preserve"> </v>
      </c>
      <c r="AN49" s="380"/>
      <c r="AO49" s="380"/>
      <c r="AP49" s="380"/>
      <c r="AQ49" s="39"/>
      <c r="AR49" s="42"/>
      <c r="AS49" s="381" t="s">
        <v>49</v>
      </c>
      <c r="AT49" s="382"/>
      <c r="AU49" s="63"/>
      <c r="AV49" s="63"/>
      <c r="AW49" s="63"/>
      <c r="AX49" s="63"/>
      <c r="AY49" s="63"/>
      <c r="AZ49" s="63"/>
      <c r="BA49" s="63"/>
      <c r="BB49" s="63"/>
      <c r="BC49" s="63"/>
      <c r="BD49" s="64"/>
      <c r="BE49" s="37"/>
    </row>
    <row r="50" spans="1:91" s="2" customFormat="1" ht="15.2" customHeight="1">
      <c r="A50" s="37"/>
      <c r="B50" s="38"/>
      <c r="C50" s="32" t="s">
        <v>28</v>
      </c>
      <c r="D50" s="39"/>
      <c r="E50" s="39"/>
      <c r="F50" s="39"/>
      <c r="G50" s="39"/>
      <c r="H50" s="39"/>
      <c r="I50" s="39"/>
      <c r="J50" s="39"/>
      <c r="K50" s="39"/>
      <c r="L50" s="55" t="str">
        <f>IF(E14= "Vyplň údaj","",E14)</f>
        <v/>
      </c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2" t="s">
        <v>32</v>
      </c>
      <c r="AJ50" s="39"/>
      <c r="AK50" s="39"/>
      <c r="AL50" s="39"/>
      <c r="AM50" s="379" t="str">
        <f>IF(E20="","",E20)</f>
        <v xml:space="preserve"> </v>
      </c>
      <c r="AN50" s="380"/>
      <c r="AO50" s="380"/>
      <c r="AP50" s="380"/>
      <c r="AQ50" s="39"/>
      <c r="AR50" s="42"/>
      <c r="AS50" s="383"/>
      <c r="AT50" s="384"/>
      <c r="AU50" s="65"/>
      <c r="AV50" s="65"/>
      <c r="AW50" s="65"/>
      <c r="AX50" s="65"/>
      <c r="AY50" s="65"/>
      <c r="AZ50" s="65"/>
      <c r="BA50" s="65"/>
      <c r="BB50" s="65"/>
      <c r="BC50" s="65"/>
      <c r="BD50" s="66"/>
      <c r="BE50" s="37"/>
    </row>
    <row r="51" spans="1:91" s="2" customFormat="1" ht="10.9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42"/>
      <c r="AS51" s="385"/>
      <c r="AT51" s="386"/>
      <c r="AU51" s="67"/>
      <c r="AV51" s="67"/>
      <c r="AW51" s="67"/>
      <c r="AX51" s="67"/>
      <c r="AY51" s="67"/>
      <c r="AZ51" s="67"/>
      <c r="BA51" s="67"/>
      <c r="BB51" s="67"/>
      <c r="BC51" s="67"/>
      <c r="BD51" s="68"/>
      <c r="BE51" s="37"/>
    </row>
    <row r="52" spans="1:91" s="2" customFormat="1" ht="29.25" customHeight="1">
      <c r="A52" s="37"/>
      <c r="B52" s="38"/>
      <c r="C52" s="348" t="s">
        <v>50</v>
      </c>
      <c r="D52" s="349"/>
      <c r="E52" s="349"/>
      <c r="F52" s="349"/>
      <c r="G52" s="349"/>
      <c r="H52" s="69"/>
      <c r="I52" s="351" t="s">
        <v>51</v>
      </c>
      <c r="J52" s="349"/>
      <c r="K52" s="349"/>
      <c r="L52" s="349"/>
      <c r="M52" s="349"/>
      <c r="N52" s="349"/>
      <c r="O52" s="349"/>
      <c r="P52" s="349"/>
      <c r="Q52" s="349"/>
      <c r="R52" s="349"/>
      <c r="S52" s="349"/>
      <c r="T52" s="349"/>
      <c r="U52" s="349"/>
      <c r="V52" s="349"/>
      <c r="W52" s="349"/>
      <c r="X52" s="349"/>
      <c r="Y52" s="349"/>
      <c r="Z52" s="349"/>
      <c r="AA52" s="349"/>
      <c r="AB52" s="349"/>
      <c r="AC52" s="349"/>
      <c r="AD52" s="349"/>
      <c r="AE52" s="349"/>
      <c r="AF52" s="349"/>
      <c r="AG52" s="377" t="s">
        <v>52</v>
      </c>
      <c r="AH52" s="349"/>
      <c r="AI52" s="349"/>
      <c r="AJ52" s="349"/>
      <c r="AK52" s="349"/>
      <c r="AL52" s="349"/>
      <c r="AM52" s="349"/>
      <c r="AN52" s="351" t="s">
        <v>53</v>
      </c>
      <c r="AO52" s="349"/>
      <c r="AP52" s="349"/>
      <c r="AQ52" s="70" t="s">
        <v>54</v>
      </c>
      <c r="AR52" s="42"/>
      <c r="AS52" s="71" t="s">
        <v>55</v>
      </c>
      <c r="AT52" s="72" t="s">
        <v>56</v>
      </c>
      <c r="AU52" s="72" t="s">
        <v>57</v>
      </c>
      <c r="AV52" s="72" t="s">
        <v>58</v>
      </c>
      <c r="AW52" s="72" t="s">
        <v>59</v>
      </c>
      <c r="AX52" s="72" t="s">
        <v>60</v>
      </c>
      <c r="AY52" s="72" t="s">
        <v>61</v>
      </c>
      <c r="AZ52" s="72" t="s">
        <v>62</v>
      </c>
      <c r="BA52" s="72" t="s">
        <v>63</v>
      </c>
      <c r="BB52" s="72" t="s">
        <v>64</v>
      </c>
      <c r="BC52" s="72" t="s">
        <v>65</v>
      </c>
      <c r="BD52" s="73" t="s">
        <v>66</v>
      </c>
      <c r="BE52" s="37"/>
    </row>
    <row r="53" spans="1:91" s="2" customFormat="1" ht="10.9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42"/>
      <c r="AS53" s="74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6"/>
      <c r="BE53" s="37"/>
    </row>
    <row r="54" spans="1:91" s="6" customFormat="1" ht="32.450000000000003" customHeight="1">
      <c r="B54" s="77"/>
      <c r="C54" s="78" t="s">
        <v>67</v>
      </c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354">
        <f>ROUND(SUM(AG55:AG68),2)</f>
        <v>0</v>
      </c>
      <c r="AH54" s="354"/>
      <c r="AI54" s="354"/>
      <c r="AJ54" s="354"/>
      <c r="AK54" s="354"/>
      <c r="AL54" s="354"/>
      <c r="AM54" s="354"/>
      <c r="AN54" s="387">
        <f t="shared" ref="AN54:AN68" si="0">SUM(AG54,AT54)</f>
        <v>0</v>
      </c>
      <c r="AO54" s="387"/>
      <c r="AP54" s="387"/>
      <c r="AQ54" s="81" t="s">
        <v>19</v>
      </c>
      <c r="AR54" s="82"/>
      <c r="AS54" s="83">
        <f>ROUND(SUM(AS55:AS68),2)</f>
        <v>0</v>
      </c>
      <c r="AT54" s="84">
        <f t="shared" ref="AT54:AT68" si="1">ROUND(SUM(AV54:AW54),2)</f>
        <v>0</v>
      </c>
      <c r="AU54" s="85">
        <f>ROUND(SUM(AU55:AU68),5)</f>
        <v>0</v>
      </c>
      <c r="AV54" s="84">
        <f>ROUND(AZ54*L29,2)</f>
        <v>0</v>
      </c>
      <c r="AW54" s="84">
        <f>ROUND(BA54*L30,2)</f>
        <v>0</v>
      </c>
      <c r="AX54" s="84">
        <f>ROUND(BB54*L29,2)</f>
        <v>0</v>
      </c>
      <c r="AY54" s="84">
        <f>ROUND(BC54*L30,2)</f>
        <v>0</v>
      </c>
      <c r="AZ54" s="84">
        <f>ROUND(SUM(AZ55:AZ68),2)</f>
        <v>0</v>
      </c>
      <c r="BA54" s="84">
        <f>ROUND(SUM(BA55:BA68),2)</f>
        <v>0</v>
      </c>
      <c r="BB54" s="84">
        <f>ROUND(SUM(BB55:BB68),2)</f>
        <v>0</v>
      </c>
      <c r="BC54" s="84">
        <f>ROUND(SUM(BC55:BC68),2)</f>
        <v>0</v>
      </c>
      <c r="BD54" s="86">
        <f>ROUND(SUM(BD55:BD68),2)</f>
        <v>0</v>
      </c>
      <c r="BS54" s="87" t="s">
        <v>68</v>
      </c>
      <c r="BT54" s="87" t="s">
        <v>69</v>
      </c>
      <c r="BU54" s="88" t="s">
        <v>70</v>
      </c>
      <c r="BV54" s="87" t="s">
        <v>71</v>
      </c>
      <c r="BW54" s="87" t="s">
        <v>5</v>
      </c>
      <c r="BX54" s="87" t="s">
        <v>72</v>
      </c>
      <c r="CL54" s="87" t="s">
        <v>19</v>
      </c>
    </row>
    <row r="55" spans="1:91" s="7" customFormat="1" ht="16.5" customHeight="1">
      <c r="A55" s="89" t="s">
        <v>73</v>
      </c>
      <c r="B55" s="90"/>
      <c r="C55" s="91"/>
      <c r="D55" s="350" t="s">
        <v>74</v>
      </c>
      <c r="E55" s="350"/>
      <c r="F55" s="350"/>
      <c r="G55" s="350"/>
      <c r="H55" s="350"/>
      <c r="I55" s="92"/>
      <c r="J55" s="350" t="s">
        <v>75</v>
      </c>
      <c r="K55" s="350"/>
      <c r="L55" s="350"/>
      <c r="M55" s="350"/>
      <c r="N55" s="350"/>
      <c r="O55" s="350"/>
      <c r="P55" s="350"/>
      <c r="Q55" s="350"/>
      <c r="R55" s="350"/>
      <c r="S55" s="350"/>
      <c r="T55" s="350"/>
      <c r="U55" s="350"/>
      <c r="V55" s="350"/>
      <c r="W55" s="350"/>
      <c r="X55" s="350"/>
      <c r="Y55" s="350"/>
      <c r="Z55" s="350"/>
      <c r="AA55" s="350"/>
      <c r="AB55" s="350"/>
      <c r="AC55" s="350"/>
      <c r="AD55" s="350"/>
      <c r="AE55" s="350"/>
      <c r="AF55" s="350"/>
      <c r="AG55" s="375">
        <f>'SA-VRN - Vedlejší a ostat...'!J30</f>
        <v>0</v>
      </c>
      <c r="AH55" s="376"/>
      <c r="AI55" s="376"/>
      <c r="AJ55" s="376"/>
      <c r="AK55" s="376"/>
      <c r="AL55" s="376"/>
      <c r="AM55" s="376"/>
      <c r="AN55" s="375">
        <f t="shared" si="0"/>
        <v>0</v>
      </c>
      <c r="AO55" s="376"/>
      <c r="AP55" s="376"/>
      <c r="AQ55" s="93" t="s">
        <v>76</v>
      </c>
      <c r="AR55" s="94"/>
      <c r="AS55" s="95">
        <v>0</v>
      </c>
      <c r="AT55" s="96">
        <f t="shared" si="1"/>
        <v>0</v>
      </c>
      <c r="AU55" s="97">
        <f>'SA-VRN - Vedlejší a ostat...'!P80</f>
        <v>0</v>
      </c>
      <c r="AV55" s="96">
        <f>'SA-VRN - Vedlejší a ostat...'!J33</f>
        <v>0</v>
      </c>
      <c r="AW55" s="96">
        <f>'SA-VRN - Vedlejší a ostat...'!J34</f>
        <v>0</v>
      </c>
      <c r="AX55" s="96">
        <f>'SA-VRN - Vedlejší a ostat...'!J35</f>
        <v>0</v>
      </c>
      <c r="AY55" s="96">
        <f>'SA-VRN - Vedlejší a ostat...'!J36</f>
        <v>0</v>
      </c>
      <c r="AZ55" s="96">
        <f>'SA-VRN - Vedlejší a ostat...'!F33</f>
        <v>0</v>
      </c>
      <c r="BA55" s="96">
        <f>'SA-VRN - Vedlejší a ostat...'!F34</f>
        <v>0</v>
      </c>
      <c r="BB55" s="96">
        <f>'SA-VRN - Vedlejší a ostat...'!F35</f>
        <v>0</v>
      </c>
      <c r="BC55" s="96">
        <f>'SA-VRN - Vedlejší a ostat...'!F36</f>
        <v>0</v>
      </c>
      <c r="BD55" s="98">
        <f>'SA-VRN - Vedlejší a ostat...'!F37</f>
        <v>0</v>
      </c>
      <c r="BT55" s="99" t="s">
        <v>77</v>
      </c>
      <c r="BV55" s="99" t="s">
        <v>71</v>
      </c>
      <c r="BW55" s="99" t="s">
        <v>78</v>
      </c>
      <c r="BX55" s="99" t="s">
        <v>5</v>
      </c>
      <c r="CL55" s="99" t="s">
        <v>19</v>
      </c>
      <c r="CM55" s="99" t="s">
        <v>79</v>
      </c>
    </row>
    <row r="56" spans="1:91" s="7" customFormat="1" ht="16.5" customHeight="1">
      <c r="A56" s="89" t="s">
        <v>73</v>
      </c>
      <c r="B56" s="90"/>
      <c r="C56" s="91"/>
      <c r="D56" s="350" t="s">
        <v>80</v>
      </c>
      <c r="E56" s="350"/>
      <c r="F56" s="350"/>
      <c r="G56" s="350"/>
      <c r="H56" s="350"/>
      <c r="I56" s="92"/>
      <c r="J56" s="350" t="s">
        <v>81</v>
      </c>
      <c r="K56" s="350"/>
      <c r="L56" s="350"/>
      <c r="M56" s="350"/>
      <c r="N56" s="350"/>
      <c r="O56" s="350"/>
      <c r="P56" s="350"/>
      <c r="Q56" s="350"/>
      <c r="R56" s="350"/>
      <c r="S56" s="350"/>
      <c r="T56" s="350"/>
      <c r="U56" s="350"/>
      <c r="V56" s="350"/>
      <c r="W56" s="350"/>
      <c r="X56" s="350"/>
      <c r="Y56" s="350"/>
      <c r="Z56" s="350"/>
      <c r="AA56" s="350"/>
      <c r="AB56" s="350"/>
      <c r="AC56" s="350"/>
      <c r="AD56" s="350"/>
      <c r="AE56" s="350"/>
      <c r="AF56" s="350"/>
      <c r="AG56" s="375">
        <f>'SA-001 - SO 001 - Bourání'!J30</f>
        <v>0</v>
      </c>
      <c r="AH56" s="376"/>
      <c r="AI56" s="376"/>
      <c r="AJ56" s="376"/>
      <c r="AK56" s="376"/>
      <c r="AL56" s="376"/>
      <c r="AM56" s="376"/>
      <c r="AN56" s="375">
        <f t="shared" si="0"/>
        <v>0</v>
      </c>
      <c r="AO56" s="376"/>
      <c r="AP56" s="376"/>
      <c r="AQ56" s="93" t="s">
        <v>82</v>
      </c>
      <c r="AR56" s="94"/>
      <c r="AS56" s="95">
        <v>0</v>
      </c>
      <c r="AT56" s="96">
        <f t="shared" si="1"/>
        <v>0</v>
      </c>
      <c r="AU56" s="97">
        <f>'SA-001 - SO 001 - Bourání'!P82</f>
        <v>0</v>
      </c>
      <c r="AV56" s="96">
        <f>'SA-001 - SO 001 - Bourání'!J33</f>
        <v>0</v>
      </c>
      <c r="AW56" s="96">
        <f>'SA-001 - SO 001 - Bourání'!J34</f>
        <v>0</v>
      </c>
      <c r="AX56" s="96">
        <f>'SA-001 - SO 001 - Bourání'!J35</f>
        <v>0</v>
      </c>
      <c r="AY56" s="96">
        <f>'SA-001 - SO 001 - Bourání'!J36</f>
        <v>0</v>
      </c>
      <c r="AZ56" s="96">
        <f>'SA-001 - SO 001 - Bourání'!F33</f>
        <v>0</v>
      </c>
      <c r="BA56" s="96">
        <f>'SA-001 - SO 001 - Bourání'!F34</f>
        <v>0</v>
      </c>
      <c r="BB56" s="96">
        <f>'SA-001 - SO 001 - Bourání'!F35</f>
        <v>0</v>
      </c>
      <c r="BC56" s="96">
        <f>'SA-001 - SO 001 - Bourání'!F36</f>
        <v>0</v>
      </c>
      <c r="BD56" s="98">
        <f>'SA-001 - SO 001 - Bourání'!F37</f>
        <v>0</v>
      </c>
      <c r="BT56" s="99" t="s">
        <v>77</v>
      </c>
      <c r="BV56" s="99" t="s">
        <v>71</v>
      </c>
      <c r="BW56" s="99" t="s">
        <v>83</v>
      </c>
      <c r="BX56" s="99" t="s">
        <v>5</v>
      </c>
      <c r="CL56" s="99" t="s">
        <v>19</v>
      </c>
      <c r="CM56" s="99" t="s">
        <v>79</v>
      </c>
    </row>
    <row r="57" spans="1:91" s="7" customFormat="1" ht="16.5" customHeight="1">
      <c r="A57" s="89" t="s">
        <v>73</v>
      </c>
      <c r="B57" s="90"/>
      <c r="C57" s="91"/>
      <c r="D57" s="350" t="s">
        <v>84</v>
      </c>
      <c r="E57" s="350"/>
      <c r="F57" s="350"/>
      <c r="G57" s="350"/>
      <c r="H57" s="350"/>
      <c r="I57" s="92"/>
      <c r="J57" s="350" t="s">
        <v>85</v>
      </c>
      <c r="K57" s="350"/>
      <c r="L57" s="350"/>
      <c r="M57" s="350"/>
      <c r="N57" s="350"/>
      <c r="O57" s="350"/>
      <c r="P57" s="350"/>
      <c r="Q57" s="350"/>
      <c r="R57" s="350"/>
      <c r="S57" s="350"/>
      <c r="T57" s="350"/>
      <c r="U57" s="350"/>
      <c r="V57" s="350"/>
      <c r="W57" s="350"/>
      <c r="X57" s="350"/>
      <c r="Y57" s="350"/>
      <c r="Z57" s="350"/>
      <c r="AA57" s="350"/>
      <c r="AB57" s="350"/>
      <c r="AC57" s="350"/>
      <c r="AD57" s="350"/>
      <c r="AE57" s="350"/>
      <c r="AF57" s="350"/>
      <c r="AG57" s="375">
        <f>'SA-01 - SO 01 - Víceúčelo...'!J30</f>
        <v>0</v>
      </c>
      <c r="AH57" s="376"/>
      <c r="AI57" s="376"/>
      <c r="AJ57" s="376"/>
      <c r="AK57" s="376"/>
      <c r="AL57" s="376"/>
      <c r="AM57" s="376"/>
      <c r="AN57" s="375">
        <f t="shared" si="0"/>
        <v>0</v>
      </c>
      <c r="AO57" s="376"/>
      <c r="AP57" s="376"/>
      <c r="AQ57" s="93" t="s">
        <v>82</v>
      </c>
      <c r="AR57" s="94"/>
      <c r="AS57" s="95">
        <v>0</v>
      </c>
      <c r="AT57" s="96">
        <f t="shared" si="1"/>
        <v>0</v>
      </c>
      <c r="AU57" s="97">
        <f>'SA-01 - SO 01 - Víceúčelo...'!P90</f>
        <v>0</v>
      </c>
      <c r="AV57" s="96">
        <f>'SA-01 - SO 01 - Víceúčelo...'!J33</f>
        <v>0</v>
      </c>
      <c r="AW57" s="96">
        <f>'SA-01 - SO 01 - Víceúčelo...'!J34</f>
        <v>0</v>
      </c>
      <c r="AX57" s="96">
        <f>'SA-01 - SO 01 - Víceúčelo...'!J35</f>
        <v>0</v>
      </c>
      <c r="AY57" s="96">
        <f>'SA-01 - SO 01 - Víceúčelo...'!J36</f>
        <v>0</v>
      </c>
      <c r="AZ57" s="96">
        <f>'SA-01 - SO 01 - Víceúčelo...'!F33</f>
        <v>0</v>
      </c>
      <c r="BA57" s="96">
        <f>'SA-01 - SO 01 - Víceúčelo...'!F34</f>
        <v>0</v>
      </c>
      <c r="BB57" s="96">
        <f>'SA-01 - SO 01 - Víceúčelo...'!F35</f>
        <v>0</v>
      </c>
      <c r="BC57" s="96">
        <f>'SA-01 - SO 01 - Víceúčelo...'!F36</f>
        <v>0</v>
      </c>
      <c r="BD57" s="98">
        <f>'SA-01 - SO 01 - Víceúčelo...'!F37</f>
        <v>0</v>
      </c>
      <c r="BT57" s="99" t="s">
        <v>77</v>
      </c>
      <c r="BV57" s="99" t="s">
        <v>71</v>
      </c>
      <c r="BW57" s="99" t="s">
        <v>86</v>
      </c>
      <c r="BX57" s="99" t="s">
        <v>5</v>
      </c>
      <c r="CL57" s="99" t="s">
        <v>19</v>
      </c>
      <c r="CM57" s="99" t="s">
        <v>79</v>
      </c>
    </row>
    <row r="58" spans="1:91" s="7" customFormat="1" ht="16.5" customHeight="1">
      <c r="A58" s="89" t="s">
        <v>73</v>
      </c>
      <c r="B58" s="90"/>
      <c r="C58" s="91"/>
      <c r="D58" s="350" t="s">
        <v>87</v>
      </c>
      <c r="E58" s="350"/>
      <c r="F58" s="350"/>
      <c r="G58" s="350"/>
      <c r="H58" s="350"/>
      <c r="I58" s="92"/>
      <c r="J58" s="350" t="s">
        <v>88</v>
      </c>
      <c r="K58" s="350"/>
      <c r="L58" s="350"/>
      <c r="M58" s="350"/>
      <c r="N58" s="350"/>
      <c r="O58" s="350"/>
      <c r="P58" s="350"/>
      <c r="Q58" s="350"/>
      <c r="R58" s="350"/>
      <c r="S58" s="350"/>
      <c r="T58" s="350"/>
      <c r="U58" s="350"/>
      <c r="V58" s="350"/>
      <c r="W58" s="350"/>
      <c r="X58" s="350"/>
      <c r="Y58" s="350"/>
      <c r="Z58" s="350"/>
      <c r="AA58" s="350"/>
      <c r="AB58" s="350"/>
      <c r="AC58" s="350"/>
      <c r="AD58" s="350"/>
      <c r="AE58" s="350"/>
      <c r="AF58" s="350"/>
      <c r="AG58" s="375">
        <f>'SA-02 - SO 02 - Písčité h...'!J30</f>
        <v>0</v>
      </c>
      <c r="AH58" s="376"/>
      <c r="AI58" s="376"/>
      <c r="AJ58" s="376"/>
      <c r="AK58" s="376"/>
      <c r="AL58" s="376"/>
      <c r="AM58" s="376"/>
      <c r="AN58" s="375">
        <f t="shared" si="0"/>
        <v>0</v>
      </c>
      <c r="AO58" s="376"/>
      <c r="AP58" s="376"/>
      <c r="AQ58" s="93" t="s">
        <v>82</v>
      </c>
      <c r="AR58" s="94"/>
      <c r="AS58" s="95">
        <v>0</v>
      </c>
      <c r="AT58" s="96">
        <f t="shared" si="1"/>
        <v>0</v>
      </c>
      <c r="AU58" s="97">
        <f>'SA-02 - SO 02 - Písčité h...'!P89</f>
        <v>0</v>
      </c>
      <c r="AV58" s="96">
        <f>'SA-02 - SO 02 - Písčité h...'!J33</f>
        <v>0</v>
      </c>
      <c r="AW58" s="96">
        <f>'SA-02 - SO 02 - Písčité h...'!J34</f>
        <v>0</v>
      </c>
      <c r="AX58" s="96">
        <f>'SA-02 - SO 02 - Písčité h...'!J35</f>
        <v>0</v>
      </c>
      <c r="AY58" s="96">
        <f>'SA-02 - SO 02 - Písčité h...'!J36</f>
        <v>0</v>
      </c>
      <c r="AZ58" s="96">
        <f>'SA-02 - SO 02 - Písčité h...'!F33</f>
        <v>0</v>
      </c>
      <c r="BA58" s="96">
        <f>'SA-02 - SO 02 - Písčité h...'!F34</f>
        <v>0</v>
      </c>
      <c r="BB58" s="96">
        <f>'SA-02 - SO 02 - Písčité h...'!F35</f>
        <v>0</v>
      </c>
      <c r="BC58" s="96">
        <f>'SA-02 - SO 02 - Písčité h...'!F36</f>
        <v>0</v>
      </c>
      <c r="BD58" s="98">
        <f>'SA-02 - SO 02 - Písčité h...'!F37</f>
        <v>0</v>
      </c>
      <c r="BT58" s="99" t="s">
        <v>77</v>
      </c>
      <c r="BV58" s="99" t="s">
        <v>71</v>
      </c>
      <c r="BW58" s="99" t="s">
        <v>89</v>
      </c>
      <c r="BX58" s="99" t="s">
        <v>5</v>
      </c>
      <c r="CL58" s="99" t="s">
        <v>19</v>
      </c>
      <c r="CM58" s="99" t="s">
        <v>79</v>
      </c>
    </row>
    <row r="59" spans="1:91" s="7" customFormat="1" ht="16.5" customHeight="1">
      <c r="A59" s="89" t="s">
        <v>73</v>
      </c>
      <c r="B59" s="90"/>
      <c r="C59" s="91"/>
      <c r="D59" s="350" t="s">
        <v>90</v>
      </c>
      <c r="E59" s="350"/>
      <c r="F59" s="350"/>
      <c r="G59" s="350"/>
      <c r="H59" s="350"/>
      <c r="I59" s="92"/>
      <c r="J59" s="350" t="s">
        <v>91</v>
      </c>
      <c r="K59" s="350"/>
      <c r="L59" s="350"/>
      <c r="M59" s="350"/>
      <c r="N59" s="350"/>
      <c r="O59" s="350"/>
      <c r="P59" s="350"/>
      <c r="Q59" s="350"/>
      <c r="R59" s="350"/>
      <c r="S59" s="350"/>
      <c r="T59" s="350"/>
      <c r="U59" s="350"/>
      <c r="V59" s="350"/>
      <c r="W59" s="350"/>
      <c r="X59" s="350"/>
      <c r="Y59" s="350"/>
      <c r="Z59" s="350"/>
      <c r="AA59" s="350"/>
      <c r="AB59" s="350"/>
      <c r="AC59" s="350"/>
      <c r="AD59" s="350"/>
      <c r="AE59" s="350"/>
      <c r="AF59" s="350"/>
      <c r="AG59" s="375">
        <f>'SA-03 - SO 03 - Workoutov...'!J30</f>
        <v>0</v>
      </c>
      <c r="AH59" s="376"/>
      <c r="AI59" s="376"/>
      <c r="AJ59" s="376"/>
      <c r="AK59" s="376"/>
      <c r="AL59" s="376"/>
      <c r="AM59" s="376"/>
      <c r="AN59" s="375">
        <f t="shared" si="0"/>
        <v>0</v>
      </c>
      <c r="AO59" s="376"/>
      <c r="AP59" s="376"/>
      <c r="AQ59" s="93" t="s">
        <v>82</v>
      </c>
      <c r="AR59" s="94"/>
      <c r="AS59" s="95">
        <v>0</v>
      </c>
      <c r="AT59" s="96">
        <f t="shared" si="1"/>
        <v>0</v>
      </c>
      <c r="AU59" s="97">
        <f>'SA-03 - SO 03 - Workoutov...'!P86</f>
        <v>0</v>
      </c>
      <c r="AV59" s="96">
        <f>'SA-03 - SO 03 - Workoutov...'!J33</f>
        <v>0</v>
      </c>
      <c r="AW59" s="96">
        <f>'SA-03 - SO 03 - Workoutov...'!J34</f>
        <v>0</v>
      </c>
      <c r="AX59" s="96">
        <f>'SA-03 - SO 03 - Workoutov...'!J35</f>
        <v>0</v>
      </c>
      <c r="AY59" s="96">
        <f>'SA-03 - SO 03 - Workoutov...'!J36</f>
        <v>0</v>
      </c>
      <c r="AZ59" s="96">
        <f>'SA-03 - SO 03 - Workoutov...'!F33</f>
        <v>0</v>
      </c>
      <c r="BA59" s="96">
        <f>'SA-03 - SO 03 - Workoutov...'!F34</f>
        <v>0</v>
      </c>
      <c r="BB59" s="96">
        <f>'SA-03 - SO 03 - Workoutov...'!F35</f>
        <v>0</v>
      </c>
      <c r="BC59" s="96">
        <f>'SA-03 - SO 03 - Workoutov...'!F36</f>
        <v>0</v>
      </c>
      <c r="BD59" s="98">
        <f>'SA-03 - SO 03 - Workoutov...'!F37</f>
        <v>0</v>
      </c>
      <c r="BT59" s="99" t="s">
        <v>77</v>
      </c>
      <c r="BV59" s="99" t="s">
        <v>71</v>
      </c>
      <c r="BW59" s="99" t="s">
        <v>92</v>
      </c>
      <c r="BX59" s="99" t="s">
        <v>5</v>
      </c>
      <c r="CL59" s="99" t="s">
        <v>19</v>
      </c>
      <c r="CM59" s="99" t="s">
        <v>79</v>
      </c>
    </row>
    <row r="60" spans="1:91" s="7" customFormat="1" ht="16.5" customHeight="1">
      <c r="A60" s="89" t="s">
        <v>73</v>
      </c>
      <c r="B60" s="90"/>
      <c r="C60" s="91"/>
      <c r="D60" s="350" t="s">
        <v>93</v>
      </c>
      <c r="E60" s="350"/>
      <c r="F60" s="350"/>
      <c r="G60" s="350"/>
      <c r="H60" s="350"/>
      <c r="I60" s="92"/>
      <c r="J60" s="350" t="s">
        <v>94</v>
      </c>
      <c r="K60" s="350"/>
      <c r="L60" s="350"/>
      <c r="M60" s="350"/>
      <c r="N60" s="350"/>
      <c r="O60" s="350"/>
      <c r="P60" s="350"/>
      <c r="Q60" s="350"/>
      <c r="R60" s="350"/>
      <c r="S60" s="350"/>
      <c r="T60" s="350"/>
      <c r="U60" s="350"/>
      <c r="V60" s="350"/>
      <c r="W60" s="350"/>
      <c r="X60" s="350"/>
      <c r="Y60" s="350"/>
      <c r="Z60" s="350"/>
      <c r="AA60" s="350"/>
      <c r="AB60" s="350"/>
      <c r="AC60" s="350"/>
      <c r="AD60" s="350"/>
      <c r="AE60" s="350"/>
      <c r="AF60" s="350"/>
      <c r="AG60" s="375">
        <f>'SA-04 - SO 04 - Technické...'!J30</f>
        <v>0</v>
      </c>
      <c r="AH60" s="376"/>
      <c r="AI60" s="376"/>
      <c r="AJ60" s="376"/>
      <c r="AK60" s="376"/>
      <c r="AL60" s="376"/>
      <c r="AM60" s="376"/>
      <c r="AN60" s="375">
        <f t="shared" si="0"/>
        <v>0</v>
      </c>
      <c r="AO60" s="376"/>
      <c r="AP60" s="376"/>
      <c r="AQ60" s="93" t="s">
        <v>82</v>
      </c>
      <c r="AR60" s="94"/>
      <c r="AS60" s="95">
        <v>0</v>
      </c>
      <c r="AT60" s="96">
        <f t="shared" si="1"/>
        <v>0</v>
      </c>
      <c r="AU60" s="97">
        <f>'SA-04 - SO 04 - Technické...'!P100</f>
        <v>0</v>
      </c>
      <c r="AV60" s="96">
        <f>'SA-04 - SO 04 - Technické...'!J33</f>
        <v>0</v>
      </c>
      <c r="AW60" s="96">
        <f>'SA-04 - SO 04 - Technické...'!J34</f>
        <v>0</v>
      </c>
      <c r="AX60" s="96">
        <f>'SA-04 - SO 04 - Technické...'!J35</f>
        <v>0</v>
      </c>
      <c r="AY60" s="96">
        <f>'SA-04 - SO 04 - Technické...'!J36</f>
        <v>0</v>
      </c>
      <c r="AZ60" s="96">
        <f>'SA-04 - SO 04 - Technické...'!F33</f>
        <v>0</v>
      </c>
      <c r="BA60" s="96">
        <f>'SA-04 - SO 04 - Technické...'!F34</f>
        <v>0</v>
      </c>
      <c r="BB60" s="96">
        <f>'SA-04 - SO 04 - Technické...'!F35</f>
        <v>0</v>
      </c>
      <c r="BC60" s="96">
        <f>'SA-04 - SO 04 - Technické...'!F36</f>
        <v>0</v>
      </c>
      <c r="BD60" s="98">
        <f>'SA-04 - SO 04 - Technické...'!F37</f>
        <v>0</v>
      </c>
      <c r="BT60" s="99" t="s">
        <v>77</v>
      </c>
      <c r="BV60" s="99" t="s">
        <v>71</v>
      </c>
      <c r="BW60" s="99" t="s">
        <v>95</v>
      </c>
      <c r="BX60" s="99" t="s">
        <v>5</v>
      </c>
      <c r="CL60" s="99" t="s">
        <v>19</v>
      </c>
      <c r="CM60" s="99" t="s">
        <v>79</v>
      </c>
    </row>
    <row r="61" spans="1:91" s="7" customFormat="1" ht="16.5" customHeight="1">
      <c r="A61" s="89" t="s">
        <v>73</v>
      </c>
      <c r="B61" s="90"/>
      <c r="C61" s="91"/>
      <c r="D61" s="350" t="s">
        <v>96</v>
      </c>
      <c r="E61" s="350"/>
      <c r="F61" s="350"/>
      <c r="G61" s="350"/>
      <c r="H61" s="350"/>
      <c r="I61" s="92"/>
      <c r="J61" s="350" t="s">
        <v>97</v>
      </c>
      <c r="K61" s="350"/>
      <c r="L61" s="350"/>
      <c r="M61" s="350"/>
      <c r="N61" s="350"/>
      <c r="O61" s="350"/>
      <c r="P61" s="350"/>
      <c r="Q61" s="350"/>
      <c r="R61" s="350"/>
      <c r="S61" s="350"/>
      <c r="T61" s="350"/>
      <c r="U61" s="350"/>
      <c r="V61" s="350"/>
      <c r="W61" s="350"/>
      <c r="X61" s="350"/>
      <c r="Y61" s="350"/>
      <c r="Z61" s="350"/>
      <c r="AA61" s="350"/>
      <c r="AB61" s="350"/>
      <c r="AC61" s="350"/>
      <c r="AD61" s="350"/>
      <c r="AE61" s="350"/>
      <c r="AF61" s="350"/>
      <c r="AG61" s="375">
        <f>'SA-05 - SO 05 - Zpevněné ...'!J30</f>
        <v>0</v>
      </c>
      <c r="AH61" s="376"/>
      <c r="AI61" s="376"/>
      <c r="AJ61" s="376"/>
      <c r="AK61" s="376"/>
      <c r="AL61" s="376"/>
      <c r="AM61" s="376"/>
      <c r="AN61" s="375">
        <f t="shared" si="0"/>
        <v>0</v>
      </c>
      <c r="AO61" s="376"/>
      <c r="AP61" s="376"/>
      <c r="AQ61" s="93" t="s">
        <v>82</v>
      </c>
      <c r="AR61" s="94"/>
      <c r="AS61" s="95">
        <v>0</v>
      </c>
      <c r="AT61" s="96">
        <f t="shared" si="1"/>
        <v>0</v>
      </c>
      <c r="AU61" s="97">
        <f>'SA-05 - SO 05 - Zpevněné ...'!P86</f>
        <v>0</v>
      </c>
      <c r="AV61" s="96">
        <f>'SA-05 - SO 05 - Zpevněné ...'!J33</f>
        <v>0</v>
      </c>
      <c r="AW61" s="96">
        <f>'SA-05 - SO 05 - Zpevněné ...'!J34</f>
        <v>0</v>
      </c>
      <c r="AX61" s="96">
        <f>'SA-05 - SO 05 - Zpevněné ...'!J35</f>
        <v>0</v>
      </c>
      <c r="AY61" s="96">
        <f>'SA-05 - SO 05 - Zpevněné ...'!J36</f>
        <v>0</v>
      </c>
      <c r="AZ61" s="96">
        <f>'SA-05 - SO 05 - Zpevněné ...'!F33</f>
        <v>0</v>
      </c>
      <c r="BA61" s="96">
        <f>'SA-05 - SO 05 - Zpevněné ...'!F34</f>
        <v>0</v>
      </c>
      <c r="BB61" s="96">
        <f>'SA-05 - SO 05 - Zpevněné ...'!F35</f>
        <v>0</v>
      </c>
      <c r="BC61" s="96">
        <f>'SA-05 - SO 05 - Zpevněné ...'!F36</f>
        <v>0</v>
      </c>
      <c r="BD61" s="98">
        <f>'SA-05 - SO 05 - Zpevněné ...'!F37</f>
        <v>0</v>
      </c>
      <c r="BT61" s="99" t="s">
        <v>77</v>
      </c>
      <c r="BV61" s="99" t="s">
        <v>71</v>
      </c>
      <c r="BW61" s="99" t="s">
        <v>98</v>
      </c>
      <c r="BX61" s="99" t="s">
        <v>5</v>
      </c>
      <c r="CL61" s="99" t="s">
        <v>19</v>
      </c>
      <c r="CM61" s="99" t="s">
        <v>79</v>
      </c>
    </row>
    <row r="62" spans="1:91" s="7" customFormat="1" ht="16.5" customHeight="1">
      <c r="A62" s="89" t="s">
        <v>73</v>
      </c>
      <c r="B62" s="90"/>
      <c r="C62" s="91"/>
      <c r="D62" s="350" t="s">
        <v>99</v>
      </c>
      <c r="E62" s="350"/>
      <c r="F62" s="350"/>
      <c r="G62" s="350"/>
      <c r="H62" s="350"/>
      <c r="I62" s="92"/>
      <c r="J62" s="350" t="s">
        <v>100</v>
      </c>
      <c r="K62" s="350"/>
      <c r="L62" s="350"/>
      <c r="M62" s="350"/>
      <c r="N62" s="350"/>
      <c r="O62" s="350"/>
      <c r="P62" s="350"/>
      <c r="Q62" s="350"/>
      <c r="R62" s="350"/>
      <c r="S62" s="350"/>
      <c r="T62" s="350"/>
      <c r="U62" s="350"/>
      <c r="V62" s="350"/>
      <c r="W62" s="350"/>
      <c r="X62" s="350"/>
      <c r="Y62" s="350"/>
      <c r="Z62" s="350"/>
      <c r="AA62" s="350"/>
      <c r="AB62" s="350"/>
      <c r="AC62" s="350"/>
      <c r="AD62" s="350"/>
      <c r="AE62" s="350"/>
      <c r="AF62" s="350"/>
      <c r="AG62" s="375">
        <f>'SA-06 - SO 06 - Opěrná be...'!J30</f>
        <v>0</v>
      </c>
      <c r="AH62" s="376"/>
      <c r="AI62" s="376"/>
      <c r="AJ62" s="376"/>
      <c r="AK62" s="376"/>
      <c r="AL62" s="376"/>
      <c r="AM62" s="376"/>
      <c r="AN62" s="375">
        <f t="shared" si="0"/>
        <v>0</v>
      </c>
      <c r="AO62" s="376"/>
      <c r="AP62" s="376"/>
      <c r="AQ62" s="93" t="s">
        <v>82</v>
      </c>
      <c r="AR62" s="94"/>
      <c r="AS62" s="95">
        <v>0</v>
      </c>
      <c r="AT62" s="96">
        <f t="shared" si="1"/>
        <v>0</v>
      </c>
      <c r="AU62" s="97">
        <f>'SA-06 - SO 06 - Opěrná be...'!P87</f>
        <v>0</v>
      </c>
      <c r="AV62" s="96">
        <f>'SA-06 - SO 06 - Opěrná be...'!J33</f>
        <v>0</v>
      </c>
      <c r="AW62" s="96">
        <f>'SA-06 - SO 06 - Opěrná be...'!J34</f>
        <v>0</v>
      </c>
      <c r="AX62" s="96">
        <f>'SA-06 - SO 06 - Opěrná be...'!J35</f>
        <v>0</v>
      </c>
      <c r="AY62" s="96">
        <f>'SA-06 - SO 06 - Opěrná be...'!J36</f>
        <v>0</v>
      </c>
      <c r="AZ62" s="96">
        <f>'SA-06 - SO 06 - Opěrná be...'!F33</f>
        <v>0</v>
      </c>
      <c r="BA62" s="96">
        <f>'SA-06 - SO 06 - Opěrná be...'!F34</f>
        <v>0</v>
      </c>
      <c r="BB62" s="96">
        <f>'SA-06 - SO 06 - Opěrná be...'!F35</f>
        <v>0</v>
      </c>
      <c r="BC62" s="96">
        <f>'SA-06 - SO 06 - Opěrná be...'!F36</f>
        <v>0</v>
      </c>
      <c r="BD62" s="98">
        <f>'SA-06 - SO 06 - Opěrná be...'!F37</f>
        <v>0</v>
      </c>
      <c r="BT62" s="99" t="s">
        <v>77</v>
      </c>
      <c r="BV62" s="99" t="s">
        <v>71</v>
      </c>
      <c r="BW62" s="99" t="s">
        <v>101</v>
      </c>
      <c r="BX62" s="99" t="s">
        <v>5</v>
      </c>
      <c r="CL62" s="99" t="s">
        <v>19</v>
      </c>
      <c r="CM62" s="99" t="s">
        <v>79</v>
      </c>
    </row>
    <row r="63" spans="1:91" s="7" customFormat="1" ht="16.5" customHeight="1">
      <c r="A63" s="89" t="s">
        <v>73</v>
      </c>
      <c r="B63" s="90"/>
      <c r="C63" s="91"/>
      <c r="D63" s="350" t="s">
        <v>102</v>
      </c>
      <c r="E63" s="350"/>
      <c r="F63" s="350"/>
      <c r="G63" s="350"/>
      <c r="H63" s="350"/>
      <c r="I63" s="92"/>
      <c r="J63" s="350" t="s">
        <v>103</v>
      </c>
      <c r="K63" s="350"/>
      <c r="L63" s="350"/>
      <c r="M63" s="350"/>
      <c r="N63" s="350"/>
      <c r="O63" s="350"/>
      <c r="P63" s="350"/>
      <c r="Q63" s="350"/>
      <c r="R63" s="350"/>
      <c r="S63" s="350"/>
      <c r="T63" s="350"/>
      <c r="U63" s="350"/>
      <c r="V63" s="350"/>
      <c r="W63" s="350"/>
      <c r="X63" s="350"/>
      <c r="Y63" s="350"/>
      <c r="Z63" s="350"/>
      <c r="AA63" s="350"/>
      <c r="AB63" s="350"/>
      <c r="AC63" s="350"/>
      <c r="AD63" s="350"/>
      <c r="AE63" s="350"/>
      <c r="AF63" s="350"/>
      <c r="AG63" s="375">
        <f>'SA-07 - SO 07 - Betonová ...'!J30</f>
        <v>0</v>
      </c>
      <c r="AH63" s="376"/>
      <c r="AI63" s="376"/>
      <c r="AJ63" s="376"/>
      <c r="AK63" s="376"/>
      <c r="AL63" s="376"/>
      <c r="AM63" s="376"/>
      <c r="AN63" s="375">
        <f t="shared" si="0"/>
        <v>0</v>
      </c>
      <c r="AO63" s="376"/>
      <c r="AP63" s="376"/>
      <c r="AQ63" s="93" t="s">
        <v>82</v>
      </c>
      <c r="AR63" s="94"/>
      <c r="AS63" s="95">
        <v>0</v>
      </c>
      <c r="AT63" s="96">
        <f t="shared" si="1"/>
        <v>0</v>
      </c>
      <c r="AU63" s="97">
        <f>'SA-07 - SO 07 - Betonová ...'!P87</f>
        <v>0</v>
      </c>
      <c r="AV63" s="96">
        <f>'SA-07 - SO 07 - Betonová ...'!J33</f>
        <v>0</v>
      </c>
      <c r="AW63" s="96">
        <f>'SA-07 - SO 07 - Betonová ...'!J34</f>
        <v>0</v>
      </c>
      <c r="AX63" s="96">
        <f>'SA-07 - SO 07 - Betonová ...'!J35</f>
        <v>0</v>
      </c>
      <c r="AY63" s="96">
        <f>'SA-07 - SO 07 - Betonová ...'!J36</f>
        <v>0</v>
      </c>
      <c r="AZ63" s="96">
        <f>'SA-07 - SO 07 - Betonová ...'!F33</f>
        <v>0</v>
      </c>
      <c r="BA63" s="96">
        <f>'SA-07 - SO 07 - Betonová ...'!F34</f>
        <v>0</v>
      </c>
      <c r="BB63" s="96">
        <f>'SA-07 - SO 07 - Betonová ...'!F35</f>
        <v>0</v>
      </c>
      <c r="BC63" s="96">
        <f>'SA-07 - SO 07 - Betonová ...'!F36</f>
        <v>0</v>
      </c>
      <c r="BD63" s="98">
        <f>'SA-07 - SO 07 - Betonová ...'!F37</f>
        <v>0</v>
      </c>
      <c r="BT63" s="99" t="s">
        <v>77</v>
      </c>
      <c r="BV63" s="99" t="s">
        <v>71</v>
      </c>
      <c r="BW63" s="99" t="s">
        <v>104</v>
      </c>
      <c r="BX63" s="99" t="s">
        <v>5</v>
      </c>
      <c r="CL63" s="99" t="s">
        <v>19</v>
      </c>
      <c r="CM63" s="99" t="s">
        <v>79</v>
      </c>
    </row>
    <row r="64" spans="1:91" s="7" customFormat="1" ht="16.5" customHeight="1">
      <c r="A64" s="89" t="s">
        <v>73</v>
      </c>
      <c r="B64" s="90"/>
      <c r="C64" s="91"/>
      <c r="D64" s="350" t="s">
        <v>105</v>
      </c>
      <c r="E64" s="350"/>
      <c r="F64" s="350"/>
      <c r="G64" s="350"/>
      <c r="H64" s="350"/>
      <c r="I64" s="92"/>
      <c r="J64" s="350" t="s">
        <v>106</v>
      </c>
      <c r="K64" s="350"/>
      <c r="L64" s="350"/>
      <c r="M64" s="350"/>
      <c r="N64" s="350"/>
      <c r="O64" s="350"/>
      <c r="P64" s="350"/>
      <c r="Q64" s="350"/>
      <c r="R64" s="350"/>
      <c r="S64" s="350"/>
      <c r="T64" s="350"/>
      <c r="U64" s="350"/>
      <c r="V64" s="350"/>
      <c r="W64" s="350"/>
      <c r="X64" s="350"/>
      <c r="Y64" s="350"/>
      <c r="Z64" s="350"/>
      <c r="AA64" s="350"/>
      <c r="AB64" s="350"/>
      <c r="AC64" s="350"/>
      <c r="AD64" s="350"/>
      <c r="AE64" s="350"/>
      <c r="AF64" s="350"/>
      <c r="AG64" s="375">
        <f>'SA-09 - SO 09 - Komunikace'!J30</f>
        <v>0</v>
      </c>
      <c r="AH64" s="376"/>
      <c r="AI64" s="376"/>
      <c r="AJ64" s="376"/>
      <c r="AK64" s="376"/>
      <c r="AL64" s="376"/>
      <c r="AM64" s="376"/>
      <c r="AN64" s="375">
        <f t="shared" si="0"/>
        <v>0</v>
      </c>
      <c r="AO64" s="376"/>
      <c r="AP64" s="376"/>
      <c r="AQ64" s="93" t="s">
        <v>82</v>
      </c>
      <c r="AR64" s="94"/>
      <c r="AS64" s="95">
        <v>0</v>
      </c>
      <c r="AT64" s="96">
        <f t="shared" si="1"/>
        <v>0</v>
      </c>
      <c r="AU64" s="97">
        <f>'SA-09 - SO 09 - Komunikace'!P82</f>
        <v>0</v>
      </c>
      <c r="AV64" s="96">
        <f>'SA-09 - SO 09 - Komunikace'!J33</f>
        <v>0</v>
      </c>
      <c r="AW64" s="96">
        <f>'SA-09 - SO 09 - Komunikace'!J34</f>
        <v>0</v>
      </c>
      <c r="AX64" s="96">
        <f>'SA-09 - SO 09 - Komunikace'!J35</f>
        <v>0</v>
      </c>
      <c r="AY64" s="96">
        <f>'SA-09 - SO 09 - Komunikace'!J36</f>
        <v>0</v>
      </c>
      <c r="AZ64" s="96">
        <f>'SA-09 - SO 09 - Komunikace'!F33</f>
        <v>0</v>
      </c>
      <c r="BA64" s="96">
        <f>'SA-09 - SO 09 - Komunikace'!F34</f>
        <v>0</v>
      </c>
      <c r="BB64" s="96">
        <f>'SA-09 - SO 09 - Komunikace'!F35</f>
        <v>0</v>
      </c>
      <c r="BC64" s="96">
        <f>'SA-09 - SO 09 - Komunikace'!F36</f>
        <v>0</v>
      </c>
      <c r="BD64" s="98">
        <f>'SA-09 - SO 09 - Komunikace'!F37</f>
        <v>0</v>
      </c>
      <c r="BT64" s="99" t="s">
        <v>77</v>
      </c>
      <c r="BV64" s="99" t="s">
        <v>71</v>
      </c>
      <c r="BW64" s="99" t="s">
        <v>107</v>
      </c>
      <c r="BX64" s="99" t="s">
        <v>5</v>
      </c>
      <c r="CL64" s="99" t="s">
        <v>19</v>
      </c>
      <c r="CM64" s="99" t="s">
        <v>79</v>
      </c>
    </row>
    <row r="65" spans="1:91" s="7" customFormat="1" ht="16.5" customHeight="1">
      <c r="A65" s="89" t="s">
        <v>73</v>
      </c>
      <c r="B65" s="90"/>
      <c r="C65" s="91"/>
      <c r="D65" s="350" t="s">
        <v>108</v>
      </c>
      <c r="E65" s="350"/>
      <c r="F65" s="350"/>
      <c r="G65" s="350"/>
      <c r="H65" s="350"/>
      <c r="I65" s="92"/>
      <c r="J65" s="350" t="s">
        <v>109</v>
      </c>
      <c r="K65" s="350"/>
      <c r="L65" s="350"/>
      <c r="M65" s="350"/>
      <c r="N65" s="350"/>
      <c r="O65" s="350"/>
      <c r="P65" s="350"/>
      <c r="Q65" s="350"/>
      <c r="R65" s="350"/>
      <c r="S65" s="350"/>
      <c r="T65" s="350"/>
      <c r="U65" s="350"/>
      <c r="V65" s="350"/>
      <c r="W65" s="350"/>
      <c r="X65" s="350"/>
      <c r="Y65" s="350"/>
      <c r="Z65" s="350"/>
      <c r="AA65" s="350"/>
      <c r="AB65" s="350"/>
      <c r="AC65" s="350"/>
      <c r="AD65" s="350"/>
      <c r="AE65" s="350"/>
      <c r="AF65" s="350"/>
      <c r="AG65" s="375">
        <f>'SA-11 - SO 11 - Venkovní ...'!J30</f>
        <v>0</v>
      </c>
      <c r="AH65" s="376"/>
      <c r="AI65" s="376"/>
      <c r="AJ65" s="376"/>
      <c r="AK65" s="376"/>
      <c r="AL65" s="376"/>
      <c r="AM65" s="376"/>
      <c r="AN65" s="375">
        <f t="shared" si="0"/>
        <v>0</v>
      </c>
      <c r="AO65" s="376"/>
      <c r="AP65" s="376"/>
      <c r="AQ65" s="93" t="s">
        <v>82</v>
      </c>
      <c r="AR65" s="94"/>
      <c r="AS65" s="95">
        <v>0</v>
      </c>
      <c r="AT65" s="96">
        <f t="shared" si="1"/>
        <v>0</v>
      </c>
      <c r="AU65" s="97">
        <f>'SA-11 - SO 11 - Venkovní ...'!P82</f>
        <v>0</v>
      </c>
      <c r="AV65" s="96">
        <f>'SA-11 - SO 11 - Venkovní ...'!J33</f>
        <v>0</v>
      </c>
      <c r="AW65" s="96">
        <f>'SA-11 - SO 11 - Venkovní ...'!J34</f>
        <v>0</v>
      </c>
      <c r="AX65" s="96">
        <f>'SA-11 - SO 11 - Venkovní ...'!J35</f>
        <v>0</v>
      </c>
      <c r="AY65" s="96">
        <f>'SA-11 - SO 11 - Venkovní ...'!J36</f>
        <v>0</v>
      </c>
      <c r="AZ65" s="96">
        <f>'SA-11 - SO 11 - Venkovní ...'!F33</f>
        <v>0</v>
      </c>
      <c r="BA65" s="96">
        <f>'SA-11 - SO 11 - Venkovní ...'!F34</f>
        <v>0</v>
      </c>
      <c r="BB65" s="96">
        <f>'SA-11 - SO 11 - Venkovní ...'!F35</f>
        <v>0</v>
      </c>
      <c r="BC65" s="96">
        <f>'SA-11 - SO 11 - Venkovní ...'!F36</f>
        <v>0</v>
      </c>
      <c r="BD65" s="98">
        <f>'SA-11 - SO 11 - Venkovní ...'!F37</f>
        <v>0</v>
      </c>
      <c r="BT65" s="99" t="s">
        <v>77</v>
      </c>
      <c r="BV65" s="99" t="s">
        <v>71</v>
      </c>
      <c r="BW65" s="99" t="s">
        <v>110</v>
      </c>
      <c r="BX65" s="99" t="s">
        <v>5</v>
      </c>
      <c r="CL65" s="99" t="s">
        <v>19</v>
      </c>
      <c r="CM65" s="99" t="s">
        <v>79</v>
      </c>
    </row>
    <row r="66" spans="1:91" s="7" customFormat="1" ht="16.5" customHeight="1">
      <c r="A66" s="89" t="s">
        <v>73</v>
      </c>
      <c r="B66" s="90"/>
      <c r="C66" s="91"/>
      <c r="D66" s="350" t="s">
        <v>111</v>
      </c>
      <c r="E66" s="350"/>
      <c r="F66" s="350"/>
      <c r="G66" s="350"/>
      <c r="H66" s="350"/>
      <c r="I66" s="92"/>
      <c r="J66" s="350" t="s">
        <v>112</v>
      </c>
      <c r="K66" s="350"/>
      <c r="L66" s="350"/>
      <c r="M66" s="350"/>
      <c r="N66" s="350"/>
      <c r="O66" s="350"/>
      <c r="P66" s="350"/>
      <c r="Q66" s="350"/>
      <c r="R66" s="350"/>
      <c r="S66" s="350"/>
      <c r="T66" s="350"/>
      <c r="U66" s="350"/>
      <c r="V66" s="350"/>
      <c r="W66" s="350"/>
      <c r="X66" s="350"/>
      <c r="Y66" s="350"/>
      <c r="Z66" s="350"/>
      <c r="AA66" s="350"/>
      <c r="AB66" s="350"/>
      <c r="AC66" s="350"/>
      <c r="AD66" s="350"/>
      <c r="AE66" s="350"/>
      <c r="AF66" s="350"/>
      <c r="AG66" s="375">
        <f>'SA-12 - SO 12 - Venkovní ...'!J30</f>
        <v>0</v>
      </c>
      <c r="AH66" s="376"/>
      <c r="AI66" s="376"/>
      <c r="AJ66" s="376"/>
      <c r="AK66" s="376"/>
      <c r="AL66" s="376"/>
      <c r="AM66" s="376"/>
      <c r="AN66" s="375">
        <f t="shared" si="0"/>
        <v>0</v>
      </c>
      <c r="AO66" s="376"/>
      <c r="AP66" s="376"/>
      <c r="AQ66" s="93" t="s">
        <v>82</v>
      </c>
      <c r="AR66" s="94"/>
      <c r="AS66" s="95">
        <v>0</v>
      </c>
      <c r="AT66" s="96">
        <f t="shared" si="1"/>
        <v>0</v>
      </c>
      <c r="AU66" s="97">
        <f>'SA-12 - SO 12 - Venkovní ...'!P82</f>
        <v>0</v>
      </c>
      <c r="AV66" s="96">
        <f>'SA-12 - SO 12 - Venkovní ...'!J33</f>
        <v>0</v>
      </c>
      <c r="AW66" s="96">
        <f>'SA-12 - SO 12 - Venkovní ...'!J34</f>
        <v>0</v>
      </c>
      <c r="AX66" s="96">
        <f>'SA-12 - SO 12 - Venkovní ...'!J35</f>
        <v>0</v>
      </c>
      <c r="AY66" s="96">
        <f>'SA-12 - SO 12 - Venkovní ...'!J36</f>
        <v>0</v>
      </c>
      <c r="AZ66" s="96">
        <f>'SA-12 - SO 12 - Venkovní ...'!F33</f>
        <v>0</v>
      </c>
      <c r="BA66" s="96">
        <f>'SA-12 - SO 12 - Venkovní ...'!F34</f>
        <v>0</v>
      </c>
      <c r="BB66" s="96">
        <f>'SA-12 - SO 12 - Venkovní ...'!F35</f>
        <v>0</v>
      </c>
      <c r="BC66" s="96">
        <f>'SA-12 - SO 12 - Venkovní ...'!F36</f>
        <v>0</v>
      </c>
      <c r="BD66" s="98">
        <f>'SA-12 - SO 12 - Venkovní ...'!F37</f>
        <v>0</v>
      </c>
      <c r="BT66" s="99" t="s">
        <v>77</v>
      </c>
      <c r="BV66" s="99" t="s">
        <v>71</v>
      </c>
      <c r="BW66" s="99" t="s">
        <v>113</v>
      </c>
      <c r="BX66" s="99" t="s">
        <v>5</v>
      </c>
      <c r="CL66" s="99" t="s">
        <v>19</v>
      </c>
      <c r="CM66" s="99" t="s">
        <v>79</v>
      </c>
    </row>
    <row r="67" spans="1:91" s="7" customFormat="1" ht="16.5" customHeight="1">
      <c r="A67" s="89" t="s">
        <v>73</v>
      </c>
      <c r="B67" s="90"/>
      <c r="C67" s="91"/>
      <c r="D67" s="350" t="s">
        <v>114</v>
      </c>
      <c r="E67" s="350"/>
      <c r="F67" s="350"/>
      <c r="G67" s="350"/>
      <c r="H67" s="350"/>
      <c r="I67" s="92"/>
      <c r="J67" s="350" t="s">
        <v>115</v>
      </c>
      <c r="K67" s="350"/>
      <c r="L67" s="350"/>
      <c r="M67" s="350"/>
      <c r="N67" s="350"/>
      <c r="O67" s="350"/>
      <c r="P67" s="350"/>
      <c r="Q67" s="350"/>
      <c r="R67" s="350"/>
      <c r="S67" s="350"/>
      <c r="T67" s="350"/>
      <c r="U67" s="350"/>
      <c r="V67" s="350"/>
      <c r="W67" s="350"/>
      <c r="X67" s="350"/>
      <c r="Y67" s="350"/>
      <c r="Z67" s="350"/>
      <c r="AA67" s="350"/>
      <c r="AB67" s="350"/>
      <c r="AC67" s="350"/>
      <c r="AD67" s="350"/>
      <c r="AE67" s="350"/>
      <c r="AF67" s="350"/>
      <c r="AG67" s="375">
        <f>'SA-15 - SO 15 - ZTI'!J30</f>
        <v>0</v>
      </c>
      <c r="AH67" s="376"/>
      <c r="AI67" s="376"/>
      <c r="AJ67" s="376"/>
      <c r="AK67" s="376"/>
      <c r="AL67" s="376"/>
      <c r="AM67" s="376"/>
      <c r="AN67" s="375">
        <f t="shared" si="0"/>
        <v>0</v>
      </c>
      <c r="AO67" s="376"/>
      <c r="AP67" s="376"/>
      <c r="AQ67" s="93" t="s">
        <v>82</v>
      </c>
      <c r="AR67" s="94"/>
      <c r="AS67" s="95">
        <v>0</v>
      </c>
      <c r="AT67" s="96">
        <f t="shared" si="1"/>
        <v>0</v>
      </c>
      <c r="AU67" s="97">
        <f>'SA-15 - SO 15 - ZTI'!P82</f>
        <v>0</v>
      </c>
      <c r="AV67" s="96">
        <f>'SA-15 - SO 15 - ZTI'!J33</f>
        <v>0</v>
      </c>
      <c r="AW67" s="96">
        <f>'SA-15 - SO 15 - ZTI'!J34</f>
        <v>0</v>
      </c>
      <c r="AX67" s="96">
        <f>'SA-15 - SO 15 - ZTI'!J35</f>
        <v>0</v>
      </c>
      <c r="AY67" s="96">
        <f>'SA-15 - SO 15 - ZTI'!J36</f>
        <v>0</v>
      </c>
      <c r="AZ67" s="96">
        <f>'SA-15 - SO 15 - ZTI'!F33</f>
        <v>0</v>
      </c>
      <c r="BA67" s="96">
        <f>'SA-15 - SO 15 - ZTI'!F34</f>
        <v>0</v>
      </c>
      <c r="BB67" s="96">
        <f>'SA-15 - SO 15 - ZTI'!F35</f>
        <v>0</v>
      </c>
      <c r="BC67" s="96">
        <f>'SA-15 - SO 15 - ZTI'!F36</f>
        <v>0</v>
      </c>
      <c r="BD67" s="98">
        <f>'SA-15 - SO 15 - ZTI'!F37</f>
        <v>0</v>
      </c>
      <c r="BT67" s="99" t="s">
        <v>77</v>
      </c>
      <c r="BV67" s="99" t="s">
        <v>71</v>
      </c>
      <c r="BW67" s="99" t="s">
        <v>116</v>
      </c>
      <c r="BX67" s="99" t="s">
        <v>5</v>
      </c>
      <c r="CL67" s="99" t="s">
        <v>19</v>
      </c>
      <c r="CM67" s="99" t="s">
        <v>79</v>
      </c>
    </row>
    <row r="68" spans="1:91" s="7" customFormat="1" ht="16.5" customHeight="1">
      <c r="A68" s="89" t="s">
        <v>73</v>
      </c>
      <c r="B68" s="90"/>
      <c r="C68" s="91"/>
      <c r="D68" s="350" t="s">
        <v>117</v>
      </c>
      <c r="E68" s="350"/>
      <c r="F68" s="350"/>
      <c r="G68" s="350"/>
      <c r="H68" s="350"/>
      <c r="I68" s="92"/>
      <c r="J68" s="350" t="s">
        <v>118</v>
      </c>
      <c r="K68" s="350"/>
      <c r="L68" s="350"/>
      <c r="M68" s="350"/>
      <c r="N68" s="350"/>
      <c r="O68" s="350"/>
      <c r="P68" s="350"/>
      <c r="Q68" s="350"/>
      <c r="R68" s="350"/>
      <c r="S68" s="350"/>
      <c r="T68" s="350"/>
      <c r="U68" s="350"/>
      <c r="V68" s="350"/>
      <c r="W68" s="350"/>
      <c r="X68" s="350"/>
      <c r="Y68" s="350"/>
      <c r="Z68" s="350"/>
      <c r="AA68" s="350"/>
      <c r="AB68" s="350"/>
      <c r="AC68" s="350"/>
      <c r="AD68" s="350"/>
      <c r="AE68" s="350"/>
      <c r="AF68" s="350"/>
      <c r="AG68" s="375">
        <f>'SA-16 - SO 16 - Elektro, VO'!J30</f>
        <v>0</v>
      </c>
      <c r="AH68" s="376"/>
      <c r="AI68" s="376"/>
      <c r="AJ68" s="376"/>
      <c r="AK68" s="376"/>
      <c r="AL68" s="376"/>
      <c r="AM68" s="376"/>
      <c r="AN68" s="375">
        <f t="shared" si="0"/>
        <v>0</v>
      </c>
      <c r="AO68" s="376"/>
      <c r="AP68" s="376"/>
      <c r="AQ68" s="93" t="s">
        <v>82</v>
      </c>
      <c r="AR68" s="94"/>
      <c r="AS68" s="100">
        <v>0</v>
      </c>
      <c r="AT68" s="101">
        <f t="shared" si="1"/>
        <v>0</v>
      </c>
      <c r="AU68" s="102">
        <f>'SA-16 - SO 16 - Elektro, VO'!P94</f>
        <v>0</v>
      </c>
      <c r="AV68" s="101">
        <f>'SA-16 - SO 16 - Elektro, VO'!J33</f>
        <v>0</v>
      </c>
      <c r="AW68" s="101">
        <f>'SA-16 - SO 16 - Elektro, VO'!J34</f>
        <v>0</v>
      </c>
      <c r="AX68" s="101">
        <f>'SA-16 - SO 16 - Elektro, VO'!J35</f>
        <v>0</v>
      </c>
      <c r="AY68" s="101">
        <f>'SA-16 - SO 16 - Elektro, VO'!J36</f>
        <v>0</v>
      </c>
      <c r="AZ68" s="101">
        <f>'SA-16 - SO 16 - Elektro, VO'!F33</f>
        <v>0</v>
      </c>
      <c r="BA68" s="101">
        <f>'SA-16 - SO 16 - Elektro, VO'!F34</f>
        <v>0</v>
      </c>
      <c r="BB68" s="101">
        <f>'SA-16 - SO 16 - Elektro, VO'!F35</f>
        <v>0</v>
      </c>
      <c r="BC68" s="101">
        <f>'SA-16 - SO 16 - Elektro, VO'!F36</f>
        <v>0</v>
      </c>
      <c r="BD68" s="103">
        <f>'SA-16 - SO 16 - Elektro, VO'!F37</f>
        <v>0</v>
      </c>
      <c r="BT68" s="99" t="s">
        <v>77</v>
      </c>
      <c r="BV68" s="99" t="s">
        <v>71</v>
      </c>
      <c r="BW68" s="99" t="s">
        <v>119</v>
      </c>
      <c r="BX68" s="99" t="s">
        <v>5</v>
      </c>
      <c r="CL68" s="99" t="s">
        <v>19</v>
      </c>
      <c r="CM68" s="99" t="s">
        <v>79</v>
      </c>
    </row>
    <row r="69" spans="1:91" s="2" customFormat="1" ht="30" customHeight="1">
      <c r="A69" s="37"/>
      <c r="B69" s="38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42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</row>
    <row r="70" spans="1:91" s="2" customFormat="1" ht="6.95" customHeight="1">
      <c r="A70" s="37"/>
      <c r="B70" s="50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42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</row>
  </sheetData>
  <sheetProtection algorithmName="SHA-512" hashValue="tLAQi500gUOSFYup9ymeA/PgmJFRD8VlcZ400T3Q/3acLBTjyNF+Db5Ts+oP88yK5xcO6FTlrWV+TUBnFaQ3Iw==" saltValue="/dsHkgovS94CpOXvtuNEdu5x+YVf4t73R6WrAf32uhArvjvvxKXjNVHg0p0MVfpjOIC2R8/lN86/JqVPROx5rQ==" spinCount="100000" sheet="1" objects="1" scenarios="1" formatColumns="0" formatRows="0"/>
  <mergeCells count="94">
    <mergeCell ref="AN67:AP67"/>
    <mergeCell ref="AG67:AM67"/>
    <mergeCell ref="AN68:AP68"/>
    <mergeCell ref="AG68:AM68"/>
    <mergeCell ref="AN54:AP54"/>
    <mergeCell ref="AS49:AT51"/>
    <mergeCell ref="AN65:AP65"/>
    <mergeCell ref="AG65:AM65"/>
    <mergeCell ref="AN66:AP66"/>
    <mergeCell ref="AG66:AM66"/>
    <mergeCell ref="AR2:BE2"/>
    <mergeCell ref="AG63:AM63"/>
    <mergeCell ref="AG62:AM62"/>
    <mergeCell ref="AG52:AM52"/>
    <mergeCell ref="AG60:AM60"/>
    <mergeCell ref="AG55:AM55"/>
    <mergeCell ref="AG59:AM59"/>
    <mergeCell ref="AG61:AM61"/>
    <mergeCell ref="AG57:AM57"/>
    <mergeCell ref="AG56:AM56"/>
    <mergeCell ref="AG58:AM58"/>
    <mergeCell ref="AM47:AN47"/>
    <mergeCell ref="AM49:AP49"/>
    <mergeCell ref="AM50:AP50"/>
    <mergeCell ref="AN63:AP63"/>
    <mergeCell ref="AN57:AP57"/>
    <mergeCell ref="AK33:AO33"/>
    <mergeCell ref="L33:P33"/>
    <mergeCell ref="W33:AE33"/>
    <mergeCell ref="AK35:AO35"/>
    <mergeCell ref="X35:AB35"/>
    <mergeCell ref="W31:AE31"/>
    <mergeCell ref="AK31:AO31"/>
    <mergeCell ref="AK32:AO32"/>
    <mergeCell ref="L32:P32"/>
    <mergeCell ref="W32:AE32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D67:H67"/>
    <mergeCell ref="J67:AF67"/>
    <mergeCell ref="D68:H68"/>
    <mergeCell ref="J68:AF68"/>
    <mergeCell ref="AG54:AM54"/>
    <mergeCell ref="AG64:AM64"/>
    <mergeCell ref="L45:AO45"/>
    <mergeCell ref="D65:H65"/>
    <mergeCell ref="J65:AF65"/>
    <mergeCell ref="D66:H66"/>
    <mergeCell ref="J66:AF66"/>
    <mergeCell ref="AN64:AP64"/>
    <mergeCell ref="AN52:AP52"/>
    <mergeCell ref="AN62:AP62"/>
    <mergeCell ref="AN61:AP61"/>
    <mergeCell ref="AN56:AP56"/>
    <mergeCell ref="AN60:AP60"/>
    <mergeCell ref="AN58:AP58"/>
    <mergeCell ref="AN59:AP59"/>
    <mergeCell ref="AN55:AP55"/>
    <mergeCell ref="D62:H62"/>
    <mergeCell ref="D63:H63"/>
    <mergeCell ref="D64:H64"/>
    <mergeCell ref="I52:AF52"/>
    <mergeCell ref="J61:AF61"/>
    <mergeCell ref="J60:AF60"/>
    <mergeCell ref="J62:AF62"/>
    <mergeCell ref="J63:AF63"/>
    <mergeCell ref="J59:AF59"/>
    <mergeCell ref="J57:AF57"/>
    <mergeCell ref="J58:AF58"/>
    <mergeCell ref="J64:AF64"/>
    <mergeCell ref="J56:AF56"/>
    <mergeCell ref="J55:AF55"/>
    <mergeCell ref="C52:G52"/>
    <mergeCell ref="D61:H61"/>
    <mergeCell ref="D58:H58"/>
    <mergeCell ref="D55:H55"/>
    <mergeCell ref="D59:H59"/>
    <mergeCell ref="D60:H60"/>
    <mergeCell ref="D56:H56"/>
    <mergeCell ref="D57:H57"/>
  </mergeCells>
  <hyperlinks>
    <hyperlink ref="A55" location="'SA-VRN - Vedlejší a ostat...'!C2" display="/"/>
    <hyperlink ref="A56" location="'SA-001 - SO 001 - Bourání'!C2" display="/"/>
    <hyperlink ref="A57" location="'SA-01 - SO 01 - Víceúčelo...'!C2" display="/"/>
    <hyperlink ref="A58" location="'SA-02 - SO 02 - Písčité h...'!C2" display="/"/>
    <hyperlink ref="A59" location="'SA-03 - SO 03 - Workoutov...'!C2" display="/"/>
    <hyperlink ref="A60" location="'SA-04 - SO 04 - Technické...'!C2" display="/"/>
    <hyperlink ref="A61" location="'SA-05 - SO 05 - Zpevněné ...'!C2" display="/"/>
    <hyperlink ref="A62" location="'SA-06 - SO 06 - Opěrná be...'!C2" display="/"/>
    <hyperlink ref="A63" location="'SA-07 - SO 07 - Betonová ...'!C2" display="/"/>
    <hyperlink ref="A64" location="'SA-09 - SO 09 - Komunikace'!C2" display="/"/>
    <hyperlink ref="A65" location="'SA-11 - SO 11 - Venkovní ...'!C2" display="/"/>
    <hyperlink ref="A66" location="'SA-12 - SO 12 - Venkovní ...'!C2" display="/"/>
    <hyperlink ref="A67" location="'SA-15 - SO 15 - ZTI'!C2" display="/"/>
    <hyperlink ref="A68" location="'SA-16 - SO 16 - Elektro, VO'!C2" display="/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31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0" t="s">
        <v>104</v>
      </c>
    </row>
    <row r="3" spans="1:46" s="1" customFormat="1" ht="6.95" customHeight="1"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23"/>
      <c r="AT3" s="20" t="s">
        <v>79</v>
      </c>
    </row>
    <row r="4" spans="1:46" s="1" customFormat="1" ht="24.95" customHeight="1">
      <c r="B4" s="23"/>
      <c r="D4" s="106" t="s">
        <v>120</v>
      </c>
      <c r="L4" s="23"/>
      <c r="M4" s="107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08" t="s">
        <v>16</v>
      </c>
      <c r="L6" s="23"/>
    </row>
    <row r="7" spans="1:46" s="1" customFormat="1" ht="16.5" customHeight="1">
      <c r="B7" s="23"/>
      <c r="E7" s="388" t="str">
        <f>'Rekapitulace stavby'!K6</f>
        <v>Rekonstrukce hřiště SOŠ Třešť_1</v>
      </c>
      <c r="F7" s="389"/>
      <c r="G7" s="389"/>
      <c r="H7" s="389"/>
      <c r="L7" s="23"/>
    </row>
    <row r="8" spans="1:46" s="2" customFormat="1" ht="12" customHeight="1">
      <c r="A8" s="37"/>
      <c r="B8" s="42"/>
      <c r="C8" s="37"/>
      <c r="D8" s="108" t="s">
        <v>121</v>
      </c>
      <c r="E8" s="37"/>
      <c r="F8" s="37"/>
      <c r="G8" s="37"/>
      <c r="H8" s="37"/>
      <c r="I8" s="37"/>
      <c r="J8" s="37"/>
      <c r="K8" s="37"/>
      <c r="L8" s="109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46" s="2" customFormat="1" ht="16.5" customHeight="1">
      <c r="A9" s="37"/>
      <c r="B9" s="42"/>
      <c r="C9" s="37"/>
      <c r="D9" s="37"/>
      <c r="E9" s="390" t="s">
        <v>2027</v>
      </c>
      <c r="F9" s="391"/>
      <c r="G9" s="391"/>
      <c r="H9" s="391"/>
      <c r="I9" s="37"/>
      <c r="J9" s="37"/>
      <c r="K9" s="37"/>
      <c r="L9" s="109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1.25">
      <c r="A10" s="37"/>
      <c r="B10" s="42"/>
      <c r="C10" s="37"/>
      <c r="D10" s="37"/>
      <c r="E10" s="37"/>
      <c r="F10" s="37"/>
      <c r="G10" s="37"/>
      <c r="H10" s="37"/>
      <c r="I10" s="37"/>
      <c r="J10" s="37"/>
      <c r="K10" s="37"/>
      <c r="L10" s="109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2" customHeight="1">
      <c r="A11" s="37"/>
      <c r="B11" s="42"/>
      <c r="C11" s="37"/>
      <c r="D11" s="108" t="s">
        <v>18</v>
      </c>
      <c r="E11" s="37"/>
      <c r="F11" s="110" t="s">
        <v>19</v>
      </c>
      <c r="G11" s="37"/>
      <c r="H11" s="37"/>
      <c r="I11" s="108" t="s">
        <v>20</v>
      </c>
      <c r="J11" s="110" t="s">
        <v>19</v>
      </c>
      <c r="K11" s="37"/>
      <c r="L11" s="109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08" t="s">
        <v>21</v>
      </c>
      <c r="E12" s="37"/>
      <c r="F12" s="110" t="s">
        <v>22</v>
      </c>
      <c r="G12" s="37"/>
      <c r="H12" s="37"/>
      <c r="I12" s="108" t="s">
        <v>23</v>
      </c>
      <c r="J12" s="111" t="str">
        <f>'Rekapitulace stavby'!AN8</f>
        <v>8. 11. 2025</v>
      </c>
      <c r="K12" s="37"/>
      <c r="L12" s="109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0.9" customHeight="1">
      <c r="A13" s="37"/>
      <c r="B13" s="42"/>
      <c r="C13" s="37"/>
      <c r="D13" s="37"/>
      <c r="E13" s="37"/>
      <c r="F13" s="37"/>
      <c r="G13" s="37"/>
      <c r="H13" s="37"/>
      <c r="I13" s="37"/>
      <c r="J13" s="37"/>
      <c r="K13" s="37"/>
      <c r="L13" s="109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08" t="s">
        <v>25</v>
      </c>
      <c r="E14" s="37"/>
      <c r="F14" s="37"/>
      <c r="G14" s="37"/>
      <c r="H14" s="37"/>
      <c r="I14" s="108" t="s">
        <v>26</v>
      </c>
      <c r="J14" s="110" t="s">
        <v>19</v>
      </c>
      <c r="K14" s="37"/>
      <c r="L14" s="109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8" customHeight="1">
      <c r="A15" s="37"/>
      <c r="B15" s="42"/>
      <c r="C15" s="37"/>
      <c r="D15" s="37"/>
      <c r="E15" s="110" t="s">
        <v>22</v>
      </c>
      <c r="F15" s="37"/>
      <c r="G15" s="37"/>
      <c r="H15" s="37"/>
      <c r="I15" s="108" t="s">
        <v>27</v>
      </c>
      <c r="J15" s="110" t="s">
        <v>19</v>
      </c>
      <c r="K15" s="37"/>
      <c r="L15" s="109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6.95" customHeight="1">
      <c r="A16" s="37"/>
      <c r="B16" s="42"/>
      <c r="C16" s="37"/>
      <c r="D16" s="37"/>
      <c r="E16" s="37"/>
      <c r="F16" s="37"/>
      <c r="G16" s="37"/>
      <c r="H16" s="37"/>
      <c r="I16" s="37"/>
      <c r="J16" s="37"/>
      <c r="K16" s="37"/>
      <c r="L16" s="109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2" customHeight="1">
      <c r="A17" s="37"/>
      <c r="B17" s="42"/>
      <c r="C17" s="37"/>
      <c r="D17" s="108" t="s">
        <v>28</v>
      </c>
      <c r="E17" s="37"/>
      <c r="F17" s="37"/>
      <c r="G17" s="37"/>
      <c r="H17" s="37"/>
      <c r="I17" s="108" t="s">
        <v>26</v>
      </c>
      <c r="J17" s="33" t="str">
        <f>'Rekapitulace stavby'!AN13</f>
        <v>Vyplň údaj</v>
      </c>
      <c r="K17" s="37"/>
      <c r="L17" s="109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8" customHeight="1">
      <c r="A18" s="37"/>
      <c r="B18" s="42"/>
      <c r="C18" s="37"/>
      <c r="D18" s="37"/>
      <c r="E18" s="392" t="str">
        <f>'Rekapitulace stavby'!E14</f>
        <v>Vyplň údaj</v>
      </c>
      <c r="F18" s="393"/>
      <c r="G18" s="393"/>
      <c r="H18" s="393"/>
      <c r="I18" s="108" t="s">
        <v>27</v>
      </c>
      <c r="J18" s="33" t="str">
        <f>'Rekapitulace stavby'!AN14</f>
        <v>Vyplň údaj</v>
      </c>
      <c r="K18" s="37"/>
      <c r="L18" s="109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6.95" customHeight="1">
      <c r="A19" s="37"/>
      <c r="B19" s="42"/>
      <c r="C19" s="37"/>
      <c r="D19" s="37"/>
      <c r="E19" s="37"/>
      <c r="F19" s="37"/>
      <c r="G19" s="37"/>
      <c r="H19" s="37"/>
      <c r="I19" s="37"/>
      <c r="J19" s="37"/>
      <c r="K19" s="37"/>
      <c r="L19" s="109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2" customHeight="1">
      <c r="A20" s="37"/>
      <c r="B20" s="42"/>
      <c r="C20" s="37"/>
      <c r="D20" s="108" t="s">
        <v>30</v>
      </c>
      <c r="E20" s="37"/>
      <c r="F20" s="37"/>
      <c r="G20" s="37"/>
      <c r="H20" s="37"/>
      <c r="I20" s="108" t="s">
        <v>26</v>
      </c>
      <c r="J20" s="110" t="s">
        <v>19</v>
      </c>
      <c r="K20" s="37"/>
      <c r="L20" s="109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8" customHeight="1">
      <c r="A21" s="37"/>
      <c r="B21" s="42"/>
      <c r="C21" s="37"/>
      <c r="D21" s="37"/>
      <c r="E21" s="110" t="s">
        <v>22</v>
      </c>
      <c r="F21" s="37"/>
      <c r="G21" s="37"/>
      <c r="H21" s="37"/>
      <c r="I21" s="108" t="s">
        <v>27</v>
      </c>
      <c r="J21" s="110" t="s">
        <v>19</v>
      </c>
      <c r="K21" s="37"/>
      <c r="L21" s="109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6.95" customHeight="1">
      <c r="A22" s="37"/>
      <c r="B22" s="42"/>
      <c r="C22" s="37"/>
      <c r="D22" s="37"/>
      <c r="E22" s="37"/>
      <c r="F22" s="37"/>
      <c r="G22" s="37"/>
      <c r="H22" s="37"/>
      <c r="I22" s="37"/>
      <c r="J22" s="37"/>
      <c r="K22" s="37"/>
      <c r="L22" s="109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2" customHeight="1">
      <c r="A23" s="37"/>
      <c r="B23" s="42"/>
      <c r="C23" s="37"/>
      <c r="D23" s="108" t="s">
        <v>32</v>
      </c>
      <c r="E23" s="37"/>
      <c r="F23" s="37"/>
      <c r="G23" s="37"/>
      <c r="H23" s="37"/>
      <c r="I23" s="108" t="s">
        <v>26</v>
      </c>
      <c r="J23" s="110" t="s">
        <v>19</v>
      </c>
      <c r="K23" s="37"/>
      <c r="L23" s="109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8" customHeight="1">
      <c r="A24" s="37"/>
      <c r="B24" s="42"/>
      <c r="C24" s="37"/>
      <c r="D24" s="37"/>
      <c r="E24" s="110" t="s">
        <v>22</v>
      </c>
      <c r="F24" s="37"/>
      <c r="G24" s="37"/>
      <c r="H24" s="37"/>
      <c r="I24" s="108" t="s">
        <v>27</v>
      </c>
      <c r="J24" s="110" t="s">
        <v>19</v>
      </c>
      <c r="K24" s="37"/>
      <c r="L24" s="109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6.95" customHeight="1">
      <c r="A25" s="37"/>
      <c r="B25" s="42"/>
      <c r="C25" s="37"/>
      <c r="D25" s="37"/>
      <c r="E25" s="37"/>
      <c r="F25" s="37"/>
      <c r="G25" s="37"/>
      <c r="H25" s="37"/>
      <c r="I25" s="37"/>
      <c r="J25" s="37"/>
      <c r="K25" s="37"/>
      <c r="L25" s="109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2" customHeight="1">
      <c r="A26" s="37"/>
      <c r="B26" s="42"/>
      <c r="C26" s="37"/>
      <c r="D26" s="108" t="s">
        <v>33</v>
      </c>
      <c r="E26" s="37"/>
      <c r="F26" s="37"/>
      <c r="G26" s="37"/>
      <c r="H26" s="37"/>
      <c r="I26" s="37"/>
      <c r="J26" s="37"/>
      <c r="K26" s="37"/>
      <c r="L26" s="109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8" customFormat="1" ht="16.5" customHeight="1">
      <c r="A27" s="112"/>
      <c r="B27" s="113"/>
      <c r="C27" s="112"/>
      <c r="D27" s="112"/>
      <c r="E27" s="394" t="s">
        <v>19</v>
      </c>
      <c r="F27" s="394"/>
      <c r="G27" s="394"/>
      <c r="H27" s="394"/>
      <c r="I27" s="112"/>
      <c r="J27" s="112"/>
      <c r="K27" s="112"/>
      <c r="L27" s="114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</row>
    <row r="28" spans="1:31" s="2" customFormat="1" ht="6.95" customHeight="1">
      <c r="A28" s="37"/>
      <c r="B28" s="42"/>
      <c r="C28" s="37"/>
      <c r="D28" s="37"/>
      <c r="E28" s="37"/>
      <c r="F28" s="37"/>
      <c r="G28" s="37"/>
      <c r="H28" s="37"/>
      <c r="I28" s="37"/>
      <c r="J28" s="37"/>
      <c r="K28" s="37"/>
      <c r="L28" s="109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115"/>
      <c r="E29" s="115"/>
      <c r="F29" s="115"/>
      <c r="G29" s="115"/>
      <c r="H29" s="115"/>
      <c r="I29" s="115"/>
      <c r="J29" s="115"/>
      <c r="K29" s="115"/>
      <c r="L29" s="109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25.35" customHeight="1">
      <c r="A30" s="37"/>
      <c r="B30" s="42"/>
      <c r="C30" s="37"/>
      <c r="D30" s="116" t="s">
        <v>35</v>
      </c>
      <c r="E30" s="37"/>
      <c r="F30" s="37"/>
      <c r="G30" s="37"/>
      <c r="H30" s="37"/>
      <c r="I30" s="37"/>
      <c r="J30" s="117">
        <f>ROUND(J87, 2)</f>
        <v>0</v>
      </c>
      <c r="K30" s="37"/>
      <c r="L30" s="109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15"/>
      <c r="E31" s="115"/>
      <c r="F31" s="115"/>
      <c r="G31" s="115"/>
      <c r="H31" s="115"/>
      <c r="I31" s="115"/>
      <c r="J31" s="115"/>
      <c r="K31" s="115"/>
      <c r="L31" s="109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14.45" customHeight="1">
      <c r="A32" s="37"/>
      <c r="B32" s="42"/>
      <c r="C32" s="37"/>
      <c r="D32" s="37"/>
      <c r="E32" s="37"/>
      <c r="F32" s="118" t="s">
        <v>37</v>
      </c>
      <c r="G32" s="37"/>
      <c r="H32" s="37"/>
      <c r="I32" s="118" t="s">
        <v>36</v>
      </c>
      <c r="J32" s="118" t="s">
        <v>38</v>
      </c>
      <c r="K32" s="37"/>
      <c r="L32" s="109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14.45" customHeight="1">
      <c r="A33" s="37"/>
      <c r="B33" s="42"/>
      <c r="C33" s="37"/>
      <c r="D33" s="119" t="s">
        <v>39</v>
      </c>
      <c r="E33" s="108" t="s">
        <v>40</v>
      </c>
      <c r="F33" s="120">
        <f>ROUND((SUM(BE87:BE230)),  2)</f>
        <v>0</v>
      </c>
      <c r="G33" s="37"/>
      <c r="H33" s="37"/>
      <c r="I33" s="121">
        <v>0.21</v>
      </c>
      <c r="J33" s="120">
        <f>ROUND(((SUM(BE87:BE230))*I33),  2)</f>
        <v>0</v>
      </c>
      <c r="K33" s="37"/>
      <c r="L33" s="109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108" t="s">
        <v>41</v>
      </c>
      <c r="F34" s="120">
        <f>ROUND((SUM(BF87:BF230)),  2)</f>
        <v>0</v>
      </c>
      <c r="G34" s="37"/>
      <c r="H34" s="37"/>
      <c r="I34" s="121">
        <v>0.15</v>
      </c>
      <c r="J34" s="120">
        <f>ROUND(((SUM(BF87:BF230))*I34),  2)</f>
        <v>0</v>
      </c>
      <c r="K34" s="37"/>
      <c r="L34" s="109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hidden="1" customHeight="1">
      <c r="A35" s="37"/>
      <c r="B35" s="42"/>
      <c r="C35" s="37"/>
      <c r="D35" s="37"/>
      <c r="E35" s="108" t="s">
        <v>42</v>
      </c>
      <c r="F35" s="120">
        <f>ROUND((SUM(BG87:BG230)),  2)</f>
        <v>0</v>
      </c>
      <c r="G35" s="37"/>
      <c r="H35" s="37"/>
      <c r="I35" s="121">
        <v>0.21</v>
      </c>
      <c r="J35" s="120">
        <f>0</f>
        <v>0</v>
      </c>
      <c r="K35" s="37"/>
      <c r="L35" s="109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hidden="1" customHeight="1">
      <c r="A36" s="37"/>
      <c r="B36" s="42"/>
      <c r="C36" s="37"/>
      <c r="D36" s="37"/>
      <c r="E36" s="108" t="s">
        <v>43</v>
      </c>
      <c r="F36" s="120">
        <f>ROUND((SUM(BH87:BH230)),  2)</f>
        <v>0</v>
      </c>
      <c r="G36" s="37"/>
      <c r="H36" s="37"/>
      <c r="I36" s="121">
        <v>0.15</v>
      </c>
      <c r="J36" s="120">
        <f>0</f>
        <v>0</v>
      </c>
      <c r="K36" s="37"/>
      <c r="L36" s="109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08" t="s">
        <v>44</v>
      </c>
      <c r="F37" s="120">
        <f>ROUND((SUM(BI87:BI230)),  2)</f>
        <v>0</v>
      </c>
      <c r="G37" s="37"/>
      <c r="H37" s="37"/>
      <c r="I37" s="121">
        <v>0</v>
      </c>
      <c r="J37" s="120">
        <f>0</f>
        <v>0</v>
      </c>
      <c r="K37" s="37"/>
      <c r="L37" s="109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6.95" customHeight="1">
      <c r="A38" s="37"/>
      <c r="B38" s="42"/>
      <c r="C38" s="37"/>
      <c r="D38" s="37"/>
      <c r="E38" s="37"/>
      <c r="F38" s="37"/>
      <c r="G38" s="37"/>
      <c r="H38" s="37"/>
      <c r="I38" s="37"/>
      <c r="J38" s="37"/>
      <c r="K38" s="37"/>
      <c r="L38" s="109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25.35" customHeight="1">
      <c r="A39" s="37"/>
      <c r="B39" s="42"/>
      <c r="C39" s="122"/>
      <c r="D39" s="123" t="s">
        <v>45</v>
      </c>
      <c r="E39" s="124"/>
      <c r="F39" s="124"/>
      <c r="G39" s="125" t="s">
        <v>46</v>
      </c>
      <c r="H39" s="126" t="s">
        <v>47</v>
      </c>
      <c r="I39" s="124"/>
      <c r="J39" s="127">
        <f>SUM(J30:J37)</f>
        <v>0</v>
      </c>
      <c r="K39" s="128"/>
      <c r="L39" s="109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customHeight="1">
      <c r="A40" s="37"/>
      <c r="B40" s="129"/>
      <c r="C40" s="130"/>
      <c r="D40" s="130"/>
      <c r="E40" s="130"/>
      <c r="F40" s="130"/>
      <c r="G40" s="130"/>
      <c r="H40" s="130"/>
      <c r="I40" s="130"/>
      <c r="J40" s="130"/>
      <c r="K40" s="130"/>
      <c r="L40" s="109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4" spans="1:31" s="2" customFormat="1" ht="6.95" customHeight="1">
      <c r="A44" s="37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09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5" spans="1:31" s="2" customFormat="1" ht="24.95" customHeight="1">
      <c r="A45" s="37"/>
      <c r="B45" s="38"/>
      <c r="C45" s="26" t="s">
        <v>123</v>
      </c>
      <c r="D45" s="39"/>
      <c r="E45" s="39"/>
      <c r="F45" s="39"/>
      <c r="G45" s="39"/>
      <c r="H45" s="39"/>
      <c r="I45" s="39"/>
      <c r="J45" s="39"/>
      <c r="K45" s="39"/>
      <c r="L45" s="109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</row>
    <row r="46" spans="1:31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109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12" customHeight="1">
      <c r="A47" s="37"/>
      <c r="B47" s="38"/>
      <c r="C47" s="32" t="s">
        <v>16</v>
      </c>
      <c r="D47" s="39"/>
      <c r="E47" s="39"/>
      <c r="F47" s="39"/>
      <c r="G47" s="39"/>
      <c r="H47" s="39"/>
      <c r="I47" s="39"/>
      <c r="J47" s="39"/>
      <c r="K47" s="39"/>
      <c r="L47" s="109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16.5" customHeight="1">
      <c r="A48" s="37"/>
      <c r="B48" s="38"/>
      <c r="C48" s="39"/>
      <c r="D48" s="39"/>
      <c r="E48" s="395" t="str">
        <f>E7</f>
        <v>Rekonstrukce hřiště SOŠ Třešť_1</v>
      </c>
      <c r="F48" s="396"/>
      <c r="G48" s="396"/>
      <c r="H48" s="396"/>
      <c r="I48" s="39"/>
      <c r="J48" s="39"/>
      <c r="K48" s="39"/>
      <c r="L48" s="109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121</v>
      </c>
      <c r="D49" s="39"/>
      <c r="E49" s="39"/>
      <c r="F49" s="39"/>
      <c r="G49" s="39"/>
      <c r="H49" s="39"/>
      <c r="I49" s="39"/>
      <c r="J49" s="39"/>
      <c r="K49" s="39"/>
      <c r="L49" s="109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352" t="str">
        <f>E9</f>
        <v>SA-07 - SO 07 - Betonová tribuna</v>
      </c>
      <c r="F50" s="397"/>
      <c r="G50" s="397"/>
      <c r="H50" s="397"/>
      <c r="I50" s="39"/>
      <c r="J50" s="39"/>
      <c r="K50" s="39"/>
      <c r="L50" s="109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2" customFormat="1" ht="6.95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109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47" s="2" customFormat="1" ht="12" customHeight="1">
      <c r="A52" s="37"/>
      <c r="B52" s="38"/>
      <c r="C52" s="32" t="s">
        <v>21</v>
      </c>
      <c r="D52" s="39"/>
      <c r="E52" s="39"/>
      <c r="F52" s="30" t="str">
        <f>F12</f>
        <v xml:space="preserve"> </v>
      </c>
      <c r="G52" s="39"/>
      <c r="H52" s="39"/>
      <c r="I52" s="32" t="s">
        <v>23</v>
      </c>
      <c r="J52" s="62" t="str">
        <f>IF(J12="","",J12)</f>
        <v>8. 11. 2025</v>
      </c>
      <c r="K52" s="39"/>
      <c r="L52" s="109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6.95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109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5.2" customHeight="1">
      <c r="A54" s="37"/>
      <c r="B54" s="38"/>
      <c r="C54" s="32" t="s">
        <v>25</v>
      </c>
      <c r="D54" s="39"/>
      <c r="E54" s="39"/>
      <c r="F54" s="30" t="str">
        <f>E15</f>
        <v xml:space="preserve"> </v>
      </c>
      <c r="G54" s="39"/>
      <c r="H54" s="39"/>
      <c r="I54" s="32" t="s">
        <v>30</v>
      </c>
      <c r="J54" s="35" t="str">
        <f>E21</f>
        <v xml:space="preserve"> </v>
      </c>
      <c r="K54" s="39"/>
      <c r="L54" s="109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15.2" customHeight="1">
      <c r="A55" s="37"/>
      <c r="B55" s="38"/>
      <c r="C55" s="32" t="s">
        <v>28</v>
      </c>
      <c r="D55" s="39"/>
      <c r="E55" s="39"/>
      <c r="F55" s="30" t="str">
        <f>IF(E18="","",E18)</f>
        <v>Vyplň údaj</v>
      </c>
      <c r="G55" s="39"/>
      <c r="H55" s="39"/>
      <c r="I55" s="32" t="s">
        <v>32</v>
      </c>
      <c r="J55" s="35" t="str">
        <f>E24</f>
        <v xml:space="preserve"> </v>
      </c>
      <c r="K55" s="39"/>
      <c r="L55" s="109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0.35" customHeight="1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109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29.25" customHeight="1">
      <c r="A57" s="37"/>
      <c r="B57" s="38"/>
      <c r="C57" s="133" t="s">
        <v>124</v>
      </c>
      <c r="D57" s="134"/>
      <c r="E57" s="134"/>
      <c r="F57" s="134"/>
      <c r="G57" s="134"/>
      <c r="H57" s="134"/>
      <c r="I57" s="134"/>
      <c r="J57" s="135" t="s">
        <v>125</v>
      </c>
      <c r="K57" s="134"/>
      <c r="L57" s="109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0.35" customHeight="1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109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22.9" customHeight="1">
      <c r="A59" s="37"/>
      <c r="B59" s="38"/>
      <c r="C59" s="136" t="s">
        <v>67</v>
      </c>
      <c r="D59" s="39"/>
      <c r="E59" s="39"/>
      <c r="F59" s="39"/>
      <c r="G59" s="39"/>
      <c r="H59" s="39"/>
      <c r="I59" s="39"/>
      <c r="J59" s="80">
        <f>J87</f>
        <v>0</v>
      </c>
      <c r="K59" s="39"/>
      <c r="L59" s="109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U59" s="20" t="s">
        <v>126</v>
      </c>
    </row>
    <row r="60" spans="1:47" s="9" customFormat="1" ht="24.95" customHeight="1">
      <c r="B60" s="137"/>
      <c r="C60" s="138"/>
      <c r="D60" s="139" t="s">
        <v>215</v>
      </c>
      <c r="E60" s="140"/>
      <c r="F60" s="140"/>
      <c r="G60" s="140"/>
      <c r="H60" s="140"/>
      <c r="I60" s="140"/>
      <c r="J60" s="141">
        <f>J88</f>
        <v>0</v>
      </c>
      <c r="K60" s="138"/>
      <c r="L60" s="142"/>
    </row>
    <row r="61" spans="1:47" s="12" customFormat="1" ht="19.899999999999999" customHeight="1">
      <c r="B61" s="192"/>
      <c r="C61" s="193"/>
      <c r="D61" s="194" t="s">
        <v>216</v>
      </c>
      <c r="E61" s="195"/>
      <c r="F61" s="195"/>
      <c r="G61" s="195"/>
      <c r="H61" s="195"/>
      <c r="I61" s="195"/>
      <c r="J61" s="196">
        <f>J89</f>
        <v>0</v>
      </c>
      <c r="K61" s="193"/>
      <c r="L61" s="197"/>
    </row>
    <row r="62" spans="1:47" s="12" customFormat="1" ht="19.899999999999999" customHeight="1">
      <c r="B62" s="192"/>
      <c r="C62" s="193"/>
      <c r="D62" s="194" t="s">
        <v>923</v>
      </c>
      <c r="E62" s="195"/>
      <c r="F62" s="195"/>
      <c r="G62" s="195"/>
      <c r="H62" s="195"/>
      <c r="I62" s="195"/>
      <c r="J62" s="196">
        <f>J125</f>
        <v>0</v>
      </c>
      <c r="K62" s="193"/>
      <c r="L62" s="197"/>
    </row>
    <row r="63" spans="1:47" s="12" customFormat="1" ht="19.899999999999999" customHeight="1">
      <c r="B63" s="192"/>
      <c r="C63" s="193"/>
      <c r="D63" s="194" t="s">
        <v>329</v>
      </c>
      <c r="E63" s="195"/>
      <c r="F63" s="195"/>
      <c r="G63" s="195"/>
      <c r="H63" s="195"/>
      <c r="I63" s="195"/>
      <c r="J63" s="196">
        <f>J167</f>
        <v>0</v>
      </c>
      <c r="K63" s="193"/>
      <c r="L63" s="197"/>
    </row>
    <row r="64" spans="1:47" s="12" customFormat="1" ht="19.899999999999999" customHeight="1">
      <c r="B64" s="192"/>
      <c r="C64" s="193"/>
      <c r="D64" s="194" t="s">
        <v>217</v>
      </c>
      <c r="E64" s="195"/>
      <c r="F64" s="195"/>
      <c r="G64" s="195"/>
      <c r="H64" s="195"/>
      <c r="I64" s="195"/>
      <c r="J64" s="196">
        <f>J191</f>
        <v>0</v>
      </c>
      <c r="K64" s="193"/>
      <c r="L64" s="197"/>
    </row>
    <row r="65" spans="1:31" s="12" customFormat="1" ht="19.899999999999999" customHeight="1">
      <c r="B65" s="192"/>
      <c r="C65" s="193"/>
      <c r="D65" s="194" t="s">
        <v>330</v>
      </c>
      <c r="E65" s="195"/>
      <c r="F65" s="195"/>
      <c r="G65" s="195"/>
      <c r="H65" s="195"/>
      <c r="I65" s="195"/>
      <c r="J65" s="196">
        <f>J210</f>
        <v>0</v>
      </c>
      <c r="K65" s="193"/>
      <c r="L65" s="197"/>
    </row>
    <row r="66" spans="1:31" s="9" customFormat="1" ht="24.95" customHeight="1">
      <c r="B66" s="137"/>
      <c r="C66" s="138"/>
      <c r="D66" s="139" t="s">
        <v>331</v>
      </c>
      <c r="E66" s="140"/>
      <c r="F66" s="140"/>
      <c r="G66" s="140"/>
      <c r="H66" s="140"/>
      <c r="I66" s="140"/>
      <c r="J66" s="141">
        <f>J221</f>
        <v>0</v>
      </c>
      <c r="K66" s="138"/>
      <c r="L66" s="142"/>
    </row>
    <row r="67" spans="1:31" s="12" customFormat="1" ht="19.899999999999999" customHeight="1">
      <c r="B67" s="192"/>
      <c r="C67" s="193"/>
      <c r="D67" s="194" t="s">
        <v>333</v>
      </c>
      <c r="E67" s="195"/>
      <c r="F67" s="195"/>
      <c r="G67" s="195"/>
      <c r="H67" s="195"/>
      <c r="I67" s="195"/>
      <c r="J67" s="196">
        <f>J222</f>
        <v>0</v>
      </c>
      <c r="K67" s="193"/>
      <c r="L67" s="197"/>
    </row>
    <row r="68" spans="1:31" s="2" customFormat="1" ht="21.75" customHeight="1">
      <c r="A68" s="37"/>
      <c r="B68" s="38"/>
      <c r="C68" s="39"/>
      <c r="D68" s="39"/>
      <c r="E68" s="39"/>
      <c r="F68" s="39"/>
      <c r="G68" s="39"/>
      <c r="H68" s="39"/>
      <c r="I68" s="39"/>
      <c r="J68" s="39"/>
      <c r="K68" s="39"/>
      <c r="L68" s="109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</row>
    <row r="69" spans="1:31" s="2" customFormat="1" ht="6.95" customHeight="1">
      <c r="A69" s="37"/>
      <c r="B69" s="50"/>
      <c r="C69" s="51"/>
      <c r="D69" s="51"/>
      <c r="E69" s="51"/>
      <c r="F69" s="51"/>
      <c r="G69" s="51"/>
      <c r="H69" s="51"/>
      <c r="I69" s="51"/>
      <c r="J69" s="51"/>
      <c r="K69" s="51"/>
      <c r="L69" s="109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</row>
    <row r="73" spans="1:31" s="2" customFormat="1" ht="6.95" customHeight="1">
      <c r="A73" s="37"/>
      <c r="B73" s="52"/>
      <c r="C73" s="53"/>
      <c r="D73" s="53"/>
      <c r="E73" s="53"/>
      <c r="F73" s="53"/>
      <c r="G73" s="53"/>
      <c r="H73" s="53"/>
      <c r="I73" s="53"/>
      <c r="J73" s="53"/>
      <c r="K73" s="53"/>
      <c r="L73" s="109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</row>
    <row r="74" spans="1:31" s="2" customFormat="1" ht="24.95" customHeight="1">
      <c r="A74" s="37"/>
      <c r="B74" s="38"/>
      <c r="C74" s="26" t="s">
        <v>128</v>
      </c>
      <c r="D74" s="39"/>
      <c r="E74" s="39"/>
      <c r="F74" s="39"/>
      <c r="G74" s="39"/>
      <c r="H74" s="39"/>
      <c r="I74" s="39"/>
      <c r="J74" s="39"/>
      <c r="K74" s="39"/>
      <c r="L74" s="109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</row>
    <row r="75" spans="1:31" s="2" customFormat="1" ht="6.95" customHeight="1">
      <c r="A75" s="37"/>
      <c r="B75" s="38"/>
      <c r="C75" s="39"/>
      <c r="D75" s="39"/>
      <c r="E75" s="39"/>
      <c r="F75" s="39"/>
      <c r="G75" s="39"/>
      <c r="H75" s="39"/>
      <c r="I75" s="39"/>
      <c r="J75" s="39"/>
      <c r="K75" s="39"/>
      <c r="L75" s="109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</row>
    <row r="76" spans="1:31" s="2" customFormat="1" ht="12" customHeight="1">
      <c r="A76" s="37"/>
      <c r="B76" s="38"/>
      <c r="C76" s="32" t="s">
        <v>16</v>
      </c>
      <c r="D76" s="39"/>
      <c r="E76" s="39"/>
      <c r="F76" s="39"/>
      <c r="G76" s="39"/>
      <c r="H76" s="39"/>
      <c r="I76" s="39"/>
      <c r="J76" s="39"/>
      <c r="K76" s="39"/>
      <c r="L76" s="109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pans="1:31" s="2" customFormat="1" ht="16.5" customHeight="1">
      <c r="A77" s="37"/>
      <c r="B77" s="38"/>
      <c r="C77" s="39"/>
      <c r="D77" s="39"/>
      <c r="E77" s="395" t="str">
        <f>E7</f>
        <v>Rekonstrukce hřiště SOŠ Třešť_1</v>
      </c>
      <c r="F77" s="396"/>
      <c r="G77" s="396"/>
      <c r="H77" s="396"/>
      <c r="I77" s="39"/>
      <c r="J77" s="39"/>
      <c r="K77" s="39"/>
      <c r="L77" s="109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31" s="2" customFormat="1" ht="12" customHeight="1">
      <c r="A78" s="37"/>
      <c r="B78" s="38"/>
      <c r="C78" s="32" t="s">
        <v>121</v>
      </c>
      <c r="D78" s="39"/>
      <c r="E78" s="39"/>
      <c r="F78" s="39"/>
      <c r="G78" s="39"/>
      <c r="H78" s="39"/>
      <c r="I78" s="39"/>
      <c r="J78" s="39"/>
      <c r="K78" s="39"/>
      <c r="L78" s="109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31" s="2" customFormat="1" ht="16.5" customHeight="1">
      <c r="A79" s="37"/>
      <c r="B79" s="38"/>
      <c r="C79" s="39"/>
      <c r="D79" s="39"/>
      <c r="E79" s="352" t="str">
        <f>E9</f>
        <v>SA-07 - SO 07 - Betonová tribuna</v>
      </c>
      <c r="F79" s="397"/>
      <c r="G79" s="397"/>
      <c r="H79" s="397"/>
      <c r="I79" s="39"/>
      <c r="J79" s="39"/>
      <c r="K79" s="39"/>
      <c r="L79" s="109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</row>
    <row r="80" spans="1:31" s="2" customFormat="1" ht="6.95" customHeight="1">
      <c r="A80" s="37"/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109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65" s="2" customFormat="1" ht="12" customHeight="1">
      <c r="A81" s="37"/>
      <c r="B81" s="38"/>
      <c r="C81" s="32" t="s">
        <v>21</v>
      </c>
      <c r="D81" s="39"/>
      <c r="E81" s="39"/>
      <c r="F81" s="30" t="str">
        <f>F12</f>
        <v xml:space="preserve"> </v>
      </c>
      <c r="G81" s="39"/>
      <c r="H81" s="39"/>
      <c r="I81" s="32" t="s">
        <v>23</v>
      </c>
      <c r="J81" s="62" t="str">
        <f>IF(J12="","",J12)</f>
        <v>8. 11. 2025</v>
      </c>
      <c r="K81" s="39"/>
      <c r="L81" s="109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pans="1:65" s="2" customFormat="1" ht="6.95" customHeight="1">
      <c r="A82" s="37"/>
      <c r="B82" s="38"/>
      <c r="C82" s="39"/>
      <c r="D82" s="39"/>
      <c r="E82" s="39"/>
      <c r="F82" s="39"/>
      <c r="G82" s="39"/>
      <c r="H82" s="39"/>
      <c r="I82" s="39"/>
      <c r="J82" s="39"/>
      <c r="K82" s="39"/>
      <c r="L82" s="109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65" s="2" customFormat="1" ht="15.2" customHeight="1">
      <c r="A83" s="37"/>
      <c r="B83" s="38"/>
      <c r="C83" s="32" t="s">
        <v>25</v>
      </c>
      <c r="D83" s="39"/>
      <c r="E83" s="39"/>
      <c r="F83" s="30" t="str">
        <f>E15</f>
        <v xml:space="preserve"> </v>
      </c>
      <c r="G83" s="39"/>
      <c r="H83" s="39"/>
      <c r="I83" s="32" t="s">
        <v>30</v>
      </c>
      <c r="J83" s="35" t="str">
        <f>E21</f>
        <v xml:space="preserve"> </v>
      </c>
      <c r="K83" s="39"/>
      <c r="L83" s="109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65" s="2" customFormat="1" ht="15.2" customHeight="1">
      <c r="A84" s="37"/>
      <c r="B84" s="38"/>
      <c r="C84" s="32" t="s">
        <v>28</v>
      </c>
      <c r="D84" s="39"/>
      <c r="E84" s="39"/>
      <c r="F84" s="30" t="str">
        <f>IF(E18="","",E18)</f>
        <v>Vyplň údaj</v>
      </c>
      <c r="G84" s="39"/>
      <c r="H84" s="39"/>
      <c r="I84" s="32" t="s">
        <v>32</v>
      </c>
      <c r="J84" s="35" t="str">
        <f>E24</f>
        <v xml:space="preserve"> </v>
      </c>
      <c r="K84" s="39"/>
      <c r="L84" s="109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65" s="2" customFormat="1" ht="10.35" customHeight="1">
      <c r="A85" s="37"/>
      <c r="B85" s="38"/>
      <c r="C85" s="39"/>
      <c r="D85" s="39"/>
      <c r="E85" s="39"/>
      <c r="F85" s="39"/>
      <c r="G85" s="39"/>
      <c r="H85" s="39"/>
      <c r="I85" s="39"/>
      <c r="J85" s="39"/>
      <c r="K85" s="39"/>
      <c r="L85" s="109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65" s="10" customFormat="1" ht="29.25" customHeight="1">
      <c r="A86" s="143"/>
      <c r="B86" s="144"/>
      <c r="C86" s="145" t="s">
        <v>129</v>
      </c>
      <c r="D86" s="146" t="s">
        <v>54</v>
      </c>
      <c r="E86" s="146" t="s">
        <v>50</v>
      </c>
      <c r="F86" s="146" t="s">
        <v>51</v>
      </c>
      <c r="G86" s="146" t="s">
        <v>130</v>
      </c>
      <c r="H86" s="146" t="s">
        <v>131</v>
      </c>
      <c r="I86" s="146" t="s">
        <v>132</v>
      </c>
      <c r="J86" s="146" t="s">
        <v>125</v>
      </c>
      <c r="K86" s="147" t="s">
        <v>133</v>
      </c>
      <c r="L86" s="148"/>
      <c r="M86" s="71" t="s">
        <v>19</v>
      </c>
      <c r="N86" s="72" t="s">
        <v>39</v>
      </c>
      <c r="O86" s="72" t="s">
        <v>134</v>
      </c>
      <c r="P86" s="72" t="s">
        <v>135</v>
      </c>
      <c r="Q86" s="72" t="s">
        <v>136</v>
      </c>
      <c r="R86" s="72" t="s">
        <v>137</v>
      </c>
      <c r="S86" s="72" t="s">
        <v>138</v>
      </c>
      <c r="T86" s="73" t="s">
        <v>139</v>
      </c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65" s="2" customFormat="1" ht="22.9" customHeight="1">
      <c r="A87" s="37"/>
      <c r="B87" s="38"/>
      <c r="C87" s="78" t="s">
        <v>140</v>
      </c>
      <c r="D87" s="39"/>
      <c r="E87" s="39"/>
      <c r="F87" s="39"/>
      <c r="G87" s="39"/>
      <c r="H87" s="39"/>
      <c r="I87" s="39"/>
      <c r="J87" s="149">
        <f>BK87</f>
        <v>0</v>
      </c>
      <c r="K87" s="39"/>
      <c r="L87" s="42"/>
      <c r="M87" s="74"/>
      <c r="N87" s="150"/>
      <c r="O87" s="75"/>
      <c r="P87" s="151">
        <f>P88+P221</f>
        <v>0</v>
      </c>
      <c r="Q87" s="75"/>
      <c r="R87" s="151">
        <f>R88+R221</f>
        <v>229.58564559118003</v>
      </c>
      <c r="S87" s="75"/>
      <c r="T87" s="152">
        <f>T88+T221</f>
        <v>0</v>
      </c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T87" s="20" t="s">
        <v>68</v>
      </c>
      <c r="AU87" s="20" t="s">
        <v>126</v>
      </c>
      <c r="BK87" s="153">
        <f>BK88+BK221</f>
        <v>0</v>
      </c>
    </row>
    <row r="88" spans="1:65" s="11" customFormat="1" ht="25.9" customHeight="1">
      <c r="B88" s="154"/>
      <c r="C88" s="155"/>
      <c r="D88" s="156" t="s">
        <v>68</v>
      </c>
      <c r="E88" s="157" t="s">
        <v>218</v>
      </c>
      <c r="F88" s="157" t="s">
        <v>219</v>
      </c>
      <c r="G88" s="155"/>
      <c r="H88" s="155"/>
      <c r="I88" s="158"/>
      <c r="J88" s="159">
        <f>BK88</f>
        <v>0</v>
      </c>
      <c r="K88" s="155"/>
      <c r="L88" s="160"/>
      <c r="M88" s="161"/>
      <c r="N88" s="162"/>
      <c r="O88" s="162"/>
      <c r="P88" s="163">
        <f>P89+P125+P167+P191+P210</f>
        <v>0</v>
      </c>
      <c r="Q88" s="162"/>
      <c r="R88" s="163">
        <f>R89+R125+R167+R191+R210</f>
        <v>229.51142959118002</v>
      </c>
      <c r="S88" s="162"/>
      <c r="T88" s="164">
        <f>T89+T125+T167+T191+T210</f>
        <v>0</v>
      </c>
      <c r="AR88" s="165" t="s">
        <v>77</v>
      </c>
      <c r="AT88" s="166" t="s">
        <v>68</v>
      </c>
      <c r="AU88" s="166" t="s">
        <v>69</v>
      </c>
      <c r="AY88" s="165" t="s">
        <v>144</v>
      </c>
      <c r="BK88" s="167">
        <f>BK89+BK125+BK167+BK191+BK210</f>
        <v>0</v>
      </c>
    </row>
    <row r="89" spans="1:65" s="11" customFormat="1" ht="22.9" customHeight="1">
      <c r="B89" s="154"/>
      <c r="C89" s="155"/>
      <c r="D89" s="156" t="s">
        <v>68</v>
      </c>
      <c r="E89" s="198" t="s">
        <v>77</v>
      </c>
      <c r="F89" s="198" t="s">
        <v>220</v>
      </c>
      <c r="G89" s="155"/>
      <c r="H89" s="155"/>
      <c r="I89" s="158"/>
      <c r="J89" s="199">
        <f>BK89</f>
        <v>0</v>
      </c>
      <c r="K89" s="155"/>
      <c r="L89" s="160"/>
      <c r="M89" s="161"/>
      <c r="N89" s="162"/>
      <c r="O89" s="162"/>
      <c r="P89" s="163">
        <f>SUM(P90:P124)</f>
        <v>0</v>
      </c>
      <c r="Q89" s="162"/>
      <c r="R89" s="163">
        <f>SUM(R90:R124)</f>
        <v>0</v>
      </c>
      <c r="S89" s="162"/>
      <c r="T89" s="164">
        <f>SUM(T90:T124)</f>
        <v>0</v>
      </c>
      <c r="AR89" s="165" t="s">
        <v>77</v>
      </c>
      <c r="AT89" s="166" t="s">
        <v>68</v>
      </c>
      <c r="AU89" s="166" t="s">
        <v>77</v>
      </c>
      <c r="AY89" s="165" t="s">
        <v>144</v>
      </c>
      <c r="BK89" s="167">
        <f>SUM(BK90:BK124)</f>
        <v>0</v>
      </c>
    </row>
    <row r="90" spans="1:65" s="2" customFormat="1" ht="24.2" customHeight="1">
      <c r="A90" s="37"/>
      <c r="B90" s="38"/>
      <c r="C90" s="168" t="s">
        <v>77</v>
      </c>
      <c r="D90" s="168" t="s">
        <v>145</v>
      </c>
      <c r="E90" s="169" t="s">
        <v>828</v>
      </c>
      <c r="F90" s="170" t="s">
        <v>829</v>
      </c>
      <c r="G90" s="171" t="s">
        <v>254</v>
      </c>
      <c r="H90" s="172">
        <v>83.16</v>
      </c>
      <c r="I90" s="173"/>
      <c r="J90" s="174">
        <f>ROUND(I90*H90,2)</f>
        <v>0</v>
      </c>
      <c r="K90" s="170" t="s">
        <v>157</v>
      </c>
      <c r="L90" s="42"/>
      <c r="M90" s="175" t="s">
        <v>19</v>
      </c>
      <c r="N90" s="176" t="s">
        <v>40</v>
      </c>
      <c r="O90" s="67"/>
      <c r="P90" s="177">
        <f>O90*H90</f>
        <v>0</v>
      </c>
      <c r="Q90" s="177">
        <v>0</v>
      </c>
      <c r="R90" s="177">
        <f>Q90*H90</f>
        <v>0</v>
      </c>
      <c r="S90" s="177">
        <v>0</v>
      </c>
      <c r="T90" s="178">
        <f>S90*H90</f>
        <v>0</v>
      </c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R90" s="179" t="s">
        <v>165</v>
      </c>
      <c r="AT90" s="179" t="s">
        <v>145</v>
      </c>
      <c r="AU90" s="179" t="s">
        <v>79</v>
      </c>
      <c r="AY90" s="20" t="s">
        <v>144</v>
      </c>
      <c r="BE90" s="180">
        <f>IF(N90="základní",J90,0)</f>
        <v>0</v>
      </c>
      <c r="BF90" s="180">
        <f>IF(N90="snížená",J90,0)</f>
        <v>0</v>
      </c>
      <c r="BG90" s="180">
        <f>IF(N90="zákl. přenesená",J90,0)</f>
        <v>0</v>
      </c>
      <c r="BH90" s="180">
        <f>IF(N90="sníž. přenesená",J90,0)</f>
        <v>0</v>
      </c>
      <c r="BI90" s="180">
        <f>IF(N90="nulová",J90,0)</f>
        <v>0</v>
      </c>
      <c r="BJ90" s="20" t="s">
        <v>77</v>
      </c>
      <c r="BK90" s="180">
        <f>ROUND(I90*H90,2)</f>
        <v>0</v>
      </c>
      <c r="BL90" s="20" t="s">
        <v>165</v>
      </c>
      <c r="BM90" s="179" t="s">
        <v>2028</v>
      </c>
    </row>
    <row r="91" spans="1:65" s="2" customFormat="1" ht="19.5">
      <c r="A91" s="37"/>
      <c r="B91" s="38"/>
      <c r="C91" s="39"/>
      <c r="D91" s="181" t="s">
        <v>152</v>
      </c>
      <c r="E91" s="39"/>
      <c r="F91" s="182" t="s">
        <v>829</v>
      </c>
      <c r="G91" s="39"/>
      <c r="H91" s="39"/>
      <c r="I91" s="183"/>
      <c r="J91" s="39"/>
      <c r="K91" s="39"/>
      <c r="L91" s="42"/>
      <c r="M91" s="184"/>
      <c r="N91" s="185"/>
      <c r="O91" s="67"/>
      <c r="P91" s="67"/>
      <c r="Q91" s="67"/>
      <c r="R91" s="67"/>
      <c r="S91" s="67"/>
      <c r="T91" s="68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T91" s="20" t="s">
        <v>152</v>
      </c>
      <c r="AU91" s="20" t="s">
        <v>79</v>
      </c>
    </row>
    <row r="92" spans="1:65" s="2" customFormat="1" ht="11.25">
      <c r="A92" s="37"/>
      <c r="B92" s="38"/>
      <c r="C92" s="39"/>
      <c r="D92" s="186" t="s">
        <v>153</v>
      </c>
      <c r="E92" s="39"/>
      <c r="F92" s="187" t="s">
        <v>831</v>
      </c>
      <c r="G92" s="39"/>
      <c r="H92" s="39"/>
      <c r="I92" s="183"/>
      <c r="J92" s="39"/>
      <c r="K92" s="39"/>
      <c r="L92" s="42"/>
      <c r="M92" s="184"/>
      <c r="N92" s="185"/>
      <c r="O92" s="67"/>
      <c r="P92" s="67"/>
      <c r="Q92" s="67"/>
      <c r="R92" s="67"/>
      <c r="S92" s="67"/>
      <c r="T92" s="68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T92" s="20" t="s">
        <v>153</v>
      </c>
      <c r="AU92" s="20" t="s">
        <v>79</v>
      </c>
    </row>
    <row r="93" spans="1:65" s="13" customFormat="1" ht="11.25">
      <c r="B93" s="200"/>
      <c r="C93" s="201"/>
      <c r="D93" s="181" t="s">
        <v>226</v>
      </c>
      <c r="E93" s="202" t="s">
        <v>19</v>
      </c>
      <c r="F93" s="203" t="s">
        <v>2029</v>
      </c>
      <c r="G93" s="201"/>
      <c r="H93" s="202" t="s">
        <v>19</v>
      </c>
      <c r="I93" s="204"/>
      <c r="J93" s="201"/>
      <c r="K93" s="201"/>
      <c r="L93" s="205"/>
      <c r="M93" s="206"/>
      <c r="N93" s="207"/>
      <c r="O93" s="207"/>
      <c r="P93" s="207"/>
      <c r="Q93" s="207"/>
      <c r="R93" s="207"/>
      <c r="S93" s="207"/>
      <c r="T93" s="208"/>
      <c r="AT93" s="209" t="s">
        <v>226</v>
      </c>
      <c r="AU93" s="209" t="s">
        <v>79</v>
      </c>
      <c r="AV93" s="13" t="s">
        <v>77</v>
      </c>
      <c r="AW93" s="13" t="s">
        <v>31</v>
      </c>
      <c r="AX93" s="13" t="s">
        <v>69</v>
      </c>
      <c r="AY93" s="209" t="s">
        <v>144</v>
      </c>
    </row>
    <row r="94" spans="1:65" s="14" customFormat="1" ht="11.25">
      <c r="B94" s="210"/>
      <c r="C94" s="211"/>
      <c r="D94" s="181" t="s">
        <v>226</v>
      </c>
      <c r="E94" s="212" t="s">
        <v>19</v>
      </c>
      <c r="F94" s="213" t="s">
        <v>2030</v>
      </c>
      <c r="G94" s="211"/>
      <c r="H94" s="214">
        <v>83.16</v>
      </c>
      <c r="I94" s="215"/>
      <c r="J94" s="211"/>
      <c r="K94" s="211"/>
      <c r="L94" s="216"/>
      <c r="M94" s="217"/>
      <c r="N94" s="218"/>
      <c r="O94" s="218"/>
      <c r="P94" s="218"/>
      <c r="Q94" s="218"/>
      <c r="R94" s="218"/>
      <c r="S94" s="218"/>
      <c r="T94" s="219"/>
      <c r="AT94" s="220" t="s">
        <v>226</v>
      </c>
      <c r="AU94" s="220" t="s">
        <v>79</v>
      </c>
      <c r="AV94" s="14" t="s">
        <v>79</v>
      </c>
      <c r="AW94" s="14" t="s">
        <v>31</v>
      </c>
      <c r="AX94" s="14" t="s">
        <v>77</v>
      </c>
      <c r="AY94" s="220" t="s">
        <v>144</v>
      </c>
    </row>
    <row r="95" spans="1:65" s="2" customFormat="1" ht="33" customHeight="1">
      <c r="A95" s="37"/>
      <c r="B95" s="38"/>
      <c r="C95" s="168" t="s">
        <v>79</v>
      </c>
      <c r="D95" s="168" t="s">
        <v>145</v>
      </c>
      <c r="E95" s="169" t="s">
        <v>937</v>
      </c>
      <c r="F95" s="170" t="s">
        <v>938</v>
      </c>
      <c r="G95" s="171" t="s">
        <v>223</v>
      </c>
      <c r="H95" s="172">
        <v>79.334999999999994</v>
      </c>
      <c r="I95" s="173"/>
      <c r="J95" s="174">
        <f>ROUND(I95*H95,2)</f>
        <v>0</v>
      </c>
      <c r="K95" s="170" t="s">
        <v>157</v>
      </c>
      <c r="L95" s="42"/>
      <c r="M95" s="175" t="s">
        <v>19</v>
      </c>
      <c r="N95" s="176" t="s">
        <v>40</v>
      </c>
      <c r="O95" s="67"/>
      <c r="P95" s="177">
        <f>O95*H95</f>
        <v>0</v>
      </c>
      <c r="Q95" s="177">
        <v>0</v>
      </c>
      <c r="R95" s="177">
        <f>Q95*H95</f>
        <v>0</v>
      </c>
      <c r="S95" s="177">
        <v>0</v>
      </c>
      <c r="T95" s="178">
        <f>S95*H95</f>
        <v>0</v>
      </c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R95" s="179" t="s">
        <v>165</v>
      </c>
      <c r="AT95" s="179" t="s">
        <v>145</v>
      </c>
      <c r="AU95" s="179" t="s">
        <v>79</v>
      </c>
      <c r="AY95" s="20" t="s">
        <v>144</v>
      </c>
      <c r="BE95" s="180">
        <f>IF(N95="základní",J95,0)</f>
        <v>0</v>
      </c>
      <c r="BF95" s="180">
        <f>IF(N95="snížená",J95,0)</f>
        <v>0</v>
      </c>
      <c r="BG95" s="180">
        <f>IF(N95="zákl. přenesená",J95,0)</f>
        <v>0</v>
      </c>
      <c r="BH95" s="180">
        <f>IF(N95="sníž. přenesená",J95,0)</f>
        <v>0</v>
      </c>
      <c r="BI95" s="180">
        <f>IF(N95="nulová",J95,0)</f>
        <v>0</v>
      </c>
      <c r="BJ95" s="20" t="s">
        <v>77</v>
      </c>
      <c r="BK95" s="180">
        <f>ROUND(I95*H95,2)</f>
        <v>0</v>
      </c>
      <c r="BL95" s="20" t="s">
        <v>165</v>
      </c>
      <c r="BM95" s="179" t="s">
        <v>2031</v>
      </c>
    </row>
    <row r="96" spans="1:65" s="2" customFormat="1" ht="19.5">
      <c r="A96" s="37"/>
      <c r="B96" s="38"/>
      <c r="C96" s="39"/>
      <c r="D96" s="181" t="s">
        <v>152</v>
      </c>
      <c r="E96" s="39"/>
      <c r="F96" s="182" t="s">
        <v>938</v>
      </c>
      <c r="G96" s="39"/>
      <c r="H96" s="39"/>
      <c r="I96" s="183"/>
      <c r="J96" s="39"/>
      <c r="K96" s="39"/>
      <c r="L96" s="42"/>
      <c r="M96" s="184"/>
      <c r="N96" s="185"/>
      <c r="O96" s="67"/>
      <c r="P96" s="67"/>
      <c r="Q96" s="67"/>
      <c r="R96" s="67"/>
      <c r="S96" s="67"/>
      <c r="T96" s="68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T96" s="20" t="s">
        <v>152</v>
      </c>
      <c r="AU96" s="20" t="s">
        <v>79</v>
      </c>
    </row>
    <row r="97" spans="1:65" s="2" customFormat="1" ht="11.25">
      <c r="A97" s="37"/>
      <c r="B97" s="38"/>
      <c r="C97" s="39"/>
      <c r="D97" s="186" t="s">
        <v>153</v>
      </c>
      <c r="E97" s="39"/>
      <c r="F97" s="187" t="s">
        <v>940</v>
      </c>
      <c r="G97" s="39"/>
      <c r="H97" s="39"/>
      <c r="I97" s="183"/>
      <c r="J97" s="39"/>
      <c r="K97" s="39"/>
      <c r="L97" s="42"/>
      <c r="M97" s="184"/>
      <c r="N97" s="185"/>
      <c r="O97" s="67"/>
      <c r="P97" s="67"/>
      <c r="Q97" s="67"/>
      <c r="R97" s="67"/>
      <c r="S97" s="67"/>
      <c r="T97" s="68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T97" s="20" t="s">
        <v>153</v>
      </c>
      <c r="AU97" s="20" t="s">
        <v>79</v>
      </c>
    </row>
    <row r="98" spans="1:65" s="13" customFormat="1" ht="11.25">
      <c r="B98" s="200"/>
      <c r="C98" s="201"/>
      <c r="D98" s="181" t="s">
        <v>226</v>
      </c>
      <c r="E98" s="202" t="s">
        <v>19</v>
      </c>
      <c r="F98" s="203" t="s">
        <v>2029</v>
      </c>
      <c r="G98" s="201"/>
      <c r="H98" s="202" t="s">
        <v>19</v>
      </c>
      <c r="I98" s="204"/>
      <c r="J98" s="201"/>
      <c r="K98" s="201"/>
      <c r="L98" s="205"/>
      <c r="M98" s="206"/>
      <c r="N98" s="207"/>
      <c r="O98" s="207"/>
      <c r="P98" s="207"/>
      <c r="Q98" s="207"/>
      <c r="R98" s="207"/>
      <c r="S98" s="207"/>
      <c r="T98" s="208"/>
      <c r="AT98" s="209" t="s">
        <v>226</v>
      </c>
      <c r="AU98" s="209" t="s">
        <v>79</v>
      </c>
      <c r="AV98" s="13" t="s">
        <v>77</v>
      </c>
      <c r="AW98" s="13" t="s">
        <v>31</v>
      </c>
      <c r="AX98" s="13" t="s">
        <v>69</v>
      </c>
      <c r="AY98" s="209" t="s">
        <v>144</v>
      </c>
    </row>
    <row r="99" spans="1:65" s="14" customFormat="1" ht="11.25">
      <c r="B99" s="210"/>
      <c r="C99" s="211"/>
      <c r="D99" s="181" t="s">
        <v>226</v>
      </c>
      <c r="E99" s="212" t="s">
        <v>19</v>
      </c>
      <c r="F99" s="213" t="s">
        <v>2032</v>
      </c>
      <c r="G99" s="211"/>
      <c r="H99" s="214">
        <v>79.334999999999994</v>
      </c>
      <c r="I99" s="215"/>
      <c r="J99" s="211"/>
      <c r="K99" s="211"/>
      <c r="L99" s="216"/>
      <c r="M99" s="217"/>
      <c r="N99" s="218"/>
      <c r="O99" s="218"/>
      <c r="P99" s="218"/>
      <c r="Q99" s="218"/>
      <c r="R99" s="218"/>
      <c r="S99" s="218"/>
      <c r="T99" s="219"/>
      <c r="AT99" s="220" t="s">
        <v>226</v>
      </c>
      <c r="AU99" s="220" t="s">
        <v>79</v>
      </c>
      <c r="AV99" s="14" t="s">
        <v>79</v>
      </c>
      <c r="AW99" s="14" t="s">
        <v>31</v>
      </c>
      <c r="AX99" s="14" t="s">
        <v>77</v>
      </c>
      <c r="AY99" s="220" t="s">
        <v>144</v>
      </c>
    </row>
    <row r="100" spans="1:65" s="2" customFormat="1" ht="44.25" customHeight="1">
      <c r="A100" s="37"/>
      <c r="B100" s="38"/>
      <c r="C100" s="168" t="s">
        <v>160</v>
      </c>
      <c r="D100" s="168" t="s">
        <v>145</v>
      </c>
      <c r="E100" s="169" t="s">
        <v>2033</v>
      </c>
      <c r="F100" s="170" t="s">
        <v>2034</v>
      </c>
      <c r="G100" s="171" t="s">
        <v>223</v>
      </c>
      <c r="H100" s="172">
        <v>14.88</v>
      </c>
      <c r="I100" s="173"/>
      <c r="J100" s="174">
        <f>ROUND(I100*H100,2)</f>
        <v>0</v>
      </c>
      <c r="K100" s="170" t="s">
        <v>157</v>
      </c>
      <c r="L100" s="42"/>
      <c r="M100" s="175" t="s">
        <v>19</v>
      </c>
      <c r="N100" s="176" t="s">
        <v>40</v>
      </c>
      <c r="O100" s="67"/>
      <c r="P100" s="177">
        <f>O100*H100</f>
        <v>0</v>
      </c>
      <c r="Q100" s="177">
        <v>0</v>
      </c>
      <c r="R100" s="177">
        <f>Q100*H100</f>
        <v>0</v>
      </c>
      <c r="S100" s="177">
        <v>0</v>
      </c>
      <c r="T100" s="178">
        <f>S100*H100</f>
        <v>0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R100" s="179" t="s">
        <v>165</v>
      </c>
      <c r="AT100" s="179" t="s">
        <v>145</v>
      </c>
      <c r="AU100" s="179" t="s">
        <v>79</v>
      </c>
      <c r="AY100" s="20" t="s">
        <v>144</v>
      </c>
      <c r="BE100" s="180">
        <f>IF(N100="základní",J100,0)</f>
        <v>0</v>
      </c>
      <c r="BF100" s="180">
        <f>IF(N100="snížená",J100,0)</f>
        <v>0</v>
      </c>
      <c r="BG100" s="180">
        <f>IF(N100="zákl. přenesená",J100,0)</f>
        <v>0</v>
      </c>
      <c r="BH100" s="180">
        <f>IF(N100="sníž. přenesená",J100,0)</f>
        <v>0</v>
      </c>
      <c r="BI100" s="180">
        <f>IF(N100="nulová",J100,0)</f>
        <v>0</v>
      </c>
      <c r="BJ100" s="20" t="s">
        <v>77</v>
      </c>
      <c r="BK100" s="180">
        <f>ROUND(I100*H100,2)</f>
        <v>0</v>
      </c>
      <c r="BL100" s="20" t="s">
        <v>165</v>
      </c>
      <c r="BM100" s="179" t="s">
        <v>2035</v>
      </c>
    </row>
    <row r="101" spans="1:65" s="2" customFormat="1" ht="29.25">
      <c r="A101" s="37"/>
      <c r="B101" s="38"/>
      <c r="C101" s="39"/>
      <c r="D101" s="181" t="s">
        <v>152</v>
      </c>
      <c r="E101" s="39"/>
      <c r="F101" s="182" t="s">
        <v>2034</v>
      </c>
      <c r="G101" s="39"/>
      <c r="H101" s="39"/>
      <c r="I101" s="183"/>
      <c r="J101" s="39"/>
      <c r="K101" s="39"/>
      <c r="L101" s="42"/>
      <c r="M101" s="184"/>
      <c r="N101" s="185"/>
      <c r="O101" s="67"/>
      <c r="P101" s="67"/>
      <c r="Q101" s="67"/>
      <c r="R101" s="67"/>
      <c r="S101" s="67"/>
      <c r="T101" s="68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T101" s="20" t="s">
        <v>152</v>
      </c>
      <c r="AU101" s="20" t="s">
        <v>79</v>
      </c>
    </row>
    <row r="102" spans="1:65" s="2" customFormat="1" ht="11.25">
      <c r="A102" s="37"/>
      <c r="B102" s="38"/>
      <c r="C102" s="39"/>
      <c r="D102" s="186" t="s">
        <v>153</v>
      </c>
      <c r="E102" s="39"/>
      <c r="F102" s="187" t="s">
        <v>2036</v>
      </c>
      <c r="G102" s="39"/>
      <c r="H102" s="39"/>
      <c r="I102" s="183"/>
      <c r="J102" s="39"/>
      <c r="K102" s="39"/>
      <c r="L102" s="42"/>
      <c r="M102" s="184"/>
      <c r="N102" s="185"/>
      <c r="O102" s="67"/>
      <c r="P102" s="67"/>
      <c r="Q102" s="67"/>
      <c r="R102" s="67"/>
      <c r="S102" s="67"/>
      <c r="T102" s="68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T102" s="20" t="s">
        <v>153</v>
      </c>
      <c r="AU102" s="20" t="s">
        <v>79</v>
      </c>
    </row>
    <row r="103" spans="1:65" s="13" customFormat="1" ht="11.25">
      <c r="B103" s="200"/>
      <c r="C103" s="201"/>
      <c r="D103" s="181" t="s">
        <v>226</v>
      </c>
      <c r="E103" s="202" t="s">
        <v>19</v>
      </c>
      <c r="F103" s="203" t="s">
        <v>2029</v>
      </c>
      <c r="G103" s="201"/>
      <c r="H103" s="202" t="s">
        <v>19</v>
      </c>
      <c r="I103" s="204"/>
      <c r="J103" s="201"/>
      <c r="K103" s="201"/>
      <c r="L103" s="205"/>
      <c r="M103" s="206"/>
      <c r="N103" s="207"/>
      <c r="O103" s="207"/>
      <c r="P103" s="207"/>
      <c r="Q103" s="207"/>
      <c r="R103" s="207"/>
      <c r="S103" s="207"/>
      <c r="T103" s="208"/>
      <c r="AT103" s="209" t="s">
        <v>226</v>
      </c>
      <c r="AU103" s="209" t="s">
        <v>79</v>
      </c>
      <c r="AV103" s="13" t="s">
        <v>77</v>
      </c>
      <c r="AW103" s="13" t="s">
        <v>31</v>
      </c>
      <c r="AX103" s="13" t="s">
        <v>69</v>
      </c>
      <c r="AY103" s="209" t="s">
        <v>144</v>
      </c>
    </row>
    <row r="104" spans="1:65" s="14" customFormat="1" ht="11.25">
      <c r="B104" s="210"/>
      <c r="C104" s="211"/>
      <c r="D104" s="181" t="s">
        <v>226</v>
      </c>
      <c r="E104" s="212" t="s">
        <v>19</v>
      </c>
      <c r="F104" s="213" t="s">
        <v>2037</v>
      </c>
      <c r="G104" s="211"/>
      <c r="H104" s="214">
        <v>14.88</v>
      </c>
      <c r="I104" s="215"/>
      <c r="J104" s="211"/>
      <c r="K104" s="211"/>
      <c r="L104" s="216"/>
      <c r="M104" s="217"/>
      <c r="N104" s="218"/>
      <c r="O104" s="218"/>
      <c r="P104" s="218"/>
      <c r="Q104" s="218"/>
      <c r="R104" s="218"/>
      <c r="S104" s="218"/>
      <c r="T104" s="219"/>
      <c r="AT104" s="220" t="s">
        <v>226</v>
      </c>
      <c r="AU104" s="220" t="s">
        <v>79</v>
      </c>
      <c r="AV104" s="14" t="s">
        <v>79</v>
      </c>
      <c r="AW104" s="14" t="s">
        <v>31</v>
      </c>
      <c r="AX104" s="14" t="s">
        <v>77</v>
      </c>
      <c r="AY104" s="220" t="s">
        <v>144</v>
      </c>
    </row>
    <row r="105" spans="1:65" s="2" customFormat="1" ht="62.65" customHeight="1">
      <c r="A105" s="37"/>
      <c r="B105" s="38"/>
      <c r="C105" s="168" t="s">
        <v>165</v>
      </c>
      <c r="D105" s="168" t="s">
        <v>145</v>
      </c>
      <c r="E105" s="169" t="s">
        <v>960</v>
      </c>
      <c r="F105" s="170" t="s">
        <v>961</v>
      </c>
      <c r="G105" s="171" t="s">
        <v>223</v>
      </c>
      <c r="H105" s="172">
        <v>110.84699999999999</v>
      </c>
      <c r="I105" s="173"/>
      <c r="J105" s="174">
        <f>ROUND(I105*H105,2)</f>
        <v>0</v>
      </c>
      <c r="K105" s="170" t="s">
        <v>157</v>
      </c>
      <c r="L105" s="42"/>
      <c r="M105" s="175" t="s">
        <v>19</v>
      </c>
      <c r="N105" s="176" t="s">
        <v>40</v>
      </c>
      <c r="O105" s="67"/>
      <c r="P105" s="177">
        <f>O105*H105</f>
        <v>0</v>
      </c>
      <c r="Q105" s="177">
        <v>0</v>
      </c>
      <c r="R105" s="177">
        <f>Q105*H105</f>
        <v>0</v>
      </c>
      <c r="S105" s="177">
        <v>0</v>
      </c>
      <c r="T105" s="178">
        <f>S105*H105</f>
        <v>0</v>
      </c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R105" s="179" t="s">
        <v>165</v>
      </c>
      <c r="AT105" s="179" t="s">
        <v>145</v>
      </c>
      <c r="AU105" s="179" t="s">
        <v>79</v>
      </c>
      <c r="AY105" s="20" t="s">
        <v>144</v>
      </c>
      <c r="BE105" s="180">
        <f>IF(N105="základní",J105,0)</f>
        <v>0</v>
      </c>
      <c r="BF105" s="180">
        <f>IF(N105="snížená",J105,0)</f>
        <v>0</v>
      </c>
      <c r="BG105" s="180">
        <f>IF(N105="zákl. přenesená",J105,0)</f>
        <v>0</v>
      </c>
      <c r="BH105" s="180">
        <f>IF(N105="sníž. přenesená",J105,0)</f>
        <v>0</v>
      </c>
      <c r="BI105" s="180">
        <f>IF(N105="nulová",J105,0)</f>
        <v>0</v>
      </c>
      <c r="BJ105" s="20" t="s">
        <v>77</v>
      </c>
      <c r="BK105" s="180">
        <f>ROUND(I105*H105,2)</f>
        <v>0</v>
      </c>
      <c r="BL105" s="20" t="s">
        <v>165</v>
      </c>
      <c r="BM105" s="179" t="s">
        <v>2038</v>
      </c>
    </row>
    <row r="106" spans="1:65" s="2" customFormat="1" ht="39">
      <c r="A106" s="37"/>
      <c r="B106" s="38"/>
      <c r="C106" s="39"/>
      <c r="D106" s="181" t="s">
        <v>152</v>
      </c>
      <c r="E106" s="39"/>
      <c r="F106" s="182" t="s">
        <v>961</v>
      </c>
      <c r="G106" s="39"/>
      <c r="H106" s="39"/>
      <c r="I106" s="183"/>
      <c r="J106" s="39"/>
      <c r="K106" s="39"/>
      <c r="L106" s="42"/>
      <c r="M106" s="184"/>
      <c r="N106" s="185"/>
      <c r="O106" s="67"/>
      <c r="P106" s="67"/>
      <c r="Q106" s="67"/>
      <c r="R106" s="67"/>
      <c r="S106" s="67"/>
      <c r="T106" s="68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T106" s="20" t="s">
        <v>152</v>
      </c>
      <c r="AU106" s="20" t="s">
        <v>79</v>
      </c>
    </row>
    <row r="107" spans="1:65" s="2" customFormat="1" ht="11.25">
      <c r="A107" s="37"/>
      <c r="B107" s="38"/>
      <c r="C107" s="39"/>
      <c r="D107" s="186" t="s">
        <v>153</v>
      </c>
      <c r="E107" s="39"/>
      <c r="F107" s="187" t="s">
        <v>963</v>
      </c>
      <c r="G107" s="39"/>
      <c r="H107" s="39"/>
      <c r="I107" s="183"/>
      <c r="J107" s="39"/>
      <c r="K107" s="39"/>
      <c r="L107" s="42"/>
      <c r="M107" s="184"/>
      <c r="N107" s="185"/>
      <c r="O107" s="67"/>
      <c r="P107" s="67"/>
      <c r="Q107" s="67"/>
      <c r="R107" s="67"/>
      <c r="S107" s="67"/>
      <c r="T107" s="68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T107" s="20" t="s">
        <v>153</v>
      </c>
      <c r="AU107" s="20" t="s">
        <v>79</v>
      </c>
    </row>
    <row r="108" spans="1:65" s="13" customFormat="1" ht="11.25">
      <c r="B108" s="200"/>
      <c r="C108" s="201"/>
      <c r="D108" s="181" t="s">
        <v>226</v>
      </c>
      <c r="E108" s="202" t="s">
        <v>19</v>
      </c>
      <c r="F108" s="203" t="s">
        <v>2029</v>
      </c>
      <c r="G108" s="201"/>
      <c r="H108" s="202" t="s">
        <v>19</v>
      </c>
      <c r="I108" s="204"/>
      <c r="J108" s="201"/>
      <c r="K108" s="201"/>
      <c r="L108" s="205"/>
      <c r="M108" s="206"/>
      <c r="N108" s="207"/>
      <c r="O108" s="207"/>
      <c r="P108" s="207"/>
      <c r="Q108" s="207"/>
      <c r="R108" s="207"/>
      <c r="S108" s="207"/>
      <c r="T108" s="208"/>
      <c r="AT108" s="209" t="s">
        <v>226</v>
      </c>
      <c r="AU108" s="209" t="s">
        <v>79</v>
      </c>
      <c r="AV108" s="13" t="s">
        <v>77</v>
      </c>
      <c r="AW108" s="13" t="s">
        <v>31</v>
      </c>
      <c r="AX108" s="13" t="s">
        <v>69</v>
      </c>
      <c r="AY108" s="209" t="s">
        <v>144</v>
      </c>
    </row>
    <row r="109" spans="1:65" s="14" customFormat="1" ht="11.25">
      <c r="B109" s="210"/>
      <c r="C109" s="211"/>
      <c r="D109" s="181" t="s">
        <v>226</v>
      </c>
      <c r="E109" s="212" t="s">
        <v>19</v>
      </c>
      <c r="F109" s="213" t="s">
        <v>2039</v>
      </c>
      <c r="G109" s="211"/>
      <c r="H109" s="214">
        <v>110.84699999999999</v>
      </c>
      <c r="I109" s="215"/>
      <c r="J109" s="211"/>
      <c r="K109" s="211"/>
      <c r="L109" s="216"/>
      <c r="M109" s="217"/>
      <c r="N109" s="218"/>
      <c r="O109" s="218"/>
      <c r="P109" s="218"/>
      <c r="Q109" s="218"/>
      <c r="R109" s="218"/>
      <c r="S109" s="218"/>
      <c r="T109" s="219"/>
      <c r="AT109" s="220" t="s">
        <v>226</v>
      </c>
      <c r="AU109" s="220" t="s">
        <v>79</v>
      </c>
      <c r="AV109" s="14" t="s">
        <v>79</v>
      </c>
      <c r="AW109" s="14" t="s">
        <v>31</v>
      </c>
      <c r="AX109" s="14" t="s">
        <v>77</v>
      </c>
      <c r="AY109" s="220" t="s">
        <v>144</v>
      </c>
    </row>
    <row r="110" spans="1:65" s="2" customFormat="1" ht="44.25" customHeight="1">
      <c r="A110" s="37"/>
      <c r="B110" s="38"/>
      <c r="C110" s="168" t="s">
        <v>143</v>
      </c>
      <c r="D110" s="168" t="s">
        <v>145</v>
      </c>
      <c r="E110" s="169" t="s">
        <v>319</v>
      </c>
      <c r="F110" s="170" t="s">
        <v>320</v>
      </c>
      <c r="G110" s="171" t="s">
        <v>296</v>
      </c>
      <c r="H110" s="172">
        <v>188.44</v>
      </c>
      <c r="I110" s="173"/>
      <c r="J110" s="174">
        <f>ROUND(I110*H110,2)</f>
        <v>0</v>
      </c>
      <c r="K110" s="170" t="s">
        <v>157</v>
      </c>
      <c r="L110" s="42"/>
      <c r="M110" s="175" t="s">
        <v>19</v>
      </c>
      <c r="N110" s="176" t="s">
        <v>40</v>
      </c>
      <c r="O110" s="67"/>
      <c r="P110" s="177">
        <f>O110*H110</f>
        <v>0</v>
      </c>
      <c r="Q110" s="177">
        <v>0</v>
      </c>
      <c r="R110" s="177">
        <f>Q110*H110</f>
        <v>0</v>
      </c>
      <c r="S110" s="177">
        <v>0</v>
      </c>
      <c r="T110" s="178">
        <f>S110*H110</f>
        <v>0</v>
      </c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R110" s="179" t="s">
        <v>165</v>
      </c>
      <c r="AT110" s="179" t="s">
        <v>145</v>
      </c>
      <c r="AU110" s="179" t="s">
        <v>79</v>
      </c>
      <c r="AY110" s="20" t="s">
        <v>144</v>
      </c>
      <c r="BE110" s="180">
        <f>IF(N110="základní",J110,0)</f>
        <v>0</v>
      </c>
      <c r="BF110" s="180">
        <f>IF(N110="snížená",J110,0)</f>
        <v>0</v>
      </c>
      <c r="BG110" s="180">
        <f>IF(N110="zákl. přenesená",J110,0)</f>
        <v>0</v>
      </c>
      <c r="BH110" s="180">
        <f>IF(N110="sníž. přenesená",J110,0)</f>
        <v>0</v>
      </c>
      <c r="BI110" s="180">
        <f>IF(N110="nulová",J110,0)</f>
        <v>0</v>
      </c>
      <c r="BJ110" s="20" t="s">
        <v>77</v>
      </c>
      <c r="BK110" s="180">
        <f>ROUND(I110*H110,2)</f>
        <v>0</v>
      </c>
      <c r="BL110" s="20" t="s">
        <v>165</v>
      </c>
      <c r="BM110" s="179" t="s">
        <v>2040</v>
      </c>
    </row>
    <row r="111" spans="1:65" s="2" customFormat="1" ht="29.25">
      <c r="A111" s="37"/>
      <c r="B111" s="38"/>
      <c r="C111" s="39"/>
      <c r="D111" s="181" t="s">
        <v>152</v>
      </c>
      <c r="E111" s="39"/>
      <c r="F111" s="182" t="s">
        <v>320</v>
      </c>
      <c r="G111" s="39"/>
      <c r="H111" s="39"/>
      <c r="I111" s="183"/>
      <c r="J111" s="39"/>
      <c r="K111" s="39"/>
      <c r="L111" s="42"/>
      <c r="M111" s="184"/>
      <c r="N111" s="185"/>
      <c r="O111" s="67"/>
      <c r="P111" s="67"/>
      <c r="Q111" s="67"/>
      <c r="R111" s="67"/>
      <c r="S111" s="67"/>
      <c r="T111" s="68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T111" s="20" t="s">
        <v>152</v>
      </c>
      <c r="AU111" s="20" t="s">
        <v>79</v>
      </c>
    </row>
    <row r="112" spans="1:65" s="2" customFormat="1" ht="11.25">
      <c r="A112" s="37"/>
      <c r="B112" s="38"/>
      <c r="C112" s="39"/>
      <c r="D112" s="186" t="s">
        <v>153</v>
      </c>
      <c r="E112" s="39"/>
      <c r="F112" s="187" t="s">
        <v>322</v>
      </c>
      <c r="G112" s="39"/>
      <c r="H112" s="39"/>
      <c r="I112" s="183"/>
      <c r="J112" s="39"/>
      <c r="K112" s="39"/>
      <c r="L112" s="42"/>
      <c r="M112" s="184"/>
      <c r="N112" s="185"/>
      <c r="O112" s="67"/>
      <c r="P112" s="67"/>
      <c r="Q112" s="67"/>
      <c r="R112" s="67"/>
      <c r="S112" s="67"/>
      <c r="T112" s="68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T112" s="20" t="s">
        <v>153</v>
      </c>
      <c r="AU112" s="20" t="s">
        <v>79</v>
      </c>
    </row>
    <row r="113" spans="1:65" s="13" customFormat="1" ht="11.25">
      <c r="B113" s="200"/>
      <c r="C113" s="201"/>
      <c r="D113" s="181" t="s">
        <v>226</v>
      </c>
      <c r="E113" s="202" t="s">
        <v>19</v>
      </c>
      <c r="F113" s="203" t="s">
        <v>2029</v>
      </c>
      <c r="G113" s="201"/>
      <c r="H113" s="202" t="s">
        <v>19</v>
      </c>
      <c r="I113" s="204"/>
      <c r="J113" s="201"/>
      <c r="K113" s="201"/>
      <c r="L113" s="205"/>
      <c r="M113" s="206"/>
      <c r="N113" s="207"/>
      <c r="O113" s="207"/>
      <c r="P113" s="207"/>
      <c r="Q113" s="207"/>
      <c r="R113" s="207"/>
      <c r="S113" s="207"/>
      <c r="T113" s="208"/>
      <c r="AT113" s="209" t="s">
        <v>226</v>
      </c>
      <c r="AU113" s="209" t="s">
        <v>79</v>
      </c>
      <c r="AV113" s="13" t="s">
        <v>77</v>
      </c>
      <c r="AW113" s="13" t="s">
        <v>31</v>
      </c>
      <c r="AX113" s="13" t="s">
        <v>69</v>
      </c>
      <c r="AY113" s="209" t="s">
        <v>144</v>
      </c>
    </row>
    <row r="114" spans="1:65" s="14" customFormat="1" ht="11.25">
      <c r="B114" s="210"/>
      <c r="C114" s="211"/>
      <c r="D114" s="181" t="s">
        <v>226</v>
      </c>
      <c r="E114" s="212" t="s">
        <v>19</v>
      </c>
      <c r="F114" s="213" t="s">
        <v>2041</v>
      </c>
      <c r="G114" s="211"/>
      <c r="H114" s="214">
        <v>188.44</v>
      </c>
      <c r="I114" s="215"/>
      <c r="J114" s="211"/>
      <c r="K114" s="211"/>
      <c r="L114" s="216"/>
      <c r="M114" s="217"/>
      <c r="N114" s="218"/>
      <c r="O114" s="218"/>
      <c r="P114" s="218"/>
      <c r="Q114" s="218"/>
      <c r="R114" s="218"/>
      <c r="S114" s="218"/>
      <c r="T114" s="219"/>
      <c r="AT114" s="220" t="s">
        <v>226</v>
      </c>
      <c r="AU114" s="220" t="s">
        <v>79</v>
      </c>
      <c r="AV114" s="14" t="s">
        <v>79</v>
      </c>
      <c r="AW114" s="14" t="s">
        <v>31</v>
      </c>
      <c r="AX114" s="14" t="s">
        <v>77</v>
      </c>
      <c r="AY114" s="220" t="s">
        <v>144</v>
      </c>
    </row>
    <row r="115" spans="1:65" s="2" customFormat="1" ht="37.9" customHeight="1">
      <c r="A115" s="37"/>
      <c r="B115" s="38"/>
      <c r="C115" s="168" t="s">
        <v>174</v>
      </c>
      <c r="D115" s="168" t="s">
        <v>145</v>
      </c>
      <c r="E115" s="169" t="s">
        <v>236</v>
      </c>
      <c r="F115" s="170" t="s">
        <v>237</v>
      </c>
      <c r="G115" s="171" t="s">
        <v>223</v>
      </c>
      <c r="H115" s="172">
        <v>110.84699999999999</v>
      </c>
      <c r="I115" s="173"/>
      <c r="J115" s="174">
        <f>ROUND(I115*H115,2)</f>
        <v>0</v>
      </c>
      <c r="K115" s="170" t="s">
        <v>157</v>
      </c>
      <c r="L115" s="42"/>
      <c r="M115" s="175" t="s">
        <v>19</v>
      </c>
      <c r="N115" s="176" t="s">
        <v>40</v>
      </c>
      <c r="O115" s="67"/>
      <c r="P115" s="177">
        <f>O115*H115</f>
        <v>0</v>
      </c>
      <c r="Q115" s="177">
        <v>0</v>
      </c>
      <c r="R115" s="177">
        <f>Q115*H115</f>
        <v>0</v>
      </c>
      <c r="S115" s="177">
        <v>0</v>
      </c>
      <c r="T115" s="178">
        <f>S115*H115</f>
        <v>0</v>
      </c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R115" s="179" t="s">
        <v>165</v>
      </c>
      <c r="AT115" s="179" t="s">
        <v>145</v>
      </c>
      <c r="AU115" s="179" t="s">
        <v>79</v>
      </c>
      <c r="AY115" s="20" t="s">
        <v>144</v>
      </c>
      <c r="BE115" s="180">
        <f>IF(N115="základní",J115,0)</f>
        <v>0</v>
      </c>
      <c r="BF115" s="180">
        <f>IF(N115="snížená",J115,0)</f>
        <v>0</v>
      </c>
      <c r="BG115" s="180">
        <f>IF(N115="zákl. přenesená",J115,0)</f>
        <v>0</v>
      </c>
      <c r="BH115" s="180">
        <f>IF(N115="sníž. přenesená",J115,0)</f>
        <v>0</v>
      </c>
      <c r="BI115" s="180">
        <f>IF(N115="nulová",J115,0)</f>
        <v>0</v>
      </c>
      <c r="BJ115" s="20" t="s">
        <v>77</v>
      </c>
      <c r="BK115" s="180">
        <f>ROUND(I115*H115,2)</f>
        <v>0</v>
      </c>
      <c r="BL115" s="20" t="s">
        <v>165</v>
      </c>
      <c r="BM115" s="179" t="s">
        <v>2042</v>
      </c>
    </row>
    <row r="116" spans="1:65" s="2" customFormat="1" ht="19.5">
      <c r="A116" s="37"/>
      <c r="B116" s="38"/>
      <c r="C116" s="39"/>
      <c r="D116" s="181" t="s">
        <v>152</v>
      </c>
      <c r="E116" s="39"/>
      <c r="F116" s="182" t="s">
        <v>237</v>
      </c>
      <c r="G116" s="39"/>
      <c r="H116" s="39"/>
      <c r="I116" s="183"/>
      <c r="J116" s="39"/>
      <c r="K116" s="39"/>
      <c r="L116" s="42"/>
      <c r="M116" s="184"/>
      <c r="N116" s="185"/>
      <c r="O116" s="67"/>
      <c r="P116" s="67"/>
      <c r="Q116" s="67"/>
      <c r="R116" s="67"/>
      <c r="S116" s="67"/>
      <c r="T116" s="68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T116" s="20" t="s">
        <v>152</v>
      </c>
      <c r="AU116" s="20" t="s">
        <v>79</v>
      </c>
    </row>
    <row r="117" spans="1:65" s="2" customFormat="1" ht="11.25">
      <c r="A117" s="37"/>
      <c r="B117" s="38"/>
      <c r="C117" s="39"/>
      <c r="D117" s="186" t="s">
        <v>153</v>
      </c>
      <c r="E117" s="39"/>
      <c r="F117" s="187" t="s">
        <v>239</v>
      </c>
      <c r="G117" s="39"/>
      <c r="H117" s="39"/>
      <c r="I117" s="183"/>
      <c r="J117" s="39"/>
      <c r="K117" s="39"/>
      <c r="L117" s="42"/>
      <c r="M117" s="184"/>
      <c r="N117" s="185"/>
      <c r="O117" s="67"/>
      <c r="P117" s="67"/>
      <c r="Q117" s="67"/>
      <c r="R117" s="67"/>
      <c r="S117" s="67"/>
      <c r="T117" s="68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T117" s="20" t="s">
        <v>153</v>
      </c>
      <c r="AU117" s="20" t="s">
        <v>79</v>
      </c>
    </row>
    <row r="118" spans="1:65" s="13" customFormat="1" ht="11.25">
      <c r="B118" s="200"/>
      <c r="C118" s="201"/>
      <c r="D118" s="181" t="s">
        <v>226</v>
      </c>
      <c r="E118" s="202" t="s">
        <v>19</v>
      </c>
      <c r="F118" s="203" t="s">
        <v>2029</v>
      </c>
      <c r="G118" s="201"/>
      <c r="H118" s="202" t="s">
        <v>19</v>
      </c>
      <c r="I118" s="204"/>
      <c r="J118" s="201"/>
      <c r="K118" s="201"/>
      <c r="L118" s="205"/>
      <c r="M118" s="206"/>
      <c r="N118" s="207"/>
      <c r="O118" s="207"/>
      <c r="P118" s="207"/>
      <c r="Q118" s="207"/>
      <c r="R118" s="207"/>
      <c r="S118" s="207"/>
      <c r="T118" s="208"/>
      <c r="AT118" s="209" t="s">
        <v>226</v>
      </c>
      <c r="AU118" s="209" t="s">
        <v>79</v>
      </c>
      <c r="AV118" s="13" t="s">
        <v>77</v>
      </c>
      <c r="AW118" s="13" t="s">
        <v>31</v>
      </c>
      <c r="AX118" s="13" t="s">
        <v>69</v>
      </c>
      <c r="AY118" s="209" t="s">
        <v>144</v>
      </c>
    </row>
    <row r="119" spans="1:65" s="14" customFormat="1" ht="11.25">
      <c r="B119" s="210"/>
      <c r="C119" s="211"/>
      <c r="D119" s="181" t="s">
        <v>226</v>
      </c>
      <c r="E119" s="212" t="s">
        <v>19</v>
      </c>
      <c r="F119" s="213" t="s">
        <v>2039</v>
      </c>
      <c r="G119" s="211"/>
      <c r="H119" s="214">
        <v>110.84699999999999</v>
      </c>
      <c r="I119" s="215"/>
      <c r="J119" s="211"/>
      <c r="K119" s="211"/>
      <c r="L119" s="216"/>
      <c r="M119" s="217"/>
      <c r="N119" s="218"/>
      <c r="O119" s="218"/>
      <c r="P119" s="218"/>
      <c r="Q119" s="218"/>
      <c r="R119" s="218"/>
      <c r="S119" s="218"/>
      <c r="T119" s="219"/>
      <c r="AT119" s="220" t="s">
        <v>226</v>
      </c>
      <c r="AU119" s="220" t="s">
        <v>79</v>
      </c>
      <c r="AV119" s="14" t="s">
        <v>79</v>
      </c>
      <c r="AW119" s="14" t="s">
        <v>31</v>
      </c>
      <c r="AX119" s="14" t="s">
        <v>77</v>
      </c>
      <c r="AY119" s="220" t="s">
        <v>144</v>
      </c>
    </row>
    <row r="120" spans="1:65" s="2" customFormat="1" ht="33" customHeight="1">
      <c r="A120" s="37"/>
      <c r="B120" s="38"/>
      <c r="C120" s="168" t="s">
        <v>179</v>
      </c>
      <c r="D120" s="168" t="s">
        <v>145</v>
      </c>
      <c r="E120" s="169" t="s">
        <v>978</v>
      </c>
      <c r="F120" s="170" t="s">
        <v>979</v>
      </c>
      <c r="G120" s="171" t="s">
        <v>254</v>
      </c>
      <c r="H120" s="172">
        <v>83.16</v>
      </c>
      <c r="I120" s="173"/>
      <c r="J120" s="174">
        <f>ROUND(I120*H120,2)</f>
        <v>0</v>
      </c>
      <c r="K120" s="170" t="s">
        <v>157</v>
      </c>
      <c r="L120" s="42"/>
      <c r="M120" s="175" t="s">
        <v>19</v>
      </c>
      <c r="N120" s="176" t="s">
        <v>40</v>
      </c>
      <c r="O120" s="67"/>
      <c r="P120" s="177">
        <f>O120*H120</f>
        <v>0</v>
      </c>
      <c r="Q120" s="177">
        <v>0</v>
      </c>
      <c r="R120" s="177">
        <f>Q120*H120</f>
        <v>0</v>
      </c>
      <c r="S120" s="177">
        <v>0</v>
      </c>
      <c r="T120" s="178">
        <f>S120*H120</f>
        <v>0</v>
      </c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R120" s="179" t="s">
        <v>165</v>
      </c>
      <c r="AT120" s="179" t="s">
        <v>145</v>
      </c>
      <c r="AU120" s="179" t="s">
        <v>79</v>
      </c>
      <c r="AY120" s="20" t="s">
        <v>144</v>
      </c>
      <c r="BE120" s="180">
        <f>IF(N120="základní",J120,0)</f>
        <v>0</v>
      </c>
      <c r="BF120" s="180">
        <f>IF(N120="snížená",J120,0)</f>
        <v>0</v>
      </c>
      <c r="BG120" s="180">
        <f>IF(N120="zákl. přenesená",J120,0)</f>
        <v>0</v>
      </c>
      <c r="BH120" s="180">
        <f>IF(N120="sníž. přenesená",J120,0)</f>
        <v>0</v>
      </c>
      <c r="BI120" s="180">
        <f>IF(N120="nulová",J120,0)</f>
        <v>0</v>
      </c>
      <c r="BJ120" s="20" t="s">
        <v>77</v>
      </c>
      <c r="BK120" s="180">
        <f>ROUND(I120*H120,2)</f>
        <v>0</v>
      </c>
      <c r="BL120" s="20" t="s">
        <v>165</v>
      </c>
      <c r="BM120" s="179" t="s">
        <v>2043</v>
      </c>
    </row>
    <row r="121" spans="1:65" s="2" customFormat="1" ht="19.5">
      <c r="A121" s="37"/>
      <c r="B121" s="38"/>
      <c r="C121" s="39"/>
      <c r="D121" s="181" t="s">
        <v>152</v>
      </c>
      <c r="E121" s="39"/>
      <c r="F121" s="182" t="s">
        <v>979</v>
      </c>
      <c r="G121" s="39"/>
      <c r="H121" s="39"/>
      <c r="I121" s="183"/>
      <c r="J121" s="39"/>
      <c r="K121" s="39"/>
      <c r="L121" s="42"/>
      <c r="M121" s="184"/>
      <c r="N121" s="185"/>
      <c r="O121" s="67"/>
      <c r="P121" s="67"/>
      <c r="Q121" s="67"/>
      <c r="R121" s="67"/>
      <c r="S121" s="67"/>
      <c r="T121" s="68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T121" s="20" t="s">
        <v>152</v>
      </c>
      <c r="AU121" s="20" t="s">
        <v>79</v>
      </c>
    </row>
    <row r="122" spans="1:65" s="2" customFormat="1" ht="11.25">
      <c r="A122" s="37"/>
      <c r="B122" s="38"/>
      <c r="C122" s="39"/>
      <c r="D122" s="186" t="s">
        <v>153</v>
      </c>
      <c r="E122" s="39"/>
      <c r="F122" s="187" t="s">
        <v>981</v>
      </c>
      <c r="G122" s="39"/>
      <c r="H122" s="39"/>
      <c r="I122" s="183"/>
      <c r="J122" s="39"/>
      <c r="K122" s="39"/>
      <c r="L122" s="42"/>
      <c r="M122" s="184"/>
      <c r="N122" s="185"/>
      <c r="O122" s="67"/>
      <c r="P122" s="67"/>
      <c r="Q122" s="67"/>
      <c r="R122" s="67"/>
      <c r="S122" s="67"/>
      <c r="T122" s="68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T122" s="20" t="s">
        <v>153</v>
      </c>
      <c r="AU122" s="20" t="s">
        <v>79</v>
      </c>
    </row>
    <row r="123" spans="1:65" s="13" customFormat="1" ht="11.25">
      <c r="B123" s="200"/>
      <c r="C123" s="201"/>
      <c r="D123" s="181" t="s">
        <v>226</v>
      </c>
      <c r="E123" s="202" t="s">
        <v>19</v>
      </c>
      <c r="F123" s="203" t="s">
        <v>2029</v>
      </c>
      <c r="G123" s="201"/>
      <c r="H123" s="202" t="s">
        <v>19</v>
      </c>
      <c r="I123" s="204"/>
      <c r="J123" s="201"/>
      <c r="K123" s="201"/>
      <c r="L123" s="205"/>
      <c r="M123" s="206"/>
      <c r="N123" s="207"/>
      <c r="O123" s="207"/>
      <c r="P123" s="207"/>
      <c r="Q123" s="207"/>
      <c r="R123" s="207"/>
      <c r="S123" s="207"/>
      <c r="T123" s="208"/>
      <c r="AT123" s="209" t="s">
        <v>226</v>
      </c>
      <c r="AU123" s="209" t="s">
        <v>79</v>
      </c>
      <c r="AV123" s="13" t="s">
        <v>77</v>
      </c>
      <c r="AW123" s="13" t="s">
        <v>31</v>
      </c>
      <c r="AX123" s="13" t="s">
        <v>69</v>
      </c>
      <c r="AY123" s="209" t="s">
        <v>144</v>
      </c>
    </row>
    <row r="124" spans="1:65" s="14" customFormat="1" ht="11.25">
      <c r="B124" s="210"/>
      <c r="C124" s="211"/>
      <c r="D124" s="181" t="s">
        <v>226</v>
      </c>
      <c r="E124" s="212" t="s">
        <v>19</v>
      </c>
      <c r="F124" s="213" t="s">
        <v>2030</v>
      </c>
      <c r="G124" s="211"/>
      <c r="H124" s="214">
        <v>83.16</v>
      </c>
      <c r="I124" s="215"/>
      <c r="J124" s="211"/>
      <c r="K124" s="211"/>
      <c r="L124" s="216"/>
      <c r="M124" s="217"/>
      <c r="N124" s="218"/>
      <c r="O124" s="218"/>
      <c r="P124" s="218"/>
      <c r="Q124" s="218"/>
      <c r="R124" s="218"/>
      <c r="S124" s="218"/>
      <c r="T124" s="219"/>
      <c r="AT124" s="220" t="s">
        <v>226</v>
      </c>
      <c r="AU124" s="220" t="s">
        <v>79</v>
      </c>
      <c r="AV124" s="14" t="s">
        <v>79</v>
      </c>
      <c r="AW124" s="14" t="s">
        <v>31</v>
      </c>
      <c r="AX124" s="14" t="s">
        <v>77</v>
      </c>
      <c r="AY124" s="220" t="s">
        <v>144</v>
      </c>
    </row>
    <row r="125" spans="1:65" s="11" customFormat="1" ht="22.9" customHeight="1">
      <c r="B125" s="154"/>
      <c r="C125" s="155"/>
      <c r="D125" s="156" t="s">
        <v>68</v>
      </c>
      <c r="E125" s="198" t="s">
        <v>165</v>
      </c>
      <c r="F125" s="198" t="s">
        <v>1099</v>
      </c>
      <c r="G125" s="155"/>
      <c r="H125" s="155"/>
      <c r="I125" s="158"/>
      <c r="J125" s="199">
        <f>BK125</f>
        <v>0</v>
      </c>
      <c r="K125" s="155"/>
      <c r="L125" s="160"/>
      <c r="M125" s="161"/>
      <c r="N125" s="162"/>
      <c r="O125" s="162"/>
      <c r="P125" s="163">
        <f>SUM(P126:P166)</f>
        <v>0</v>
      </c>
      <c r="Q125" s="162"/>
      <c r="R125" s="163">
        <f>SUM(R126:R166)</f>
        <v>155.06251459118002</v>
      </c>
      <c r="S125" s="162"/>
      <c r="T125" s="164">
        <f>SUM(T126:T166)</f>
        <v>0</v>
      </c>
      <c r="AR125" s="165" t="s">
        <v>77</v>
      </c>
      <c r="AT125" s="166" t="s">
        <v>68</v>
      </c>
      <c r="AU125" s="166" t="s">
        <v>77</v>
      </c>
      <c r="AY125" s="165" t="s">
        <v>144</v>
      </c>
      <c r="BK125" s="167">
        <f>SUM(BK126:BK166)</f>
        <v>0</v>
      </c>
    </row>
    <row r="126" spans="1:65" s="2" customFormat="1" ht="37.9" customHeight="1">
      <c r="A126" s="37"/>
      <c r="B126" s="38"/>
      <c r="C126" s="168" t="s">
        <v>184</v>
      </c>
      <c r="D126" s="168" t="s">
        <v>145</v>
      </c>
      <c r="E126" s="169" t="s">
        <v>2044</v>
      </c>
      <c r="F126" s="170" t="s">
        <v>2045</v>
      </c>
      <c r="G126" s="171" t="s">
        <v>223</v>
      </c>
      <c r="H126" s="172">
        <v>45.457000000000001</v>
      </c>
      <c r="I126" s="173"/>
      <c r="J126" s="174">
        <f>ROUND(I126*H126,2)</f>
        <v>0</v>
      </c>
      <c r="K126" s="170" t="s">
        <v>157</v>
      </c>
      <c r="L126" s="42"/>
      <c r="M126" s="175" t="s">
        <v>19</v>
      </c>
      <c r="N126" s="176" t="s">
        <v>40</v>
      </c>
      <c r="O126" s="67"/>
      <c r="P126" s="177">
        <f>O126*H126</f>
        <v>0</v>
      </c>
      <c r="Q126" s="177">
        <v>2.50194574</v>
      </c>
      <c r="R126" s="177">
        <f>Q126*H126</f>
        <v>113.73094750318</v>
      </c>
      <c r="S126" s="177">
        <v>0</v>
      </c>
      <c r="T126" s="178">
        <f>S126*H126</f>
        <v>0</v>
      </c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R126" s="179" t="s">
        <v>165</v>
      </c>
      <c r="AT126" s="179" t="s">
        <v>145</v>
      </c>
      <c r="AU126" s="179" t="s">
        <v>79</v>
      </c>
      <c r="AY126" s="20" t="s">
        <v>144</v>
      </c>
      <c r="BE126" s="180">
        <f>IF(N126="základní",J126,0)</f>
        <v>0</v>
      </c>
      <c r="BF126" s="180">
        <f>IF(N126="snížená",J126,0)</f>
        <v>0</v>
      </c>
      <c r="BG126" s="180">
        <f>IF(N126="zákl. přenesená",J126,0)</f>
        <v>0</v>
      </c>
      <c r="BH126" s="180">
        <f>IF(N126="sníž. přenesená",J126,0)</f>
        <v>0</v>
      </c>
      <c r="BI126" s="180">
        <f>IF(N126="nulová",J126,0)</f>
        <v>0</v>
      </c>
      <c r="BJ126" s="20" t="s">
        <v>77</v>
      </c>
      <c r="BK126" s="180">
        <f>ROUND(I126*H126,2)</f>
        <v>0</v>
      </c>
      <c r="BL126" s="20" t="s">
        <v>165</v>
      </c>
      <c r="BM126" s="179" t="s">
        <v>2046</v>
      </c>
    </row>
    <row r="127" spans="1:65" s="2" customFormat="1" ht="19.5">
      <c r="A127" s="37"/>
      <c r="B127" s="38"/>
      <c r="C127" s="39"/>
      <c r="D127" s="181" t="s">
        <v>152</v>
      </c>
      <c r="E127" s="39"/>
      <c r="F127" s="182" t="s">
        <v>2045</v>
      </c>
      <c r="G127" s="39"/>
      <c r="H127" s="39"/>
      <c r="I127" s="183"/>
      <c r="J127" s="39"/>
      <c r="K127" s="39"/>
      <c r="L127" s="42"/>
      <c r="M127" s="184"/>
      <c r="N127" s="185"/>
      <c r="O127" s="67"/>
      <c r="P127" s="67"/>
      <c r="Q127" s="67"/>
      <c r="R127" s="67"/>
      <c r="S127" s="67"/>
      <c r="T127" s="68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T127" s="20" t="s">
        <v>152</v>
      </c>
      <c r="AU127" s="20" t="s">
        <v>79</v>
      </c>
    </row>
    <row r="128" spans="1:65" s="2" customFormat="1" ht="11.25">
      <c r="A128" s="37"/>
      <c r="B128" s="38"/>
      <c r="C128" s="39"/>
      <c r="D128" s="186" t="s">
        <v>153</v>
      </c>
      <c r="E128" s="39"/>
      <c r="F128" s="187" t="s">
        <v>2047</v>
      </c>
      <c r="G128" s="39"/>
      <c r="H128" s="39"/>
      <c r="I128" s="183"/>
      <c r="J128" s="39"/>
      <c r="K128" s="39"/>
      <c r="L128" s="42"/>
      <c r="M128" s="184"/>
      <c r="N128" s="185"/>
      <c r="O128" s="67"/>
      <c r="P128" s="67"/>
      <c r="Q128" s="67"/>
      <c r="R128" s="67"/>
      <c r="S128" s="67"/>
      <c r="T128" s="68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T128" s="20" t="s">
        <v>153</v>
      </c>
      <c r="AU128" s="20" t="s">
        <v>79</v>
      </c>
    </row>
    <row r="129" spans="1:65" s="13" customFormat="1" ht="11.25">
      <c r="B129" s="200"/>
      <c r="C129" s="201"/>
      <c r="D129" s="181" t="s">
        <v>226</v>
      </c>
      <c r="E129" s="202" t="s">
        <v>19</v>
      </c>
      <c r="F129" s="203" t="s">
        <v>2048</v>
      </c>
      <c r="G129" s="201"/>
      <c r="H129" s="202" t="s">
        <v>19</v>
      </c>
      <c r="I129" s="204"/>
      <c r="J129" s="201"/>
      <c r="K129" s="201"/>
      <c r="L129" s="205"/>
      <c r="M129" s="206"/>
      <c r="N129" s="207"/>
      <c r="O129" s="207"/>
      <c r="P129" s="207"/>
      <c r="Q129" s="207"/>
      <c r="R129" s="207"/>
      <c r="S129" s="207"/>
      <c r="T129" s="208"/>
      <c r="AT129" s="209" t="s">
        <v>226</v>
      </c>
      <c r="AU129" s="209" t="s">
        <v>79</v>
      </c>
      <c r="AV129" s="13" t="s">
        <v>77</v>
      </c>
      <c r="AW129" s="13" t="s">
        <v>31</v>
      </c>
      <c r="AX129" s="13" t="s">
        <v>69</v>
      </c>
      <c r="AY129" s="209" t="s">
        <v>144</v>
      </c>
    </row>
    <row r="130" spans="1:65" s="14" customFormat="1" ht="11.25">
      <c r="B130" s="210"/>
      <c r="C130" s="211"/>
      <c r="D130" s="181" t="s">
        <v>226</v>
      </c>
      <c r="E130" s="212" t="s">
        <v>19</v>
      </c>
      <c r="F130" s="213" t="s">
        <v>2049</v>
      </c>
      <c r="G130" s="211"/>
      <c r="H130" s="214">
        <v>6.3449999999999998</v>
      </c>
      <c r="I130" s="215"/>
      <c r="J130" s="211"/>
      <c r="K130" s="211"/>
      <c r="L130" s="216"/>
      <c r="M130" s="217"/>
      <c r="N130" s="218"/>
      <c r="O130" s="218"/>
      <c r="P130" s="218"/>
      <c r="Q130" s="218"/>
      <c r="R130" s="218"/>
      <c r="S130" s="218"/>
      <c r="T130" s="219"/>
      <c r="AT130" s="220" t="s">
        <v>226</v>
      </c>
      <c r="AU130" s="220" t="s">
        <v>79</v>
      </c>
      <c r="AV130" s="14" t="s">
        <v>79</v>
      </c>
      <c r="AW130" s="14" t="s">
        <v>31</v>
      </c>
      <c r="AX130" s="14" t="s">
        <v>69</v>
      </c>
      <c r="AY130" s="220" t="s">
        <v>144</v>
      </c>
    </row>
    <row r="131" spans="1:65" s="13" customFormat="1" ht="11.25">
      <c r="B131" s="200"/>
      <c r="C131" s="201"/>
      <c r="D131" s="181" t="s">
        <v>226</v>
      </c>
      <c r="E131" s="202" t="s">
        <v>19</v>
      </c>
      <c r="F131" s="203" t="s">
        <v>2050</v>
      </c>
      <c r="G131" s="201"/>
      <c r="H131" s="202" t="s">
        <v>19</v>
      </c>
      <c r="I131" s="204"/>
      <c r="J131" s="201"/>
      <c r="K131" s="201"/>
      <c r="L131" s="205"/>
      <c r="M131" s="206"/>
      <c r="N131" s="207"/>
      <c r="O131" s="207"/>
      <c r="P131" s="207"/>
      <c r="Q131" s="207"/>
      <c r="R131" s="207"/>
      <c r="S131" s="207"/>
      <c r="T131" s="208"/>
      <c r="AT131" s="209" t="s">
        <v>226</v>
      </c>
      <c r="AU131" s="209" t="s">
        <v>79</v>
      </c>
      <c r="AV131" s="13" t="s">
        <v>77</v>
      </c>
      <c r="AW131" s="13" t="s">
        <v>31</v>
      </c>
      <c r="AX131" s="13" t="s">
        <v>69</v>
      </c>
      <c r="AY131" s="209" t="s">
        <v>144</v>
      </c>
    </row>
    <row r="132" spans="1:65" s="14" customFormat="1" ht="11.25">
      <c r="B132" s="210"/>
      <c r="C132" s="211"/>
      <c r="D132" s="181" t="s">
        <v>226</v>
      </c>
      <c r="E132" s="212" t="s">
        <v>19</v>
      </c>
      <c r="F132" s="213" t="s">
        <v>2051</v>
      </c>
      <c r="G132" s="211"/>
      <c r="H132" s="214">
        <v>34.338000000000001</v>
      </c>
      <c r="I132" s="215"/>
      <c r="J132" s="211"/>
      <c r="K132" s="211"/>
      <c r="L132" s="216"/>
      <c r="M132" s="217"/>
      <c r="N132" s="218"/>
      <c r="O132" s="218"/>
      <c r="P132" s="218"/>
      <c r="Q132" s="218"/>
      <c r="R132" s="218"/>
      <c r="S132" s="218"/>
      <c r="T132" s="219"/>
      <c r="AT132" s="220" t="s">
        <v>226</v>
      </c>
      <c r="AU132" s="220" t="s">
        <v>79</v>
      </c>
      <c r="AV132" s="14" t="s">
        <v>79</v>
      </c>
      <c r="AW132" s="14" t="s">
        <v>31</v>
      </c>
      <c r="AX132" s="14" t="s">
        <v>69</v>
      </c>
      <c r="AY132" s="220" t="s">
        <v>144</v>
      </c>
    </row>
    <row r="133" spans="1:65" s="13" customFormat="1" ht="11.25">
      <c r="B133" s="200"/>
      <c r="C133" s="201"/>
      <c r="D133" s="181" t="s">
        <v>226</v>
      </c>
      <c r="E133" s="202" t="s">
        <v>19</v>
      </c>
      <c r="F133" s="203" t="s">
        <v>2052</v>
      </c>
      <c r="G133" s="201"/>
      <c r="H133" s="202" t="s">
        <v>19</v>
      </c>
      <c r="I133" s="204"/>
      <c r="J133" s="201"/>
      <c r="K133" s="201"/>
      <c r="L133" s="205"/>
      <c r="M133" s="206"/>
      <c r="N133" s="207"/>
      <c r="O133" s="207"/>
      <c r="P133" s="207"/>
      <c r="Q133" s="207"/>
      <c r="R133" s="207"/>
      <c r="S133" s="207"/>
      <c r="T133" s="208"/>
      <c r="AT133" s="209" t="s">
        <v>226</v>
      </c>
      <c r="AU133" s="209" t="s">
        <v>79</v>
      </c>
      <c r="AV133" s="13" t="s">
        <v>77</v>
      </c>
      <c r="AW133" s="13" t="s">
        <v>31</v>
      </c>
      <c r="AX133" s="13" t="s">
        <v>69</v>
      </c>
      <c r="AY133" s="209" t="s">
        <v>144</v>
      </c>
    </row>
    <row r="134" spans="1:65" s="14" customFormat="1" ht="11.25">
      <c r="B134" s="210"/>
      <c r="C134" s="211"/>
      <c r="D134" s="181" t="s">
        <v>226</v>
      </c>
      <c r="E134" s="212" t="s">
        <v>19</v>
      </c>
      <c r="F134" s="213" t="s">
        <v>2053</v>
      </c>
      <c r="G134" s="211"/>
      <c r="H134" s="214">
        <v>4.774</v>
      </c>
      <c r="I134" s="215"/>
      <c r="J134" s="211"/>
      <c r="K134" s="211"/>
      <c r="L134" s="216"/>
      <c r="M134" s="217"/>
      <c r="N134" s="218"/>
      <c r="O134" s="218"/>
      <c r="P134" s="218"/>
      <c r="Q134" s="218"/>
      <c r="R134" s="218"/>
      <c r="S134" s="218"/>
      <c r="T134" s="219"/>
      <c r="AT134" s="220" t="s">
        <v>226</v>
      </c>
      <c r="AU134" s="220" t="s">
        <v>79</v>
      </c>
      <c r="AV134" s="14" t="s">
        <v>79</v>
      </c>
      <c r="AW134" s="14" t="s">
        <v>31</v>
      </c>
      <c r="AX134" s="14" t="s">
        <v>69</v>
      </c>
      <c r="AY134" s="220" t="s">
        <v>144</v>
      </c>
    </row>
    <row r="135" spans="1:65" s="15" customFormat="1" ht="11.25">
      <c r="B135" s="221"/>
      <c r="C135" s="222"/>
      <c r="D135" s="181" t="s">
        <v>226</v>
      </c>
      <c r="E135" s="223" t="s">
        <v>19</v>
      </c>
      <c r="F135" s="224" t="s">
        <v>231</v>
      </c>
      <c r="G135" s="222"/>
      <c r="H135" s="225">
        <v>45.457000000000001</v>
      </c>
      <c r="I135" s="226"/>
      <c r="J135" s="222"/>
      <c r="K135" s="222"/>
      <c r="L135" s="227"/>
      <c r="M135" s="228"/>
      <c r="N135" s="229"/>
      <c r="O135" s="229"/>
      <c r="P135" s="229"/>
      <c r="Q135" s="229"/>
      <c r="R135" s="229"/>
      <c r="S135" s="229"/>
      <c r="T135" s="230"/>
      <c r="AT135" s="231" t="s">
        <v>226</v>
      </c>
      <c r="AU135" s="231" t="s">
        <v>79</v>
      </c>
      <c r="AV135" s="15" t="s">
        <v>165</v>
      </c>
      <c r="AW135" s="15" t="s">
        <v>31</v>
      </c>
      <c r="AX135" s="15" t="s">
        <v>77</v>
      </c>
      <c r="AY135" s="231" t="s">
        <v>144</v>
      </c>
    </row>
    <row r="136" spans="1:65" s="2" customFormat="1" ht="55.5" customHeight="1">
      <c r="A136" s="37"/>
      <c r="B136" s="38"/>
      <c r="C136" s="168" t="s">
        <v>189</v>
      </c>
      <c r="D136" s="168" t="s">
        <v>145</v>
      </c>
      <c r="E136" s="169" t="s">
        <v>2054</v>
      </c>
      <c r="F136" s="170" t="s">
        <v>2055</v>
      </c>
      <c r="G136" s="171" t="s">
        <v>243</v>
      </c>
      <c r="H136" s="172">
        <v>194.6</v>
      </c>
      <c r="I136" s="173"/>
      <c r="J136" s="174">
        <f>ROUND(I136*H136,2)</f>
        <v>0</v>
      </c>
      <c r="K136" s="170" t="s">
        <v>157</v>
      </c>
      <c r="L136" s="42"/>
      <c r="M136" s="175" t="s">
        <v>19</v>
      </c>
      <c r="N136" s="176" t="s">
        <v>40</v>
      </c>
      <c r="O136" s="67"/>
      <c r="P136" s="177">
        <f>O136*H136</f>
        <v>0</v>
      </c>
      <c r="Q136" s="177">
        <v>3.4654280000000003E-2</v>
      </c>
      <c r="R136" s="177">
        <f>Q136*H136</f>
        <v>6.7437228880000006</v>
      </c>
      <c r="S136" s="177">
        <v>0</v>
      </c>
      <c r="T136" s="178">
        <f>S136*H136</f>
        <v>0</v>
      </c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R136" s="179" t="s">
        <v>165</v>
      </c>
      <c r="AT136" s="179" t="s">
        <v>145</v>
      </c>
      <c r="AU136" s="179" t="s">
        <v>79</v>
      </c>
      <c r="AY136" s="20" t="s">
        <v>144</v>
      </c>
      <c r="BE136" s="180">
        <f>IF(N136="základní",J136,0)</f>
        <v>0</v>
      </c>
      <c r="BF136" s="180">
        <f>IF(N136="snížená",J136,0)</f>
        <v>0</v>
      </c>
      <c r="BG136" s="180">
        <f>IF(N136="zákl. přenesená",J136,0)</f>
        <v>0</v>
      </c>
      <c r="BH136" s="180">
        <f>IF(N136="sníž. přenesená",J136,0)</f>
        <v>0</v>
      </c>
      <c r="BI136" s="180">
        <f>IF(N136="nulová",J136,0)</f>
        <v>0</v>
      </c>
      <c r="BJ136" s="20" t="s">
        <v>77</v>
      </c>
      <c r="BK136" s="180">
        <f>ROUND(I136*H136,2)</f>
        <v>0</v>
      </c>
      <c r="BL136" s="20" t="s">
        <v>165</v>
      </c>
      <c r="BM136" s="179" t="s">
        <v>2056</v>
      </c>
    </row>
    <row r="137" spans="1:65" s="2" customFormat="1" ht="39">
      <c r="A137" s="37"/>
      <c r="B137" s="38"/>
      <c r="C137" s="39"/>
      <c r="D137" s="181" t="s">
        <v>152</v>
      </c>
      <c r="E137" s="39"/>
      <c r="F137" s="182" t="s">
        <v>2055</v>
      </c>
      <c r="G137" s="39"/>
      <c r="H137" s="39"/>
      <c r="I137" s="183"/>
      <c r="J137" s="39"/>
      <c r="K137" s="39"/>
      <c r="L137" s="42"/>
      <c r="M137" s="184"/>
      <c r="N137" s="185"/>
      <c r="O137" s="67"/>
      <c r="P137" s="67"/>
      <c r="Q137" s="67"/>
      <c r="R137" s="67"/>
      <c r="S137" s="67"/>
      <c r="T137" s="68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T137" s="20" t="s">
        <v>152</v>
      </c>
      <c r="AU137" s="20" t="s">
        <v>79</v>
      </c>
    </row>
    <row r="138" spans="1:65" s="2" customFormat="1" ht="11.25">
      <c r="A138" s="37"/>
      <c r="B138" s="38"/>
      <c r="C138" s="39"/>
      <c r="D138" s="186" t="s">
        <v>153</v>
      </c>
      <c r="E138" s="39"/>
      <c r="F138" s="187" t="s">
        <v>2057</v>
      </c>
      <c r="G138" s="39"/>
      <c r="H138" s="39"/>
      <c r="I138" s="183"/>
      <c r="J138" s="39"/>
      <c r="K138" s="39"/>
      <c r="L138" s="42"/>
      <c r="M138" s="184"/>
      <c r="N138" s="185"/>
      <c r="O138" s="67"/>
      <c r="P138" s="67"/>
      <c r="Q138" s="67"/>
      <c r="R138" s="67"/>
      <c r="S138" s="67"/>
      <c r="T138" s="68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T138" s="20" t="s">
        <v>153</v>
      </c>
      <c r="AU138" s="20" t="s">
        <v>79</v>
      </c>
    </row>
    <row r="139" spans="1:65" s="14" customFormat="1" ht="11.25">
      <c r="B139" s="210"/>
      <c r="C139" s="211"/>
      <c r="D139" s="181" t="s">
        <v>226</v>
      </c>
      <c r="E139" s="212" t="s">
        <v>19</v>
      </c>
      <c r="F139" s="213" t="s">
        <v>2058</v>
      </c>
      <c r="G139" s="211"/>
      <c r="H139" s="214">
        <v>176.6</v>
      </c>
      <c r="I139" s="215"/>
      <c r="J139" s="211"/>
      <c r="K139" s="211"/>
      <c r="L139" s="216"/>
      <c r="M139" s="217"/>
      <c r="N139" s="218"/>
      <c r="O139" s="218"/>
      <c r="P139" s="218"/>
      <c r="Q139" s="218"/>
      <c r="R139" s="218"/>
      <c r="S139" s="218"/>
      <c r="T139" s="219"/>
      <c r="AT139" s="220" t="s">
        <v>226</v>
      </c>
      <c r="AU139" s="220" t="s">
        <v>79</v>
      </c>
      <c r="AV139" s="14" t="s">
        <v>79</v>
      </c>
      <c r="AW139" s="14" t="s">
        <v>31</v>
      </c>
      <c r="AX139" s="14" t="s">
        <v>69</v>
      </c>
      <c r="AY139" s="220" t="s">
        <v>144</v>
      </c>
    </row>
    <row r="140" spans="1:65" s="14" customFormat="1" ht="11.25">
      <c r="B140" s="210"/>
      <c r="C140" s="211"/>
      <c r="D140" s="181" t="s">
        <v>226</v>
      </c>
      <c r="E140" s="212" t="s">
        <v>19</v>
      </c>
      <c r="F140" s="213" t="s">
        <v>2059</v>
      </c>
      <c r="G140" s="211"/>
      <c r="H140" s="214">
        <v>18</v>
      </c>
      <c r="I140" s="215"/>
      <c r="J140" s="211"/>
      <c r="K140" s="211"/>
      <c r="L140" s="216"/>
      <c r="M140" s="217"/>
      <c r="N140" s="218"/>
      <c r="O140" s="218"/>
      <c r="P140" s="218"/>
      <c r="Q140" s="218"/>
      <c r="R140" s="218"/>
      <c r="S140" s="218"/>
      <c r="T140" s="219"/>
      <c r="AT140" s="220" t="s">
        <v>226</v>
      </c>
      <c r="AU140" s="220" t="s">
        <v>79</v>
      </c>
      <c r="AV140" s="14" t="s">
        <v>79</v>
      </c>
      <c r="AW140" s="14" t="s">
        <v>31</v>
      </c>
      <c r="AX140" s="14" t="s">
        <v>69</v>
      </c>
      <c r="AY140" s="220" t="s">
        <v>144</v>
      </c>
    </row>
    <row r="141" spans="1:65" s="15" customFormat="1" ht="11.25">
      <c r="B141" s="221"/>
      <c r="C141" s="222"/>
      <c r="D141" s="181" t="s">
        <v>226</v>
      </c>
      <c r="E141" s="223" t="s">
        <v>19</v>
      </c>
      <c r="F141" s="224" t="s">
        <v>231</v>
      </c>
      <c r="G141" s="222"/>
      <c r="H141" s="225">
        <v>194.6</v>
      </c>
      <c r="I141" s="226"/>
      <c r="J141" s="222"/>
      <c r="K141" s="222"/>
      <c r="L141" s="227"/>
      <c r="M141" s="228"/>
      <c r="N141" s="229"/>
      <c r="O141" s="229"/>
      <c r="P141" s="229"/>
      <c r="Q141" s="229"/>
      <c r="R141" s="229"/>
      <c r="S141" s="229"/>
      <c r="T141" s="230"/>
      <c r="AT141" s="231" t="s">
        <v>226</v>
      </c>
      <c r="AU141" s="231" t="s">
        <v>79</v>
      </c>
      <c r="AV141" s="15" t="s">
        <v>165</v>
      </c>
      <c r="AW141" s="15" t="s">
        <v>31</v>
      </c>
      <c r="AX141" s="15" t="s">
        <v>77</v>
      </c>
      <c r="AY141" s="231" t="s">
        <v>144</v>
      </c>
    </row>
    <row r="142" spans="1:65" s="2" customFormat="1" ht="21.75" customHeight="1">
      <c r="A142" s="37"/>
      <c r="B142" s="38"/>
      <c r="C142" s="246" t="s">
        <v>194</v>
      </c>
      <c r="D142" s="246" t="s">
        <v>381</v>
      </c>
      <c r="E142" s="247" t="s">
        <v>2060</v>
      </c>
      <c r="F142" s="248" t="s">
        <v>2061</v>
      </c>
      <c r="G142" s="249" t="s">
        <v>492</v>
      </c>
      <c r="H142" s="250">
        <v>170.27500000000001</v>
      </c>
      <c r="I142" s="251"/>
      <c r="J142" s="252">
        <f>ROUND(I142*H142,2)</f>
        <v>0</v>
      </c>
      <c r="K142" s="248" t="s">
        <v>19</v>
      </c>
      <c r="L142" s="253"/>
      <c r="M142" s="254" t="s">
        <v>19</v>
      </c>
      <c r="N142" s="255" t="s">
        <v>40</v>
      </c>
      <c r="O142" s="67"/>
      <c r="P142" s="177">
        <f>O142*H142</f>
        <v>0</v>
      </c>
      <c r="Q142" s="177">
        <v>0.19500000000000001</v>
      </c>
      <c r="R142" s="177">
        <f>Q142*H142</f>
        <v>33.203625000000002</v>
      </c>
      <c r="S142" s="177">
        <v>0</v>
      </c>
      <c r="T142" s="178">
        <f>S142*H142</f>
        <v>0</v>
      </c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R142" s="179" t="s">
        <v>184</v>
      </c>
      <c r="AT142" s="179" t="s">
        <v>381</v>
      </c>
      <c r="AU142" s="179" t="s">
        <v>79</v>
      </c>
      <c r="AY142" s="20" t="s">
        <v>144</v>
      </c>
      <c r="BE142" s="180">
        <f>IF(N142="základní",J142,0)</f>
        <v>0</v>
      </c>
      <c r="BF142" s="180">
        <f>IF(N142="snížená",J142,0)</f>
        <v>0</v>
      </c>
      <c r="BG142" s="180">
        <f>IF(N142="zákl. přenesená",J142,0)</f>
        <v>0</v>
      </c>
      <c r="BH142" s="180">
        <f>IF(N142="sníž. přenesená",J142,0)</f>
        <v>0</v>
      </c>
      <c r="BI142" s="180">
        <f>IF(N142="nulová",J142,0)</f>
        <v>0</v>
      </c>
      <c r="BJ142" s="20" t="s">
        <v>77</v>
      </c>
      <c r="BK142" s="180">
        <f>ROUND(I142*H142,2)</f>
        <v>0</v>
      </c>
      <c r="BL142" s="20" t="s">
        <v>165</v>
      </c>
      <c r="BM142" s="179" t="s">
        <v>2062</v>
      </c>
    </row>
    <row r="143" spans="1:65" s="2" customFormat="1" ht="11.25">
      <c r="A143" s="37"/>
      <c r="B143" s="38"/>
      <c r="C143" s="39"/>
      <c r="D143" s="181" t="s">
        <v>152</v>
      </c>
      <c r="E143" s="39"/>
      <c r="F143" s="182" t="s">
        <v>2061</v>
      </c>
      <c r="G143" s="39"/>
      <c r="H143" s="39"/>
      <c r="I143" s="183"/>
      <c r="J143" s="39"/>
      <c r="K143" s="39"/>
      <c r="L143" s="42"/>
      <c r="M143" s="184"/>
      <c r="N143" s="185"/>
      <c r="O143" s="67"/>
      <c r="P143" s="67"/>
      <c r="Q143" s="67"/>
      <c r="R143" s="67"/>
      <c r="S143" s="67"/>
      <c r="T143" s="68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T143" s="20" t="s">
        <v>152</v>
      </c>
      <c r="AU143" s="20" t="s">
        <v>79</v>
      </c>
    </row>
    <row r="144" spans="1:65" s="14" customFormat="1" ht="11.25">
      <c r="B144" s="210"/>
      <c r="C144" s="211"/>
      <c r="D144" s="181" t="s">
        <v>226</v>
      </c>
      <c r="E144" s="212" t="s">
        <v>19</v>
      </c>
      <c r="F144" s="213" t="s">
        <v>2063</v>
      </c>
      <c r="G144" s="211"/>
      <c r="H144" s="214">
        <v>154.52500000000001</v>
      </c>
      <c r="I144" s="215"/>
      <c r="J144" s="211"/>
      <c r="K144" s="211"/>
      <c r="L144" s="216"/>
      <c r="M144" s="217"/>
      <c r="N144" s="218"/>
      <c r="O144" s="218"/>
      <c r="P144" s="218"/>
      <c r="Q144" s="218"/>
      <c r="R144" s="218"/>
      <c r="S144" s="218"/>
      <c r="T144" s="219"/>
      <c r="AT144" s="220" t="s">
        <v>226</v>
      </c>
      <c r="AU144" s="220" t="s">
        <v>79</v>
      </c>
      <c r="AV144" s="14" t="s">
        <v>79</v>
      </c>
      <c r="AW144" s="14" t="s">
        <v>31</v>
      </c>
      <c r="AX144" s="14" t="s">
        <v>69</v>
      </c>
      <c r="AY144" s="220" t="s">
        <v>144</v>
      </c>
    </row>
    <row r="145" spans="1:65" s="14" customFormat="1" ht="11.25">
      <c r="B145" s="210"/>
      <c r="C145" s="211"/>
      <c r="D145" s="181" t="s">
        <v>226</v>
      </c>
      <c r="E145" s="212" t="s">
        <v>19</v>
      </c>
      <c r="F145" s="213" t="s">
        <v>2064</v>
      </c>
      <c r="G145" s="211"/>
      <c r="H145" s="214">
        <v>15.75</v>
      </c>
      <c r="I145" s="215"/>
      <c r="J145" s="211"/>
      <c r="K145" s="211"/>
      <c r="L145" s="216"/>
      <c r="M145" s="217"/>
      <c r="N145" s="218"/>
      <c r="O145" s="218"/>
      <c r="P145" s="218"/>
      <c r="Q145" s="218"/>
      <c r="R145" s="218"/>
      <c r="S145" s="218"/>
      <c r="T145" s="219"/>
      <c r="AT145" s="220" t="s">
        <v>226</v>
      </c>
      <c r="AU145" s="220" t="s">
        <v>79</v>
      </c>
      <c r="AV145" s="14" t="s">
        <v>79</v>
      </c>
      <c r="AW145" s="14" t="s">
        <v>31</v>
      </c>
      <c r="AX145" s="14" t="s">
        <v>69</v>
      </c>
      <c r="AY145" s="220" t="s">
        <v>144</v>
      </c>
    </row>
    <row r="146" spans="1:65" s="15" customFormat="1" ht="11.25">
      <c r="B146" s="221"/>
      <c r="C146" s="222"/>
      <c r="D146" s="181" t="s">
        <v>226</v>
      </c>
      <c r="E146" s="223" t="s">
        <v>19</v>
      </c>
      <c r="F146" s="224" t="s">
        <v>231</v>
      </c>
      <c r="G146" s="222"/>
      <c r="H146" s="225">
        <v>170.27500000000001</v>
      </c>
      <c r="I146" s="226"/>
      <c r="J146" s="222"/>
      <c r="K146" s="222"/>
      <c r="L146" s="227"/>
      <c r="M146" s="228"/>
      <c r="N146" s="229"/>
      <c r="O146" s="229"/>
      <c r="P146" s="229"/>
      <c r="Q146" s="229"/>
      <c r="R146" s="229"/>
      <c r="S146" s="229"/>
      <c r="T146" s="230"/>
      <c r="AT146" s="231" t="s">
        <v>226</v>
      </c>
      <c r="AU146" s="231" t="s">
        <v>79</v>
      </c>
      <c r="AV146" s="15" t="s">
        <v>165</v>
      </c>
      <c r="AW146" s="15" t="s">
        <v>31</v>
      </c>
      <c r="AX146" s="15" t="s">
        <v>77</v>
      </c>
      <c r="AY146" s="231" t="s">
        <v>144</v>
      </c>
    </row>
    <row r="147" spans="1:65" s="2" customFormat="1" ht="33" customHeight="1">
      <c r="A147" s="37"/>
      <c r="B147" s="38"/>
      <c r="C147" s="168" t="s">
        <v>199</v>
      </c>
      <c r="D147" s="168" t="s">
        <v>145</v>
      </c>
      <c r="E147" s="169" t="s">
        <v>2065</v>
      </c>
      <c r="F147" s="170" t="s">
        <v>2066</v>
      </c>
      <c r="G147" s="171" t="s">
        <v>254</v>
      </c>
      <c r="H147" s="172">
        <v>174.72</v>
      </c>
      <c r="I147" s="173"/>
      <c r="J147" s="174">
        <f>ROUND(I147*H147,2)</f>
        <v>0</v>
      </c>
      <c r="K147" s="170" t="s">
        <v>157</v>
      </c>
      <c r="L147" s="42"/>
      <c r="M147" s="175" t="s">
        <v>19</v>
      </c>
      <c r="N147" s="176" t="s">
        <v>40</v>
      </c>
      <c r="O147" s="67"/>
      <c r="P147" s="177">
        <f>O147*H147</f>
        <v>0</v>
      </c>
      <c r="Q147" s="177">
        <v>7.9225000000000007E-3</v>
      </c>
      <c r="R147" s="177">
        <f>Q147*H147</f>
        <v>1.3842192000000002</v>
      </c>
      <c r="S147" s="177">
        <v>0</v>
      </c>
      <c r="T147" s="178">
        <f>S147*H147</f>
        <v>0</v>
      </c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R147" s="179" t="s">
        <v>165</v>
      </c>
      <c r="AT147" s="179" t="s">
        <v>145</v>
      </c>
      <c r="AU147" s="179" t="s">
        <v>79</v>
      </c>
      <c r="AY147" s="20" t="s">
        <v>144</v>
      </c>
      <c r="BE147" s="180">
        <f>IF(N147="základní",J147,0)</f>
        <v>0</v>
      </c>
      <c r="BF147" s="180">
        <f>IF(N147="snížená",J147,0)</f>
        <v>0</v>
      </c>
      <c r="BG147" s="180">
        <f>IF(N147="zákl. přenesená",J147,0)</f>
        <v>0</v>
      </c>
      <c r="BH147" s="180">
        <f>IF(N147="sníž. přenesená",J147,0)</f>
        <v>0</v>
      </c>
      <c r="BI147" s="180">
        <f>IF(N147="nulová",J147,0)</f>
        <v>0</v>
      </c>
      <c r="BJ147" s="20" t="s">
        <v>77</v>
      </c>
      <c r="BK147" s="180">
        <f>ROUND(I147*H147,2)</f>
        <v>0</v>
      </c>
      <c r="BL147" s="20" t="s">
        <v>165</v>
      </c>
      <c r="BM147" s="179" t="s">
        <v>2067</v>
      </c>
    </row>
    <row r="148" spans="1:65" s="2" customFormat="1" ht="19.5">
      <c r="A148" s="37"/>
      <c r="B148" s="38"/>
      <c r="C148" s="39"/>
      <c r="D148" s="181" t="s">
        <v>152</v>
      </c>
      <c r="E148" s="39"/>
      <c r="F148" s="182" t="s">
        <v>2066</v>
      </c>
      <c r="G148" s="39"/>
      <c r="H148" s="39"/>
      <c r="I148" s="183"/>
      <c r="J148" s="39"/>
      <c r="K148" s="39"/>
      <c r="L148" s="42"/>
      <c r="M148" s="184"/>
      <c r="N148" s="185"/>
      <c r="O148" s="67"/>
      <c r="P148" s="67"/>
      <c r="Q148" s="67"/>
      <c r="R148" s="67"/>
      <c r="S148" s="67"/>
      <c r="T148" s="68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T148" s="20" t="s">
        <v>152</v>
      </c>
      <c r="AU148" s="20" t="s">
        <v>79</v>
      </c>
    </row>
    <row r="149" spans="1:65" s="2" customFormat="1" ht="11.25">
      <c r="A149" s="37"/>
      <c r="B149" s="38"/>
      <c r="C149" s="39"/>
      <c r="D149" s="186" t="s">
        <v>153</v>
      </c>
      <c r="E149" s="39"/>
      <c r="F149" s="187" t="s">
        <v>2068</v>
      </c>
      <c r="G149" s="39"/>
      <c r="H149" s="39"/>
      <c r="I149" s="183"/>
      <c r="J149" s="39"/>
      <c r="K149" s="39"/>
      <c r="L149" s="42"/>
      <c r="M149" s="184"/>
      <c r="N149" s="185"/>
      <c r="O149" s="67"/>
      <c r="P149" s="67"/>
      <c r="Q149" s="67"/>
      <c r="R149" s="67"/>
      <c r="S149" s="67"/>
      <c r="T149" s="68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T149" s="20" t="s">
        <v>153</v>
      </c>
      <c r="AU149" s="20" t="s">
        <v>79</v>
      </c>
    </row>
    <row r="150" spans="1:65" s="13" customFormat="1" ht="11.25">
      <c r="B150" s="200"/>
      <c r="C150" s="201"/>
      <c r="D150" s="181" t="s">
        <v>226</v>
      </c>
      <c r="E150" s="202" t="s">
        <v>19</v>
      </c>
      <c r="F150" s="203" t="s">
        <v>2048</v>
      </c>
      <c r="G150" s="201"/>
      <c r="H150" s="202" t="s">
        <v>19</v>
      </c>
      <c r="I150" s="204"/>
      <c r="J150" s="201"/>
      <c r="K150" s="201"/>
      <c r="L150" s="205"/>
      <c r="M150" s="206"/>
      <c r="N150" s="207"/>
      <c r="O150" s="207"/>
      <c r="P150" s="207"/>
      <c r="Q150" s="207"/>
      <c r="R150" s="207"/>
      <c r="S150" s="207"/>
      <c r="T150" s="208"/>
      <c r="AT150" s="209" t="s">
        <v>226</v>
      </c>
      <c r="AU150" s="209" t="s">
        <v>79</v>
      </c>
      <c r="AV150" s="13" t="s">
        <v>77</v>
      </c>
      <c r="AW150" s="13" t="s">
        <v>31</v>
      </c>
      <c r="AX150" s="13" t="s">
        <v>69</v>
      </c>
      <c r="AY150" s="209" t="s">
        <v>144</v>
      </c>
    </row>
    <row r="151" spans="1:65" s="14" customFormat="1" ht="11.25">
      <c r="B151" s="210"/>
      <c r="C151" s="211"/>
      <c r="D151" s="181" t="s">
        <v>226</v>
      </c>
      <c r="E151" s="212" t="s">
        <v>19</v>
      </c>
      <c r="F151" s="213" t="s">
        <v>2069</v>
      </c>
      <c r="G151" s="211"/>
      <c r="H151" s="214">
        <v>17.100000000000001</v>
      </c>
      <c r="I151" s="215"/>
      <c r="J151" s="211"/>
      <c r="K151" s="211"/>
      <c r="L151" s="216"/>
      <c r="M151" s="217"/>
      <c r="N151" s="218"/>
      <c r="O151" s="218"/>
      <c r="P151" s="218"/>
      <c r="Q151" s="218"/>
      <c r="R151" s="218"/>
      <c r="S151" s="218"/>
      <c r="T151" s="219"/>
      <c r="AT151" s="220" t="s">
        <v>226</v>
      </c>
      <c r="AU151" s="220" t="s">
        <v>79</v>
      </c>
      <c r="AV151" s="14" t="s">
        <v>79</v>
      </c>
      <c r="AW151" s="14" t="s">
        <v>31</v>
      </c>
      <c r="AX151" s="14" t="s">
        <v>69</v>
      </c>
      <c r="AY151" s="220" t="s">
        <v>144</v>
      </c>
    </row>
    <row r="152" spans="1:65" s="13" customFormat="1" ht="11.25">
      <c r="B152" s="200"/>
      <c r="C152" s="201"/>
      <c r="D152" s="181" t="s">
        <v>226</v>
      </c>
      <c r="E152" s="202" t="s">
        <v>19</v>
      </c>
      <c r="F152" s="203" t="s">
        <v>2050</v>
      </c>
      <c r="G152" s="201"/>
      <c r="H152" s="202" t="s">
        <v>19</v>
      </c>
      <c r="I152" s="204"/>
      <c r="J152" s="201"/>
      <c r="K152" s="201"/>
      <c r="L152" s="205"/>
      <c r="M152" s="206"/>
      <c r="N152" s="207"/>
      <c r="O152" s="207"/>
      <c r="P152" s="207"/>
      <c r="Q152" s="207"/>
      <c r="R152" s="207"/>
      <c r="S152" s="207"/>
      <c r="T152" s="208"/>
      <c r="AT152" s="209" t="s">
        <v>226</v>
      </c>
      <c r="AU152" s="209" t="s">
        <v>79</v>
      </c>
      <c r="AV152" s="13" t="s">
        <v>77</v>
      </c>
      <c r="AW152" s="13" t="s">
        <v>31</v>
      </c>
      <c r="AX152" s="13" t="s">
        <v>69</v>
      </c>
      <c r="AY152" s="209" t="s">
        <v>144</v>
      </c>
    </row>
    <row r="153" spans="1:65" s="14" customFormat="1" ht="11.25">
      <c r="B153" s="210"/>
      <c r="C153" s="211"/>
      <c r="D153" s="181" t="s">
        <v>226</v>
      </c>
      <c r="E153" s="212" t="s">
        <v>19</v>
      </c>
      <c r="F153" s="213" t="s">
        <v>2070</v>
      </c>
      <c r="G153" s="211"/>
      <c r="H153" s="214">
        <v>134.52000000000001</v>
      </c>
      <c r="I153" s="215"/>
      <c r="J153" s="211"/>
      <c r="K153" s="211"/>
      <c r="L153" s="216"/>
      <c r="M153" s="217"/>
      <c r="N153" s="218"/>
      <c r="O153" s="218"/>
      <c r="P153" s="218"/>
      <c r="Q153" s="218"/>
      <c r="R153" s="218"/>
      <c r="S153" s="218"/>
      <c r="T153" s="219"/>
      <c r="AT153" s="220" t="s">
        <v>226</v>
      </c>
      <c r="AU153" s="220" t="s">
        <v>79</v>
      </c>
      <c r="AV153" s="14" t="s">
        <v>79</v>
      </c>
      <c r="AW153" s="14" t="s">
        <v>31</v>
      </c>
      <c r="AX153" s="14" t="s">
        <v>69</v>
      </c>
      <c r="AY153" s="220" t="s">
        <v>144</v>
      </c>
    </row>
    <row r="154" spans="1:65" s="13" customFormat="1" ht="11.25">
      <c r="B154" s="200"/>
      <c r="C154" s="201"/>
      <c r="D154" s="181" t="s">
        <v>226</v>
      </c>
      <c r="E154" s="202" t="s">
        <v>19</v>
      </c>
      <c r="F154" s="203" t="s">
        <v>2052</v>
      </c>
      <c r="G154" s="201"/>
      <c r="H154" s="202" t="s">
        <v>19</v>
      </c>
      <c r="I154" s="204"/>
      <c r="J154" s="201"/>
      <c r="K154" s="201"/>
      <c r="L154" s="205"/>
      <c r="M154" s="206"/>
      <c r="N154" s="207"/>
      <c r="O154" s="207"/>
      <c r="P154" s="207"/>
      <c r="Q154" s="207"/>
      <c r="R154" s="207"/>
      <c r="S154" s="207"/>
      <c r="T154" s="208"/>
      <c r="AT154" s="209" t="s">
        <v>226</v>
      </c>
      <c r="AU154" s="209" t="s">
        <v>79</v>
      </c>
      <c r="AV154" s="13" t="s">
        <v>77</v>
      </c>
      <c r="AW154" s="13" t="s">
        <v>31</v>
      </c>
      <c r="AX154" s="13" t="s">
        <v>69</v>
      </c>
      <c r="AY154" s="209" t="s">
        <v>144</v>
      </c>
    </row>
    <row r="155" spans="1:65" s="14" customFormat="1" ht="11.25">
      <c r="B155" s="210"/>
      <c r="C155" s="211"/>
      <c r="D155" s="181" t="s">
        <v>226</v>
      </c>
      <c r="E155" s="212" t="s">
        <v>19</v>
      </c>
      <c r="F155" s="213" t="s">
        <v>2071</v>
      </c>
      <c r="G155" s="211"/>
      <c r="H155" s="214">
        <v>23.1</v>
      </c>
      <c r="I155" s="215"/>
      <c r="J155" s="211"/>
      <c r="K155" s="211"/>
      <c r="L155" s="216"/>
      <c r="M155" s="217"/>
      <c r="N155" s="218"/>
      <c r="O155" s="218"/>
      <c r="P155" s="218"/>
      <c r="Q155" s="218"/>
      <c r="R155" s="218"/>
      <c r="S155" s="218"/>
      <c r="T155" s="219"/>
      <c r="AT155" s="220" t="s">
        <v>226</v>
      </c>
      <c r="AU155" s="220" t="s">
        <v>79</v>
      </c>
      <c r="AV155" s="14" t="s">
        <v>79</v>
      </c>
      <c r="AW155" s="14" t="s">
        <v>31</v>
      </c>
      <c r="AX155" s="14" t="s">
        <v>69</v>
      </c>
      <c r="AY155" s="220" t="s">
        <v>144</v>
      </c>
    </row>
    <row r="156" spans="1:65" s="15" customFormat="1" ht="11.25">
      <c r="B156" s="221"/>
      <c r="C156" s="222"/>
      <c r="D156" s="181" t="s">
        <v>226</v>
      </c>
      <c r="E156" s="223" t="s">
        <v>19</v>
      </c>
      <c r="F156" s="224" t="s">
        <v>231</v>
      </c>
      <c r="G156" s="222"/>
      <c r="H156" s="225">
        <v>174.72</v>
      </c>
      <c r="I156" s="226"/>
      <c r="J156" s="222"/>
      <c r="K156" s="222"/>
      <c r="L156" s="227"/>
      <c r="M156" s="228"/>
      <c r="N156" s="229"/>
      <c r="O156" s="229"/>
      <c r="P156" s="229"/>
      <c r="Q156" s="229"/>
      <c r="R156" s="229"/>
      <c r="S156" s="229"/>
      <c r="T156" s="230"/>
      <c r="AT156" s="231" t="s">
        <v>226</v>
      </c>
      <c r="AU156" s="231" t="s">
        <v>79</v>
      </c>
      <c r="AV156" s="15" t="s">
        <v>165</v>
      </c>
      <c r="AW156" s="15" t="s">
        <v>31</v>
      </c>
      <c r="AX156" s="15" t="s">
        <v>77</v>
      </c>
      <c r="AY156" s="231" t="s">
        <v>144</v>
      </c>
    </row>
    <row r="157" spans="1:65" s="2" customFormat="1" ht="33" customHeight="1">
      <c r="A157" s="37"/>
      <c r="B157" s="38"/>
      <c r="C157" s="168" t="s">
        <v>204</v>
      </c>
      <c r="D157" s="168" t="s">
        <v>145</v>
      </c>
      <c r="E157" s="169" t="s">
        <v>2072</v>
      </c>
      <c r="F157" s="170" t="s">
        <v>2073</v>
      </c>
      <c r="G157" s="171" t="s">
        <v>254</v>
      </c>
      <c r="H157" s="172">
        <v>174.72</v>
      </c>
      <c r="I157" s="173"/>
      <c r="J157" s="174">
        <f>ROUND(I157*H157,2)</f>
        <v>0</v>
      </c>
      <c r="K157" s="170" t="s">
        <v>157</v>
      </c>
      <c r="L157" s="42"/>
      <c r="M157" s="175" t="s">
        <v>19</v>
      </c>
      <c r="N157" s="176" t="s">
        <v>40</v>
      </c>
      <c r="O157" s="67"/>
      <c r="P157" s="177">
        <f>O157*H157</f>
        <v>0</v>
      </c>
      <c r="Q157" s="177">
        <v>0</v>
      </c>
      <c r="R157" s="177">
        <f>Q157*H157</f>
        <v>0</v>
      </c>
      <c r="S157" s="177">
        <v>0</v>
      </c>
      <c r="T157" s="178">
        <f>S157*H157</f>
        <v>0</v>
      </c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R157" s="179" t="s">
        <v>165</v>
      </c>
      <c r="AT157" s="179" t="s">
        <v>145</v>
      </c>
      <c r="AU157" s="179" t="s">
        <v>79</v>
      </c>
      <c r="AY157" s="20" t="s">
        <v>144</v>
      </c>
      <c r="BE157" s="180">
        <f>IF(N157="základní",J157,0)</f>
        <v>0</v>
      </c>
      <c r="BF157" s="180">
        <f>IF(N157="snížená",J157,0)</f>
        <v>0</v>
      </c>
      <c r="BG157" s="180">
        <f>IF(N157="zákl. přenesená",J157,0)</f>
        <v>0</v>
      </c>
      <c r="BH157" s="180">
        <f>IF(N157="sníž. přenesená",J157,0)</f>
        <v>0</v>
      </c>
      <c r="BI157" s="180">
        <f>IF(N157="nulová",J157,0)</f>
        <v>0</v>
      </c>
      <c r="BJ157" s="20" t="s">
        <v>77</v>
      </c>
      <c r="BK157" s="180">
        <f>ROUND(I157*H157,2)</f>
        <v>0</v>
      </c>
      <c r="BL157" s="20" t="s">
        <v>165</v>
      </c>
      <c r="BM157" s="179" t="s">
        <v>2074</v>
      </c>
    </row>
    <row r="158" spans="1:65" s="2" customFormat="1" ht="19.5">
      <c r="A158" s="37"/>
      <c r="B158" s="38"/>
      <c r="C158" s="39"/>
      <c r="D158" s="181" t="s">
        <v>152</v>
      </c>
      <c r="E158" s="39"/>
      <c r="F158" s="182" t="s">
        <v>2073</v>
      </c>
      <c r="G158" s="39"/>
      <c r="H158" s="39"/>
      <c r="I158" s="183"/>
      <c r="J158" s="39"/>
      <c r="K158" s="39"/>
      <c r="L158" s="42"/>
      <c r="M158" s="184"/>
      <c r="N158" s="185"/>
      <c r="O158" s="67"/>
      <c r="P158" s="67"/>
      <c r="Q158" s="67"/>
      <c r="R158" s="67"/>
      <c r="S158" s="67"/>
      <c r="T158" s="68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T158" s="20" t="s">
        <v>152</v>
      </c>
      <c r="AU158" s="20" t="s">
        <v>79</v>
      </c>
    </row>
    <row r="159" spans="1:65" s="2" customFormat="1" ht="11.25">
      <c r="A159" s="37"/>
      <c r="B159" s="38"/>
      <c r="C159" s="39"/>
      <c r="D159" s="186" t="s">
        <v>153</v>
      </c>
      <c r="E159" s="39"/>
      <c r="F159" s="187" t="s">
        <v>2075</v>
      </c>
      <c r="G159" s="39"/>
      <c r="H159" s="39"/>
      <c r="I159" s="183"/>
      <c r="J159" s="39"/>
      <c r="K159" s="39"/>
      <c r="L159" s="42"/>
      <c r="M159" s="184"/>
      <c r="N159" s="185"/>
      <c r="O159" s="67"/>
      <c r="P159" s="67"/>
      <c r="Q159" s="67"/>
      <c r="R159" s="67"/>
      <c r="S159" s="67"/>
      <c r="T159" s="68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T159" s="20" t="s">
        <v>153</v>
      </c>
      <c r="AU159" s="20" t="s">
        <v>79</v>
      </c>
    </row>
    <row r="160" spans="1:65" s="13" customFormat="1" ht="11.25">
      <c r="B160" s="200"/>
      <c r="C160" s="201"/>
      <c r="D160" s="181" t="s">
        <v>226</v>
      </c>
      <c r="E160" s="202" t="s">
        <v>19</v>
      </c>
      <c r="F160" s="203" t="s">
        <v>2048</v>
      </c>
      <c r="G160" s="201"/>
      <c r="H160" s="202" t="s">
        <v>19</v>
      </c>
      <c r="I160" s="204"/>
      <c r="J160" s="201"/>
      <c r="K160" s="201"/>
      <c r="L160" s="205"/>
      <c r="M160" s="206"/>
      <c r="N160" s="207"/>
      <c r="O160" s="207"/>
      <c r="P160" s="207"/>
      <c r="Q160" s="207"/>
      <c r="R160" s="207"/>
      <c r="S160" s="207"/>
      <c r="T160" s="208"/>
      <c r="AT160" s="209" t="s">
        <v>226</v>
      </c>
      <c r="AU160" s="209" t="s">
        <v>79</v>
      </c>
      <c r="AV160" s="13" t="s">
        <v>77</v>
      </c>
      <c r="AW160" s="13" t="s">
        <v>31</v>
      </c>
      <c r="AX160" s="13" t="s">
        <v>69</v>
      </c>
      <c r="AY160" s="209" t="s">
        <v>144</v>
      </c>
    </row>
    <row r="161" spans="1:65" s="14" customFormat="1" ht="11.25">
      <c r="B161" s="210"/>
      <c r="C161" s="211"/>
      <c r="D161" s="181" t="s">
        <v>226</v>
      </c>
      <c r="E161" s="212" t="s">
        <v>19</v>
      </c>
      <c r="F161" s="213" t="s">
        <v>2069</v>
      </c>
      <c r="G161" s="211"/>
      <c r="H161" s="214">
        <v>17.100000000000001</v>
      </c>
      <c r="I161" s="215"/>
      <c r="J161" s="211"/>
      <c r="K161" s="211"/>
      <c r="L161" s="216"/>
      <c r="M161" s="217"/>
      <c r="N161" s="218"/>
      <c r="O161" s="218"/>
      <c r="P161" s="218"/>
      <c r="Q161" s="218"/>
      <c r="R161" s="218"/>
      <c r="S161" s="218"/>
      <c r="T161" s="219"/>
      <c r="AT161" s="220" t="s">
        <v>226</v>
      </c>
      <c r="AU161" s="220" t="s">
        <v>79</v>
      </c>
      <c r="AV161" s="14" t="s">
        <v>79</v>
      </c>
      <c r="AW161" s="14" t="s">
        <v>31</v>
      </c>
      <c r="AX161" s="14" t="s">
        <v>69</v>
      </c>
      <c r="AY161" s="220" t="s">
        <v>144</v>
      </c>
    </row>
    <row r="162" spans="1:65" s="13" customFormat="1" ht="11.25">
      <c r="B162" s="200"/>
      <c r="C162" s="201"/>
      <c r="D162" s="181" t="s">
        <v>226</v>
      </c>
      <c r="E162" s="202" t="s">
        <v>19</v>
      </c>
      <c r="F162" s="203" t="s">
        <v>2050</v>
      </c>
      <c r="G162" s="201"/>
      <c r="H162" s="202" t="s">
        <v>19</v>
      </c>
      <c r="I162" s="204"/>
      <c r="J162" s="201"/>
      <c r="K162" s="201"/>
      <c r="L162" s="205"/>
      <c r="M162" s="206"/>
      <c r="N162" s="207"/>
      <c r="O162" s="207"/>
      <c r="P162" s="207"/>
      <c r="Q162" s="207"/>
      <c r="R162" s="207"/>
      <c r="S162" s="207"/>
      <c r="T162" s="208"/>
      <c r="AT162" s="209" t="s">
        <v>226</v>
      </c>
      <c r="AU162" s="209" t="s">
        <v>79</v>
      </c>
      <c r="AV162" s="13" t="s">
        <v>77</v>
      </c>
      <c r="AW162" s="13" t="s">
        <v>31</v>
      </c>
      <c r="AX162" s="13" t="s">
        <v>69</v>
      </c>
      <c r="AY162" s="209" t="s">
        <v>144</v>
      </c>
    </row>
    <row r="163" spans="1:65" s="14" customFormat="1" ht="11.25">
      <c r="B163" s="210"/>
      <c r="C163" s="211"/>
      <c r="D163" s="181" t="s">
        <v>226</v>
      </c>
      <c r="E163" s="212" t="s">
        <v>19</v>
      </c>
      <c r="F163" s="213" t="s">
        <v>2070</v>
      </c>
      <c r="G163" s="211"/>
      <c r="H163" s="214">
        <v>134.52000000000001</v>
      </c>
      <c r="I163" s="215"/>
      <c r="J163" s="211"/>
      <c r="K163" s="211"/>
      <c r="L163" s="216"/>
      <c r="M163" s="217"/>
      <c r="N163" s="218"/>
      <c r="O163" s="218"/>
      <c r="P163" s="218"/>
      <c r="Q163" s="218"/>
      <c r="R163" s="218"/>
      <c r="S163" s="218"/>
      <c r="T163" s="219"/>
      <c r="AT163" s="220" t="s">
        <v>226</v>
      </c>
      <c r="AU163" s="220" t="s">
        <v>79</v>
      </c>
      <c r="AV163" s="14" t="s">
        <v>79</v>
      </c>
      <c r="AW163" s="14" t="s">
        <v>31</v>
      </c>
      <c r="AX163" s="14" t="s">
        <v>69</v>
      </c>
      <c r="AY163" s="220" t="s">
        <v>144</v>
      </c>
    </row>
    <row r="164" spans="1:65" s="13" customFormat="1" ht="11.25">
      <c r="B164" s="200"/>
      <c r="C164" s="201"/>
      <c r="D164" s="181" t="s">
        <v>226</v>
      </c>
      <c r="E164" s="202" t="s">
        <v>19</v>
      </c>
      <c r="F164" s="203" t="s">
        <v>2052</v>
      </c>
      <c r="G164" s="201"/>
      <c r="H164" s="202" t="s">
        <v>19</v>
      </c>
      <c r="I164" s="204"/>
      <c r="J164" s="201"/>
      <c r="K164" s="201"/>
      <c r="L164" s="205"/>
      <c r="M164" s="206"/>
      <c r="N164" s="207"/>
      <c r="O164" s="207"/>
      <c r="P164" s="207"/>
      <c r="Q164" s="207"/>
      <c r="R164" s="207"/>
      <c r="S164" s="207"/>
      <c r="T164" s="208"/>
      <c r="AT164" s="209" t="s">
        <v>226</v>
      </c>
      <c r="AU164" s="209" t="s">
        <v>79</v>
      </c>
      <c r="AV164" s="13" t="s">
        <v>77</v>
      </c>
      <c r="AW164" s="13" t="s">
        <v>31</v>
      </c>
      <c r="AX164" s="13" t="s">
        <v>69</v>
      </c>
      <c r="AY164" s="209" t="s">
        <v>144</v>
      </c>
    </row>
    <row r="165" spans="1:65" s="14" customFormat="1" ht="11.25">
      <c r="B165" s="210"/>
      <c r="C165" s="211"/>
      <c r="D165" s="181" t="s">
        <v>226</v>
      </c>
      <c r="E165" s="212" t="s">
        <v>19</v>
      </c>
      <c r="F165" s="213" t="s">
        <v>2071</v>
      </c>
      <c r="G165" s="211"/>
      <c r="H165" s="214">
        <v>23.1</v>
      </c>
      <c r="I165" s="215"/>
      <c r="J165" s="211"/>
      <c r="K165" s="211"/>
      <c r="L165" s="216"/>
      <c r="M165" s="217"/>
      <c r="N165" s="218"/>
      <c r="O165" s="218"/>
      <c r="P165" s="218"/>
      <c r="Q165" s="218"/>
      <c r="R165" s="218"/>
      <c r="S165" s="218"/>
      <c r="T165" s="219"/>
      <c r="AT165" s="220" t="s">
        <v>226</v>
      </c>
      <c r="AU165" s="220" t="s">
        <v>79</v>
      </c>
      <c r="AV165" s="14" t="s">
        <v>79</v>
      </c>
      <c r="AW165" s="14" t="s">
        <v>31</v>
      </c>
      <c r="AX165" s="14" t="s">
        <v>69</v>
      </c>
      <c r="AY165" s="220" t="s">
        <v>144</v>
      </c>
    </row>
    <row r="166" spans="1:65" s="15" customFormat="1" ht="11.25">
      <c r="B166" s="221"/>
      <c r="C166" s="222"/>
      <c r="D166" s="181" t="s">
        <v>226</v>
      </c>
      <c r="E166" s="223" t="s">
        <v>19</v>
      </c>
      <c r="F166" s="224" t="s">
        <v>231</v>
      </c>
      <c r="G166" s="222"/>
      <c r="H166" s="225">
        <v>174.72</v>
      </c>
      <c r="I166" s="226"/>
      <c r="J166" s="222"/>
      <c r="K166" s="222"/>
      <c r="L166" s="227"/>
      <c r="M166" s="228"/>
      <c r="N166" s="229"/>
      <c r="O166" s="229"/>
      <c r="P166" s="229"/>
      <c r="Q166" s="229"/>
      <c r="R166" s="229"/>
      <c r="S166" s="229"/>
      <c r="T166" s="230"/>
      <c r="AT166" s="231" t="s">
        <v>226</v>
      </c>
      <c r="AU166" s="231" t="s">
        <v>79</v>
      </c>
      <c r="AV166" s="15" t="s">
        <v>165</v>
      </c>
      <c r="AW166" s="15" t="s">
        <v>31</v>
      </c>
      <c r="AX166" s="15" t="s">
        <v>77</v>
      </c>
      <c r="AY166" s="231" t="s">
        <v>144</v>
      </c>
    </row>
    <row r="167" spans="1:65" s="11" customFormat="1" ht="22.9" customHeight="1">
      <c r="B167" s="154"/>
      <c r="C167" s="155"/>
      <c r="D167" s="156" t="s">
        <v>68</v>
      </c>
      <c r="E167" s="198" t="s">
        <v>143</v>
      </c>
      <c r="F167" s="198" t="s">
        <v>421</v>
      </c>
      <c r="G167" s="155"/>
      <c r="H167" s="155"/>
      <c r="I167" s="158"/>
      <c r="J167" s="199">
        <f>BK167</f>
        <v>0</v>
      </c>
      <c r="K167" s="155"/>
      <c r="L167" s="160"/>
      <c r="M167" s="161"/>
      <c r="N167" s="162"/>
      <c r="O167" s="162"/>
      <c r="P167" s="163">
        <f>SUM(P168:P190)</f>
        <v>0</v>
      </c>
      <c r="Q167" s="162"/>
      <c r="R167" s="163">
        <f>SUM(R168:R190)</f>
        <v>50.594975999999996</v>
      </c>
      <c r="S167" s="162"/>
      <c r="T167" s="164">
        <f>SUM(T168:T190)</f>
        <v>0</v>
      </c>
      <c r="AR167" s="165" t="s">
        <v>77</v>
      </c>
      <c r="AT167" s="166" t="s">
        <v>68</v>
      </c>
      <c r="AU167" s="166" t="s">
        <v>77</v>
      </c>
      <c r="AY167" s="165" t="s">
        <v>144</v>
      </c>
      <c r="BK167" s="167">
        <f>SUM(BK168:BK190)</f>
        <v>0</v>
      </c>
    </row>
    <row r="168" spans="1:65" s="2" customFormat="1" ht="44.25" customHeight="1">
      <c r="A168" s="37"/>
      <c r="B168" s="38"/>
      <c r="C168" s="168" t="s">
        <v>209</v>
      </c>
      <c r="D168" s="168" t="s">
        <v>145</v>
      </c>
      <c r="E168" s="169" t="s">
        <v>1861</v>
      </c>
      <c r="F168" s="170" t="s">
        <v>1862</v>
      </c>
      <c r="G168" s="171" t="s">
        <v>254</v>
      </c>
      <c r="H168" s="172">
        <v>99.2</v>
      </c>
      <c r="I168" s="173"/>
      <c r="J168" s="174">
        <f>ROUND(I168*H168,2)</f>
        <v>0</v>
      </c>
      <c r="K168" s="170" t="s">
        <v>157</v>
      </c>
      <c r="L168" s="42"/>
      <c r="M168" s="175" t="s">
        <v>19</v>
      </c>
      <c r="N168" s="176" t="s">
        <v>40</v>
      </c>
      <c r="O168" s="67"/>
      <c r="P168" s="177">
        <f>O168*H168</f>
        <v>0</v>
      </c>
      <c r="Q168" s="177">
        <v>0</v>
      </c>
      <c r="R168" s="177">
        <f>Q168*H168</f>
        <v>0</v>
      </c>
      <c r="S168" s="177">
        <v>0</v>
      </c>
      <c r="T168" s="178">
        <f>S168*H168</f>
        <v>0</v>
      </c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R168" s="179" t="s">
        <v>165</v>
      </c>
      <c r="AT168" s="179" t="s">
        <v>145</v>
      </c>
      <c r="AU168" s="179" t="s">
        <v>79</v>
      </c>
      <c r="AY168" s="20" t="s">
        <v>144</v>
      </c>
      <c r="BE168" s="180">
        <f>IF(N168="základní",J168,0)</f>
        <v>0</v>
      </c>
      <c r="BF168" s="180">
        <f>IF(N168="snížená",J168,0)</f>
        <v>0</v>
      </c>
      <c r="BG168" s="180">
        <f>IF(N168="zákl. přenesená",J168,0)</f>
        <v>0</v>
      </c>
      <c r="BH168" s="180">
        <f>IF(N168="sníž. přenesená",J168,0)</f>
        <v>0</v>
      </c>
      <c r="BI168" s="180">
        <f>IF(N168="nulová",J168,0)</f>
        <v>0</v>
      </c>
      <c r="BJ168" s="20" t="s">
        <v>77</v>
      </c>
      <c r="BK168" s="180">
        <f>ROUND(I168*H168,2)</f>
        <v>0</v>
      </c>
      <c r="BL168" s="20" t="s">
        <v>165</v>
      </c>
      <c r="BM168" s="179" t="s">
        <v>2076</v>
      </c>
    </row>
    <row r="169" spans="1:65" s="2" customFormat="1" ht="29.25">
      <c r="A169" s="37"/>
      <c r="B169" s="38"/>
      <c r="C169" s="39"/>
      <c r="D169" s="181" t="s">
        <v>152</v>
      </c>
      <c r="E169" s="39"/>
      <c r="F169" s="182" t="s">
        <v>1862</v>
      </c>
      <c r="G169" s="39"/>
      <c r="H169" s="39"/>
      <c r="I169" s="183"/>
      <c r="J169" s="39"/>
      <c r="K169" s="39"/>
      <c r="L169" s="42"/>
      <c r="M169" s="184"/>
      <c r="N169" s="185"/>
      <c r="O169" s="67"/>
      <c r="P169" s="67"/>
      <c r="Q169" s="67"/>
      <c r="R169" s="67"/>
      <c r="S169" s="67"/>
      <c r="T169" s="68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T169" s="20" t="s">
        <v>152</v>
      </c>
      <c r="AU169" s="20" t="s">
        <v>79</v>
      </c>
    </row>
    <row r="170" spans="1:65" s="2" customFormat="1" ht="11.25">
      <c r="A170" s="37"/>
      <c r="B170" s="38"/>
      <c r="C170" s="39"/>
      <c r="D170" s="186" t="s">
        <v>153</v>
      </c>
      <c r="E170" s="39"/>
      <c r="F170" s="187" t="s">
        <v>1864</v>
      </c>
      <c r="G170" s="39"/>
      <c r="H170" s="39"/>
      <c r="I170" s="183"/>
      <c r="J170" s="39"/>
      <c r="K170" s="39"/>
      <c r="L170" s="42"/>
      <c r="M170" s="184"/>
      <c r="N170" s="185"/>
      <c r="O170" s="67"/>
      <c r="P170" s="67"/>
      <c r="Q170" s="67"/>
      <c r="R170" s="67"/>
      <c r="S170" s="67"/>
      <c r="T170" s="68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T170" s="20" t="s">
        <v>153</v>
      </c>
      <c r="AU170" s="20" t="s">
        <v>79</v>
      </c>
    </row>
    <row r="171" spans="1:65" s="13" customFormat="1" ht="11.25">
      <c r="B171" s="200"/>
      <c r="C171" s="201"/>
      <c r="D171" s="181" t="s">
        <v>226</v>
      </c>
      <c r="E171" s="202" t="s">
        <v>19</v>
      </c>
      <c r="F171" s="203" t="s">
        <v>2077</v>
      </c>
      <c r="G171" s="201"/>
      <c r="H171" s="202" t="s">
        <v>19</v>
      </c>
      <c r="I171" s="204"/>
      <c r="J171" s="201"/>
      <c r="K171" s="201"/>
      <c r="L171" s="205"/>
      <c r="M171" s="206"/>
      <c r="N171" s="207"/>
      <c r="O171" s="207"/>
      <c r="P171" s="207"/>
      <c r="Q171" s="207"/>
      <c r="R171" s="207"/>
      <c r="S171" s="207"/>
      <c r="T171" s="208"/>
      <c r="AT171" s="209" t="s">
        <v>226</v>
      </c>
      <c r="AU171" s="209" t="s">
        <v>79</v>
      </c>
      <c r="AV171" s="13" t="s">
        <v>77</v>
      </c>
      <c r="AW171" s="13" t="s">
        <v>31</v>
      </c>
      <c r="AX171" s="13" t="s">
        <v>69</v>
      </c>
      <c r="AY171" s="209" t="s">
        <v>144</v>
      </c>
    </row>
    <row r="172" spans="1:65" s="14" customFormat="1" ht="11.25">
      <c r="B172" s="210"/>
      <c r="C172" s="211"/>
      <c r="D172" s="181" t="s">
        <v>226</v>
      </c>
      <c r="E172" s="212" t="s">
        <v>19</v>
      </c>
      <c r="F172" s="213" t="s">
        <v>2078</v>
      </c>
      <c r="G172" s="211"/>
      <c r="H172" s="214">
        <v>99.2</v>
      </c>
      <c r="I172" s="215"/>
      <c r="J172" s="211"/>
      <c r="K172" s="211"/>
      <c r="L172" s="216"/>
      <c r="M172" s="217"/>
      <c r="N172" s="218"/>
      <c r="O172" s="218"/>
      <c r="P172" s="218"/>
      <c r="Q172" s="218"/>
      <c r="R172" s="218"/>
      <c r="S172" s="218"/>
      <c r="T172" s="219"/>
      <c r="AT172" s="220" t="s">
        <v>226</v>
      </c>
      <c r="AU172" s="220" t="s">
        <v>79</v>
      </c>
      <c r="AV172" s="14" t="s">
        <v>79</v>
      </c>
      <c r="AW172" s="14" t="s">
        <v>31</v>
      </c>
      <c r="AX172" s="14" t="s">
        <v>77</v>
      </c>
      <c r="AY172" s="220" t="s">
        <v>144</v>
      </c>
    </row>
    <row r="173" spans="1:65" s="2" customFormat="1" ht="37.9" customHeight="1">
      <c r="A173" s="37"/>
      <c r="B173" s="38"/>
      <c r="C173" s="168" t="s">
        <v>313</v>
      </c>
      <c r="D173" s="168" t="s">
        <v>145</v>
      </c>
      <c r="E173" s="169" t="s">
        <v>1871</v>
      </c>
      <c r="F173" s="170" t="s">
        <v>1872</v>
      </c>
      <c r="G173" s="171" t="s">
        <v>254</v>
      </c>
      <c r="H173" s="172">
        <v>99.2</v>
      </c>
      <c r="I173" s="173"/>
      <c r="J173" s="174">
        <f>ROUND(I173*H173,2)</f>
        <v>0</v>
      </c>
      <c r="K173" s="170" t="s">
        <v>157</v>
      </c>
      <c r="L173" s="42"/>
      <c r="M173" s="175" t="s">
        <v>19</v>
      </c>
      <c r="N173" s="176" t="s">
        <v>40</v>
      </c>
      <c r="O173" s="67"/>
      <c r="P173" s="177">
        <f>O173*H173</f>
        <v>0</v>
      </c>
      <c r="Q173" s="177">
        <v>0</v>
      </c>
      <c r="R173" s="177">
        <f>Q173*H173</f>
        <v>0</v>
      </c>
      <c r="S173" s="177">
        <v>0</v>
      </c>
      <c r="T173" s="178">
        <f>S173*H173</f>
        <v>0</v>
      </c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R173" s="179" t="s">
        <v>165</v>
      </c>
      <c r="AT173" s="179" t="s">
        <v>145</v>
      </c>
      <c r="AU173" s="179" t="s">
        <v>79</v>
      </c>
      <c r="AY173" s="20" t="s">
        <v>144</v>
      </c>
      <c r="BE173" s="180">
        <f>IF(N173="základní",J173,0)</f>
        <v>0</v>
      </c>
      <c r="BF173" s="180">
        <f>IF(N173="snížená",J173,0)</f>
        <v>0</v>
      </c>
      <c r="BG173" s="180">
        <f>IF(N173="zákl. přenesená",J173,0)</f>
        <v>0</v>
      </c>
      <c r="BH173" s="180">
        <f>IF(N173="sníž. přenesená",J173,0)</f>
        <v>0</v>
      </c>
      <c r="BI173" s="180">
        <f>IF(N173="nulová",J173,0)</f>
        <v>0</v>
      </c>
      <c r="BJ173" s="20" t="s">
        <v>77</v>
      </c>
      <c r="BK173" s="180">
        <f>ROUND(I173*H173,2)</f>
        <v>0</v>
      </c>
      <c r="BL173" s="20" t="s">
        <v>165</v>
      </c>
      <c r="BM173" s="179" t="s">
        <v>2079</v>
      </c>
    </row>
    <row r="174" spans="1:65" s="2" customFormat="1" ht="19.5">
      <c r="A174" s="37"/>
      <c r="B174" s="38"/>
      <c r="C174" s="39"/>
      <c r="D174" s="181" t="s">
        <v>152</v>
      </c>
      <c r="E174" s="39"/>
      <c r="F174" s="182" t="s">
        <v>1872</v>
      </c>
      <c r="G174" s="39"/>
      <c r="H174" s="39"/>
      <c r="I174" s="183"/>
      <c r="J174" s="39"/>
      <c r="K174" s="39"/>
      <c r="L174" s="42"/>
      <c r="M174" s="184"/>
      <c r="N174" s="185"/>
      <c r="O174" s="67"/>
      <c r="P174" s="67"/>
      <c r="Q174" s="67"/>
      <c r="R174" s="67"/>
      <c r="S174" s="67"/>
      <c r="T174" s="68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T174" s="20" t="s">
        <v>152</v>
      </c>
      <c r="AU174" s="20" t="s">
        <v>79</v>
      </c>
    </row>
    <row r="175" spans="1:65" s="2" customFormat="1" ht="11.25">
      <c r="A175" s="37"/>
      <c r="B175" s="38"/>
      <c r="C175" s="39"/>
      <c r="D175" s="186" t="s">
        <v>153</v>
      </c>
      <c r="E175" s="39"/>
      <c r="F175" s="187" t="s">
        <v>1874</v>
      </c>
      <c r="G175" s="39"/>
      <c r="H175" s="39"/>
      <c r="I175" s="183"/>
      <c r="J175" s="39"/>
      <c r="K175" s="39"/>
      <c r="L175" s="42"/>
      <c r="M175" s="184"/>
      <c r="N175" s="185"/>
      <c r="O175" s="67"/>
      <c r="P175" s="67"/>
      <c r="Q175" s="67"/>
      <c r="R175" s="67"/>
      <c r="S175" s="67"/>
      <c r="T175" s="68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T175" s="20" t="s">
        <v>153</v>
      </c>
      <c r="AU175" s="20" t="s">
        <v>79</v>
      </c>
    </row>
    <row r="176" spans="1:65" s="13" customFormat="1" ht="11.25">
      <c r="B176" s="200"/>
      <c r="C176" s="201"/>
      <c r="D176" s="181" t="s">
        <v>226</v>
      </c>
      <c r="E176" s="202" t="s">
        <v>19</v>
      </c>
      <c r="F176" s="203" t="s">
        <v>2077</v>
      </c>
      <c r="G176" s="201"/>
      <c r="H176" s="202" t="s">
        <v>19</v>
      </c>
      <c r="I176" s="204"/>
      <c r="J176" s="201"/>
      <c r="K176" s="201"/>
      <c r="L176" s="205"/>
      <c r="M176" s="206"/>
      <c r="N176" s="207"/>
      <c r="O176" s="207"/>
      <c r="P176" s="207"/>
      <c r="Q176" s="207"/>
      <c r="R176" s="207"/>
      <c r="S176" s="207"/>
      <c r="T176" s="208"/>
      <c r="AT176" s="209" t="s">
        <v>226</v>
      </c>
      <c r="AU176" s="209" t="s">
        <v>79</v>
      </c>
      <c r="AV176" s="13" t="s">
        <v>77</v>
      </c>
      <c r="AW176" s="13" t="s">
        <v>31</v>
      </c>
      <c r="AX176" s="13" t="s">
        <v>69</v>
      </c>
      <c r="AY176" s="209" t="s">
        <v>144</v>
      </c>
    </row>
    <row r="177" spans="1:65" s="14" customFormat="1" ht="11.25">
      <c r="B177" s="210"/>
      <c r="C177" s="211"/>
      <c r="D177" s="181" t="s">
        <v>226</v>
      </c>
      <c r="E177" s="212" t="s">
        <v>19</v>
      </c>
      <c r="F177" s="213" t="s">
        <v>2078</v>
      </c>
      <c r="G177" s="211"/>
      <c r="H177" s="214">
        <v>99.2</v>
      </c>
      <c r="I177" s="215"/>
      <c r="J177" s="211"/>
      <c r="K177" s="211"/>
      <c r="L177" s="216"/>
      <c r="M177" s="217"/>
      <c r="N177" s="218"/>
      <c r="O177" s="218"/>
      <c r="P177" s="218"/>
      <c r="Q177" s="218"/>
      <c r="R177" s="218"/>
      <c r="S177" s="218"/>
      <c r="T177" s="219"/>
      <c r="AT177" s="220" t="s">
        <v>226</v>
      </c>
      <c r="AU177" s="220" t="s">
        <v>79</v>
      </c>
      <c r="AV177" s="14" t="s">
        <v>79</v>
      </c>
      <c r="AW177" s="14" t="s">
        <v>31</v>
      </c>
      <c r="AX177" s="14" t="s">
        <v>77</v>
      </c>
      <c r="AY177" s="220" t="s">
        <v>144</v>
      </c>
    </row>
    <row r="178" spans="1:65" s="2" customFormat="1" ht="16.5" customHeight="1">
      <c r="A178" s="37"/>
      <c r="B178" s="38"/>
      <c r="C178" s="246" t="s">
        <v>8</v>
      </c>
      <c r="D178" s="246" t="s">
        <v>381</v>
      </c>
      <c r="E178" s="247" t="s">
        <v>1875</v>
      </c>
      <c r="F178" s="248" t="s">
        <v>1876</v>
      </c>
      <c r="G178" s="249" t="s">
        <v>1676</v>
      </c>
      <c r="H178" s="250">
        <v>2.976</v>
      </c>
      <c r="I178" s="251"/>
      <c r="J178" s="252">
        <f>ROUND(I178*H178,2)</f>
        <v>0</v>
      </c>
      <c r="K178" s="248" t="s">
        <v>157</v>
      </c>
      <c r="L178" s="253"/>
      <c r="M178" s="254" t="s">
        <v>19</v>
      </c>
      <c r="N178" s="255" t="s">
        <v>40</v>
      </c>
      <c r="O178" s="67"/>
      <c r="P178" s="177">
        <f>O178*H178</f>
        <v>0</v>
      </c>
      <c r="Q178" s="177">
        <v>1E-3</v>
      </c>
      <c r="R178" s="177">
        <f>Q178*H178</f>
        <v>2.9759999999999999E-3</v>
      </c>
      <c r="S178" s="177">
        <v>0</v>
      </c>
      <c r="T178" s="178">
        <f>S178*H178</f>
        <v>0</v>
      </c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R178" s="179" t="s">
        <v>184</v>
      </c>
      <c r="AT178" s="179" t="s">
        <v>381</v>
      </c>
      <c r="AU178" s="179" t="s">
        <v>79</v>
      </c>
      <c r="AY178" s="20" t="s">
        <v>144</v>
      </c>
      <c r="BE178" s="180">
        <f>IF(N178="základní",J178,0)</f>
        <v>0</v>
      </c>
      <c r="BF178" s="180">
        <f>IF(N178="snížená",J178,0)</f>
        <v>0</v>
      </c>
      <c r="BG178" s="180">
        <f>IF(N178="zákl. přenesená",J178,0)</f>
        <v>0</v>
      </c>
      <c r="BH178" s="180">
        <f>IF(N178="sníž. přenesená",J178,0)</f>
        <v>0</v>
      </c>
      <c r="BI178" s="180">
        <f>IF(N178="nulová",J178,0)</f>
        <v>0</v>
      </c>
      <c r="BJ178" s="20" t="s">
        <v>77</v>
      </c>
      <c r="BK178" s="180">
        <f>ROUND(I178*H178,2)</f>
        <v>0</v>
      </c>
      <c r="BL178" s="20" t="s">
        <v>165</v>
      </c>
      <c r="BM178" s="179" t="s">
        <v>2080</v>
      </c>
    </row>
    <row r="179" spans="1:65" s="2" customFormat="1" ht="11.25">
      <c r="A179" s="37"/>
      <c r="B179" s="38"/>
      <c r="C179" s="39"/>
      <c r="D179" s="181" t="s">
        <v>152</v>
      </c>
      <c r="E179" s="39"/>
      <c r="F179" s="182" t="s">
        <v>1876</v>
      </c>
      <c r="G179" s="39"/>
      <c r="H179" s="39"/>
      <c r="I179" s="183"/>
      <c r="J179" s="39"/>
      <c r="K179" s="39"/>
      <c r="L179" s="42"/>
      <c r="M179" s="184"/>
      <c r="N179" s="185"/>
      <c r="O179" s="67"/>
      <c r="P179" s="67"/>
      <c r="Q179" s="67"/>
      <c r="R179" s="67"/>
      <c r="S179" s="67"/>
      <c r="T179" s="68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T179" s="20" t="s">
        <v>152</v>
      </c>
      <c r="AU179" s="20" t="s">
        <v>79</v>
      </c>
    </row>
    <row r="180" spans="1:65" s="13" customFormat="1" ht="11.25">
      <c r="B180" s="200"/>
      <c r="C180" s="201"/>
      <c r="D180" s="181" t="s">
        <v>226</v>
      </c>
      <c r="E180" s="202" t="s">
        <v>19</v>
      </c>
      <c r="F180" s="203" t="s">
        <v>2077</v>
      </c>
      <c r="G180" s="201"/>
      <c r="H180" s="202" t="s">
        <v>19</v>
      </c>
      <c r="I180" s="204"/>
      <c r="J180" s="201"/>
      <c r="K180" s="201"/>
      <c r="L180" s="205"/>
      <c r="M180" s="206"/>
      <c r="N180" s="207"/>
      <c r="O180" s="207"/>
      <c r="P180" s="207"/>
      <c r="Q180" s="207"/>
      <c r="R180" s="207"/>
      <c r="S180" s="207"/>
      <c r="T180" s="208"/>
      <c r="AT180" s="209" t="s">
        <v>226</v>
      </c>
      <c r="AU180" s="209" t="s">
        <v>79</v>
      </c>
      <c r="AV180" s="13" t="s">
        <v>77</v>
      </c>
      <c r="AW180" s="13" t="s">
        <v>31</v>
      </c>
      <c r="AX180" s="13" t="s">
        <v>69</v>
      </c>
      <c r="AY180" s="209" t="s">
        <v>144</v>
      </c>
    </row>
    <row r="181" spans="1:65" s="14" customFormat="1" ht="11.25">
      <c r="B181" s="210"/>
      <c r="C181" s="211"/>
      <c r="D181" s="181" t="s">
        <v>226</v>
      </c>
      <c r="E181" s="212" t="s">
        <v>19</v>
      </c>
      <c r="F181" s="213" t="s">
        <v>2081</v>
      </c>
      <c r="G181" s="211"/>
      <c r="H181" s="214">
        <v>2.976</v>
      </c>
      <c r="I181" s="215"/>
      <c r="J181" s="211"/>
      <c r="K181" s="211"/>
      <c r="L181" s="216"/>
      <c r="M181" s="217"/>
      <c r="N181" s="218"/>
      <c r="O181" s="218"/>
      <c r="P181" s="218"/>
      <c r="Q181" s="218"/>
      <c r="R181" s="218"/>
      <c r="S181" s="218"/>
      <c r="T181" s="219"/>
      <c r="AT181" s="220" t="s">
        <v>226</v>
      </c>
      <c r="AU181" s="220" t="s">
        <v>79</v>
      </c>
      <c r="AV181" s="14" t="s">
        <v>79</v>
      </c>
      <c r="AW181" s="14" t="s">
        <v>31</v>
      </c>
      <c r="AX181" s="14" t="s">
        <v>77</v>
      </c>
      <c r="AY181" s="220" t="s">
        <v>144</v>
      </c>
    </row>
    <row r="182" spans="1:65" s="2" customFormat="1" ht="33" customHeight="1">
      <c r="A182" s="37"/>
      <c r="B182" s="38"/>
      <c r="C182" s="168" t="s">
        <v>408</v>
      </c>
      <c r="D182" s="168" t="s">
        <v>145</v>
      </c>
      <c r="E182" s="169" t="s">
        <v>978</v>
      </c>
      <c r="F182" s="170" t="s">
        <v>979</v>
      </c>
      <c r="G182" s="171" t="s">
        <v>254</v>
      </c>
      <c r="H182" s="172">
        <v>99.2</v>
      </c>
      <c r="I182" s="173"/>
      <c r="J182" s="174">
        <f>ROUND(I182*H182,2)</f>
        <v>0</v>
      </c>
      <c r="K182" s="170" t="s">
        <v>157</v>
      </c>
      <c r="L182" s="42"/>
      <c r="M182" s="175" t="s">
        <v>19</v>
      </c>
      <c r="N182" s="176" t="s">
        <v>40</v>
      </c>
      <c r="O182" s="67"/>
      <c r="P182" s="177">
        <f>O182*H182</f>
        <v>0</v>
      </c>
      <c r="Q182" s="177">
        <v>0</v>
      </c>
      <c r="R182" s="177">
        <f>Q182*H182</f>
        <v>0</v>
      </c>
      <c r="S182" s="177">
        <v>0</v>
      </c>
      <c r="T182" s="178">
        <f>S182*H182</f>
        <v>0</v>
      </c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R182" s="179" t="s">
        <v>165</v>
      </c>
      <c r="AT182" s="179" t="s">
        <v>145</v>
      </c>
      <c r="AU182" s="179" t="s">
        <v>79</v>
      </c>
      <c r="AY182" s="20" t="s">
        <v>144</v>
      </c>
      <c r="BE182" s="180">
        <f>IF(N182="základní",J182,0)</f>
        <v>0</v>
      </c>
      <c r="BF182" s="180">
        <f>IF(N182="snížená",J182,0)</f>
        <v>0</v>
      </c>
      <c r="BG182" s="180">
        <f>IF(N182="zákl. přenesená",J182,0)</f>
        <v>0</v>
      </c>
      <c r="BH182" s="180">
        <f>IF(N182="sníž. přenesená",J182,0)</f>
        <v>0</v>
      </c>
      <c r="BI182" s="180">
        <f>IF(N182="nulová",J182,0)</f>
        <v>0</v>
      </c>
      <c r="BJ182" s="20" t="s">
        <v>77</v>
      </c>
      <c r="BK182" s="180">
        <f>ROUND(I182*H182,2)</f>
        <v>0</v>
      </c>
      <c r="BL182" s="20" t="s">
        <v>165</v>
      </c>
      <c r="BM182" s="179" t="s">
        <v>2082</v>
      </c>
    </row>
    <row r="183" spans="1:65" s="2" customFormat="1" ht="19.5">
      <c r="A183" s="37"/>
      <c r="B183" s="38"/>
      <c r="C183" s="39"/>
      <c r="D183" s="181" t="s">
        <v>152</v>
      </c>
      <c r="E183" s="39"/>
      <c r="F183" s="182" t="s">
        <v>979</v>
      </c>
      <c r="G183" s="39"/>
      <c r="H183" s="39"/>
      <c r="I183" s="183"/>
      <c r="J183" s="39"/>
      <c r="K183" s="39"/>
      <c r="L183" s="42"/>
      <c r="M183" s="184"/>
      <c r="N183" s="185"/>
      <c r="O183" s="67"/>
      <c r="P183" s="67"/>
      <c r="Q183" s="67"/>
      <c r="R183" s="67"/>
      <c r="S183" s="67"/>
      <c r="T183" s="68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T183" s="20" t="s">
        <v>152</v>
      </c>
      <c r="AU183" s="20" t="s">
        <v>79</v>
      </c>
    </row>
    <row r="184" spans="1:65" s="2" customFormat="1" ht="11.25">
      <c r="A184" s="37"/>
      <c r="B184" s="38"/>
      <c r="C184" s="39"/>
      <c r="D184" s="186" t="s">
        <v>153</v>
      </c>
      <c r="E184" s="39"/>
      <c r="F184" s="187" t="s">
        <v>981</v>
      </c>
      <c r="G184" s="39"/>
      <c r="H184" s="39"/>
      <c r="I184" s="183"/>
      <c r="J184" s="39"/>
      <c r="K184" s="39"/>
      <c r="L184" s="42"/>
      <c r="M184" s="184"/>
      <c r="N184" s="185"/>
      <c r="O184" s="67"/>
      <c r="P184" s="67"/>
      <c r="Q184" s="67"/>
      <c r="R184" s="67"/>
      <c r="S184" s="67"/>
      <c r="T184" s="68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T184" s="20" t="s">
        <v>153</v>
      </c>
      <c r="AU184" s="20" t="s">
        <v>79</v>
      </c>
    </row>
    <row r="185" spans="1:65" s="13" customFormat="1" ht="11.25">
      <c r="B185" s="200"/>
      <c r="C185" s="201"/>
      <c r="D185" s="181" t="s">
        <v>226</v>
      </c>
      <c r="E185" s="202" t="s">
        <v>19</v>
      </c>
      <c r="F185" s="203" t="s">
        <v>2077</v>
      </c>
      <c r="G185" s="201"/>
      <c r="H185" s="202" t="s">
        <v>19</v>
      </c>
      <c r="I185" s="204"/>
      <c r="J185" s="201"/>
      <c r="K185" s="201"/>
      <c r="L185" s="205"/>
      <c r="M185" s="206"/>
      <c r="N185" s="207"/>
      <c r="O185" s="207"/>
      <c r="P185" s="207"/>
      <c r="Q185" s="207"/>
      <c r="R185" s="207"/>
      <c r="S185" s="207"/>
      <c r="T185" s="208"/>
      <c r="AT185" s="209" t="s">
        <v>226</v>
      </c>
      <c r="AU185" s="209" t="s">
        <v>79</v>
      </c>
      <c r="AV185" s="13" t="s">
        <v>77</v>
      </c>
      <c r="AW185" s="13" t="s">
        <v>31</v>
      </c>
      <c r="AX185" s="13" t="s">
        <v>69</v>
      </c>
      <c r="AY185" s="209" t="s">
        <v>144</v>
      </c>
    </row>
    <row r="186" spans="1:65" s="14" customFormat="1" ht="11.25">
      <c r="B186" s="210"/>
      <c r="C186" s="211"/>
      <c r="D186" s="181" t="s">
        <v>226</v>
      </c>
      <c r="E186" s="212" t="s">
        <v>19</v>
      </c>
      <c r="F186" s="213" t="s">
        <v>2078</v>
      </c>
      <c r="G186" s="211"/>
      <c r="H186" s="214">
        <v>99.2</v>
      </c>
      <c r="I186" s="215"/>
      <c r="J186" s="211"/>
      <c r="K186" s="211"/>
      <c r="L186" s="216"/>
      <c r="M186" s="217"/>
      <c r="N186" s="218"/>
      <c r="O186" s="218"/>
      <c r="P186" s="218"/>
      <c r="Q186" s="218"/>
      <c r="R186" s="218"/>
      <c r="S186" s="218"/>
      <c r="T186" s="219"/>
      <c r="AT186" s="220" t="s">
        <v>226</v>
      </c>
      <c r="AU186" s="220" t="s">
        <v>79</v>
      </c>
      <c r="AV186" s="14" t="s">
        <v>79</v>
      </c>
      <c r="AW186" s="14" t="s">
        <v>31</v>
      </c>
      <c r="AX186" s="14" t="s">
        <v>77</v>
      </c>
      <c r="AY186" s="220" t="s">
        <v>144</v>
      </c>
    </row>
    <row r="187" spans="1:65" s="2" customFormat="1" ht="16.5" customHeight="1">
      <c r="A187" s="37"/>
      <c r="B187" s="38"/>
      <c r="C187" s="246" t="s">
        <v>415</v>
      </c>
      <c r="D187" s="246" t="s">
        <v>381</v>
      </c>
      <c r="E187" s="247" t="s">
        <v>1867</v>
      </c>
      <c r="F187" s="248" t="s">
        <v>1868</v>
      </c>
      <c r="G187" s="249" t="s">
        <v>296</v>
      </c>
      <c r="H187" s="250">
        <v>50.591999999999999</v>
      </c>
      <c r="I187" s="251"/>
      <c r="J187" s="252">
        <f>ROUND(I187*H187,2)</f>
        <v>0</v>
      </c>
      <c r="K187" s="248" t="s">
        <v>157</v>
      </c>
      <c r="L187" s="253"/>
      <c r="M187" s="254" t="s">
        <v>19</v>
      </c>
      <c r="N187" s="255" t="s">
        <v>40</v>
      </c>
      <c r="O187" s="67"/>
      <c r="P187" s="177">
        <f>O187*H187</f>
        <v>0</v>
      </c>
      <c r="Q187" s="177">
        <v>1</v>
      </c>
      <c r="R187" s="177">
        <f>Q187*H187</f>
        <v>50.591999999999999</v>
      </c>
      <c r="S187" s="177">
        <v>0</v>
      </c>
      <c r="T187" s="178">
        <f>S187*H187</f>
        <v>0</v>
      </c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R187" s="179" t="s">
        <v>184</v>
      </c>
      <c r="AT187" s="179" t="s">
        <v>381</v>
      </c>
      <c r="AU187" s="179" t="s">
        <v>79</v>
      </c>
      <c r="AY187" s="20" t="s">
        <v>144</v>
      </c>
      <c r="BE187" s="180">
        <f>IF(N187="základní",J187,0)</f>
        <v>0</v>
      </c>
      <c r="BF187" s="180">
        <f>IF(N187="snížená",J187,0)</f>
        <v>0</v>
      </c>
      <c r="BG187" s="180">
        <f>IF(N187="zákl. přenesená",J187,0)</f>
        <v>0</v>
      </c>
      <c r="BH187" s="180">
        <f>IF(N187="sníž. přenesená",J187,0)</f>
        <v>0</v>
      </c>
      <c r="BI187" s="180">
        <f>IF(N187="nulová",J187,0)</f>
        <v>0</v>
      </c>
      <c r="BJ187" s="20" t="s">
        <v>77</v>
      </c>
      <c r="BK187" s="180">
        <f>ROUND(I187*H187,2)</f>
        <v>0</v>
      </c>
      <c r="BL187" s="20" t="s">
        <v>165</v>
      </c>
      <c r="BM187" s="179" t="s">
        <v>2083</v>
      </c>
    </row>
    <row r="188" spans="1:65" s="2" customFormat="1" ht="11.25">
      <c r="A188" s="37"/>
      <c r="B188" s="38"/>
      <c r="C188" s="39"/>
      <c r="D188" s="181" t="s">
        <v>152</v>
      </c>
      <c r="E188" s="39"/>
      <c r="F188" s="182" t="s">
        <v>1868</v>
      </c>
      <c r="G188" s="39"/>
      <c r="H188" s="39"/>
      <c r="I188" s="183"/>
      <c r="J188" s="39"/>
      <c r="K188" s="39"/>
      <c r="L188" s="42"/>
      <c r="M188" s="184"/>
      <c r="N188" s="185"/>
      <c r="O188" s="67"/>
      <c r="P188" s="67"/>
      <c r="Q188" s="67"/>
      <c r="R188" s="67"/>
      <c r="S188" s="67"/>
      <c r="T188" s="68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T188" s="20" t="s">
        <v>152</v>
      </c>
      <c r="AU188" s="20" t="s">
        <v>79</v>
      </c>
    </row>
    <row r="189" spans="1:65" s="13" customFormat="1" ht="11.25">
      <c r="B189" s="200"/>
      <c r="C189" s="201"/>
      <c r="D189" s="181" t="s">
        <v>226</v>
      </c>
      <c r="E189" s="202" t="s">
        <v>19</v>
      </c>
      <c r="F189" s="203" t="s">
        <v>2077</v>
      </c>
      <c r="G189" s="201"/>
      <c r="H189" s="202" t="s">
        <v>19</v>
      </c>
      <c r="I189" s="204"/>
      <c r="J189" s="201"/>
      <c r="K189" s="201"/>
      <c r="L189" s="205"/>
      <c r="M189" s="206"/>
      <c r="N189" s="207"/>
      <c r="O189" s="207"/>
      <c r="P189" s="207"/>
      <c r="Q189" s="207"/>
      <c r="R189" s="207"/>
      <c r="S189" s="207"/>
      <c r="T189" s="208"/>
      <c r="AT189" s="209" t="s">
        <v>226</v>
      </c>
      <c r="AU189" s="209" t="s">
        <v>79</v>
      </c>
      <c r="AV189" s="13" t="s">
        <v>77</v>
      </c>
      <c r="AW189" s="13" t="s">
        <v>31</v>
      </c>
      <c r="AX189" s="13" t="s">
        <v>69</v>
      </c>
      <c r="AY189" s="209" t="s">
        <v>144</v>
      </c>
    </row>
    <row r="190" spans="1:65" s="14" customFormat="1" ht="11.25">
      <c r="B190" s="210"/>
      <c r="C190" s="211"/>
      <c r="D190" s="181" t="s">
        <v>226</v>
      </c>
      <c r="E190" s="212" t="s">
        <v>19</v>
      </c>
      <c r="F190" s="213" t="s">
        <v>2084</v>
      </c>
      <c r="G190" s="211"/>
      <c r="H190" s="214">
        <v>50.591999999999999</v>
      </c>
      <c r="I190" s="215"/>
      <c r="J190" s="211"/>
      <c r="K190" s="211"/>
      <c r="L190" s="216"/>
      <c r="M190" s="217"/>
      <c r="N190" s="218"/>
      <c r="O190" s="218"/>
      <c r="P190" s="218"/>
      <c r="Q190" s="218"/>
      <c r="R190" s="218"/>
      <c r="S190" s="218"/>
      <c r="T190" s="219"/>
      <c r="AT190" s="220" t="s">
        <v>226</v>
      </c>
      <c r="AU190" s="220" t="s">
        <v>79</v>
      </c>
      <c r="AV190" s="14" t="s">
        <v>79</v>
      </c>
      <c r="AW190" s="14" t="s">
        <v>31</v>
      </c>
      <c r="AX190" s="14" t="s">
        <v>77</v>
      </c>
      <c r="AY190" s="220" t="s">
        <v>144</v>
      </c>
    </row>
    <row r="191" spans="1:65" s="11" customFormat="1" ht="22.9" customHeight="1">
      <c r="B191" s="154"/>
      <c r="C191" s="155"/>
      <c r="D191" s="156" t="s">
        <v>68</v>
      </c>
      <c r="E191" s="198" t="s">
        <v>189</v>
      </c>
      <c r="F191" s="198" t="s">
        <v>240</v>
      </c>
      <c r="G191" s="155"/>
      <c r="H191" s="155"/>
      <c r="I191" s="158"/>
      <c r="J191" s="199">
        <f>BK191</f>
        <v>0</v>
      </c>
      <c r="K191" s="155"/>
      <c r="L191" s="160"/>
      <c r="M191" s="161"/>
      <c r="N191" s="162"/>
      <c r="O191" s="162"/>
      <c r="P191" s="163">
        <f>SUM(P192:P209)</f>
        <v>0</v>
      </c>
      <c r="Q191" s="162"/>
      <c r="R191" s="163">
        <f>SUM(R192:R209)</f>
        <v>23.853939000000004</v>
      </c>
      <c r="S191" s="162"/>
      <c r="T191" s="164">
        <f>SUM(T192:T209)</f>
        <v>0</v>
      </c>
      <c r="AR191" s="165" t="s">
        <v>77</v>
      </c>
      <c r="AT191" s="166" t="s">
        <v>68</v>
      </c>
      <c r="AU191" s="166" t="s">
        <v>77</v>
      </c>
      <c r="AY191" s="165" t="s">
        <v>144</v>
      </c>
      <c r="BK191" s="167">
        <f>SUM(BK192:BK209)</f>
        <v>0</v>
      </c>
    </row>
    <row r="192" spans="1:65" s="2" customFormat="1" ht="49.15" customHeight="1">
      <c r="A192" s="37"/>
      <c r="B192" s="38"/>
      <c r="C192" s="168" t="s">
        <v>422</v>
      </c>
      <c r="D192" s="168" t="s">
        <v>145</v>
      </c>
      <c r="E192" s="169" t="s">
        <v>468</v>
      </c>
      <c r="F192" s="170" t="s">
        <v>469</v>
      </c>
      <c r="G192" s="171" t="s">
        <v>243</v>
      </c>
      <c r="H192" s="172">
        <v>48.2</v>
      </c>
      <c r="I192" s="173"/>
      <c r="J192" s="174">
        <f>ROUND(I192*H192,2)</f>
        <v>0</v>
      </c>
      <c r="K192" s="170" t="s">
        <v>157</v>
      </c>
      <c r="L192" s="42"/>
      <c r="M192" s="175" t="s">
        <v>19</v>
      </c>
      <c r="N192" s="176" t="s">
        <v>40</v>
      </c>
      <c r="O192" s="67"/>
      <c r="P192" s="177">
        <f>O192*H192</f>
        <v>0</v>
      </c>
      <c r="Q192" s="177">
        <v>0.14041999999999999</v>
      </c>
      <c r="R192" s="177">
        <f>Q192*H192</f>
        <v>6.7682440000000001</v>
      </c>
      <c r="S192" s="177">
        <v>0</v>
      </c>
      <c r="T192" s="178">
        <f>S192*H192</f>
        <v>0</v>
      </c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R192" s="179" t="s">
        <v>165</v>
      </c>
      <c r="AT192" s="179" t="s">
        <v>145</v>
      </c>
      <c r="AU192" s="179" t="s">
        <v>79</v>
      </c>
      <c r="AY192" s="20" t="s">
        <v>144</v>
      </c>
      <c r="BE192" s="180">
        <f>IF(N192="základní",J192,0)</f>
        <v>0</v>
      </c>
      <c r="BF192" s="180">
        <f>IF(N192="snížená",J192,0)</f>
        <v>0</v>
      </c>
      <c r="BG192" s="180">
        <f>IF(N192="zákl. přenesená",J192,0)</f>
        <v>0</v>
      </c>
      <c r="BH192" s="180">
        <f>IF(N192="sníž. přenesená",J192,0)</f>
        <v>0</v>
      </c>
      <c r="BI192" s="180">
        <f>IF(N192="nulová",J192,0)</f>
        <v>0</v>
      </c>
      <c r="BJ192" s="20" t="s">
        <v>77</v>
      </c>
      <c r="BK192" s="180">
        <f>ROUND(I192*H192,2)</f>
        <v>0</v>
      </c>
      <c r="BL192" s="20" t="s">
        <v>165</v>
      </c>
      <c r="BM192" s="179" t="s">
        <v>2085</v>
      </c>
    </row>
    <row r="193" spans="1:65" s="2" customFormat="1" ht="29.25">
      <c r="A193" s="37"/>
      <c r="B193" s="38"/>
      <c r="C193" s="39"/>
      <c r="D193" s="181" t="s">
        <v>152</v>
      </c>
      <c r="E193" s="39"/>
      <c r="F193" s="182" t="s">
        <v>469</v>
      </c>
      <c r="G193" s="39"/>
      <c r="H193" s="39"/>
      <c r="I193" s="183"/>
      <c r="J193" s="39"/>
      <c r="K193" s="39"/>
      <c r="L193" s="42"/>
      <c r="M193" s="184"/>
      <c r="N193" s="185"/>
      <c r="O193" s="67"/>
      <c r="P193" s="67"/>
      <c r="Q193" s="67"/>
      <c r="R193" s="67"/>
      <c r="S193" s="67"/>
      <c r="T193" s="68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T193" s="20" t="s">
        <v>152</v>
      </c>
      <c r="AU193" s="20" t="s">
        <v>79</v>
      </c>
    </row>
    <row r="194" spans="1:65" s="2" customFormat="1" ht="11.25">
      <c r="A194" s="37"/>
      <c r="B194" s="38"/>
      <c r="C194" s="39"/>
      <c r="D194" s="186" t="s">
        <v>153</v>
      </c>
      <c r="E194" s="39"/>
      <c r="F194" s="187" t="s">
        <v>471</v>
      </c>
      <c r="G194" s="39"/>
      <c r="H194" s="39"/>
      <c r="I194" s="183"/>
      <c r="J194" s="39"/>
      <c r="K194" s="39"/>
      <c r="L194" s="42"/>
      <c r="M194" s="184"/>
      <c r="N194" s="185"/>
      <c r="O194" s="67"/>
      <c r="P194" s="67"/>
      <c r="Q194" s="67"/>
      <c r="R194" s="67"/>
      <c r="S194" s="67"/>
      <c r="T194" s="68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T194" s="20" t="s">
        <v>153</v>
      </c>
      <c r="AU194" s="20" t="s">
        <v>79</v>
      </c>
    </row>
    <row r="195" spans="1:65" s="13" customFormat="1" ht="11.25">
      <c r="B195" s="200"/>
      <c r="C195" s="201"/>
      <c r="D195" s="181" t="s">
        <v>226</v>
      </c>
      <c r="E195" s="202" t="s">
        <v>19</v>
      </c>
      <c r="F195" s="203" t="s">
        <v>2086</v>
      </c>
      <c r="G195" s="201"/>
      <c r="H195" s="202" t="s">
        <v>19</v>
      </c>
      <c r="I195" s="204"/>
      <c r="J195" s="201"/>
      <c r="K195" s="201"/>
      <c r="L195" s="205"/>
      <c r="M195" s="206"/>
      <c r="N195" s="207"/>
      <c r="O195" s="207"/>
      <c r="P195" s="207"/>
      <c r="Q195" s="207"/>
      <c r="R195" s="207"/>
      <c r="S195" s="207"/>
      <c r="T195" s="208"/>
      <c r="AT195" s="209" t="s">
        <v>226</v>
      </c>
      <c r="AU195" s="209" t="s">
        <v>79</v>
      </c>
      <c r="AV195" s="13" t="s">
        <v>77</v>
      </c>
      <c r="AW195" s="13" t="s">
        <v>31</v>
      </c>
      <c r="AX195" s="13" t="s">
        <v>69</v>
      </c>
      <c r="AY195" s="209" t="s">
        <v>144</v>
      </c>
    </row>
    <row r="196" spans="1:65" s="14" customFormat="1" ht="11.25">
      <c r="B196" s="210"/>
      <c r="C196" s="211"/>
      <c r="D196" s="181" t="s">
        <v>226</v>
      </c>
      <c r="E196" s="212" t="s">
        <v>19</v>
      </c>
      <c r="F196" s="213" t="s">
        <v>2087</v>
      </c>
      <c r="G196" s="211"/>
      <c r="H196" s="214">
        <v>48.2</v>
      </c>
      <c r="I196" s="215"/>
      <c r="J196" s="211"/>
      <c r="K196" s="211"/>
      <c r="L196" s="216"/>
      <c r="M196" s="217"/>
      <c r="N196" s="218"/>
      <c r="O196" s="218"/>
      <c r="P196" s="218"/>
      <c r="Q196" s="218"/>
      <c r="R196" s="218"/>
      <c r="S196" s="218"/>
      <c r="T196" s="219"/>
      <c r="AT196" s="220" t="s">
        <v>226</v>
      </c>
      <c r="AU196" s="220" t="s">
        <v>79</v>
      </c>
      <c r="AV196" s="14" t="s">
        <v>79</v>
      </c>
      <c r="AW196" s="14" t="s">
        <v>31</v>
      </c>
      <c r="AX196" s="14" t="s">
        <v>77</v>
      </c>
      <c r="AY196" s="220" t="s">
        <v>144</v>
      </c>
    </row>
    <row r="197" spans="1:65" s="2" customFormat="1" ht="21.75" customHeight="1">
      <c r="A197" s="37"/>
      <c r="B197" s="38"/>
      <c r="C197" s="246" t="s">
        <v>428</v>
      </c>
      <c r="D197" s="246" t="s">
        <v>381</v>
      </c>
      <c r="E197" s="247" t="s">
        <v>475</v>
      </c>
      <c r="F197" s="248" t="s">
        <v>476</v>
      </c>
      <c r="G197" s="249" t="s">
        <v>243</v>
      </c>
      <c r="H197" s="250">
        <v>50.61</v>
      </c>
      <c r="I197" s="251"/>
      <c r="J197" s="252">
        <f>ROUND(I197*H197,2)</f>
        <v>0</v>
      </c>
      <c r="K197" s="248" t="s">
        <v>157</v>
      </c>
      <c r="L197" s="253"/>
      <c r="M197" s="254" t="s">
        <v>19</v>
      </c>
      <c r="N197" s="255" t="s">
        <v>40</v>
      </c>
      <c r="O197" s="67"/>
      <c r="P197" s="177">
        <f>O197*H197</f>
        <v>0</v>
      </c>
      <c r="Q197" s="177">
        <v>2.63E-2</v>
      </c>
      <c r="R197" s="177">
        <f>Q197*H197</f>
        <v>1.331043</v>
      </c>
      <c r="S197" s="177">
        <v>0</v>
      </c>
      <c r="T197" s="178">
        <f>S197*H197</f>
        <v>0</v>
      </c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R197" s="179" t="s">
        <v>184</v>
      </c>
      <c r="AT197" s="179" t="s">
        <v>381</v>
      </c>
      <c r="AU197" s="179" t="s">
        <v>79</v>
      </c>
      <c r="AY197" s="20" t="s">
        <v>144</v>
      </c>
      <c r="BE197" s="180">
        <f>IF(N197="základní",J197,0)</f>
        <v>0</v>
      </c>
      <c r="BF197" s="180">
        <f>IF(N197="snížená",J197,0)</f>
        <v>0</v>
      </c>
      <c r="BG197" s="180">
        <f>IF(N197="zákl. přenesená",J197,0)</f>
        <v>0</v>
      </c>
      <c r="BH197" s="180">
        <f>IF(N197="sníž. přenesená",J197,0)</f>
        <v>0</v>
      </c>
      <c r="BI197" s="180">
        <f>IF(N197="nulová",J197,0)</f>
        <v>0</v>
      </c>
      <c r="BJ197" s="20" t="s">
        <v>77</v>
      </c>
      <c r="BK197" s="180">
        <f>ROUND(I197*H197,2)</f>
        <v>0</v>
      </c>
      <c r="BL197" s="20" t="s">
        <v>165</v>
      </c>
      <c r="BM197" s="179" t="s">
        <v>2088</v>
      </c>
    </row>
    <row r="198" spans="1:65" s="2" customFormat="1" ht="11.25">
      <c r="A198" s="37"/>
      <c r="B198" s="38"/>
      <c r="C198" s="39"/>
      <c r="D198" s="181" t="s">
        <v>152</v>
      </c>
      <c r="E198" s="39"/>
      <c r="F198" s="182" t="s">
        <v>476</v>
      </c>
      <c r="G198" s="39"/>
      <c r="H198" s="39"/>
      <c r="I198" s="183"/>
      <c r="J198" s="39"/>
      <c r="K198" s="39"/>
      <c r="L198" s="42"/>
      <c r="M198" s="184"/>
      <c r="N198" s="185"/>
      <c r="O198" s="67"/>
      <c r="P198" s="67"/>
      <c r="Q198" s="67"/>
      <c r="R198" s="67"/>
      <c r="S198" s="67"/>
      <c r="T198" s="68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T198" s="20" t="s">
        <v>152</v>
      </c>
      <c r="AU198" s="20" t="s">
        <v>79</v>
      </c>
    </row>
    <row r="199" spans="1:65" s="13" customFormat="1" ht="11.25">
      <c r="B199" s="200"/>
      <c r="C199" s="201"/>
      <c r="D199" s="181" t="s">
        <v>226</v>
      </c>
      <c r="E199" s="202" t="s">
        <v>19</v>
      </c>
      <c r="F199" s="203" t="s">
        <v>2086</v>
      </c>
      <c r="G199" s="201"/>
      <c r="H199" s="202" t="s">
        <v>19</v>
      </c>
      <c r="I199" s="204"/>
      <c r="J199" s="201"/>
      <c r="K199" s="201"/>
      <c r="L199" s="205"/>
      <c r="M199" s="206"/>
      <c r="N199" s="207"/>
      <c r="O199" s="207"/>
      <c r="P199" s="207"/>
      <c r="Q199" s="207"/>
      <c r="R199" s="207"/>
      <c r="S199" s="207"/>
      <c r="T199" s="208"/>
      <c r="AT199" s="209" t="s">
        <v>226</v>
      </c>
      <c r="AU199" s="209" t="s">
        <v>79</v>
      </c>
      <c r="AV199" s="13" t="s">
        <v>77</v>
      </c>
      <c r="AW199" s="13" t="s">
        <v>31</v>
      </c>
      <c r="AX199" s="13" t="s">
        <v>69</v>
      </c>
      <c r="AY199" s="209" t="s">
        <v>144</v>
      </c>
    </row>
    <row r="200" spans="1:65" s="14" customFormat="1" ht="11.25">
      <c r="B200" s="210"/>
      <c r="C200" s="211"/>
      <c r="D200" s="181" t="s">
        <v>226</v>
      </c>
      <c r="E200" s="212" t="s">
        <v>19</v>
      </c>
      <c r="F200" s="213" t="s">
        <v>2089</v>
      </c>
      <c r="G200" s="211"/>
      <c r="H200" s="214">
        <v>50.61</v>
      </c>
      <c r="I200" s="215"/>
      <c r="J200" s="211"/>
      <c r="K200" s="211"/>
      <c r="L200" s="216"/>
      <c r="M200" s="217"/>
      <c r="N200" s="218"/>
      <c r="O200" s="218"/>
      <c r="P200" s="218"/>
      <c r="Q200" s="218"/>
      <c r="R200" s="218"/>
      <c r="S200" s="218"/>
      <c r="T200" s="219"/>
      <c r="AT200" s="220" t="s">
        <v>226</v>
      </c>
      <c r="AU200" s="220" t="s">
        <v>79</v>
      </c>
      <c r="AV200" s="14" t="s">
        <v>79</v>
      </c>
      <c r="AW200" s="14" t="s">
        <v>31</v>
      </c>
      <c r="AX200" s="14" t="s">
        <v>77</v>
      </c>
      <c r="AY200" s="220" t="s">
        <v>144</v>
      </c>
    </row>
    <row r="201" spans="1:65" s="2" customFormat="1" ht="24.2" customHeight="1">
      <c r="A201" s="37"/>
      <c r="B201" s="38"/>
      <c r="C201" s="168" t="s">
        <v>268</v>
      </c>
      <c r="D201" s="168" t="s">
        <v>145</v>
      </c>
      <c r="E201" s="169" t="s">
        <v>480</v>
      </c>
      <c r="F201" s="170" t="s">
        <v>481</v>
      </c>
      <c r="G201" s="171" t="s">
        <v>243</v>
      </c>
      <c r="H201" s="172">
        <v>48.2</v>
      </c>
      <c r="I201" s="173"/>
      <c r="J201" s="174">
        <f>ROUND(I201*H201,2)</f>
        <v>0</v>
      </c>
      <c r="K201" s="170" t="s">
        <v>157</v>
      </c>
      <c r="L201" s="42"/>
      <c r="M201" s="175" t="s">
        <v>19</v>
      </c>
      <c r="N201" s="176" t="s">
        <v>40</v>
      </c>
      <c r="O201" s="67"/>
      <c r="P201" s="177">
        <f>O201*H201</f>
        <v>0</v>
      </c>
      <c r="Q201" s="177">
        <v>0.29221000000000003</v>
      </c>
      <c r="R201" s="177">
        <f>Q201*H201</f>
        <v>14.084522000000002</v>
      </c>
      <c r="S201" s="177">
        <v>0</v>
      </c>
      <c r="T201" s="178">
        <f>S201*H201</f>
        <v>0</v>
      </c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R201" s="179" t="s">
        <v>165</v>
      </c>
      <c r="AT201" s="179" t="s">
        <v>145</v>
      </c>
      <c r="AU201" s="179" t="s">
        <v>79</v>
      </c>
      <c r="AY201" s="20" t="s">
        <v>144</v>
      </c>
      <c r="BE201" s="180">
        <f>IF(N201="základní",J201,0)</f>
        <v>0</v>
      </c>
      <c r="BF201" s="180">
        <f>IF(N201="snížená",J201,0)</f>
        <v>0</v>
      </c>
      <c r="BG201" s="180">
        <f>IF(N201="zákl. přenesená",J201,0)</f>
        <v>0</v>
      </c>
      <c r="BH201" s="180">
        <f>IF(N201="sníž. přenesená",J201,0)</f>
        <v>0</v>
      </c>
      <c r="BI201" s="180">
        <f>IF(N201="nulová",J201,0)</f>
        <v>0</v>
      </c>
      <c r="BJ201" s="20" t="s">
        <v>77</v>
      </c>
      <c r="BK201" s="180">
        <f>ROUND(I201*H201,2)</f>
        <v>0</v>
      </c>
      <c r="BL201" s="20" t="s">
        <v>165</v>
      </c>
      <c r="BM201" s="179" t="s">
        <v>2090</v>
      </c>
    </row>
    <row r="202" spans="1:65" s="2" customFormat="1" ht="19.5">
      <c r="A202" s="37"/>
      <c r="B202" s="38"/>
      <c r="C202" s="39"/>
      <c r="D202" s="181" t="s">
        <v>152</v>
      </c>
      <c r="E202" s="39"/>
      <c r="F202" s="182" t="s">
        <v>481</v>
      </c>
      <c r="G202" s="39"/>
      <c r="H202" s="39"/>
      <c r="I202" s="183"/>
      <c r="J202" s="39"/>
      <c r="K202" s="39"/>
      <c r="L202" s="42"/>
      <c r="M202" s="184"/>
      <c r="N202" s="185"/>
      <c r="O202" s="67"/>
      <c r="P202" s="67"/>
      <c r="Q202" s="67"/>
      <c r="R202" s="67"/>
      <c r="S202" s="67"/>
      <c r="T202" s="68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T202" s="20" t="s">
        <v>152</v>
      </c>
      <c r="AU202" s="20" t="s">
        <v>79</v>
      </c>
    </row>
    <row r="203" spans="1:65" s="2" customFormat="1" ht="11.25">
      <c r="A203" s="37"/>
      <c r="B203" s="38"/>
      <c r="C203" s="39"/>
      <c r="D203" s="186" t="s">
        <v>153</v>
      </c>
      <c r="E203" s="39"/>
      <c r="F203" s="187" t="s">
        <v>483</v>
      </c>
      <c r="G203" s="39"/>
      <c r="H203" s="39"/>
      <c r="I203" s="183"/>
      <c r="J203" s="39"/>
      <c r="K203" s="39"/>
      <c r="L203" s="42"/>
      <c r="M203" s="184"/>
      <c r="N203" s="185"/>
      <c r="O203" s="67"/>
      <c r="P203" s="67"/>
      <c r="Q203" s="67"/>
      <c r="R203" s="67"/>
      <c r="S203" s="67"/>
      <c r="T203" s="68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T203" s="20" t="s">
        <v>153</v>
      </c>
      <c r="AU203" s="20" t="s">
        <v>79</v>
      </c>
    </row>
    <row r="204" spans="1:65" s="13" customFormat="1" ht="11.25">
      <c r="B204" s="200"/>
      <c r="C204" s="201"/>
      <c r="D204" s="181" t="s">
        <v>226</v>
      </c>
      <c r="E204" s="202" t="s">
        <v>19</v>
      </c>
      <c r="F204" s="203" t="s">
        <v>2086</v>
      </c>
      <c r="G204" s="201"/>
      <c r="H204" s="202" t="s">
        <v>19</v>
      </c>
      <c r="I204" s="204"/>
      <c r="J204" s="201"/>
      <c r="K204" s="201"/>
      <c r="L204" s="205"/>
      <c r="M204" s="206"/>
      <c r="N204" s="207"/>
      <c r="O204" s="207"/>
      <c r="P204" s="207"/>
      <c r="Q204" s="207"/>
      <c r="R204" s="207"/>
      <c r="S204" s="207"/>
      <c r="T204" s="208"/>
      <c r="AT204" s="209" t="s">
        <v>226</v>
      </c>
      <c r="AU204" s="209" t="s">
        <v>79</v>
      </c>
      <c r="AV204" s="13" t="s">
        <v>77</v>
      </c>
      <c r="AW204" s="13" t="s">
        <v>31</v>
      </c>
      <c r="AX204" s="13" t="s">
        <v>69</v>
      </c>
      <c r="AY204" s="209" t="s">
        <v>144</v>
      </c>
    </row>
    <row r="205" spans="1:65" s="14" customFormat="1" ht="11.25">
      <c r="B205" s="210"/>
      <c r="C205" s="211"/>
      <c r="D205" s="181" t="s">
        <v>226</v>
      </c>
      <c r="E205" s="212" t="s">
        <v>19</v>
      </c>
      <c r="F205" s="213" t="s">
        <v>2087</v>
      </c>
      <c r="G205" s="211"/>
      <c r="H205" s="214">
        <v>48.2</v>
      </c>
      <c r="I205" s="215"/>
      <c r="J205" s="211"/>
      <c r="K205" s="211"/>
      <c r="L205" s="216"/>
      <c r="M205" s="217"/>
      <c r="N205" s="218"/>
      <c r="O205" s="218"/>
      <c r="P205" s="218"/>
      <c r="Q205" s="218"/>
      <c r="R205" s="218"/>
      <c r="S205" s="218"/>
      <c r="T205" s="219"/>
      <c r="AT205" s="220" t="s">
        <v>226</v>
      </c>
      <c r="AU205" s="220" t="s">
        <v>79</v>
      </c>
      <c r="AV205" s="14" t="s">
        <v>79</v>
      </c>
      <c r="AW205" s="14" t="s">
        <v>31</v>
      </c>
      <c r="AX205" s="14" t="s">
        <v>77</v>
      </c>
      <c r="AY205" s="220" t="s">
        <v>144</v>
      </c>
    </row>
    <row r="206" spans="1:65" s="2" customFormat="1" ht="21.75" customHeight="1">
      <c r="A206" s="37"/>
      <c r="B206" s="38"/>
      <c r="C206" s="246" t="s">
        <v>7</v>
      </c>
      <c r="D206" s="246" t="s">
        <v>381</v>
      </c>
      <c r="E206" s="247" t="s">
        <v>486</v>
      </c>
      <c r="F206" s="248" t="s">
        <v>487</v>
      </c>
      <c r="G206" s="249" t="s">
        <v>243</v>
      </c>
      <c r="H206" s="250">
        <v>50.61</v>
      </c>
      <c r="I206" s="251"/>
      <c r="J206" s="252">
        <f>ROUND(I206*H206,2)</f>
        <v>0</v>
      </c>
      <c r="K206" s="248" t="s">
        <v>19</v>
      </c>
      <c r="L206" s="253"/>
      <c r="M206" s="254" t="s">
        <v>19</v>
      </c>
      <c r="N206" s="255" t="s">
        <v>40</v>
      </c>
      <c r="O206" s="67"/>
      <c r="P206" s="177">
        <f>O206*H206</f>
        <v>0</v>
      </c>
      <c r="Q206" s="177">
        <v>3.3000000000000002E-2</v>
      </c>
      <c r="R206" s="177">
        <f>Q206*H206</f>
        <v>1.6701300000000001</v>
      </c>
      <c r="S206" s="177">
        <v>0</v>
      </c>
      <c r="T206" s="178">
        <f>S206*H206</f>
        <v>0</v>
      </c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R206" s="179" t="s">
        <v>184</v>
      </c>
      <c r="AT206" s="179" t="s">
        <v>381</v>
      </c>
      <c r="AU206" s="179" t="s">
        <v>79</v>
      </c>
      <c r="AY206" s="20" t="s">
        <v>144</v>
      </c>
      <c r="BE206" s="180">
        <f>IF(N206="základní",J206,0)</f>
        <v>0</v>
      </c>
      <c r="BF206" s="180">
        <f>IF(N206="snížená",J206,0)</f>
        <v>0</v>
      </c>
      <c r="BG206" s="180">
        <f>IF(N206="zákl. přenesená",J206,0)</f>
        <v>0</v>
      </c>
      <c r="BH206" s="180">
        <f>IF(N206="sníž. přenesená",J206,0)</f>
        <v>0</v>
      </c>
      <c r="BI206" s="180">
        <f>IF(N206="nulová",J206,0)</f>
        <v>0</v>
      </c>
      <c r="BJ206" s="20" t="s">
        <v>77</v>
      </c>
      <c r="BK206" s="180">
        <f>ROUND(I206*H206,2)</f>
        <v>0</v>
      </c>
      <c r="BL206" s="20" t="s">
        <v>165</v>
      </c>
      <c r="BM206" s="179" t="s">
        <v>2091</v>
      </c>
    </row>
    <row r="207" spans="1:65" s="2" customFormat="1" ht="11.25">
      <c r="A207" s="37"/>
      <c r="B207" s="38"/>
      <c r="C207" s="39"/>
      <c r="D207" s="181" t="s">
        <v>152</v>
      </c>
      <c r="E207" s="39"/>
      <c r="F207" s="182" t="s">
        <v>487</v>
      </c>
      <c r="G207" s="39"/>
      <c r="H207" s="39"/>
      <c r="I207" s="183"/>
      <c r="J207" s="39"/>
      <c r="K207" s="39"/>
      <c r="L207" s="42"/>
      <c r="M207" s="184"/>
      <c r="N207" s="185"/>
      <c r="O207" s="67"/>
      <c r="P207" s="67"/>
      <c r="Q207" s="67"/>
      <c r="R207" s="67"/>
      <c r="S207" s="67"/>
      <c r="T207" s="68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T207" s="20" t="s">
        <v>152</v>
      </c>
      <c r="AU207" s="20" t="s">
        <v>79</v>
      </c>
    </row>
    <row r="208" spans="1:65" s="13" customFormat="1" ht="11.25">
      <c r="B208" s="200"/>
      <c r="C208" s="201"/>
      <c r="D208" s="181" t="s">
        <v>226</v>
      </c>
      <c r="E208" s="202" t="s">
        <v>19</v>
      </c>
      <c r="F208" s="203" t="s">
        <v>2086</v>
      </c>
      <c r="G208" s="201"/>
      <c r="H208" s="202" t="s">
        <v>19</v>
      </c>
      <c r="I208" s="204"/>
      <c r="J208" s="201"/>
      <c r="K208" s="201"/>
      <c r="L208" s="205"/>
      <c r="M208" s="206"/>
      <c r="N208" s="207"/>
      <c r="O208" s="207"/>
      <c r="P208" s="207"/>
      <c r="Q208" s="207"/>
      <c r="R208" s="207"/>
      <c r="S208" s="207"/>
      <c r="T208" s="208"/>
      <c r="AT208" s="209" t="s">
        <v>226</v>
      </c>
      <c r="AU208" s="209" t="s">
        <v>79</v>
      </c>
      <c r="AV208" s="13" t="s">
        <v>77</v>
      </c>
      <c r="AW208" s="13" t="s">
        <v>31</v>
      </c>
      <c r="AX208" s="13" t="s">
        <v>69</v>
      </c>
      <c r="AY208" s="209" t="s">
        <v>144</v>
      </c>
    </row>
    <row r="209" spans="1:65" s="14" customFormat="1" ht="11.25">
      <c r="B209" s="210"/>
      <c r="C209" s="211"/>
      <c r="D209" s="181" t="s">
        <v>226</v>
      </c>
      <c r="E209" s="212" t="s">
        <v>19</v>
      </c>
      <c r="F209" s="213" t="s">
        <v>2089</v>
      </c>
      <c r="G209" s="211"/>
      <c r="H209" s="214">
        <v>50.61</v>
      </c>
      <c r="I209" s="215"/>
      <c r="J209" s="211"/>
      <c r="K209" s="211"/>
      <c r="L209" s="216"/>
      <c r="M209" s="217"/>
      <c r="N209" s="218"/>
      <c r="O209" s="218"/>
      <c r="P209" s="218"/>
      <c r="Q209" s="218"/>
      <c r="R209" s="218"/>
      <c r="S209" s="218"/>
      <c r="T209" s="219"/>
      <c r="AT209" s="220" t="s">
        <v>226</v>
      </c>
      <c r="AU209" s="220" t="s">
        <v>79</v>
      </c>
      <c r="AV209" s="14" t="s">
        <v>79</v>
      </c>
      <c r="AW209" s="14" t="s">
        <v>31</v>
      </c>
      <c r="AX209" s="14" t="s">
        <v>77</v>
      </c>
      <c r="AY209" s="220" t="s">
        <v>144</v>
      </c>
    </row>
    <row r="210" spans="1:65" s="11" customFormat="1" ht="22.9" customHeight="1">
      <c r="B210" s="154"/>
      <c r="C210" s="155"/>
      <c r="D210" s="156" t="s">
        <v>68</v>
      </c>
      <c r="E210" s="198" t="s">
        <v>537</v>
      </c>
      <c r="F210" s="198" t="s">
        <v>538</v>
      </c>
      <c r="G210" s="155"/>
      <c r="H210" s="155"/>
      <c r="I210" s="158"/>
      <c r="J210" s="199">
        <f>BK210</f>
        <v>0</v>
      </c>
      <c r="K210" s="155"/>
      <c r="L210" s="160"/>
      <c r="M210" s="161"/>
      <c r="N210" s="162"/>
      <c r="O210" s="162"/>
      <c r="P210" s="163">
        <f>SUM(P211:P220)</f>
        <v>0</v>
      </c>
      <c r="Q210" s="162"/>
      <c r="R210" s="163">
        <f>SUM(R211:R220)</f>
        <v>0</v>
      </c>
      <c r="S210" s="162"/>
      <c r="T210" s="164">
        <f>SUM(T211:T220)</f>
        <v>0</v>
      </c>
      <c r="AR210" s="165" t="s">
        <v>77</v>
      </c>
      <c r="AT210" s="166" t="s">
        <v>68</v>
      </c>
      <c r="AU210" s="166" t="s">
        <v>77</v>
      </c>
      <c r="AY210" s="165" t="s">
        <v>144</v>
      </c>
      <c r="BK210" s="167">
        <f>SUM(BK211:BK220)</f>
        <v>0</v>
      </c>
    </row>
    <row r="211" spans="1:65" s="2" customFormat="1" ht="24.2" customHeight="1">
      <c r="A211" s="37"/>
      <c r="B211" s="38"/>
      <c r="C211" s="168" t="s">
        <v>441</v>
      </c>
      <c r="D211" s="168" t="s">
        <v>145</v>
      </c>
      <c r="E211" s="169" t="s">
        <v>540</v>
      </c>
      <c r="F211" s="170" t="s">
        <v>541</v>
      </c>
      <c r="G211" s="171" t="s">
        <v>296</v>
      </c>
      <c r="H211" s="172">
        <v>229.511</v>
      </c>
      <c r="I211" s="173"/>
      <c r="J211" s="174">
        <f>ROUND(I211*H211,2)</f>
        <v>0</v>
      </c>
      <c r="K211" s="170" t="s">
        <v>157</v>
      </c>
      <c r="L211" s="42"/>
      <c r="M211" s="175" t="s">
        <v>19</v>
      </c>
      <c r="N211" s="176" t="s">
        <v>40</v>
      </c>
      <c r="O211" s="67"/>
      <c r="P211" s="177">
        <f>O211*H211</f>
        <v>0</v>
      </c>
      <c r="Q211" s="177">
        <v>0</v>
      </c>
      <c r="R211" s="177">
        <f>Q211*H211</f>
        <v>0</v>
      </c>
      <c r="S211" s="177">
        <v>0</v>
      </c>
      <c r="T211" s="178">
        <f>S211*H211</f>
        <v>0</v>
      </c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R211" s="179" t="s">
        <v>165</v>
      </c>
      <c r="AT211" s="179" t="s">
        <v>145</v>
      </c>
      <c r="AU211" s="179" t="s">
        <v>79</v>
      </c>
      <c r="AY211" s="20" t="s">
        <v>144</v>
      </c>
      <c r="BE211" s="180">
        <f>IF(N211="základní",J211,0)</f>
        <v>0</v>
      </c>
      <c r="BF211" s="180">
        <f>IF(N211="snížená",J211,0)</f>
        <v>0</v>
      </c>
      <c r="BG211" s="180">
        <f>IF(N211="zákl. přenesená",J211,0)</f>
        <v>0</v>
      </c>
      <c r="BH211" s="180">
        <f>IF(N211="sníž. přenesená",J211,0)</f>
        <v>0</v>
      </c>
      <c r="BI211" s="180">
        <f>IF(N211="nulová",J211,0)</f>
        <v>0</v>
      </c>
      <c r="BJ211" s="20" t="s">
        <v>77</v>
      </c>
      <c r="BK211" s="180">
        <f>ROUND(I211*H211,2)</f>
        <v>0</v>
      </c>
      <c r="BL211" s="20" t="s">
        <v>165</v>
      </c>
      <c r="BM211" s="179" t="s">
        <v>2092</v>
      </c>
    </row>
    <row r="212" spans="1:65" s="2" customFormat="1" ht="19.5">
      <c r="A212" s="37"/>
      <c r="B212" s="38"/>
      <c r="C212" s="39"/>
      <c r="D212" s="181" t="s">
        <v>152</v>
      </c>
      <c r="E212" s="39"/>
      <c r="F212" s="182" t="s">
        <v>541</v>
      </c>
      <c r="G212" s="39"/>
      <c r="H212" s="39"/>
      <c r="I212" s="183"/>
      <c r="J212" s="39"/>
      <c r="K212" s="39"/>
      <c r="L212" s="42"/>
      <c r="M212" s="184"/>
      <c r="N212" s="185"/>
      <c r="O212" s="67"/>
      <c r="P212" s="67"/>
      <c r="Q212" s="67"/>
      <c r="R212" s="67"/>
      <c r="S212" s="67"/>
      <c r="T212" s="68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T212" s="20" t="s">
        <v>152</v>
      </c>
      <c r="AU212" s="20" t="s">
        <v>79</v>
      </c>
    </row>
    <row r="213" spans="1:65" s="2" customFormat="1" ht="11.25">
      <c r="A213" s="37"/>
      <c r="B213" s="38"/>
      <c r="C213" s="39"/>
      <c r="D213" s="186" t="s">
        <v>153</v>
      </c>
      <c r="E213" s="39"/>
      <c r="F213" s="187" t="s">
        <v>543</v>
      </c>
      <c r="G213" s="39"/>
      <c r="H213" s="39"/>
      <c r="I213" s="183"/>
      <c r="J213" s="39"/>
      <c r="K213" s="39"/>
      <c r="L213" s="42"/>
      <c r="M213" s="184"/>
      <c r="N213" s="185"/>
      <c r="O213" s="67"/>
      <c r="P213" s="67"/>
      <c r="Q213" s="67"/>
      <c r="R213" s="67"/>
      <c r="S213" s="67"/>
      <c r="T213" s="68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T213" s="20" t="s">
        <v>153</v>
      </c>
      <c r="AU213" s="20" t="s">
        <v>79</v>
      </c>
    </row>
    <row r="214" spans="1:65" s="2" customFormat="1" ht="37.9" customHeight="1">
      <c r="A214" s="37"/>
      <c r="B214" s="38"/>
      <c r="C214" s="168" t="s">
        <v>446</v>
      </c>
      <c r="D214" s="168" t="s">
        <v>145</v>
      </c>
      <c r="E214" s="169" t="s">
        <v>545</v>
      </c>
      <c r="F214" s="170" t="s">
        <v>546</v>
      </c>
      <c r="G214" s="171" t="s">
        <v>296</v>
      </c>
      <c r="H214" s="172">
        <v>229.511</v>
      </c>
      <c r="I214" s="173"/>
      <c r="J214" s="174">
        <f>ROUND(I214*H214,2)</f>
        <v>0</v>
      </c>
      <c r="K214" s="170" t="s">
        <v>157</v>
      </c>
      <c r="L214" s="42"/>
      <c r="M214" s="175" t="s">
        <v>19</v>
      </c>
      <c r="N214" s="176" t="s">
        <v>40</v>
      </c>
      <c r="O214" s="67"/>
      <c r="P214" s="177">
        <f>O214*H214</f>
        <v>0</v>
      </c>
      <c r="Q214" s="177">
        <v>0</v>
      </c>
      <c r="R214" s="177">
        <f>Q214*H214</f>
        <v>0</v>
      </c>
      <c r="S214" s="177">
        <v>0</v>
      </c>
      <c r="T214" s="178">
        <f>S214*H214</f>
        <v>0</v>
      </c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R214" s="179" t="s">
        <v>165</v>
      </c>
      <c r="AT214" s="179" t="s">
        <v>145</v>
      </c>
      <c r="AU214" s="179" t="s">
        <v>79</v>
      </c>
      <c r="AY214" s="20" t="s">
        <v>144</v>
      </c>
      <c r="BE214" s="180">
        <f>IF(N214="základní",J214,0)</f>
        <v>0</v>
      </c>
      <c r="BF214" s="180">
        <f>IF(N214="snížená",J214,0)</f>
        <v>0</v>
      </c>
      <c r="BG214" s="180">
        <f>IF(N214="zákl. přenesená",J214,0)</f>
        <v>0</v>
      </c>
      <c r="BH214" s="180">
        <f>IF(N214="sníž. přenesená",J214,0)</f>
        <v>0</v>
      </c>
      <c r="BI214" s="180">
        <f>IF(N214="nulová",J214,0)</f>
        <v>0</v>
      </c>
      <c r="BJ214" s="20" t="s">
        <v>77</v>
      </c>
      <c r="BK214" s="180">
        <f>ROUND(I214*H214,2)</f>
        <v>0</v>
      </c>
      <c r="BL214" s="20" t="s">
        <v>165</v>
      </c>
      <c r="BM214" s="179" t="s">
        <v>2093</v>
      </c>
    </row>
    <row r="215" spans="1:65" s="2" customFormat="1" ht="19.5">
      <c r="A215" s="37"/>
      <c r="B215" s="38"/>
      <c r="C215" s="39"/>
      <c r="D215" s="181" t="s">
        <v>152</v>
      </c>
      <c r="E215" s="39"/>
      <c r="F215" s="182" t="s">
        <v>546</v>
      </c>
      <c r="G215" s="39"/>
      <c r="H215" s="39"/>
      <c r="I215" s="183"/>
      <c r="J215" s="39"/>
      <c r="K215" s="39"/>
      <c r="L215" s="42"/>
      <c r="M215" s="184"/>
      <c r="N215" s="185"/>
      <c r="O215" s="67"/>
      <c r="P215" s="67"/>
      <c r="Q215" s="67"/>
      <c r="R215" s="67"/>
      <c r="S215" s="67"/>
      <c r="T215" s="68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T215" s="20" t="s">
        <v>152</v>
      </c>
      <c r="AU215" s="20" t="s">
        <v>79</v>
      </c>
    </row>
    <row r="216" spans="1:65" s="2" customFormat="1" ht="11.25">
      <c r="A216" s="37"/>
      <c r="B216" s="38"/>
      <c r="C216" s="39"/>
      <c r="D216" s="186" t="s">
        <v>153</v>
      </c>
      <c r="E216" s="39"/>
      <c r="F216" s="187" t="s">
        <v>548</v>
      </c>
      <c r="G216" s="39"/>
      <c r="H216" s="39"/>
      <c r="I216" s="183"/>
      <c r="J216" s="39"/>
      <c r="K216" s="39"/>
      <c r="L216" s="42"/>
      <c r="M216" s="184"/>
      <c r="N216" s="185"/>
      <c r="O216" s="67"/>
      <c r="P216" s="67"/>
      <c r="Q216" s="67"/>
      <c r="R216" s="67"/>
      <c r="S216" s="67"/>
      <c r="T216" s="68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T216" s="20" t="s">
        <v>153</v>
      </c>
      <c r="AU216" s="20" t="s">
        <v>79</v>
      </c>
    </row>
    <row r="217" spans="1:65" s="2" customFormat="1" ht="44.25" customHeight="1">
      <c r="A217" s="37"/>
      <c r="B217" s="38"/>
      <c r="C217" s="168" t="s">
        <v>451</v>
      </c>
      <c r="D217" s="168" t="s">
        <v>145</v>
      </c>
      <c r="E217" s="169" t="s">
        <v>550</v>
      </c>
      <c r="F217" s="170" t="s">
        <v>551</v>
      </c>
      <c r="G217" s="171" t="s">
        <v>296</v>
      </c>
      <c r="H217" s="172">
        <v>2065.5990000000002</v>
      </c>
      <c r="I217" s="173"/>
      <c r="J217" s="174">
        <f>ROUND(I217*H217,2)</f>
        <v>0</v>
      </c>
      <c r="K217" s="170" t="s">
        <v>157</v>
      </c>
      <c r="L217" s="42"/>
      <c r="M217" s="175" t="s">
        <v>19</v>
      </c>
      <c r="N217" s="176" t="s">
        <v>40</v>
      </c>
      <c r="O217" s="67"/>
      <c r="P217" s="177">
        <f>O217*H217</f>
        <v>0</v>
      </c>
      <c r="Q217" s="177">
        <v>0</v>
      </c>
      <c r="R217" s="177">
        <f>Q217*H217</f>
        <v>0</v>
      </c>
      <c r="S217" s="177">
        <v>0</v>
      </c>
      <c r="T217" s="178">
        <f>S217*H217</f>
        <v>0</v>
      </c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R217" s="179" t="s">
        <v>165</v>
      </c>
      <c r="AT217" s="179" t="s">
        <v>145</v>
      </c>
      <c r="AU217" s="179" t="s">
        <v>79</v>
      </c>
      <c r="AY217" s="20" t="s">
        <v>144</v>
      </c>
      <c r="BE217" s="180">
        <f>IF(N217="základní",J217,0)</f>
        <v>0</v>
      </c>
      <c r="BF217" s="180">
        <f>IF(N217="snížená",J217,0)</f>
        <v>0</v>
      </c>
      <c r="BG217" s="180">
        <f>IF(N217="zákl. přenesená",J217,0)</f>
        <v>0</v>
      </c>
      <c r="BH217" s="180">
        <f>IF(N217="sníž. přenesená",J217,0)</f>
        <v>0</v>
      </c>
      <c r="BI217" s="180">
        <f>IF(N217="nulová",J217,0)</f>
        <v>0</v>
      </c>
      <c r="BJ217" s="20" t="s">
        <v>77</v>
      </c>
      <c r="BK217" s="180">
        <f>ROUND(I217*H217,2)</f>
        <v>0</v>
      </c>
      <c r="BL217" s="20" t="s">
        <v>165</v>
      </c>
      <c r="BM217" s="179" t="s">
        <v>2094</v>
      </c>
    </row>
    <row r="218" spans="1:65" s="2" customFormat="1" ht="29.25">
      <c r="A218" s="37"/>
      <c r="B218" s="38"/>
      <c r="C218" s="39"/>
      <c r="D218" s="181" t="s">
        <v>152</v>
      </c>
      <c r="E218" s="39"/>
      <c r="F218" s="182" t="s">
        <v>551</v>
      </c>
      <c r="G218" s="39"/>
      <c r="H218" s="39"/>
      <c r="I218" s="183"/>
      <c r="J218" s="39"/>
      <c r="K218" s="39"/>
      <c r="L218" s="42"/>
      <c r="M218" s="184"/>
      <c r="N218" s="185"/>
      <c r="O218" s="67"/>
      <c r="P218" s="67"/>
      <c r="Q218" s="67"/>
      <c r="R218" s="67"/>
      <c r="S218" s="67"/>
      <c r="T218" s="68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T218" s="20" t="s">
        <v>152</v>
      </c>
      <c r="AU218" s="20" t="s">
        <v>79</v>
      </c>
    </row>
    <row r="219" spans="1:65" s="2" customFormat="1" ht="11.25">
      <c r="A219" s="37"/>
      <c r="B219" s="38"/>
      <c r="C219" s="39"/>
      <c r="D219" s="186" t="s">
        <v>153</v>
      </c>
      <c r="E219" s="39"/>
      <c r="F219" s="187" t="s">
        <v>553</v>
      </c>
      <c r="G219" s="39"/>
      <c r="H219" s="39"/>
      <c r="I219" s="183"/>
      <c r="J219" s="39"/>
      <c r="K219" s="39"/>
      <c r="L219" s="42"/>
      <c r="M219" s="184"/>
      <c r="N219" s="185"/>
      <c r="O219" s="67"/>
      <c r="P219" s="67"/>
      <c r="Q219" s="67"/>
      <c r="R219" s="67"/>
      <c r="S219" s="67"/>
      <c r="T219" s="68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T219" s="20" t="s">
        <v>153</v>
      </c>
      <c r="AU219" s="20" t="s">
        <v>79</v>
      </c>
    </row>
    <row r="220" spans="1:65" s="14" customFormat="1" ht="11.25">
      <c r="B220" s="210"/>
      <c r="C220" s="211"/>
      <c r="D220" s="181" t="s">
        <v>226</v>
      </c>
      <c r="E220" s="212" t="s">
        <v>19</v>
      </c>
      <c r="F220" s="213" t="s">
        <v>2095</v>
      </c>
      <c r="G220" s="211"/>
      <c r="H220" s="214">
        <v>2065.5990000000002</v>
      </c>
      <c r="I220" s="215"/>
      <c r="J220" s="211"/>
      <c r="K220" s="211"/>
      <c r="L220" s="216"/>
      <c r="M220" s="217"/>
      <c r="N220" s="218"/>
      <c r="O220" s="218"/>
      <c r="P220" s="218"/>
      <c r="Q220" s="218"/>
      <c r="R220" s="218"/>
      <c r="S220" s="218"/>
      <c r="T220" s="219"/>
      <c r="AT220" s="220" t="s">
        <v>226</v>
      </c>
      <c r="AU220" s="220" t="s">
        <v>79</v>
      </c>
      <c r="AV220" s="14" t="s">
        <v>79</v>
      </c>
      <c r="AW220" s="14" t="s">
        <v>31</v>
      </c>
      <c r="AX220" s="14" t="s">
        <v>77</v>
      </c>
      <c r="AY220" s="220" t="s">
        <v>144</v>
      </c>
    </row>
    <row r="221" spans="1:65" s="11" customFormat="1" ht="25.9" customHeight="1">
      <c r="B221" s="154"/>
      <c r="C221" s="155"/>
      <c r="D221" s="156" t="s">
        <v>68</v>
      </c>
      <c r="E221" s="157" t="s">
        <v>555</v>
      </c>
      <c r="F221" s="157" t="s">
        <v>556</v>
      </c>
      <c r="G221" s="155"/>
      <c r="H221" s="155"/>
      <c r="I221" s="158"/>
      <c r="J221" s="159">
        <f>BK221</f>
        <v>0</v>
      </c>
      <c r="K221" s="155"/>
      <c r="L221" s="160"/>
      <c r="M221" s="161"/>
      <c r="N221" s="162"/>
      <c r="O221" s="162"/>
      <c r="P221" s="163">
        <f>P222</f>
        <v>0</v>
      </c>
      <c r="Q221" s="162"/>
      <c r="R221" s="163">
        <f>R222</f>
        <v>7.421599999999999E-2</v>
      </c>
      <c r="S221" s="162"/>
      <c r="T221" s="164">
        <f>T222</f>
        <v>0</v>
      </c>
      <c r="AR221" s="165" t="s">
        <v>79</v>
      </c>
      <c r="AT221" s="166" t="s">
        <v>68</v>
      </c>
      <c r="AU221" s="166" t="s">
        <v>69</v>
      </c>
      <c r="AY221" s="165" t="s">
        <v>144</v>
      </c>
      <c r="BK221" s="167">
        <f>BK222</f>
        <v>0</v>
      </c>
    </row>
    <row r="222" spans="1:65" s="11" customFormat="1" ht="22.9" customHeight="1">
      <c r="B222" s="154"/>
      <c r="C222" s="155"/>
      <c r="D222" s="156" t="s">
        <v>68</v>
      </c>
      <c r="E222" s="198" t="s">
        <v>582</v>
      </c>
      <c r="F222" s="198" t="s">
        <v>583</v>
      </c>
      <c r="G222" s="155"/>
      <c r="H222" s="155"/>
      <c r="I222" s="158"/>
      <c r="J222" s="199">
        <f>BK222</f>
        <v>0</v>
      </c>
      <c r="K222" s="155"/>
      <c r="L222" s="160"/>
      <c r="M222" s="161"/>
      <c r="N222" s="162"/>
      <c r="O222" s="162"/>
      <c r="P222" s="163">
        <f>SUM(P223:P230)</f>
        <v>0</v>
      </c>
      <c r="Q222" s="162"/>
      <c r="R222" s="163">
        <f>SUM(R223:R230)</f>
        <v>7.421599999999999E-2</v>
      </c>
      <c r="S222" s="162"/>
      <c r="T222" s="164">
        <f>SUM(T223:T230)</f>
        <v>0</v>
      </c>
      <c r="AR222" s="165" t="s">
        <v>79</v>
      </c>
      <c r="AT222" s="166" t="s">
        <v>68</v>
      </c>
      <c r="AU222" s="166" t="s">
        <v>77</v>
      </c>
      <c r="AY222" s="165" t="s">
        <v>144</v>
      </c>
      <c r="BK222" s="167">
        <f>SUM(BK223:BK230)</f>
        <v>0</v>
      </c>
    </row>
    <row r="223" spans="1:65" s="2" customFormat="1" ht="24.2" customHeight="1">
      <c r="A223" s="37"/>
      <c r="B223" s="38"/>
      <c r="C223" s="168" t="s">
        <v>456</v>
      </c>
      <c r="D223" s="168" t="s">
        <v>145</v>
      </c>
      <c r="E223" s="169" t="s">
        <v>2096</v>
      </c>
      <c r="F223" s="170" t="s">
        <v>2097</v>
      </c>
      <c r="G223" s="171" t="s">
        <v>243</v>
      </c>
      <c r="H223" s="172">
        <v>2.5</v>
      </c>
      <c r="I223" s="173"/>
      <c r="J223" s="174">
        <f>ROUND(I223*H223,2)</f>
        <v>0</v>
      </c>
      <c r="K223" s="170" t="s">
        <v>19</v>
      </c>
      <c r="L223" s="42"/>
      <c r="M223" s="175" t="s">
        <v>19</v>
      </c>
      <c r="N223" s="176" t="s">
        <v>40</v>
      </c>
      <c r="O223" s="67"/>
      <c r="P223" s="177">
        <f>O223*H223</f>
        <v>0</v>
      </c>
      <c r="Q223" s="177">
        <v>4.8640000000000001E-4</v>
      </c>
      <c r="R223" s="177">
        <f>Q223*H223</f>
        <v>1.2160000000000001E-3</v>
      </c>
      <c r="S223" s="177">
        <v>0</v>
      </c>
      <c r="T223" s="178">
        <f>S223*H223</f>
        <v>0</v>
      </c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R223" s="179" t="s">
        <v>408</v>
      </c>
      <c r="AT223" s="179" t="s">
        <v>145</v>
      </c>
      <c r="AU223" s="179" t="s">
        <v>79</v>
      </c>
      <c r="AY223" s="20" t="s">
        <v>144</v>
      </c>
      <c r="BE223" s="180">
        <f>IF(N223="základní",J223,0)</f>
        <v>0</v>
      </c>
      <c r="BF223" s="180">
        <f>IF(N223="snížená",J223,0)</f>
        <v>0</v>
      </c>
      <c r="BG223" s="180">
        <f>IF(N223="zákl. přenesená",J223,0)</f>
        <v>0</v>
      </c>
      <c r="BH223" s="180">
        <f>IF(N223="sníž. přenesená",J223,0)</f>
        <v>0</v>
      </c>
      <c r="BI223" s="180">
        <f>IF(N223="nulová",J223,0)</f>
        <v>0</v>
      </c>
      <c r="BJ223" s="20" t="s">
        <v>77</v>
      </c>
      <c r="BK223" s="180">
        <f>ROUND(I223*H223,2)</f>
        <v>0</v>
      </c>
      <c r="BL223" s="20" t="s">
        <v>408</v>
      </c>
      <c r="BM223" s="179" t="s">
        <v>2098</v>
      </c>
    </row>
    <row r="224" spans="1:65" s="2" customFormat="1" ht="19.5">
      <c r="A224" s="37"/>
      <c r="B224" s="38"/>
      <c r="C224" s="39"/>
      <c r="D224" s="181" t="s">
        <v>152</v>
      </c>
      <c r="E224" s="39"/>
      <c r="F224" s="182" t="s">
        <v>2097</v>
      </c>
      <c r="G224" s="39"/>
      <c r="H224" s="39"/>
      <c r="I224" s="183"/>
      <c r="J224" s="39"/>
      <c r="K224" s="39"/>
      <c r="L224" s="42"/>
      <c r="M224" s="184"/>
      <c r="N224" s="185"/>
      <c r="O224" s="67"/>
      <c r="P224" s="67"/>
      <c r="Q224" s="67"/>
      <c r="R224" s="67"/>
      <c r="S224" s="67"/>
      <c r="T224" s="68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T224" s="20" t="s">
        <v>152</v>
      </c>
      <c r="AU224" s="20" t="s">
        <v>79</v>
      </c>
    </row>
    <row r="225" spans="1:65" s="2" customFormat="1" ht="24.2" customHeight="1">
      <c r="A225" s="37"/>
      <c r="B225" s="38"/>
      <c r="C225" s="246" t="s">
        <v>461</v>
      </c>
      <c r="D225" s="246" t="s">
        <v>381</v>
      </c>
      <c r="E225" s="247" t="s">
        <v>2099</v>
      </c>
      <c r="F225" s="248" t="s">
        <v>2100</v>
      </c>
      <c r="G225" s="249" t="s">
        <v>1676</v>
      </c>
      <c r="H225" s="250">
        <v>73</v>
      </c>
      <c r="I225" s="251"/>
      <c r="J225" s="252">
        <f>ROUND(I225*H225,2)</f>
        <v>0</v>
      </c>
      <c r="K225" s="248" t="s">
        <v>19</v>
      </c>
      <c r="L225" s="253"/>
      <c r="M225" s="254" t="s">
        <v>19</v>
      </c>
      <c r="N225" s="255" t="s">
        <v>40</v>
      </c>
      <c r="O225" s="67"/>
      <c r="P225" s="177">
        <f>O225*H225</f>
        <v>0</v>
      </c>
      <c r="Q225" s="177">
        <v>1E-3</v>
      </c>
      <c r="R225" s="177">
        <f>Q225*H225</f>
        <v>7.2999999999999995E-2</v>
      </c>
      <c r="S225" s="177">
        <v>0</v>
      </c>
      <c r="T225" s="178">
        <f>S225*H225</f>
        <v>0</v>
      </c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R225" s="179" t="s">
        <v>496</v>
      </c>
      <c r="AT225" s="179" t="s">
        <v>381</v>
      </c>
      <c r="AU225" s="179" t="s">
        <v>79</v>
      </c>
      <c r="AY225" s="20" t="s">
        <v>144</v>
      </c>
      <c r="BE225" s="180">
        <f>IF(N225="základní",J225,0)</f>
        <v>0</v>
      </c>
      <c r="BF225" s="180">
        <f>IF(N225="snížená",J225,0)</f>
        <v>0</v>
      </c>
      <c r="BG225" s="180">
        <f>IF(N225="zákl. přenesená",J225,0)</f>
        <v>0</v>
      </c>
      <c r="BH225" s="180">
        <f>IF(N225="sníž. přenesená",J225,0)</f>
        <v>0</v>
      </c>
      <c r="BI225" s="180">
        <f>IF(N225="nulová",J225,0)</f>
        <v>0</v>
      </c>
      <c r="BJ225" s="20" t="s">
        <v>77</v>
      </c>
      <c r="BK225" s="180">
        <f>ROUND(I225*H225,2)</f>
        <v>0</v>
      </c>
      <c r="BL225" s="20" t="s">
        <v>408</v>
      </c>
      <c r="BM225" s="179" t="s">
        <v>2101</v>
      </c>
    </row>
    <row r="226" spans="1:65" s="2" customFormat="1" ht="11.25">
      <c r="A226" s="37"/>
      <c r="B226" s="38"/>
      <c r="C226" s="39"/>
      <c r="D226" s="181" t="s">
        <v>152</v>
      </c>
      <c r="E226" s="39"/>
      <c r="F226" s="182" t="s">
        <v>2100</v>
      </c>
      <c r="G226" s="39"/>
      <c r="H226" s="39"/>
      <c r="I226" s="183"/>
      <c r="J226" s="39"/>
      <c r="K226" s="39"/>
      <c r="L226" s="42"/>
      <c r="M226" s="184"/>
      <c r="N226" s="185"/>
      <c r="O226" s="67"/>
      <c r="P226" s="67"/>
      <c r="Q226" s="67"/>
      <c r="R226" s="67"/>
      <c r="S226" s="67"/>
      <c r="T226" s="68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T226" s="20" t="s">
        <v>152</v>
      </c>
      <c r="AU226" s="20" t="s">
        <v>79</v>
      </c>
    </row>
    <row r="227" spans="1:65" s="2" customFormat="1" ht="29.25">
      <c r="A227" s="37"/>
      <c r="B227" s="38"/>
      <c r="C227" s="39"/>
      <c r="D227" s="181" t="s">
        <v>494</v>
      </c>
      <c r="E227" s="39"/>
      <c r="F227" s="256" t="s">
        <v>2102</v>
      </c>
      <c r="G227" s="39"/>
      <c r="H227" s="39"/>
      <c r="I227" s="183"/>
      <c r="J227" s="39"/>
      <c r="K227" s="39"/>
      <c r="L227" s="42"/>
      <c r="M227" s="184"/>
      <c r="N227" s="185"/>
      <c r="O227" s="67"/>
      <c r="P227" s="67"/>
      <c r="Q227" s="67"/>
      <c r="R227" s="67"/>
      <c r="S227" s="67"/>
      <c r="T227" s="68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T227" s="20" t="s">
        <v>494</v>
      </c>
      <c r="AU227" s="20" t="s">
        <v>79</v>
      </c>
    </row>
    <row r="228" spans="1:65" s="2" customFormat="1" ht="44.25" customHeight="1">
      <c r="A228" s="37"/>
      <c r="B228" s="38"/>
      <c r="C228" s="168" t="s">
        <v>467</v>
      </c>
      <c r="D228" s="168" t="s">
        <v>145</v>
      </c>
      <c r="E228" s="169" t="s">
        <v>638</v>
      </c>
      <c r="F228" s="170" t="s">
        <v>639</v>
      </c>
      <c r="G228" s="171" t="s">
        <v>579</v>
      </c>
      <c r="H228" s="257"/>
      <c r="I228" s="173"/>
      <c r="J228" s="174">
        <f>ROUND(I228*H228,2)</f>
        <v>0</v>
      </c>
      <c r="K228" s="170" t="s">
        <v>157</v>
      </c>
      <c r="L228" s="42"/>
      <c r="M228" s="175" t="s">
        <v>19</v>
      </c>
      <c r="N228" s="176" t="s">
        <v>40</v>
      </c>
      <c r="O228" s="67"/>
      <c r="P228" s="177">
        <f>O228*H228</f>
        <v>0</v>
      </c>
      <c r="Q228" s="177">
        <v>0</v>
      </c>
      <c r="R228" s="177">
        <f>Q228*H228</f>
        <v>0</v>
      </c>
      <c r="S228" s="177">
        <v>0</v>
      </c>
      <c r="T228" s="178">
        <f>S228*H228</f>
        <v>0</v>
      </c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R228" s="179" t="s">
        <v>408</v>
      </c>
      <c r="AT228" s="179" t="s">
        <v>145</v>
      </c>
      <c r="AU228" s="179" t="s">
        <v>79</v>
      </c>
      <c r="AY228" s="20" t="s">
        <v>144</v>
      </c>
      <c r="BE228" s="180">
        <f>IF(N228="základní",J228,0)</f>
        <v>0</v>
      </c>
      <c r="BF228" s="180">
        <f>IF(N228="snížená",J228,0)</f>
        <v>0</v>
      </c>
      <c r="BG228" s="180">
        <f>IF(N228="zákl. přenesená",J228,0)</f>
        <v>0</v>
      </c>
      <c r="BH228" s="180">
        <f>IF(N228="sníž. přenesená",J228,0)</f>
        <v>0</v>
      </c>
      <c r="BI228" s="180">
        <f>IF(N228="nulová",J228,0)</f>
        <v>0</v>
      </c>
      <c r="BJ228" s="20" t="s">
        <v>77</v>
      </c>
      <c r="BK228" s="180">
        <f>ROUND(I228*H228,2)</f>
        <v>0</v>
      </c>
      <c r="BL228" s="20" t="s">
        <v>408</v>
      </c>
      <c r="BM228" s="179" t="s">
        <v>2103</v>
      </c>
    </row>
    <row r="229" spans="1:65" s="2" customFormat="1" ht="29.25">
      <c r="A229" s="37"/>
      <c r="B229" s="38"/>
      <c r="C229" s="39"/>
      <c r="D229" s="181" t="s">
        <v>152</v>
      </c>
      <c r="E229" s="39"/>
      <c r="F229" s="182" t="s">
        <v>639</v>
      </c>
      <c r="G229" s="39"/>
      <c r="H229" s="39"/>
      <c r="I229" s="183"/>
      <c r="J229" s="39"/>
      <c r="K229" s="39"/>
      <c r="L229" s="42"/>
      <c r="M229" s="184"/>
      <c r="N229" s="185"/>
      <c r="O229" s="67"/>
      <c r="P229" s="67"/>
      <c r="Q229" s="67"/>
      <c r="R229" s="67"/>
      <c r="S229" s="67"/>
      <c r="T229" s="68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T229" s="20" t="s">
        <v>152</v>
      </c>
      <c r="AU229" s="20" t="s">
        <v>79</v>
      </c>
    </row>
    <row r="230" spans="1:65" s="2" customFormat="1" ht="11.25">
      <c r="A230" s="37"/>
      <c r="B230" s="38"/>
      <c r="C230" s="39"/>
      <c r="D230" s="186" t="s">
        <v>153</v>
      </c>
      <c r="E230" s="39"/>
      <c r="F230" s="187" t="s">
        <v>641</v>
      </c>
      <c r="G230" s="39"/>
      <c r="H230" s="39"/>
      <c r="I230" s="183"/>
      <c r="J230" s="39"/>
      <c r="K230" s="39"/>
      <c r="L230" s="42"/>
      <c r="M230" s="188"/>
      <c r="N230" s="189"/>
      <c r="O230" s="190"/>
      <c r="P230" s="190"/>
      <c r="Q230" s="190"/>
      <c r="R230" s="190"/>
      <c r="S230" s="190"/>
      <c r="T230" s="191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T230" s="20" t="s">
        <v>153</v>
      </c>
      <c r="AU230" s="20" t="s">
        <v>79</v>
      </c>
    </row>
    <row r="231" spans="1:65" s="2" customFormat="1" ht="6.95" customHeight="1">
      <c r="A231" s="37"/>
      <c r="B231" s="50"/>
      <c r="C231" s="51"/>
      <c r="D231" s="51"/>
      <c r="E231" s="51"/>
      <c r="F231" s="51"/>
      <c r="G231" s="51"/>
      <c r="H231" s="51"/>
      <c r="I231" s="51"/>
      <c r="J231" s="51"/>
      <c r="K231" s="51"/>
      <c r="L231" s="42"/>
      <c r="M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</row>
  </sheetData>
  <sheetProtection algorithmName="SHA-512" hashValue="SYSLd55keWi/sAlijVQdlz/dygXtjrgFt+wtsUsxVJcaGOuWDddpDvrpuv1oHw3VMX8MjPUFJ87EXhqGsh/3EQ==" saltValue="rh/EqvdEoGqRXOlPX7m86AE9TcpQCdaD/veT/Iuh1eB7qkIvy4WDmOox1jVjdkcF9ltuMXdT3YZP3cBBrt9sHQ==" spinCount="100000" sheet="1" objects="1" scenarios="1" formatColumns="0" formatRows="0" autoFilter="0"/>
  <autoFilter ref="C86:K230"/>
  <mergeCells count="9">
    <mergeCell ref="E50:H50"/>
    <mergeCell ref="E77:H77"/>
    <mergeCell ref="E79:H79"/>
    <mergeCell ref="L2:V2"/>
    <mergeCell ref="E7:H7"/>
    <mergeCell ref="E9:H9"/>
    <mergeCell ref="E18:H18"/>
    <mergeCell ref="E27:H27"/>
    <mergeCell ref="E48:H48"/>
  </mergeCells>
  <hyperlinks>
    <hyperlink ref="F92" r:id="rId1"/>
    <hyperlink ref="F97" r:id="rId2"/>
    <hyperlink ref="F102" r:id="rId3"/>
    <hyperlink ref="F107" r:id="rId4"/>
    <hyperlink ref="F112" r:id="rId5"/>
    <hyperlink ref="F117" r:id="rId6"/>
    <hyperlink ref="F122" r:id="rId7"/>
    <hyperlink ref="F128" r:id="rId8"/>
    <hyperlink ref="F138" r:id="rId9"/>
    <hyperlink ref="F149" r:id="rId10"/>
    <hyperlink ref="F159" r:id="rId11"/>
    <hyperlink ref="F170" r:id="rId12"/>
    <hyperlink ref="F175" r:id="rId13"/>
    <hyperlink ref="F184" r:id="rId14"/>
    <hyperlink ref="F194" r:id="rId15"/>
    <hyperlink ref="F203" r:id="rId16"/>
    <hyperlink ref="F213" r:id="rId17"/>
    <hyperlink ref="F216" r:id="rId18"/>
    <hyperlink ref="F219" r:id="rId19"/>
    <hyperlink ref="F230" r:id="rId20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34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0" t="s">
        <v>107</v>
      </c>
    </row>
    <row r="3" spans="1:46" s="1" customFormat="1" ht="6.95" customHeight="1"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23"/>
      <c r="AT3" s="20" t="s">
        <v>79</v>
      </c>
    </row>
    <row r="4" spans="1:46" s="1" customFormat="1" ht="24.95" customHeight="1">
      <c r="B4" s="23"/>
      <c r="D4" s="106" t="s">
        <v>120</v>
      </c>
      <c r="L4" s="23"/>
      <c r="M4" s="107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08" t="s">
        <v>16</v>
      </c>
      <c r="L6" s="23"/>
    </row>
    <row r="7" spans="1:46" s="1" customFormat="1" ht="16.5" customHeight="1">
      <c r="B7" s="23"/>
      <c r="E7" s="388" t="str">
        <f>'Rekapitulace stavby'!K6</f>
        <v>Rekonstrukce hřiště SOŠ Třešť_1</v>
      </c>
      <c r="F7" s="389"/>
      <c r="G7" s="389"/>
      <c r="H7" s="389"/>
      <c r="L7" s="23"/>
    </row>
    <row r="8" spans="1:46" s="2" customFormat="1" ht="12" customHeight="1">
      <c r="A8" s="37"/>
      <c r="B8" s="42"/>
      <c r="C8" s="37"/>
      <c r="D8" s="108" t="s">
        <v>121</v>
      </c>
      <c r="E8" s="37"/>
      <c r="F8" s="37"/>
      <c r="G8" s="37"/>
      <c r="H8" s="37"/>
      <c r="I8" s="37"/>
      <c r="J8" s="37"/>
      <c r="K8" s="37"/>
      <c r="L8" s="109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46" s="2" customFormat="1" ht="16.5" customHeight="1">
      <c r="A9" s="37"/>
      <c r="B9" s="42"/>
      <c r="C9" s="37"/>
      <c r="D9" s="37"/>
      <c r="E9" s="390" t="s">
        <v>2104</v>
      </c>
      <c r="F9" s="391"/>
      <c r="G9" s="391"/>
      <c r="H9" s="391"/>
      <c r="I9" s="37"/>
      <c r="J9" s="37"/>
      <c r="K9" s="37"/>
      <c r="L9" s="109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1.25">
      <c r="A10" s="37"/>
      <c r="B10" s="42"/>
      <c r="C10" s="37"/>
      <c r="D10" s="37"/>
      <c r="E10" s="37"/>
      <c r="F10" s="37"/>
      <c r="G10" s="37"/>
      <c r="H10" s="37"/>
      <c r="I10" s="37"/>
      <c r="J10" s="37"/>
      <c r="K10" s="37"/>
      <c r="L10" s="109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2" customHeight="1">
      <c r="A11" s="37"/>
      <c r="B11" s="42"/>
      <c r="C11" s="37"/>
      <c r="D11" s="108" t="s">
        <v>18</v>
      </c>
      <c r="E11" s="37"/>
      <c r="F11" s="110" t="s">
        <v>19</v>
      </c>
      <c r="G11" s="37"/>
      <c r="H11" s="37"/>
      <c r="I11" s="108" t="s">
        <v>20</v>
      </c>
      <c r="J11" s="110" t="s">
        <v>19</v>
      </c>
      <c r="K11" s="37"/>
      <c r="L11" s="109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08" t="s">
        <v>21</v>
      </c>
      <c r="E12" s="37"/>
      <c r="F12" s="110" t="s">
        <v>22</v>
      </c>
      <c r="G12" s="37"/>
      <c r="H12" s="37"/>
      <c r="I12" s="108" t="s">
        <v>23</v>
      </c>
      <c r="J12" s="111" t="str">
        <f>'Rekapitulace stavby'!AN8</f>
        <v>8. 11. 2025</v>
      </c>
      <c r="K12" s="37"/>
      <c r="L12" s="109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0.9" customHeight="1">
      <c r="A13" s="37"/>
      <c r="B13" s="42"/>
      <c r="C13" s="37"/>
      <c r="D13" s="37"/>
      <c r="E13" s="37"/>
      <c r="F13" s="37"/>
      <c r="G13" s="37"/>
      <c r="H13" s="37"/>
      <c r="I13" s="37"/>
      <c r="J13" s="37"/>
      <c r="K13" s="37"/>
      <c r="L13" s="109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08" t="s">
        <v>25</v>
      </c>
      <c r="E14" s="37"/>
      <c r="F14" s="37"/>
      <c r="G14" s="37"/>
      <c r="H14" s="37"/>
      <c r="I14" s="108" t="s">
        <v>26</v>
      </c>
      <c r="J14" s="110" t="s">
        <v>19</v>
      </c>
      <c r="K14" s="37"/>
      <c r="L14" s="109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8" customHeight="1">
      <c r="A15" s="37"/>
      <c r="B15" s="42"/>
      <c r="C15" s="37"/>
      <c r="D15" s="37"/>
      <c r="E15" s="110" t="s">
        <v>22</v>
      </c>
      <c r="F15" s="37"/>
      <c r="G15" s="37"/>
      <c r="H15" s="37"/>
      <c r="I15" s="108" t="s">
        <v>27</v>
      </c>
      <c r="J15" s="110" t="s">
        <v>19</v>
      </c>
      <c r="K15" s="37"/>
      <c r="L15" s="109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6.95" customHeight="1">
      <c r="A16" s="37"/>
      <c r="B16" s="42"/>
      <c r="C16" s="37"/>
      <c r="D16" s="37"/>
      <c r="E16" s="37"/>
      <c r="F16" s="37"/>
      <c r="G16" s="37"/>
      <c r="H16" s="37"/>
      <c r="I16" s="37"/>
      <c r="J16" s="37"/>
      <c r="K16" s="37"/>
      <c r="L16" s="109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2" customHeight="1">
      <c r="A17" s="37"/>
      <c r="B17" s="42"/>
      <c r="C17" s="37"/>
      <c r="D17" s="108" t="s">
        <v>28</v>
      </c>
      <c r="E17" s="37"/>
      <c r="F17" s="37"/>
      <c r="G17" s="37"/>
      <c r="H17" s="37"/>
      <c r="I17" s="108" t="s">
        <v>26</v>
      </c>
      <c r="J17" s="33" t="str">
        <f>'Rekapitulace stavby'!AN13</f>
        <v>Vyplň údaj</v>
      </c>
      <c r="K17" s="37"/>
      <c r="L17" s="109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8" customHeight="1">
      <c r="A18" s="37"/>
      <c r="B18" s="42"/>
      <c r="C18" s="37"/>
      <c r="D18" s="37"/>
      <c r="E18" s="392" t="str">
        <f>'Rekapitulace stavby'!E14</f>
        <v>Vyplň údaj</v>
      </c>
      <c r="F18" s="393"/>
      <c r="G18" s="393"/>
      <c r="H18" s="393"/>
      <c r="I18" s="108" t="s">
        <v>27</v>
      </c>
      <c r="J18" s="33" t="str">
        <f>'Rekapitulace stavby'!AN14</f>
        <v>Vyplň údaj</v>
      </c>
      <c r="K18" s="37"/>
      <c r="L18" s="109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6.95" customHeight="1">
      <c r="A19" s="37"/>
      <c r="B19" s="42"/>
      <c r="C19" s="37"/>
      <c r="D19" s="37"/>
      <c r="E19" s="37"/>
      <c r="F19" s="37"/>
      <c r="G19" s="37"/>
      <c r="H19" s="37"/>
      <c r="I19" s="37"/>
      <c r="J19" s="37"/>
      <c r="K19" s="37"/>
      <c r="L19" s="109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2" customHeight="1">
      <c r="A20" s="37"/>
      <c r="B20" s="42"/>
      <c r="C20" s="37"/>
      <c r="D20" s="108" t="s">
        <v>30</v>
      </c>
      <c r="E20" s="37"/>
      <c r="F20" s="37"/>
      <c r="G20" s="37"/>
      <c r="H20" s="37"/>
      <c r="I20" s="108" t="s">
        <v>26</v>
      </c>
      <c r="J20" s="110" t="s">
        <v>19</v>
      </c>
      <c r="K20" s="37"/>
      <c r="L20" s="109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8" customHeight="1">
      <c r="A21" s="37"/>
      <c r="B21" s="42"/>
      <c r="C21" s="37"/>
      <c r="D21" s="37"/>
      <c r="E21" s="110" t="s">
        <v>22</v>
      </c>
      <c r="F21" s="37"/>
      <c r="G21" s="37"/>
      <c r="H21" s="37"/>
      <c r="I21" s="108" t="s">
        <v>27</v>
      </c>
      <c r="J21" s="110" t="s">
        <v>19</v>
      </c>
      <c r="K21" s="37"/>
      <c r="L21" s="109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6.95" customHeight="1">
      <c r="A22" s="37"/>
      <c r="B22" s="42"/>
      <c r="C22" s="37"/>
      <c r="D22" s="37"/>
      <c r="E22" s="37"/>
      <c r="F22" s="37"/>
      <c r="G22" s="37"/>
      <c r="H22" s="37"/>
      <c r="I22" s="37"/>
      <c r="J22" s="37"/>
      <c r="K22" s="37"/>
      <c r="L22" s="109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2" customHeight="1">
      <c r="A23" s="37"/>
      <c r="B23" s="42"/>
      <c r="C23" s="37"/>
      <c r="D23" s="108" t="s">
        <v>32</v>
      </c>
      <c r="E23" s="37"/>
      <c r="F23" s="37"/>
      <c r="G23" s="37"/>
      <c r="H23" s="37"/>
      <c r="I23" s="108" t="s">
        <v>26</v>
      </c>
      <c r="J23" s="110" t="s">
        <v>19</v>
      </c>
      <c r="K23" s="37"/>
      <c r="L23" s="109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8" customHeight="1">
      <c r="A24" s="37"/>
      <c r="B24" s="42"/>
      <c r="C24" s="37"/>
      <c r="D24" s="37"/>
      <c r="E24" s="110" t="s">
        <v>22</v>
      </c>
      <c r="F24" s="37"/>
      <c r="G24" s="37"/>
      <c r="H24" s="37"/>
      <c r="I24" s="108" t="s">
        <v>27</v>
      </c>
      <c r="J24" s="110" t="s">
        <v>19</v>
      </c>
      <c r="K24" s="37"/>
      <c r="L24" s="109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6.95" customHeight="1">
      <c r="A25" s="37"/>
      <c r="B25" s="42"/>
      <c r="C25" s="37"/>
      <c r="D25" s="37"/>
      <c r="E25" s="37"/>
      <c r="F25" s="37"/>
      <c r="G25" s="37"/>
      <c r="H25" s="37"/>
      <c r="I25" s="37"/>
      <c r="J25" s="37"/>
      <c r="K25" s="37"/>
      <c r="L25" s="109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2" customHeight="1">
      <c r="A26" s="37"/>
      <c r="B26" s="42"/>
      <c r="C26" s="37"/>
      <c r="D26" s="108" t="s">
        <v>33</v>
      </c>
      <c r="E26" s="37"/>
      <c r="F26" s="37"/>
      <c r="G26" s="37"/>
      <c r="H26" s="37"/>
      <c r="I26" s="37"/>
      <c r="J26" s="37"/>
      <c r="K26" s="37"/>
      <c r="L26" s="109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8" customFormat="1" ht="16.5" customHeight="1">
      <c r="A27" s="112"/>
      <c r="B27" s="113"/>
      <c r="C27" s="112"/>
      <c r="D27" s="112"/>
      <c r="E27" s="394" t="s">
        <v>19</v>
      </c>
      <c r="F27" s="394"/>
      <c r="G27" s="394"/>
      <c r="H27" s="394"/>
      <c r="I27" s="112"/>
      <c r="J27" s="112"/>
      <c r="K27" s="112"/>
      <c r="L27" s="114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</row>
    <row r="28" spans="1:31" s="2" customFormat="1" ht="6.95" customHeight="1">
      <c r="A28" s="37"/>
      <c r="B28" s="42"/>
      <c r="C28" s="37"/>
      <c r="D28" s="37"/>
      <c r="E28" s="37"/>
      <c r="F28" s="37"/>
      <c r="G28" s="37"/>
      <c r="H28" s="37"/>
      <c r="I28" s="37"/>
      <c r="J28" s="37"/>
      <c r="K28" s="37"/>
      <c r="L28" s="109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115"/>
      <c r="E29" s="115"/>
      <c r="F29" s="115"/>
      <c r="G29" s="115"/>
      <c r="H29" s="115"/>
      <c r="I29" s="115"/>
      <c r="J29" s="115"/>
      <c r="K29" s="115"/>
      <c r="L29" s="109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25.35" customHeight="1">
      <c r="A30" s="37"/>
      <c r="B30" s="42"/>
      <c r="C30" s="37"/>
      <c r="D30" s="116" t="s">
        <v>35</v>
      </c>
      <c r="E30" s="37"/>
      <c r="F30" s="37"/>
      <c r="G30" s="37"/>
      <c r="H30" s="37"/>
      <c r="I30" s="37"/>
      <c r="J30" s="117">
        <f>ROUND(J82, 2)</f>
        <v>0</v>
      </c>
      <c r="K30" s="37"/>
      <c r="L30" s="109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15"/>
      <c r="E31" s="115"/>
      <c r="F31" s="115"/>
      <c r="G31" s="115"/>
      <c r="H31" s="115"/>
      <c r="I31" s="115"/>
      <c r="J31" s="115"/>
      <c r="K31" s="115"/>
      <c r="L31" s="109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14.45" customHeight="1">
      <c r="A32" s="37"/>
      <c r="B32" s="42"/>
      <c r="C32" s="37"/>
      <c r="D32" s="37"/>
      <c r="E32" s="37"/>
      <c r="F32" s="118" t="s">
        <v>37</v>
      </c>
      <c r="G32" s="37"/>
      <c r="H32" s="37"/>
      <c r="I32" s="118" t="s">
        <v>36</v>
      </c>
      <c r="J32" s="118" t="s">
        <v>38</v>
      </c>
      <c r="K32" s="37"/>
      <c r="L32" s="109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14.45" customHeight="1">
      <c r="A33" s="37"/>
      <c r="B33" s="42"/>
      <c r="C33" s="37"/>
      <c r="D33" s="119" t="s">
        <v>39</v>
      </c>
      <c r="E33" s="108" t="s">
        <v>40</v>
      </c>
      <c r="F33" s="120">
        <f>ROUND((SUM(BE82:BE133)),  2)</f>
        <v>0</v>
      </c>
      <c r="G33" s="37"/>
      <c r="H33" s="37"/>
      <c r="I33" s="121">
        <v>0.21</v>
      </c>
      <c r="J33" s="120">
        <f>ROUND(((SUM(BE82:BE133))*I33),  2)</f>
        <v>0</v>
      </c>
      <c r="K33" s="37"/>
      <c r="L33" s="109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108" t="s">
        <v>41</v>
      </c>
      <c r="F34" s="120">
        <f>ROUND((SUM(BF82:BF133)),  2)</f>
        <v>0</v>
      </c>
      <c r="G34" s="37"/>
      <c r="H34" s="37"/>
      <c r="I34" s="121">
        <v>0.15</v>
      </c>
      <c r="J34" s="120">
        <f>ROUND(((SUM(BF82:BF133))*I34),  2)</f>
        <v>0</v>
      </c>
      <c r="K34" s="37"/>
      <c r="L34" s="109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hidden="1" customHeight="1">
      <c r="A35" s="37"/>
      <c r="B35" s="42"/>
      <c r="C35" s="37"/>
      <c r="D35" s="37"/>
      <c r="E35" s="108" t="s">
        <v>42</v>
      </c>
      <c r="F35" s="120">
        <f>ROUND((SUM(BG82:BG133)),  2)</f>
        <v>0</v>
      </c>
      <c r="G35" s="37"/>
      <c r="H35" s="37"/>
      <c r="I35" s="121">
        <v>0.21</v>
      </c>
      <c r="J35" s="120">
        <f>0</f>
        <v>0</v>
      </c>
      <c r="K35" s="37"/>
      <c r="L35" s="109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hidden="1" customHeight="1">
      <c r="A36" s="37"/>
      <c r="B36" s="42"/>
      <c r="C36" s="37"/>
      <c r="D36" s="37"/>
      <c r="E36" s="108" t="s">
        <v>43</v>
      </c>
      <c r="F36" s="120">
        <f>ROUND((SUM(BH82:BH133)),  2)</f>
        <v>0</v>
      </c>
      <c r="G36" s="37"/>
      <c r="H36" s="37"/>
      <c r="I36" s="121">
        <v>0.15</v>
      </c>
      <c r="J36" s="120">
        <f>0</f>
        <v>0</v>
      </c>
      <c r="K36" s="37"/>
      <c r="L36" s="109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08" t="s">
        <v>44</v>
      </c>
      <c r="F37" s="120">
        <f>ROUND((SUM(BI82:BI133)),  2)</f>
        <v>0</v>
      </c>
      <c r="G37" s="37"/>
      <c r="H37" s="37"/>
      <c r="I37" s="121">
        <v>0</v>
      </c>
      <c r="J37" s="120">
        <f>0</f>
        <v>0</v>
      </c>
      <c r="K37" s="37"/>
      <c r="L37" s="109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6.95" customHeight="1">
      <c r="A38" s="37"/>
      <c r="B38" s="42"/>
      <c r="C38" s="37"/>
      <c r="D38" s="37"/>
      <c r="E38" s="37"/>
      <c r="F38" s="37"/>
      <c r="G38" s="37"/>
      <c r="H38" s="37"/>
      <c r="I38" s="37"/>
      <c r="J38" s="37"/>
      <c r="K38" s="37"/>
      <c r="L38" s="109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25.35" customHeight="1">
      <c r="A39" s="37"/>
      <c r="B39" s="42"/>
      <c r="C39" s="122"/>
      <c r="D39" s="123" t="s">
        <v>45</v>
      </c>
      <c r="E39" s="124"/>
      <c r="F39" s="124"/>
      <c r="G39" s="125" t="s">
        <v>46</v>
      </c>
      <c r="H39" s="126" t="s">
        <v>47</v>
      </c>
      <c r="I39" s="124"/>
      <c r="J39" s="127">
        <f>SUM(J30:J37)</f>
        <v>0</v>
      </c>
      <c r="K39" s="128"/>
      <c r="L39" s="109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customHeight="1">
      <c r="A40" s="37"/>
      <c r="B40" s="129"/>
      <c r="C40" s="130"/>
      <c r="D40" s="130"/>
      <c r="E40" s="130"/>
      <c r="F40" s="130"/>
      <c r="G40" s="130"/>
      <c r="H40" s="130"/>
      <c r="I40" s="130"/>
      <c r="J40" s="130"/>
      <c r="K40" s="130"/>
      <c r="L40" s="109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4" spans="1:31" s="2" customFormat="1" ht="6.95" customHeight="1">
      <c r="A44" s="37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09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5" spans="1:31" s="2" customFormat="1" ht="24.95" customHeight="1">
      <c r="A45" s="37"/>
      <c r="B45" s="38"/>
      <c r="C45" s="26" t="s">
        <v>123</v>
      </c>
      <c r="D45" s="39"/>
      <c r="E45" s="39"/>
      <c r="F45" s="39"/>
      <c r="G45" s="39"/>
      <c r="H45" s="39"/>
      <c r="I45" s="39"/>
      <c r="J45" s="39"/>
      <c r="K45" s="39"/>
      <c r="L45" s="109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</row>
    <row r="46" spans="1:31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109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12" customHeight="1">
      <c r="A47" s="37"/>
      <c r="B47" s="38"/>
      <c r="C47" s="32" t="s">
        <v>16</v>
      </c>
      <c r="D47" s="39"/>
      <c r="E47" s="39"/>
      <c r="F47" s="39"/>
      <c r="G47" s="39"/>
      <c r="H47" s="39"/>
      <c r="I47" s="39"/>
      <c r="J47" s="39"/>
      <c r="K47" s="39"/>
      <c r="L47" s="109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16.5" customHeight="1">
      <c r="A48" s="37"/>
      <c r="B48" s="38"/>
      <c r="C48" s="39"/>
      <c r="D48" s="39"/>
      <c r="E48" s="395" t="str">
        <f>E7</f>
        <v>Rekonstrukce hřiště SOŠ Třešť_1</v>
      </c>
      <c r="F48" s="396"/>
      <c r="G48" s="396"/>
      <c r="H48" s="396"/>
      <c r="I48" s="39"/>
      <c r="J48" s="39"/>
      <c r="K48" s="39"/>
      <c r="L48" s="109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121</v>
      </c>
      <c r="D49" s="39"/>
      <c r="E49" s="39"/>
      <c r="F49" s="39"/>
      <c r="G49" s="39"/>
      <c r="H49" s="39"/>
      <c r="I49" s="39"/>
      <c r="J49" s="39"/>
      <c r="K49" s="39"/>
      <c r="L49" s="109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352" t="str">
        <f>E9</f>
        <v>SA-09 - SO 09 - Komunikace</v>
      </c>
      <c r="F50" s="397"/>
      <c r="G50" s="397"/>
      <c r="H50" s="397"/>
      <c r="I50" s="39"/>
      <c r="J50" s="39"/>
      <c r="K50" s="39"/>
      <c r="L50" s="109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2" customFormat="1" ht="6.95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109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47" s="2" customFormat="1" ht="12" customHeight="1">
      <c r="A52" s="37"/>
      <c r="B52" s="38"/>
      <c r="C52" s="32" t="s">
        <v>21</v>
      </c>
      <c r="D52" s="39"/>
      <c r="E52" s="39"/>
      <c r="F52" s="30" t="str">
        <f>F12</f>
        <v xml:space="preserve"> </v>
      </c>
      <c r="G52" s="39"/>
      <c r="H52" s="39"/>
      <c r="I52" s="32" t="s">
        <v>23</v>
      </c>
      <c r="J52" s="62" t="str">
        <f>IF(J12="","",J12)</f>
        <v>8. 11. 2025</v>
      </c>
      <c r="K52" s="39"/>
      <c r="L52" s="109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6.95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109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5.2" customHeight="1">
      <c r="A54" s="37"/>
      <c r="B54" s="38"/>
      <c r="C54" s="32" t="s">
        <v>25</v>
      </c>
      <c r="D54" s="39"/>
      <c r="E54" s="39"/>
      <c r="F54" s="30" t="str">
        <f>E15</f>
        <v xml:space="preserve"> </v>
      </c>
      <c r="G54" s="39"/>
      <c r="H54" s="39"/>
      <c r="I54" s="32" t="s">
        <v>30</v>
      </c>
      <c r="J54" s="35" t="str">
        <f>E21</f>
        <v xml:space="preserve"> </v>
      </c>
      <c r="K54" s="39"/>
      <c r="L54" s="109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15.2" customHeight="1">
      <c r="A55" s="37"/>
      <c r="B55" s="38"/>
      <c r="C55" s="32" t="s">
        <v>28</v>
      </c>
      <c r="D55" s="39"/>
      <c r="E55" s="39"/>
      <c r="F55" s="30" t="str">
        <f>IF(E18="","",E18)</f>
        <v>Vyplň údaj</v>
      </c>
      <c r="G55" s="39"/>
      <c r="H55" s="39"/>
      <c r="I55" s="32" t="s">
        <v>32</v>
      </c>
      <c r="J55" s="35" t="str">
        <f>E24</f>
        <v xml:space="preserve"> </v>
      </c>
      <c r="K55" s="39"/>
      <c r="L55" s="109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0.35" customHeight="1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109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29.25" customHeight="1">
      <c r="A57" s="37"/>
      <c r="B57" s="38"/>
      <c r="C57" s="133" t="s">
        <v>124</v>
      </c>
      <c r="D57" s="134"/>
      <c r="E57" s="134"/>
      <c r="F57" s="134"/>
      <c r="G57" s="134"/>
      <c r="H57" s="134"/>
      <c r="I57" s="134"/>
      <c r="J57" s="135" t="s">
        <v>125</v>
      </c>
      <c r="K57" s="134"/>
      <c r="L57" s="109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0.35" customHeight="1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109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22.9" customHeight="1">
      <c r="A59" s="37"/>
      <c r="B59" s="38"/>
      <c r="C59" s="136" t="s">
        <v>67</v>
      </c>
      <c r="D59" s="39"/>
      <c r="E59" s="39"/>
      <c r="F59" s="39"/>
      <c r="G59" s="39"/>
      <c r="H59" s="39"/>
      <c r="I59" s="39"/>
      <c r="J59" s="80">
        <f>J82</f>
        <v>0</v>
      </c>
      <c r="K59" s="39"/>
      <c r="L59" s="109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U59" s="20" t="s">
        <v>126</v>
      </c>
    </row>
    <row r="60" spans="1:47" s="9" customFormat="1" ht="24.95" customHeight="1">
      <c r="B60" s="137"/>
      <c r="C60" s="138"/>
      <c r="D60" s="139" t="s">
        <v>215</v>
      </c>
      <c r="E60" s="140"/>
      <c r="F60" s="140"/>
      <c r="G60" s="140"/>
      <c r="H60" s="140"/>
      <c r="I60" s="140"/>
      <c r="J60" s="141">
        <f>J83</f>
        <v>0</v>
      </c>
      <c r="K60" s="138"/>
      <c r="L60" s="142"/>
    </row>
    <row r="61" spans="1:47" s="12" customFormat="1" ht="19.899999999999999" customHeight="1">
      <c r="B61" s="192"/>
      <c r="C61" s="193"/>
      <c r="D61" s="194" t="s">
        <v>329</v>
      </c>
      <c r="E61" s="195"/>
      <c r="F61" s="195"/>
      <c r="G61" s="195"/>
      <c r="H61" s="195"/>
      <c r="I61" s="195"/>
      <c r="J61" s="196">
        <f>J84</f>
        <v>0</v>
      </c>
      <c r="K61" s="193"/>
      <c r="L61" s="197"/>
    </row>
    <row r="62" spans="1:47" s="12" customFormat="1" ht="19.899999999999999" customHeight="1">
      <c r="B62" s="192"/>
      <c r="C62" s="193"/>
      <c r="D62" s="194" t="s">
        <v>330</v>
      </c>
      <c r="E62" s="195"/>
      <c r="F62" s="195"/>
      <c r="G62" s="195"/>
      <c r="H62" s="195"/>
      <c r="I62" s="195"/>
      <c r="J62" s="196">
        <f>J124</f>
        <v>0</v>
      </c>
      <c r="K62" s="193"/>
      <c r="L62" s="197"/>
    </row>
    <row r="63" spans="1:47" s="2" customFormat="1" ht="21.75" customHeight="1">
      <c r="A63" s="37"/>
      <c r="B63" s="38"/>
      <c r="C63" s="39"/>
      <c r="D63" s="39"/>
      <c r="E63" s="39"/>
      <c r="F63" s="39"/>
      <c r="G63" s="39"/>
      <c r="H63" s="39"/>
      <c r="I63" s="39"/>
      <c r="J63" s="39"/>
      <c r="K63" s="39"/>
      <c r="L63" s="109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47" s="2" customFormat="1" ht="6.95" customHeight="1">
      <c r="A64" s="37"/>
      <c r="B64" s="50"/>
      <c r="C64" s="51"/>
      <c r="D64" s="51"/>
      <c r="E64" s="51"/>
      <c r="F64" s="51"/>
      <c r="G64" s="51"/>
      <c r="H64" s="51"/>
      <c r="I64" s="51"/>
      <c r="J64" s="51"/>
      <c r="K64" s="51"/>
      <c r="L64" s="109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8" spans="1:31" s="2" customFormat="1" ht="6.95" customHeight="1">
      <c r="A68" s="37"/>
      <c r="B68" s="52"/>
      <c r="C68" s="53"/>
      <c r="D68" s="53"/>
      <c r="E68" s="53"/>
      <c r="F68" s="53"/>
      <c r="G68" s="53"/>
      <c r="H68" s="53"/>
      <c r="I68" s="53"/>
      <c r="J68" s="53"/>
      <c r="K68" s="53"/>
      <c r="L68" s="109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</row>
    <row r="69" spans="1:31" s="2" customFormat="1" ht="24.95" customHeight="1">
      <c r="A69" s="37"/>
      <c r="B69" s="38"/>
      <c r="C69" s="26" t="s">
        <v>128</v>
      </c>
      <c r="D69" s="39"/>
      <c r="E69" s="39"/>
      <c r="F69" s="39"/>
      <c r="G69" s="39"/>
      <c r="H69" s="39"/>
      <c r="I69" s="39"/>
      <c r="J69" s="39"/>
      <c r="K69" s="39"/>
      <c r="L69" s="109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</row>
    <row r="70" spans="1:31" s="2" customFormat="1" ht="6.95" customHeight="1">
      <c r="A70" s="37"/>
      <c r="B70" s="38"/>
      <c r="C70" s="39"/>
      <c r="D70" s="39"/>
      <c r="E70" s="39"/>
      <c r="F70" s="39"/>
      <c r="G70" s="39"/>
      <c r="H70" s="39"/>
      <c r="I70" s="39"/>
      <c r="J70" s="39"/>
      <c r="K70" s="39"/>
      <c r="L70" s="109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</row>
    <row r="71" spans="1:31" s="2" customFormat="1" ht="12" customHeight="1">
      <c r="A71" s="37"/>
      <c r="B71" s="38"/>
      <c r="C71" s="32" t="s">
        <v>16</v>
      </c>
      <c r="D71" s="39"/>
      <c r="E71" s="39"/>
      <c r="F71" s="39"/>
      <c r="G71" s="39"/>
      <c r="H71" s="39"/>
      <c r="I71" s="39"/>
      <c r="J71" s="39"/>
      <c r="K71" s="39"/>
      <c r="L71" s="109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</row>
    <row r="72" spans="1:31" s="2" customFormat="1" ht="16.5" customHeight="1">
      <c r="A72" s="37"/>
      <c r="B72" s="38"/>
      <c r="C72" s="39"/>
      <c r="D72" s="39"/>
      <c r="E72" s="395" t="str">
        <f>E7</f>
        <v>Rekonstrukce hřiště SOŠ Třešť_1</v>
      </c>
      <c r="F72" s="396"/>
      <c r="G72" s="396"/>
      <c r="H72" s="396"/>
      <c r="I72" s="39"/>
      <c r="J72" s="39"/>
      <c r="K72" s="39"/>
      <c r="L72" s="109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</row>
    <row r="73" spans="1:31" s="2" customFormat="1" ht="12" customHeight="1">
      <c r="A73" s="37"/>
      <c r="B73" s="38"/>
      <c r="C73" s="32" t="s">
        <v>121</v>
      </c>
      <c r="D73" s="39"/>
      <c r="E73" s="39"/>
      <c r="F73" s="39"/>
      <c r="G73" s="39"/>
      <c r="H73" s="39"/>
      <c r="I73" s="39"/>
      <c r="J73" s="39"/>
      <c r="K73" s="39"/>
      <c r="L73" s="109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</row>
    <row r="74" spans="1:31" s="2" customFormat="1" ht="16.5" customHeight="1">
      <c r="A74" s="37"/>
      <c r="B74" s="38"/>
      <c r="C74" s="39"/>
      <c r="D74" s="39"/>
      <c r="E74" s="352" t="str">
        <f>E9</f>
        <v>SA-09 - SO 09 - Komunikace</v>
      </c>
      <c r="F74" s="397"/>
      <c r="G74" s="397"/>
      <c r="H74" s="397"/>
      <c r="I74" s="39"/>
      <c r="J74" s="39"/>
      <c r="K74" s="39"/>
      <c r="L74" s="109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</row>
    <row r="75" spans="1:31" s="2" customFormat="1" ht="6.95" customHeight="1">
      <c r="A75" s="37"/>
      <c r="B75" s="38"/>
      <c r="C75" s="39"/>
      <c r="D75" s="39"/>
      <c r="E75" s="39"/>
      <c r="F75" s="39"/>
      <c r="G75" s="39"/>
      <c r="H75" s="39"/>
      <c r="I75" s="39"/>
      <c r="J75" s="39"/>
      <c r="K75" s="39"/>
      <c r="L75" s="109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</row>
    <row r="76" spans="1:31" s="2" customFormat="1" ht="12" customHeight="1">
      <c r="A76" s="37"/>
      <c r="B76" s="38"/>
      <c r="C76" s="32" t="s">
        <v>21</v>
      </c>
      <c r="D76" s="39"/>
      <c r="E76" s="39"/>
      <c r="F76" s="30" t="str">
        <f>F12</f>
        <v xml:space="preserve"> </v>
      </c>
      <c r="G76" s="39"/>
      <c r="H76" s="39"/>
      <c r="I76" s="32" t="s">
        <v>23</v>
      </c>
      <c r="J76" s="62" t="str">
        <f>IF(J12="","",J12)</f>
        <v>8. 11. 2025</v>
      </c>
      <c r="K76" s="39"/>
      <c r="L76" s="109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pans="1:31" s="2" customFormat="1" ht="6.95" customHeight="1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109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31" s="2" customFormat="1" ht="15.2" customHeight="1">
      <c r="A78" s="37"/>
      <c r="B78" s="38"/>
      <c r="C78" s="32" t="s">
        <v>25</v>
      </c>
      <c r="D78" s="39"/>
      <c r="E78" s="39"/>
      <c r="F78" s="30" t="str">
        <f>E15</f>
        <v xml:space="preserve"> </v>
      </c>
      <c r="G78" s="39"/>
      <c r="H78" s="39"/>
      <c r="I78" s="32" t="s">
        <v>30</v>
      </c>
      <c r="J78" s="35" t="str">
        <f>E21</f>
        <v xml:space="preserve"> </v>
      </c>
      <c r="K78" s="39"/>
      <c r="L78" s="109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31" s="2" customFormat="1" ht="15.2" customHeight="1">
      <c r="A79" s="37"/>
      <c r="B79" s="38"/>
      <c r="C79" s="32" t="s">
        <v>28</v>
      </c>
      <c r="D79" s="39"/>
      <c r="E79" s="39"/>
      <c r="F79" s="30" t="str">
        <f>IF(E18="","",E18)</f>
        <v>Vyplň údaj</v>
      </c>
      <c r="G79" s="39"/>
      <c r="H79" s="39"/>
      <c r="I79" s="32" t="s">
        <v>32</v>
      </c>
      <c r="J79" s="35" t="str">
        <f>E24</f>
        <v xml:space="preserve"> </v>
      </c>
      <c r="K79" s="39"/>
      <c r="L79" s="109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</row>
    <row r="80" spans="1:31" s="2" customFormat="1" ht="10.35" customHeight="1">
      <c r="A80" s="37"/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109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65" s="10" customFormat="1" ht="29.25" customHeight="1">
      <c r="A81" s="143"/>
      <c r="B81" s="144"/>
      <c r="C81" s="145" t="s">
        <v>129</v>
      </c>
      <c r="D81" s="146" t="s">
        <v>54</v>
      </c>
      <c r="E81" s="146" t="s">
        <v>50</v>
      </c>
      <c r="F81" s="146" t="s">
        <v>51</v>
      </c>
      <c r="G81" s="146" t="s">
        <v>130</v>
      </c>
      <c r="H81" s="146" t="s">
        <v>131</v>
      </c>
      <c r="I81" s="146" t="s">
        <v>132</v>
      </c>
      <c r="J81" s="146" t="s">
        <v>125</v>
      </c>
      <c r="K81" s="147" t="s">
        <v>133</v>
      </c>
      <c r="L81" s="148"/>
      <c r="M81" s="71" t="s">
        <v>19</v>
      </c>
      <c r="N81" s="72" t="s">
        <v>39</v>
      </c>
      <c r="O81" s="72" t="s">
        <v>134</v>
      </c>
      <c r="P81" s="72" t="s">
        <v>135</v>
      </c>
      <c r="Q81" s="72" t="s">
        <v>136</v>
      </c>
      <c r="R81" s="72" t="s">
        <v>137</v>
      </c>
      <c r="S81" s="72" t="s">
        <v>138</v>
      </c>
      <c r="T81" s="73" t="s">
        <v>139</v>
      </c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65" s="2" customFormat="1" ht="22.9" customHeight="1">
      <c r="A82" s="37"/>
      <c r="B82" s="38"/>
      <c r="C82" s="78" t="s">
        <v>140</v>
      </c>
      <c r="D82" s="39"/>
      <c r="E82" s="39"/>
      <c r="F82" s="39"/>
      <c r="G82" s="39"/>
      <c r="H82" s="39"/>
      <c r="I82" s="39"/>
      <c r="J82" s="149">
        <f>BK82</f>
        <v>0</v>
      </c>
      <c r="K82" s="39"/>
      <c r="L82" s="42"/>
      <c r="M82" s="74"/>
      <c r="N82" s="150"/>
      <c r="O82" s="75"/>
      <c r="P82" s="151">
        <f>P83</f>
        <v>0</v>
      </c>
      <c r="Q82" s="75"/>
      <c r="R82" s="151">
        <f>R83</f>
        <v>180.58644999999999</v>
      </c>
      <c r="S82" s="75"/>
      <c r="T82" s="152">
        <f>T83</f>
        <v>0</v>
      </c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T82" s="20" t="s">
        <v>68</v>
      </c>
      <c r="AU82" s="20" t="s">
        <v>126</v>
      </c>
      <c r="BK82" s="153">
        <f>BK83</f>
        <v>0</v>
      </c>
    </row>
    <row r="83" spans="1:65" s="11" customFormat="1" ht="25.9" customHeight="1">
      <c r="B83" s="154"/>
      <c r="C83" s="155"/>
      <c r="D83" s="156" t="s">
        <v>68</v>
      </c>
      <c r="E83" s="157" t="s">
        <v>218</v>
      </c>
      <c r="F83" s="157" t="s">
        <v>219</v>
      </c>
      <c r="G83" s="155"/>
      <c r="H83" s="155"/>
      <c r="I83" s="158"/>
      <c r="J83" s="159">
        <f>BK83</f>
        <v>0</v>
      </c>
      <c r="K83" s="155"/>
      <c r="L83" s="160"/>
      <c r="M83" s="161"/>
      <c r="N83" s="162"/>
      <c r="O83" s="162"/>
      <c r="P83" s="163">
        <f>P84+P124</f>
        <v>0</v>
      </c>
      <c r="Q83" s="162"/>
      <c r="R83" s="163">
        <f>R84+R124</f>
        <v>180.58644999999999</v>
      </c>
      <c r="S83" s="162"/>
      <c r="T83" s="164">
        <f>T84+T124</f>
        <v>0</v>
      </c>
      <c r="AR83" s="165" t="s">
        <v>77</v>
      </c>
      <c r="AT83" s="166" t="s">
        <v>68</v>
      </c>
      <c r="AU83" s="166" t="s">
        <v>69</v>
      </c>
      <c r="AY83" s="165" t="s">
        <v>144</v>
      </c>
      <c r="BK83" s="167">
        <f>BK84+BK124</f>
        <v>0</v>
      </c>
    </row>
    <row r="84" spans="1:65" s="11" customFormat="1" ht="22.9" customHeight="1">
      <c r="B84" s="154"/>
      <c r="C84" s="155"/>
      <c r="D84" s="156" t="s">
        <v>68</v>
      </c>
      <c r="E84" s="198" t="s">
        <v>143</v>
      </c>
      <c r="F84" s="198" t="s">
        <v>421</v>
      </c>
      <c r="G84" s="155"/>
      <c r="H84" s="155"/>
      <c r="I84" s="158"/>
      <c r="J84" s="199">
        <f>BK84</f>
        <v>0</v>
      </c>
      <c r="K84" s="155"/>
      <c r="L84" s="160"/>
      <c r="M84" s="161"/>
      <c r="N84" s="162"/>
      <c r="O84" s="162"/>
      <c r="P84" s="163">
        <f>SUM(P85:P123)</f>
        <v>0</v>
      </c>
      <c r="Q84" s="162"/>
      <c r="R84" s="163">
        <f>SUM(R85:R123)</f>
        <v>180.58644999999999</v>
      </c>
      <c r="S84" s="162"/>
      <c r="T84" s="164">
        <f>SUM(T85:T123)</f>
        <v>0</v>
      </c>
      <c r="AR84" s="165" t="s">
        <v>77</v>
      </c>
      <c r="AT84" s="166" t="s">
        <v>68</v>
      </c>
      <c r="AU84" s="166" t="s">
        <v>77</v>
      </c>
      <c r="AY84" s="165" t="s">
        <v>144</v>
      </c>
      <c r="BK84" s="167">
        <f>SUM(BK85:BK123)</f>
        <v>0</v>
      </c>
    </row>
    <row r="85" spans="1:65" s="2" customFormat="1" ht="37.9" customHeight="1">
      <c r="A85" s="37"/>
      <c r="B85" s="38"/>
      <c r="C85" s="168" t="s">
        <v>77</v>
      </c>
      <c r="D85" s="168" t="s">
        <v>145</v>
      </c>
      <c r="E85" s="169" t="s">
        <v>355</v>
      </c>
      <c r="F85" s="170" t="s">
        <v>356</v>
      </c>
      <c r="G85" s="171" t="s">
        <v>254</v>
      </c>
      <c r="H85" s="172">
        <v>522.5</v>
      </c>
      <c r="I85" s="173"/>
      <c r="J85" s="174">
        <f>ROUND(I85*H85,2)</f>
        <v>0</v>
      </c>
      <c r="K85" s="170" t="s">
        <v>157</v>
      </c>
      <c r="L85" s="42"/>
      <c r="M85" s="175" t="s">
        <v>19</v>
      </c>
      <c r="N85" s="176" t="s">
        <v>40</v>
      </c>
      <c r="O85" s="67"/>
      <c r="P85" s="177">
        <f>O85*H85</f>
        <v>0</v>
      </c>
      <c r="Q85" s="177">
        <v>0</v>
      </c>
      <c r="R85" s="177">
        <f>Q85*H85</f>
        <v>0</v>
      </c>
      <c r="S85" s="177">
        <v>0</v>
      </c>
      <c r="T85" s="178">
        <f>S85*H85</f>
        <v>0</v>
      </c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R85" s="179" t="s">
        <v>165</v>
      </c>
      <c r="AT85" s="179" t="s">
        <v>145</v>
      </c>
      <c r="AU85" s="179" t="s">
        <v>79</v>
      </c>
      <c r="AY85" s="20" t="s">
        <v>144</v>
      </c>
      <c r="BE85" s="180">
        <f>IF(N85="základní",J85,0)</f>
        <v>0</v>
      </c>
      <c r="BF85" s="180">
        <f>IF(N85="snížená",J85,0)</f>
        <v>0</v>
      </c>
      <c r="BG85" s="180">
        <f>IF(N85="zákl. přenesená",J85,0)</f>
        <v>0</v>
      </c>
      <c r="BH85" s="180">
        <f>IF(N85="sníž. přenesená",J85,0)</f>
        <v>0</v>
      </c>
      <c r="BI85" s="180">
        <f>IF(N85="nulová",J85,0)</f>
        <v>0</v>
      </c>
      <c r="BJ85" s="20" t="s">
        <v>77</v>
      </c>
      <c r="BK85" s="180">
        <f>ROUND(I85*H85,2)</f>
        <v>0</v>
      </c>
      <c r="BL85" s="20" t="s">
        <v>165</v>
      </c>
      <c r="BM85" s="179" t="s">
        <v>2105</v>
      </c>
    </row>
    <row r="86" spans="1:65" s="2" customFormat="1" ht="19.5">
      <c r="A86" s="37"/>
      <c r="B86" s="38"/>
      <c r="C86" s="39"/>
      <c r="D86" s="181" t="s">
        <v>152</v>
      </c>
      <c r="E86" s="39"/>
      <c r="F86" s="182" t="s">
        <v>356</v>
      </c>
      <c r="G86" s="39"/>
      <c r="H86" s="39"/>
      <c r="I86" s="183"/>
      <c r="J86" s="39"/>
      <c r="K86" s="39"/>
      <c r="L86" s="42"/>
      <c r="M86" s="184"/>
      <c r="N86" s="185"/>
      <c r="O86" s="67"/>
      <c r="P86" s="67"/>
      <c r="Q86" s="67"/>
      <c r="R86" s="67"/>
      <c r="S86" s="67"/>
      <c r="T86" s="68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T86" s="20" t="s">
        <v>152</v>
      </c>
      <c r="AU86" s="20" t="s">
        <v>79</v>
      </c>
    </row>
    <row r="87" spans="1:65" s="2" customFormat="1" ht="11.25">
      <c r="A87" s="37"/>
      <c r="B87" s="38"/>
      <c r="C87" s="39"/>
      <c r="D87" s="186" t="s">
        <v>153</v>
      </c>
      <c r="E87" s="39"/>
      <c r="F87" s="187" t="s">
        <v>358</v>
      </c>
      <c r="G87" s="39"/>
      <c r="H87" s="39"/>
      <c r="I87" s="183"/>
      <c r="J87" s="39"/>
      <c r="K87" s="39"/>
      <c r="L87" s="42"/>
      <c r="M87" s="184"/>
      <c r="N87" s="185"/>
      <c r="O87" s="67"/>
      <c r="P87" s="67"/>
      <c r="Q87" s="67"/>
      <c r="R87" s="67"/>
      <c r="S87" s="67"/>
      <c r="T87" s="68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T87" s="20" t="s">
        <v>153</v>
      </c>
      <c r="AU87" s="20" t="s">
        <v>79</v>
      </c>
    </row>
    <row r="88" spans="1:65" s="13" customFormat="1" ht="11.25">
      <c r="B88" s="200"/>
      <c r="C88" s="201"/>
      <c r="D88" s="181" t="s">
        <v>226</v>
      </c>
      <c r="E88" s="202" t="s">
        <v>19</v>
      </c>
      <c r="F88" s="203" t="s">
        <v>2106</v>
      </c>
      <c r="G88" s="201"/>
      <c r="H88" s="202" t="s">
        <v>19</v>
      </c>
      <c r="I88" s="204"/>
      <c r="J88" s="201"/>
      <c r="K88" s="201"/>
      <c r="L88" s="205"/>
      <c r="M88" s="206"/>
      <c r="N88" s="207"/>
      <c r="O88" s="207"/>
      <c r="P88" s="207"/>
      <c r="Q88" s="207"/>
      <c r="R88" s="207"/>
      <c r="S88" s="207"/>
      <c r="T88" s="208"/>
      <c r="AT88" s="209" t="s">
        <v>226</v>
      </c>
      <c r="AU88" s="209" t="s">
        <v>79</v>
      </c>
      <c r="AV88" s="13" t="s">
        <v>77</v>
      </c>
      <c r="AW88" s="13" t="s">
        <v>31</v>
      </c>
      <c r="AX88" s="13" t="s">
        <v>69</v>
      </c>
      <c r="AY88" s="209" t="s">
        <v>144</v>
      </c>
    </row>
    <row r="89" spans="1:65" s="14" customFormat="1" ht="11.25">
      <c r="B89" s="210"/>
      <c r="C89" s="211"/>
      <c r="D89" s="181" t="s">
        <v>226</v>
      </c>
      <c r="E89" s="212" t="s">
        <v>19</v>
      </c>
      <c r="F89" s="213" t="s">
        <v>2107</v>
      </c>
      <c r="G89" s="211"/>
      <c r="H89" s="214">
        <v>522.5</v>
      </c>
      <c r="I89" s="215"/>
      <c r="J89" s="211"/>
      <c r="K89" s="211"/>
      <c r="L89" s="216"/>
      <c r="M89" s="217"/>
      <c r="N89" s="218"/>
      <c r="O89" s="218"/>
      <c r="P89" s="218"/>
      <c r="Q89" s="218"/>
      <c r="R89" s="218"/>
      <c r="S89" s="218"/>
      <c r="T89" s="219"/>
      <c r="AT89" s="220" t="s">
        <v>226</v>
      </c>
      <c r="AU89" s="220" t="s">
        <v>79</v>
      </c>
      <c r="AV89" s="14" t="s">
        <v>79</v>
      </c>
      <c r="AW89" s="14" t="s">
        <v>31</v>
      </c>
      <c r="AX89" s="14" t="s">
        <v>77</v>
      </c>
      <c r="AY89" s="220" t="s">
        <v>144</v>
      </c>
    </row>
    <row r="90" spans="1:65" s="2" customFormat="1" ht="24.2" customHeight="1">
      <c r="A90" s="37"/>
      <c r="B90" s="38"/>
      <c r="C90" s="246" t="s">
        <v>79</v>
      </c>
      <c r="D90" s="246" t="s">
        <v>381</v>
      </c>
      <c r="E90" s="247" t="s">
        <v>985</v>
      </c>
      <c r="F90" s="248" t="s">
        <v>986</v>
      </c>
      <c r="G90" s="249" t="s">
        <v>254</v>
      </c>
      <c r="H90" s="250">
        <v>836</v>
      </c>
      <c r="I90" s="251"/>
      <c r="J90" s="252">
        <f>ROUND(I90*H90,2)</f>
        <v>0</v>
      </c>
      <c r="K90" s="248" t="s">
        <v>157</v>
      </c>
      <c r="L90" s="253"/>
      <c r="M90" s="254" t="s">
        <v>19</v>
      </c>
      <c r="N90" s="255" t="s">
        <v>40</v>
      </c>
      <c r="O90" s="67"/>
      <c r="P90" s="177">
        <f>O90*H90</f>
        <v>0</v>
      </c>
      <c r="Q90" s="177">
        <v>2.9999999999999997E-4</v>
      </c>
      <c r="R90" s="177">
        <f>Q90*H90</f>
        <v>0.25079999999999997</v>
      </c>
      <c r="S90" s="177">
        <v>0</v>
      </c>
      <c r="T90" s="178">
        <f>S90*H90</f>
        <v>0</v>
      </c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R90" s="179" t="s">
        <v>184</v>
      </c>
      <c r="AT90" s="179" t="s">
        <v>381</v>
      </c>
      <c r="AU90" s="179" t="s">
        <v>79</v>
      </c>
      <c r="AY90" s="20" t="s">
        <v>144</v>
      </c>
      <c r="BE90" s="180">
        <f>IF(N90="základní",J90,0)</f>
        <v>0</v>
      </c>
      <c r="BF90" s="180">
        <f>IF(N90="snížená",J90,0)</f>
        <v>0</v>
      </c>
      <c r="BG90" s="180">
        <f>IF(N90="zákl. přenesená",J90,0)</f>
        <v>0</v>
      </c>
      <c r="BH90" s="180">
        <f>IF(N90="sníž. přenesená",J90,0)</f>
        <v>0</v>
      </c>
      <c r="BI90" s="180">
        <f>IF(N90="nulová",J90,0)</f>
        <v>0</v>
      </c>
      <c r="BJ90" s="20" t="s">
        <v>77</v>
      </c>
      <c r="BK90" s="180">
        <f>ROUND(I90*H90,2)</f>
        <v>0</v>
      </c>
      <c r="BL90" s="20" t="s">
        <v>165</v>
      </c>
      <c r="BM90" s="179" t="s">
        <v>2108</v>
      </c>
    </row>
    <row r="91" spans="1:65" s="2" customFormat="1" ht="19.5">
      <c r="A91" s="37"/>
      <c r="B91" s="38"/>
      <c r="C91" s="39"/>
      <c r="D91" s="181" t="s">
        <v>152</v>
      </c>
      <c r="E91" s="39"/>
      <c r="F91" s="182" t="s">
        <v>986</v>
      </c>
      <c r="G91" s="39"/>
      <c r="H91" s="39"/>
      <c r="I91" s="183"/>
      <c r="J91" s="39"/>
      <c r="K91" s="39"/>
      <c r="L91" s="42"/>
      <c r="M91" s="184"/>
      <c r="N91" s="185"/>
      <c r="O91" s="67"/>
      <c r="P91" s="67"/>
      <c r="Q91" s="67"/>
      <c r="R91" s="67"/>
      <c r="S91" s="67"/>
      <c r="T91" s="68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T91" s="20" t="s">
        <v>152</v>
      </c>
      <c r="AU91" s="20" t="s">
        <v>79</v>
      </c>
    </row>
    <row r="92" spans="1:65" s="13" customFormat="1" ht="11.25">
      <c r="B92" s="200"/>
      <c r="C92" s="201"/>
      <c r="D92" s="181" t="s">
        <v>226</v>
      </c>
      <c r="E92" s="202" t="s">
        <v>19</v>
      </c>
      <c r="F92" s="203" t="s">
        <v>2106</v>
      </c>
      <c r="G92" s="201"/>
      <c r="H92" s="202" t="s">
        <v>19</v>
      </c>
      <c r="I92" s="204"/>
      <c r="J92" s="201"/>
      <c r="K92" s="201"/>
      <c r="L92" s="205"/>
      <c r="M92" s="206"/>
      <c r="N92" s="207"/>
      <c r="O92" s="207"/>
      <c r="P92" s="207"/>
      <c r="Q92" s="207"/>
      <c r="R92" s="207"/>
      <c r="S92" s="207"/>
      <c r="T92" s="208"/>
      <c r="AT92" s="209" t="s">
        <v>226</v>
      </c>
      <c r="AU92" s="209" t="s">
        <v>79</v>
      </c>
      <c r="AV92" s="13" t="s">
        <v>77</v>
      </c>
      <c r="AW92" s="13" t="s">
        <v>31</v>
      </c>
      <c r="AX92" s="13" t="s">
        <v>69</v>
      </c>
      <c r="AY92" s="209" t="s">
        <v>144</v>
      </c>
    </row>
    <row r="93" spans="1:65" s="14" customFormat="1" ht="11.25">
      <c r="B93" s="210"/>
      <c r="C93" s="211"/>
      <c r="D93" s="181" t="s">
        <v>226</v>
      </c>
      <c r="E93" s="212" t="s">
        <v>19</v>
      </c>
      <c r="F93" s="213" t="s">
        <v>2109</v>
      </c>
      <c r="G93" s="211"/>
      <c r="H93" s="214">
        <v>836</v>
      </c>
      <c r="I93" s="215"/>
      <c r="J93" s="211"/>
      <c r="K93" s="211"/>
      <c r="L93" s="216"/>
      <c r="M93" s="217"/>
      <c r="N93" s="218"/>
      <c r="O93" s="218"/>
      <c r="P93" s="218"/>
      <c r="Q93" s="218"/>
      <c r="R93" s="218"/>
      <c r="S93" s="218"/>
      <c r="T93" s="219"/>
      <c r="AT93" s="220" t="s">
        <v>226</v>
      </c>
      <c r="AU93" s="220" t="s">
        <v>79</v>
      </c>
      <c r="AV93" s="14" t="s">
        <v>79</v>
      </c>
      <c r="AW93" s="14" t="s">
        <v>31</v>
      </c>
      <c r="AX93" s="14" t="s">
        <v>77</v>
      </c>
      <c r="AY93" s="220" t="s">
        <v>144</v>
      </c>
    </row>
    <row r="94" spans="1:65" s="2" customFormat="1" ht="44.25" customHeight="1">
      <c r="A94" s="37"/>
      <c r="B94" s="38"/>
      <c r="C94" s="168" t="s">
        <v>160</v>
      </c>
      <c r="D94" s="168" t="s">
        <v>145</v>
      </c>
      <c r="E94" s="169" t="s">
        <v>2110</v>
      </c>
      <c r="F94" s="170" t="s">
        <v>2111</v>
      </c>
      <c r="G94" s="171" t="s">
        <v>254</v>
      </c>
      <c r="H94" s="172">
        <v>522.5</v>
      </c>
      <c r="I94" s="173"/>
      <c r="J94" s="174">
        <f>ROUND(I94*H94,2)</f>
        <v>0</v>
      </c>
      <c r="K94" s="170" t="s">
        <v>157</v>
      </c>
      <c r="L94" s="42"/>
      <c r="M94" s="175" t="s">
        <v>19</v>
      </c>
      <c r="N94" s="176" t="s">
        <v>40</v>
      </c>
      <c r="O94" s="67"/>
      <c r="P94" s="177">
        <f>O94*H94</f>
        <v>0</v>
      </c>
      <c r="Q94" s="177">
        <v>1.3999999999999999E-4</v>
      </c>
      <c r="R94" s="177">
        <f>Q94*H94</f>
        <v>7.3149999999999993E-2</v>
      </c>
      <c r="S94" s="177">
        <v>0</v>
      </c>
      <c r="T94" s="178">
        <f>S94*H94</f>
        <v>0</v>
      </c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R94" s="179" t="s">
        <v>165</v>
      </c>
      <c r="AT94" s="179" t="s">
        <v>145</v>
      </c>
      <c r="AU94" s="179" t="s">
        <v>79</v>
      </c>
      <c r="AY94" s="20" t="s">
        <v>144</v>
      </c>
      <c r="BE94" s="180">
        <f>IF(N94="základní",J94,0)</f>
        <v>0</v>
      </c>
      <c r="BF94" s="180">
        <f>IF(N94="snížená",J94,0)</f>
        <v>0</v>
      </c>
      <c r="BG94" s="180">
        <f>IF(N94="zákl. přenesená",J94,0)</f>
        <v>0</v>
      </c>
      <c r="BH94" s="180">
        <f>IF(N94="sníž. přenesená",J94,0)</f>
        <v>0</v>
      </c>
      <c r="BI94" s="180">
        <f>IF(N94="nulová",J94,0)</f>
        <v>0</v>
      </c>
      <c r="BJ94" s="20" t="s">
        <v>77</v>
      </c>
      <c r="BK94" s="180">
        <f>ROUND(I94*H94,2)</f>
        <v>0</v>
      </c>
      <c r="BL94" s="20" t="s">
        <v>165</v>
      </c>
      <c r="BM94" s="179" t="s">
        <v>2112</v>
      </c>
    </row>
    <row r="95" spans="1:65" s="2" customFormat="1" ht="29.25">
      <c r="A95" s="37"/>
      <c r="B95" s="38"/>
      <c r="C95" s="39"/>
      <c r="D95" s="181" t="s">
        <v>152</v>
      </c>
      <c r="E95" s="39"/>
      <c r="F95" s="182" t="s">
        <v>2111</v>
      </c>
      <c r="G95" s="39"/>
      <c r="H95" s="39"/>
      <c r="I95" s="183"/>
      <c r="J95" s="39"/>
      <c r="K95" s="39"/>
      <c r="L95" s="42"/>
      <c r="M95" s="184"/>
      <c r="N95" s="185"/>
      <c r="O95" s="67"/>
      <c r="P95" s="67"/>
      <c r="Q95" s="67"/>
      <c r="R95" s="67"/>
      <c r="S95" s="67"/>
      <c r="T95" s="68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T95" s="20" t="s">
        <v>152</v>
      </c>
      <c r="AU95" s="20" t="s">
        <v>79</v>
      </c>
    </row>
    <row r="96" spans="1:65" s="2" customFormat="1" ht="11.25">
      <c r="A96" s="37"/>
      <c r="B96" s="38"/>
      <c r="C96" s="39"/>
      <c r="D96" s="186" t="s">
        <v>153</v>
      </c>
      <c r="E96" s="39"/>
      <c r="F96" s="187" t="s">
        <v>2113</v>
      </c>
      <c r="G96" s="39"/>
      <c r="H96" s="39"/>
      <c r="I96" s="183"/>
      <c r="J96" s="39"/>
      <c r="K96" s="39"/>
      <c r="L96" s="42"/>
      <c r="M96" s="184"/>
      <c r="N96" s="185"/>
      <c r="O96" s="67"/>
      <c r="P96" s="67"/>
      <c r="Q96" s="67"/>
      <c r="R96" s="67"/>
      <c r="S96" s="67"/>
      <c r="T96" s="68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T96" s="20" t="s">
        <v>153</v>
      </c>
      <c r="AU96" s="20" t="s">
        <v>79</v>
      </c>
    </row>
    <row r="97" spans="1:65" s="13" customFormat="1" ht="11.25">
      <c r="B97" s="200"/>
      <c r="C97" s="201"/>
      <c r="D97" s="181" t="s">
        <v>226</v>
      </c>
      <c r="E97" s="202" t="s">
        <v>19</v>
      </c>
      <c r="F97" s="203" t="s">
        <v>2106</v>
      </c>
      <c r="G97" s="201"/>
      <c r="H97" s="202" t="s">
        <v>19</v>
      </c>
      <c r="I97" s="204"/>
      <c r="J97" s="201"/>
      <c r="K97" s="201"/>
      <c r="L97" s="205"/>
      <c r="M97" s="206"/>
      <c r="N97" s="207"/>
      <c r="O97" s="207"/>
      <c r="P97" s="207"/>
      <c r="Q97" s="207"/>
      <c r="R97" s="207"/>
      <c r="S97" s="207"/>
      <c r="T97" s="208"/>
      <c r="AT97" s="209" t="s">
        <v>226</v>
      </c>
      <c r="AU97" s="209" t="s">
        <v>79</v>
      </c>
      <c r="AV97" s="13" t="s">
        <v>77</v>
      </c>
      <c r="AW97" s="13" t="s">
        <v>31</v>
      </c>
      <c r="AX97" s="13" t="s">
        <v>69</v>
      </c>
      <c r="AY97" s="209" t="s">
        <v>144</v>
      </c>
    </row>
    <row r="98" spans="1:65" s="14" customFormat="1" ht="11.25">
      <c r="B98" s="210"/>
      <c r="C98" s="211"/>
      <c r="D98" s="181" t="s">
        <v>226</v>
      </c>
      <c r="E98" s="212" t="s">
        <v>19</v>
      </c>
      <c r="F98" s="213" t="s">
        <v>2107</v>
      </c>
      <c r="G98" s="211"/>
      <c r="H98" s="214">
        <v>522.5</v>
      </c>
      <c r="I98" s="215"/>
      <c r="J98" s="211"/>
      <c r="K98" s="211"/>
      <c r="L98" s="216"/>
      <c r="M98" s="217"/>
      <c r="N98" s="218"/>
      <c r="O98" s="218"/>
      <c r="P98" s="218"/>
      <c r="Q98" s="218"/>
      <c r="R98" s="218"/>
      <c r="S98" s="218"/>
      <c r="T98" s="219"/>
      <c r="AT98" s="220" t="s">
        <v>226</v>
      </c>
      <c r="AU98" s="220" t="s">
        <v>79</v>
      </c>
      <c r="AV98" s="14" t="s">
        <v>79</v>
      </c>
      <c r="AW98" s="14" t="s">
        <v>31</v>
      </c>
      <c r="AX98" s="14" t="s">
        <v>77</v>
      </c>
      <c r="AY98" s="220" t="s">
        <v>144</v>
      </c>
    </row>
    <row r="99" spans="1:65" s="2" customFormat="1" ht="44.25" customHeight="1">
      <c r="A99" s="37"/>
      <c r="B99" s="38"/>
      <c r="C99" s="168" t="s">
        <v>165</v>
      </c>
      <c r="D99" s="168" t="s">
        <v>145</v>
      </c>
      <c r="E99" s="169" t="s">
        <v>2114</v>
      </c>
      <c r="F99" s="170" t="s">
        <v>2115</v>
      </c>
      <c r="G99" s="171" t="s">
        <v>254</v>
      </c>
      <c r="H99" s="172">
        <v>522.5</v>
      </c>
      <c r="I99" s="173"/>
      <c r="J99" s="174">
        <f>ROUND(I99*H99,2)</f>
        <v>0</v>
      </c>
      <c r="K99" s="170" t="s">
        <v>157</v>
      </c>
      <c r="L99" s="42"/>
      <c r="M99" s="175" t="s">
        <v>19</v>
      </c>
      <c r="N99" s="176" t="s">
        <v>40</v>
      </c>
      <c r="O99" s="67"/>
      <c r="P99" s="177">
        <f>O99*H99</f>
        <v>0</v>
      </c>
      <c r="Q99" s="177">
        <v>0</v>
      </c>
      <c r="R99" s="177">
        <f>Q99*H99</f>
        <v>0</v>
      </c>
      <c r="S99" s="177">
        <v>0</v>
      </c>
      <c r="T99" s="178">
        <f>S99*H99</f>
        <v>0</v>
      </c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R99" s="179" t="s">
        <v>165</v>
      </c>
      <c r="AT99" s="179" t="s">
        <v>145</v>
      </c>
      <c r="AU99" s="179" t="s">
        <v>79</v>
      </c>
      <c r="AY99" s="20" t="s">
        <v>144</v>
      </c>
      <c r="BE99" s="180">
        <f>IF(N99="základní",J99,0)</f>
        <v>0</v>
      </c>
      <c r="BF99" s="180">
        <f>IF(N99="snížená",J99,0)</f>
        <v>0</v>
      </c>
      <c r="BG99" s="180">
        <f>IF(N99="zákl. přenesená",J99,0)</f>
        <v>0</v>
      </c>
      <c r="BH99" s="180">
        <f>IF(N99="sníž. přenesená",J99,0)</f>
        <v>0</v>
      </c>
      <c r="BI99" s="180">
        <f>IF(N99="nulová",J99,0)</f>
        <v>0</v>
      </c>
      <c r="BJ99" s="20" t="s">
        <v>77</v>
      </c>
      <c r="BK99" s="180">
        <f>ROUND(I99*H99,2)</f>
        <v>0</v>
      </c>
      <c r="BL99" s="20" t="s">
        <v>165</v>
      </c>
      <c r="BM99" s="179" t="s">
        <v>2116</v>
      </c>
    </row>
    <row r="100" spans="1:65" s="2" customFormat="1" ht="29.25">
      <c r="A100" s="37"/>
      <c r="B100" s="38"/>
      <c r="C100" s="39"/>
      <c r="D100" s="181" t="s">
        <v>152</v>
      </c>
      <c r="E100" s="39"/>
      <c r="F100" s="182" t="s">
        <v>2115</v>
      </c>
      <c r="G100" s="39"/>
      <c r="H100" s="39"/>
      <c r="I100" s="183"/>
      <c r="J100" s="39"/>
      <c r="K100" s="39"/>
      <c r="L100" s="42"/>
      <c r="M100" s="184"/>
      <c r="N100" s="185"/>
      <c r="O100" s="67"/>
      <c r="P100" s="67"/>
      <c r="Q100" s="67"/>
      <c r="R100" s="67"/>
      <c r="S100" s="67"/>
      <c r="T100" s="68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T100" s="20" t="s">
        <v>152</v>
      </c>
      <c r="AU100" s="20" t="s">
        <v>79</v>
      </c>
    </row>
    <row r="101" spans="1:65" s="2" customFormat="1" ht="11.25">
      <c r="A101" s="37"/>
      <c r="B101" s="38"/>
      <c r="C101" s="39"/>
      <c r="D101" s="186" t="s">
        <v>153</v>
      </c>
      <c r="E101" s="39"/>
      <c r="F101" s="187" t="s">
        <v>2117</v>
      </c>
      <c r="G101" s="39"/>
      <c r="H101" s="39"/>
      <c r="I101" s="183"/>
      <c r="J101" s="39"/>
      <c r="K101" s="39"/>
      <c r="L101" s="42"/>
      <c r="M101" s="184"/>
      <c r="N101" s="185"/>
      <c r="O101" s="67"/>
      <c r="P101" s="67"/>
      <c r="Q101" s="67"/>
      <c r="R101" s="67"/>
      <c r="S101" s="67"/>
      <c r="T101" s="68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T101" s="20" t="s">
        <v>153</v>
      </c>
      <c r="AU101" s="20" t="s">
        <v>79</v>
      </c>
    </row>
    <row r="102" spans="1:65" s="13" customFormat="1" ht="11.25">
      <c r="B102" s="200"/>
      <c r="C102" s="201"/>
      <c r="D102" s="181" t="s">
        <v>226</v>
      </c>
      <c r="E102" s="202" t="s">
        <v>19</v>
      </c>
      <c r="F102" s="203" t="s">
        <v>2106</v>
      </c>
      <c r="G102" s="201"/>
      <c r="H102" s="202" t="s">
        <v>19</v>
      </c>
      <c r="I102" s="204"/>
      <c r="J102" s="201"/>
      <c r="K102" s="201"/>
      <c r="L102" s="205"/>
      <c r="M102" s="206"/>
      <c r="N102" s="207"/>
      <c r="O102" s="207"/>
      <c r="P102" s="207"/>
      <c r="Q102" s="207"/>
      <c r="R102" s="207"/>
      <c r="S102" s="207"/>
      <c r="T102" s="208"/>
      <c r="AT102" s="209" t="s">
        <v>226</v>
      </c>
      <c r="AU102" s="209" t="s">
        <v>79</v>
      </c>
      <c r="AV102" s="13" t="s">
        <v>77</v>
      </c>
      <c r="AW102" s="13" t="s">
        <v>31</v>
      </c>
      <c r="AX102" s="13" t="s">
        <v>69</v>
      </c>
      <c r="AY102" s="209" t="s">
        <v>144</v>
      </c>
    </row>
    <row r="103" spans="1:65" s="14" customFormat="1" ht="11.25">
      <c r="B103" s="210"/>
      <c r="C103" s="211"/>
      <c r="D103" s="181" t="s">
        <v>226</v>
      </c>
      <c r="E103" s="212" t="s">
        <v>19</v>
      </c>
      <c r="F103" s="213" t="s">
        <v>2107</v>
      </c>
      <c r="G103" s="211"/>
      <c r="H103" s="214">
        <v>522.5</v>
      </c>
      <c r="I103" s="215"/>
      <c r="J103" s="211"/>
      <c r="K103" s="211"/>
      <c r="L103" s="216"/>
      <c r="M103" s="217"/>
      <c r="N103" s="218"/>
      <c r="O103" s="218"/>
      <c r="P103" s="218"/>
      <c r="Q103" s="218"/>
      <c r="R103" s="218"/>
      <c r="S103" s="218"/>
      <c r="T103" s="219"/>
      <c r="AT103" s="220" t="s">
        <v>226</v>
      </c>
      <c r="AU103" s="220" t="s">
        <v>79</v>
      </c>
      <c r="AV103" s="14" t="s">
        <v>79</v>
      </c>
      <c r="AW103" s="14" t="s">
        <v>31</v>
      </c>
      <c r="AX103" s="14" t="s">
        <v>77</v>
      </c>
      <c r="AY103" s="220" t="s">
        <v>144</v>
      </c>
    </row>
    <row r="104" spans="1:65" s="2" customFormat="1" ht="44.25" customHeight="1">
      <c r="A104" s="37"/>
      <c r="B104" s="38"/>
      <c r="C104" s="168" t="s">
        <v>143</v>
      </c>
      <c r="D104" s="168" t="s">
        <v>145</v>
      </c>
      <c r="E104" s="169" t="s">
        <v>2118</v>
      </c>
      <c r="F104" s="170" t="s">
        <v>2119</v>
      </c>
      <c r="G104" s="171" t="s">
        <v>254</v>
      </c>
      <c r="H104" s="172">
        <v>522.5</v>
      </c>
      <c r="I104" s="173"/>
      <c r="J104" s="174">
        <f>ROUND(I104*H104,2)</f>
        <v>0</v>
      </c>
      <c r="K104" s="170" t="s">
        <v>157</v>
      </c>
      <c r="L104" s="42"/>
      <c r="M104" s="175" t="s">
        <v>19</v>
      </c>
      <c r="N104" s="176" t="s">
        <v>40</v>
      </c>
      <c r="O104" s="67"/>
      <c r="P104" s="177">
        <f>O104*H104</f>
        <v>0</v>
      </c>
      <c r="Q104" s="177">
        <v>0</v>
      </c>
      <c r="R104" s="177">
        <f>Q104*H104</f>
        <v>0</v>
      </c>
      <c r="S104" s="177">
        <v>0</v>
      </c>
      <c r="T104" s="178">
        <f>S104*H104</f>
        <v>0</v>
      </c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R104" s="179" t="s">
        <v>165</v>
      </c>
      <c r="AT104" s="179" t="s">
        <v>145</v>
      </c>
      <c r="AU104" s="179" t="s">
        <v>79</v>
      </c>
      <c r="AY104" s="20" t="s">
        <v>144</v>
      </c>
      <c r="BE104" s="180">
        <f>IF(N104="základní",J104,0)</f>
        <v>0</v>
      </c>
      <c r="BF104" s="180">
        <f>IF(N104="snížená",J104,0)</f>
        <v>0</v>
      </c>
      <c r="BG104" s="180">
        <f>IF(N104="zákl. přenesená",J104,0)</f>
        <v>0</v>
      </c>
      <c r="BH104" s="180">
        <f>IF(N104="sníž. přenesená",J104,0)</f>
        <v>0</v>
      </c>
      <c r="BI104" s="180">
        <f>IF(N104="nulová",J104,0)</f>
        <v>0</v>
      </c>
      <c r="BJ104" s="20" t="s">
        <v>77</v>
      </c>
      <c r="BK104" s="180">
        <f>ROUND(I104*H104,2)</f>
        <v>0</v>
      </c>
      <c r="BL104" s="20" t="s">
        <v>165</v>
      </c>
      <c r="BM104" s="179" t="s">
        <v>2120</v>
      </c>
    </row>
    <row r="105" spans="1:65" s="2" customFormat="1" ht="29.25">
      <c r="A105" s="37"/>
      <c r="B105" s="38"/>
      <c r="C105" s="39"/>
      <c r="D105" s="181" t="s">
        <v>152</v>
      </c>
      <c r="E105" s="39"/>
      <c r="F105" s="182" t="s">
        <v>2119</v>
      </c>
      <c r="G105" s="39"/>
      <c r="H105" s="39"/>
      <c r="I105" s="183"/>
      <c r="J105" s="39"/>
      <c r="K105" s="39"/>
      <c r="L105" s="42"/>
      <c r="M105" s="184"/>
      <c r="N105" s="185"/>
      <c r="O105" s="67"/>
      <c r="P105" s="67"/>
      <c r="Q105" s="67"/>
      <c r="R105" s="67"/>
      <c r="S105" s="67"/>
      <c r="T105" s="68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T105" s="20" t="s">
        <v>152</v>
      </c>
      <c r="AU105" s="20" t="s">
        <v>79</v>
      </c>
    </row>
    <row r="106" spans="1:65" s="2" customFormat="1" ht="11.25">
      <c r="A106" s="37"/>
      <c r="B106" s="38"/>
      <c r="C106" s="39"/>
      <c r="D106" s="186" t="s">
        <v>153</v>
      </c>
      <c r="E106" s="39"/>
      <c r="F106" s="187" t="s">
        <v>2121</v>
      </c>
      <c r="G106" s="39"/>
      <c r="H106" s="39"/>
      <c r="I106" s="183"/>
      <c r="J106" s="39"/>
      <c r="K106" s="39"/>
      <c r="L106" s="42"/>
      <c r="M106" s="184"/>
      <c r="N106" s="185"/>
      <c r="O106" s="67"/>
      <c r="P106" s="67"/>
      <c r="Q106" s="67"/>
      <c r="R106" s="67"/>
      <c r="S106" s="67"/>
      <c r="T106" s="68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T106" s="20" t="s">
        <v>153</v>
      </c>
      <c r="AU106" s="20" t="s">
        <v>79</v>
      </c>
    </row>
    <row r="107" spans="1:65" s="13" customFormat="1" ht="11.25">
      <c r="B107" s="200"/>
      <c r="C107" s="201"/>
      <c r="D107" s="181" t="s">
        <v>226</v>
      </c>
      <c r="E107" s="202" t="s">
        <v>19</v>
      </c>
      <c r="F107" s="203" t="s">
        <v>2106</v>
      </c>
      <c r="G107" s="201"/>
      <c r="H107" s="202" t="s">
        <v>19</v>
      </c>
      <c r="I107" s="204"/>
      <c r="J107" s="201"/>
      <c r="K107" s="201"/>
      <c r="L107" s="205"/>
      <c r="M107" s="206"/>
      <c r="N107" s="207"/>
      <c r="O107" s="207"/>
      <c r="P107" s="207"/>
      <c r="Q107" s="207"/>
      <c r="R107" s="207"/>
      <c r="S107" s="207"/>
      <c r="T107" s="208"/>
      <c r="AT107" s="209" t="s">
        <v>226</v>
      </c>
      <c r="AU107" s="209" t="s">
        <v>79</v>
      </c>
      <c r="AV107" s="13" t="s">
        <v>77</v>
      </c>
      <c r="AW107" s="13" t="s">
        <v>31</v>
      </c>
      <c r="AX107" s="13" t="s">
        <v>69</v>
      </c>
      <c r="AY107" s="209" t="s">
        <v>144</v>
      </c>
    </row>
    <row r="108" spans="1:65" s="14" customFormat="1" ht="11.25">
      <c r="B108" s="210"/>
      <c r="C108" s="211"/>
      <c r="D108" s="181" t="s">
        <v>226</v>
      </c>
      <c r="E108" s="212" t="s">
        <v>19</v>
      </c>
      <c r="F108" s="213" t="s">
        <v>2107</v>
      </c>
      <c r="G108" s="211"/>
      <c r="H108" s="214">
        <v>522.5</v>
      </c>
      <c r="I108" s="215"/>
      <c r="J108" s="211"/>
      <c r="K108" s="211"/>
      <c r="L108" s="216"/>
      <c r="M108" s="217"/>
      <c r="N108" s="218"/>
      <c r="O108" s="218"/>
      <c r="P108" s="218"/>
      <c r="Q108" s="218"/>
      <c r="R108" s="218"/>
      <c r="S108" s="218"/>
      <c r="T108" s="219"/>
      <c r="AT108" s="220" t="s">
        <v>226</v>
      </c>
      <c r="AU108" s="220" t="s">
        <v>79</v>
      </c>
      <c r="AV108" s="14" t="s">
        <v>79</v>
      </c>
      <c r="AW108" s="14" t="s">
        <v>31</v>
      </c>
      <c r="AX108" s="14" t="s">
        <v>77</v>
      </c>
      <c r="AY108" s="220" t="s">
        <v>144</v>
      </c>
    </row>
    <row r="109" spans="1:65" s="2" customFormat="1" ht="33" customHeight="1">
      <c r="A109" s="37"/>
      <c r="B109" s="38"/>
      <c r="C109" s="168" t="s">
        <v>174</v>
      </c>
      <c r="D109" s="168" t="s">
        <v>145</v>
      </c>
      <c r="E109" s="169" t="s">
        <v>2122</v>
      </c>
      <c r="F109" s="170" t="s">
        <v>2123</v>
      </c>
      <c r="G109" s="171" t="s">
        <v>254</v>
      </c>
      <c r="H109" s="172">
        <v>522.5</v>
      </c>
      <c r="I109" s="173"/>
      <c r="J109" s="174">
        <f>ROUND(I109*H109,2)</f>
        <v>0</v>
      </c>
      <c r="K109" s="170" t="s">
        <v>157</v>
      </c>
      <c r="L109" s="42"/>
      <c r="M109" s="175" t="s">
        <v>19</v>
      </c>
      <c r="N109" s="176" t="s">
        <v>40</v>
      </c>
      <c r="O109" s="67"/>
      <c r="P109" s="177">
        <f>O109*H109</f>
        <v>0</v>
      </c>
      <c r="Q109" s="177">
        <v>0.34499999999999997</v>
      </c>
      <c r="R109" s="177">
        <f>Q109*H109</f>
        <v>180.26249999999999</v>
      </c>
      <c r="S109" s="177">
        <v>0</v>
      </c>
      <c r="T109" s="178">
        <f>S109*H109</f>
        <v>0</v>
      </c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R109" s="179" t="s">
        <v>165</v>
      </c>
      <c r="AT109" s="179" t="s">
        <v>145</v>
      </c>
      <c r="AU109" s="179" t="s">
        <v>79</v>
      </c>
      <c r="AY109" s="20" t="s">
        <v>144</v>
      </c>
      <c r="BE109" s="180">
        <f>IF(N109="základní",J109,0)</f>
        <v>0</v>
      </c>
      <c r="BF109" s="180">
        <f>IF(N109="snížená",J109,0)</f>
        <v>0</v>
      </c>
      <c r="BG109" s="180">
        <f>IF(N109="zákl. přenesená",J109,0)</f>
        <v>0</v>
      </c>
      <c r="BH109" s="180">
        <f>IF(N109="sníž. přenesená",J109,0)</f>
        <v>0</v>
      </c>
      <c r="BI109" s="180">
        <f>IF(N109="nulová",J109,0)</f>
        <v>0</v>
      </c>
      <c r="BJ109" s="20" t="s">
        <v>77</v>
      </c>
      <c r="BK109" s="180">
        <f>ROUND(I109*H109,2)</f>
        <v>0</v>
      </c>
      <c r="BL109" s="20" t="s">
        <v>165</v>
      </c>
      <c r="BM109" s="179" t="s">
        <v>2124</v>
      </c>
    </row>
    <row r="110" spans="1:65" s="2" customFormat="1" ht="19.5">
      <c r="A110" s="37"/>
      <c r="B110" s="38"/>
      <c r="C110" s="39"/>
      <c r="D110" s="181" t="s">
        <v>152</v>
      </c>
      <c r="E110" s="39"/>
      <c r="F110" s="182" t="s">
        <v>2123</v>
      </c>
      <c r="G110" s="39"/>
      <c r="H110" s="39"/>
      <c r="I110" s="183"/>
      <c r="J110" s="39"/>
      <c r="K110" s="39"/>
      <c r="L110" s="42"/>
      <c r="M110" s="184"/>
      <c r="N110" s="185"/>
      <c r="O110" s="67"/>
      <c r="P110" s="67"/>
      <c r="Q110" s="67"/>
      <c r="R110" s="67"/>
      <c r="S110" s="67"/>
      <c r="T110" s="68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T110" s="20" t="s">
        <v>152</v>
      </c>
      <c r="AU110" s="20" t="s">
        <v>79</v>
      </c>
    </row>
    <row r="111" spans="1:65" s="2" customFormat="1" ht="11.25">
      <c r="A111" s="37"/>
      <c r="B111" s="38"/>
      <c r="C111" s="39"/>
      <c r="D111" s="186" t="s">
        <v>153</v>
      </c>
      <c r="E111" s="39"/>
      <c r="F111" s="187" t="s">
        <v>2125</v>
      </c>
      <c r="G111" s="39"/>
      <c r="H111" s="39"/>
      <c r="I111" s="183"/>
      <c r="J111" s="39"/>
      <c r="K111" s="39"/>
      <c r="L111" s="42"/>
      <c r="M111" s="184"/>
      <c r="N111" s="185"/>
      <c r="O111" s="67"/>
      <c r="P111" s="67"/>
      <c r="Q111" s="67"/>
      <c r="R111" s="67"/>
      <c r="S111" s="67"/>
      <c r="T111" s="68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T111" s="20" t="s">
        <v>153</v>
      </c>
      <c r="AU111" s="20" t="s">
        <v>79</v>
      </c>
    </row>
    <row r="112" spans="1:65" s="13" customFormat="1" ht="11.25">
      <c r="B112" s="200"/>
      <c r="C112" s="201"/>
      <c r="D112" s="181" t="s">
        <v>226</v>
      </c>
      <c r="E112" s="202" t="s">
        <v>19</v>
      </c>
      <c r="F112" s="203" t="s">
        <v>2106</v>
      </c>
      <c r="G112" s="201"/>
      <c r="H112" s="202" t="s">
        <v>19</v>
      </c>
      <c r="I112" s="204"/>
      <c r="J112" s="201"/>
      <c r="K112" s="201"/>
      <c r="L112" s="205"/>
      <c r="M112" s="206"/>
      <c r="N112" s="207"/>
      <c r="O112" s="207"/>
      <c r="P112" s="207"/>
      <c r="Q112" s="207"/>
      <c r="R112" s="207"/>
      <c r="S112" s="207"/>
      <c r="T112" s="208"/>
      <c r="AT112" s="209" t="s">
        <v>226</v>
      </c>
      <c r="AU112" s="209" t="s">
        <v>79</v>
      </c>
      <c r="AV112" s="13" t="s">
        <v>77</v>
      </c>
      <c r="AW112" s="13" t="s">
        <v>31</v>
      </c>
      <c r="AX112" s="13" t="s">
        <v>69</v>
      </c>
      <c r="AY112" s="209" t="s">
        <v>144</v>
      </c>
    </row>
    <row r="113" spans="1:65" s="14" customFormat="1" ht="11.25">
      <c r="B113" s="210"/>
      <c r="C113" s="211"/>
      <c r="D113" s="181" t="s">
        <v>226</v>
      </c>
      <c r="E113" s="212" t="s">
        <v>19</v>
      </c>
      <c r="F113" s="213" t="s">
        <v>2107</v>
      </c>
      <c r="G113" s="211"/>
      <c r="H113" s="214">
        <v>522.5</v>
      </c>
      <c r="I113" s="215"/>
      <c r="J113" s="211"/>
      <c r="K113" s="211"/>
      <c r="L113" s="216"/>
      <c r="M113" s="217"/>
      <c r="N113" s="218"/>
      <c r="O113" s="218"/>
      <c r="P113" s="218"/>
      <c r="Q113" s="218"/>
      <c r="R113" s="218"/>
      <c r="S113" s="218"/>
      <c r="T113" s="219"/>
      <c r="AT113" s="220" t="s">
        <v>226</v>
      </c>
      <c r="AU113" s="220" t="s">
        <v>79</v>
      </c>
      <c r="AV113" s="14" t="s">
        <v>79</v>
      </c>
      <c r="AW113" s="14" t="s">
        <v>31</v>
      </c>
      <c r="AX113" s="14" t="s">
        <v>77</v>
      </c>
      <c r="AY113" s="220" t="s">
        <v>144</v>
      </c>
    </row>
    <row r="114" spans="1:65" s="2" customFormat="1" ht="33" customHeight="1">
      <c r="A114" s="37"/>
      <c r="B114" s="38"/>
      <c r="C114" s="168" t="s">
        <v>179</v>
      </c>
      <c r="D114" s="168" t="s">
        <v>145</v>
      </c>
      <c r="E114" s="169" t="s">
        <v>2126</v>
      </c>
      <c r="F114" s="170" t="s">
        <v>2127</v>
      </c>
      <c r="G114" s="171" t="s">
        <v>254</v>
      </c>
      <c r="H114" s="172">
        <v>522.5</v>
      </c>
      <c r="I114" s="173"/>
      <c r="J114" s="174">
        <f>ROUND(I114*H114,2)</f>
        <v>0</v>
      </c>
      <c r="K114" s="170" t="s">
        <v>157</v>
      </c>
      <c r="L114" s="42"/>
      <c r="M114" s="175" t="s">
        <v>19</v>
      </c>
      <c r="N114" s="176" t="s">
        <v>40</v>
      </c>
      <c r="O114" s="67"/>
      <c r="P114" s="177">
        <f>O114*H114</f>
        <v>0</v>
      </c>
      <c r="Q114" s="177">
        <v>0</v>
      </c>
      <c r="R114" s="177">
        <f>Q114*H114</f>
        <v>0</v>
      </c>
      <c r="S114" s="177">
        <v>0</v>
      </c>
      <c r="T114" s="178">
        <f>S114*H114</f>
        <v>0</v>
      </c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R114" s="179" t="s">
        <v>165</v>
      </c>
      <c r="AT114" s="179" t="s">
        <v>145</v>
      </c>
      <c r="AU114" s="179" t="s">
        <v>79</v>
      </c>
      <c r="AY114" s="20" t="s">
        <v>144</v>
      </c>
      <c r="BE114" s="180">
        <f>IF(N114="základní",J114,0)</f>
        <v>0</v>
      </c>
      <c r="BF114" s="180">
        <f>IF(N114="snížená",J114,0)</f>
        <v>0</v>
      </c>
      <c r="BG114" s="180">
        <f>IF(N114="zákl. přenesená",J114,0)</f>
        <v>0</v>
      </c>
      <c r="BH114" s="180">
        <f>IF(N114="sníž. přenesená",J114,0)</f>
        <v>0</v>
      </c>
      <c r="BI114" s="180">
        <f>IF(N114="nulová",J114,0)</f>
        <v>0</v>
      </c>
      <c r="BJ114" s="20" t="s">
        <v>77</v>
      </c>
      <c r="BK114" s="180">
        <f>ROUND(I114*H114,2)</f>
        <v>0</v>
      </c>
      <c r="BL114" s="20" t="s">
        <v>165</v>
      </c>
      <c r="BM114" s="179" t="s">
        <v>2128</v>
      </c>
    </row>
    <row r="115" spans="1:65" s="2" customFormat="1" ht="19.5">
      <c r="A115" s="37"/>
      <c r="B115" s="38"/>
      <c r="C115" s="39"/>
      <c r="D115" s="181" t="s">
        <v>152</v>
      </c>
      <c r="E115" s="39"/>
      <c r="F115" s="182" t="s">
        <v>2127</v>
      </c>
      <c r="G115" s="39"/>
      <c r="H115" s="39"/>
      <c r="I115" s="183"/>
      <c r="J115" s="39"/>
      <c r="K115" s="39"/>
      <c r="L115" s="42"/>
      <c r="M115" s="184"/>
      <c r="N115" s="185"/>
      <c r="O115" s="67"/>
      <c r="P115" s="67"/>
      <c r="Q115" s="67"/>
      <c r="R115" s="67"/>
      <c r="S115" s="67"/>
      <c r="T115" s="68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T115" s="20" t="s">
        <v>152</v>
      </c>
      <c r="AU115" s="20" t="s">
        <v>79</v>
      </c>
    </row>
    <row r="116" spans="1:65" s="2" customFormat="1" ht="11.25">
      <c r="A116" s="37"/>
      <c r="B116" s="38"/>
      <c r="C116" s="39"/>
      <c r="D116" s="186" t="s">
        <v>153</v>
      </c>
      <c r="E116" s="39"/>
      <c r="F116" s="187" t="s">
        <v>2129</v>
      </c>
      <c r="G116" s="39"/>
      <c r="H116" s="39"/>
      <c r="I116" s="183"/>
      <c r="J116" s="39"/>
      <c r="K116" s="39"/>
      <c r="L116" s="42"/>
      <c r="M116" s="184"/>
      <c r="N116" s="185"/>
      <c r="O116" s="67"/>
      <c r="P116" s="67"/>
      <c r="Q116" s="67"/>
      <c r="R116" s="67"/>
      <c r="S116" s="67"/>
      <c r="T116" s="68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T116" s="20" t="s">
        <v>153</v>
      </c>
      <c r="AU116" s="20" t="s">
        <v>79</v>
      </c>
    </row>
    <row r="117" spans="1:65" s="13" customFormat="1" ht="11.25">
      <c r="B117" s="200"/>
      <c r="C117" s="201"/>
      <c r="D117" s="181" t="s">
        <v>226</v>
      </c>
      <c r="E117" s="202" t="s">
        <v>19</v>
      </c>
      <c r="F117" s="203" t="s">
        <v>2106</v>
      </c>
      <c r="G117" s="201"/>
      <c r="H117" s="202" t="s">
        <v>19</v>
      </c>
      <c r="I117" s="204"/>
      <c r="J117" s="201"/>
      <c r="K117" s="201"/>
      <c r="L117" s="205"/>
      <c r="M117" s="206"/>
      <c r="N117" s="207"/>
      <c r="O117" s="207"/>
      <c r="P117" s="207"/>
      <c r="Q117" s="207"/>
      <c r="R117" s="207"/>
      <c r="S117" s="207"/>
      <c r="T117" s="208"/>
      <c r="AT117" s="209" t="s">
        <v>226</v>
      </c>
      <c r="AU117" s="209" t="s">
        <v>79</v>
      </c>
      <c r="AV117" s="13" t="s">
        <v>77</v>
      </c>
      <c r="AW117" s="13" t="s">
        <v>31</v>
      </c>
      <c r="AX117" s="13" t="s">
        <v>69</v>
      </c>
      <c r="AY117" s="209" t="s">
        <v>144</v>
      </c>
    </row>
    <row r="118" spans="1:65" s="14" customFormat="1" ht="11.25">
      <c r="B118" s="210"/>
      <c r="C118" s="211"/>
      <c r="D118" s="181" t="s">
        <v>226</v>
      </c>
      <c r="E118" s="212" t="s">
        <v>19</v>
      </c>
      <c r="F118" s="213" t="s">
        <v>2107</v>
      </c>
      <c r="G118" s="211"/>
      <c r="H118" s="214">
        <v>522.5</v>
      </c>
      <c r="I118" s="215"/>
      <c r="J118" s="211"/>
      <c r="K118" s="211"/>
      <c r="L118" s="216"/>
      <c r="M118" s="217"/>
      <c r="N118" s="218"/>
      <c r="O118" s="218"/>
      <c r="P118" s="218"/>
      <c r="Q118" s="218"/>
      <c r="R118" s="218"/>
      <c r="S118" s="218"/>
      <c r="T118" s="219"/>
      <c r="AT118" s="220" t="s">
        <v>226</v>
      </c>
      <c r="AU118" s="220" t="s">
        <v>79</v>
      </c>
      <c r="AV118" s="14" t="s">
        <v>79</v>
      </c>
      <c r="AW118" s="14" t="s">
        <v>31</v>
      </c>
      <c r="AX118" s="14" t="s">
        <v>77</v>
      </c>
      <c r="AY118" s="220" t="s">
        <v>144</v>
      </c>
    </row>
    <row r="119" spans="1:65" s="2" customFormat="1" ht="33" customHeight="1">
      <c r="A119" s="37"/>
      <c r="B119" s="38"/>
      <c r="C119" s="168" t="s">
        <v>184</v>
      </c>
      <c r="D119" s="168" t="s">
        <v>145</v>
      </c>
      <c r="E119" s="169" t="s">
        <v>2130</v>
      </c>
      <c r="F119" s="170" t="s">
        <v>2131</v>
      </c>
      <c r="G119" s="171" t="s">
        <v>254</v>
      </c>
      <c r="H119" s="172">
        <v>522.5</v>
      </c>
      <c r="I119" s="173"/>
      <c r="J119" s="174">
        <f>ROUND(I119*H119,2)</f>
        <v>0</v>
      </c>
      <c r="K119" s="170" t="s">
        <v>157</v>
      </c>
      <c r="L119" s="42"/>
      <c r="M119" s="175" t="s">
        <v>19</v>
      </c>
      <c r="N119" s="176" t="s">
        <v>40</v>
      </c>
      <c r="O119" s="67"/>
      <c r="P119" s="177">
        <f>O119*H119</f>
        <v>0</v>
      </c>
      <c r="Q119" s="177">
        <v>0</v>
      </c>
      <c r="R119" s="177">
        <f>Q119*H119</f>
        <v>0</v>
      </c>
      <c r="S119" s="177">
        <v>0</v>
      </c>
      <c r="T119" s="178">
        <f>S119*H119</f>
        <v>0</v>
      </c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R119" s="179" t="s">
        <v>165</v>
      </c>
      <c r="AT119" s="179" t="s">
        <v>145</v>
      </c>
      <c r="AU119" s="179" t="s">
        <v>79</v>
      </c>
      <c r="AY119" s="20" t="s">
        <v>144</v>
      </c>
      <c r="BE119" s="180">
        <f>IF(N119="základní",J119,0)</f>
        <v>0</v>
      </c>
      <c r="BF119" s="180">
        <f>IF(N119="snížená",J119,0)</f>
        <v>0</v>
      </c>
      <c r="BG119" s="180">
        <f>IF(N119="zákl. přenesená",J119,0)</f>
        <v>0</v>
      </c>
      <c r="BH119" s="180">
        <f>IF(N119="sníž. přenesená",J119,0)</f>
        <v>0</v>
      </c>
      <c r="BI119" s="180">
        <f>IF(N119="nulová",J119,0)</f>
        <v>0</v>
      </c>
      <c r="BJ119" s="20" t="s">
        <v>77</v>
      </c>
      <c r="BK119" s="180">
        <f>ROUND(I119*H119,2)</f>
        <v>0</v>
      </c>
      <c r="BL119" s="20" t="s">
        <v>165</v>
      </c>
      <c r="BM119" s="179" t="s">
        <v>2132</v>
      </c>
    </row>
    <row r="120" spans="1:65" s="2" customFormat="1" ht="19.5">
      <c r="A120" s="37"/>
      <c r="B120" s="38"/>
      <c r="C120" s="39"/>
      <c r="D120" s="181" t="s">
        <v>152</v>
      </c>
      <c r="E120" s="39"/>
      <c r="F120" s="182" t="s">
        <v>2131</v>
      </c>
      <c r="G120" s="39"/>
      <c r="H120" s="39"/>
      <c r="I120" s="183"/>
      <c r="J120" s="39"/>
      <c r="K120" s="39"/>
      <c r="L120" s="42"/>
      <c r="M120" s="184"/>
      <c r="N120" s="185"/>
      <c r="O120" s="67"/>
      <c r="P120" s="67"/>
      <c r="Q120" s="67"/>
      <c r="R120" s="67"/>
      <c r="S120" s="67"/>
      <c r="T120" s="68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T120" s="20" t="s">
        <v>152</v>
      </c>
      <c r="AU120" s="20" t="s">
        <v>79</v>
      </c>
    </row>
    <row r="121" spans="1:65" s="2" customFormat="1" ht="11.25">
      <c r="A121" s="37"/>
      <c r="B121" s="38"/>
      <c r="C121" s="39"/>
      <c r="D121" s="186" t="s">
        <v>153</v>
      </c>
      <c r="E121" s="39"/>
      <c r="F121" s="187" t="s">
        <v>2133</v>
      </c>
      <c r="G121" s="39"/>
      <c r="H121" s="39"/>
      <c r="I121" s="183"/>
      <c r="J121" s="39"/>
      <c r="K121" s="39"/>
      <c r="L121" s="42"/>
      <c r="M121" s="184"/>
      <c r="N121" s="185"/>
      <c r="O121" s="67"/>
      <c r="P121" s="67"/>
      <c r="Q121" s="67"/>
      <c r="R121" s="67"/>
      <c r="S121" s="67"/>
      <c r="T121" s="68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T121" s="20" t="s">
        <v>153</v>
      </c>
      <c r="AU121" s="20" t="s">
        <v>79</v>
      </c>
    </row>
    <row r="122" spans="1:65" s="13" customFormat="1" ht="11.25">
      <c r="B122" s="200"/>
      <c r="C122" s="201"/>
      <c r="D122" s="181" t="s">
        <v>226</v>
      </c>
      <c r="E122" s="202" t="s">
        <v>19</v>
      </c>
      <c r="F122" s="203" t="s">
        <v>2106</v>
      </c>
      <c r="G122" s="201"/>
      <c r="H122" s="202" t="s">
        <v>19</v>
      </c>
      <c r="I122" s="204"/>
      <c r="J122" s="201"/>
      <c r="K122" s="201"/>
      <c r="L122" s="205"/>
      <c r="M122" s="206"/>
      <c r="N122" s="207"/>
      <c r="O122" s="207"/>
      <c r="P122" s="207"/>
      <c r="Q122" s="207"/>
      <c r="R122" s="207"/>
      <c r="S122" s="207"/>
      <c r="T122" s="208"/>
      <c r="AT122" s="209" t="s">
        <v>226</v>
      </c>
      <c r="AU122" s="209" t="s">
        <v>79</v>
      </c>
      <c r="AV122" s="13" t="s">
        <v>77</v>
      </c>
      <c r="AW122" s="13" t="s">
        <v>31</v>
      </c>
      <c r="AX122" s="13" t="s">
        <v>69</v>
      </c>
      <c r="AY122" s="209" t="s">
        <v>144</v>
      </c>
    </row>
    <row r="123" spans="1:65" s="14" customFormat="1" ht="11.25">
      <c r="B123" s="210"/>
      <c r="C123" s="211"/>
      <c r="D123" s="181" t="s">
        <v>226</v>
      </c>
      <c r="E123" s="212" t="s">
        <v>19</v>
      </c>
      <c r="F123" s="213" t="s">
        <v>2107</v>
      </c>
      <c r="G123" s="211"/>
      <c r="H123" s="214">
        <v>522.5</v>
      </c>
      <c r="I123" s="215"/>
      <c r="J123" s="211"/>
      <c r="K123" s="211"/>
      <c r="L123" s="216"/>
      <c r="M123" s="217"/>
      <c r="N123" s="218"/>
      <c r="O123" s="218"/>
      <c r="P123" s="218"/>
      <c r="Q123" s="218"/>
      <c r="R123" s="218"/>
      <c r="S123" s="218"/>
      <c r="T123" s="219"/>
      <c r="AT123" s="220" t="s">
        <v>226</v>
      </c>
      <c r="AU123" s="220" t="s">
        <v>79</v>
      </c>
      <c r="AV123" s="14" t="s">
        <v>79</v>
      </c>
      <c r="AW123" s="14" t="s">
        <v>31</v>
      </c>
      <c r="AX123" s="14" t="s">
        <v>77</v>
      </c>
      <c r="AY123" s="220" t="s">
        <v>144</v>
      </c>
    </row>
    <row r="124" spans="1:65" s="11" customFormat="1" ht="22.9" customHeight="1">
      <c r="B124" s="154"/>
      <c r="C124" s="155"/>
      <c r="D124" s="156" t="s">
        <v>68</v>
      </c>
      <c r="E124" s="198" t="s">
        <v>537</v>
      </c>
      <c r="F124" s="198" t="s">
        <v>538</v>
      </c>
      <c r="G124" s="155"/>
      <c r="H124" s="155"/>
      <c r="I124" s="158"/>
      <c r="J124" s="199">
        <f>BK124</f>
        <v>0</v>
      </c>
      <c r="K124" s="155"/>
      <c r="L124" s="160"/>
      <c r="M124" s="161"/>
      <c r="N124" s="162"/>
      <c r="O124" s="162"/>
      <c r="P124" s="163">
        <f>SUM(P125:P133)</f>
        <v>0</v>
      </c>
      <c r="Q124" s="162"/>
      <c r="R124" s="163">
        <f>SUM(R125:R133)</f>
        <v>0</v>
      </c>
      <c r="S124" s="162"/>
      <c r="T124" s="164">
        <f>SUM(T125:T133)</f>
        <v>0</v>
      </c>
      <c r="AR124" s="165" t="s">
        <v>77</v>
      </c>
      <c r="AT124" s="166" t="s">
        <v>68</v>
      </c>
      <c r="AU124" s="166" t="s">
        <v>77</v>
      </c>
      <c r="AY124" s="165" t="s">
        <v>144</v>
      </c>
      <c r="BK124" s="167">
        <f>SUM(BK125:BK133)</f>
        <v>0</v>
      </c>
    </row>
    <row r="125" spans="1:65" s="2" customFormat="1" ht="44.25" customHeight="1">
      <c r="A125" s="37"/>
      <c r="B125" s="38"/>
      <c r="C125" s="168" t="s">
        <v>189</v>
      </c>
      <c r="D125" s="168" t="s">
        <v>145</v>
      </c>
      <c r="E125" s="169" t="s">
        <v>2134</v>
      </c>
      <c r="F125" s="170" t="s">
        <v>2135</v>
      </c>
      <c r="G125" s="171" t="s">
        <v>296</v>
      </c>
      <c r="H125" s="172">
        <v>180.58600000000001</v>
      </c>
      <c r="I125" s="173"/>
      <c r="J125" s="174">
        <f>ROUND(I125*H125,2)</f>
        <v>0</v>
      </c>
      <c r="K125" s="170" t="s">
        <v>157</v>
      </c>
      <c r="L125" s="42"/>
      <c r="M125" s="175" t="s">
        <v>19</v>
      </c>
      <c r="N125" s="176" t="s">
        <v>40</v>
      </c>
      <c r="O125" s="67"/>
      <c r="P125" s="177">
        <f>O125*H125</f>
        <v>0</v>
      </c>
      <c r="Q125" s="177">
        <v>0</v>
      </c>
      <c r="R125" s="177">
        <f>Q125*H125</f>
        <v>0</v>
      </c>
      <c r="S125" s="177">
        <v>0</v>
      </c>
      <c r="T125" s="178">
        <f>S125*H125</f>
        <v>0</v>
      </c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R125" s="179" t="s">
        <v>165</v>
      </c>
      <c r="AT125" s="179" t="s">
        <v>145</v>
      </c>
      <c r="AU125" s="179" t="s">
        <v>79</v>
      </c>
      <c r="AY125" s="20" t="s">
        <v>144</v>
      </c>
      <c r="BE125" s="180">
        <f>IF(N125="základní",J125,0)</f>
        <v>0</v>
      </c>
      <c r="BF125" s="180">
        <f>IF(N125="snížená",J125,0)</f>
        <v>0</v>
      </c>
      <c r="BG125" s="180">
        <f>IF(N125="zákl. přenesená",J125,0)</f>
        <v>0</v>
      </c>
      <c r="BH125" s="180">
        <f>IF(N125="sníž. přenesená",J125,0)</f>
        <v>0</v>
      </c>
      <c r="BI125" s="180">
        <f>IF(N125="nulová",J125,0)</f>
        <v>0</v>
      </c>
      <c r="BJ125" s="20" t="s">
        <v>77</v>
      </c>
      <c r="BK125" s="180">
        <f>ROUND(I125*H125,2)</f>
        <v>0</v>
      </c>
      <c r="BL125" s="20" t="s">
        <v>165</v>
      </c>
      <c r="BM125" s="179" t="s">
        <v>2136</v>
      </c>
    </row>
    <row r="126" spans="1:65" s="2" customFormat="1" ht="29.25">
      <c r="A126" s="37"/>
      <c r="B126" s="38"/>
      <c r="C126" s="39"/>
      <c r="D126" s="181" t="s">
        <v>152</v>
      </c>
      <c r="E126" s="39"/>
      <c r="F126" s="182" t="s">
        <v>2135</v>
      </c>
      <c r="G126" s="39"/>
      <c r="H126" s="39"/>
      <c r="I126" s="183"/>
      <c r="J126" s="39"/>
      <c r="K126" s="39"/>
      <c r="L126" s="42"/>
      <c r="M126" s="184"/>
      <c r="N126" s="185"/>
      <c r="O126" s="67"/>
      <c r="P126" s="67"/>
      <c r="Q126" s="67"/>
      <c r="R126" s="67"/>
      <c r="S126" s="67"/>
      <c r="T126" s="68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T126" s="20" t="s">
        <v>152</v>
      </c>
      <c r="AU126" s="20" t="s">
        <v>79</v>
      </c>
    </row>
    <row r="127" spans="1:65" s="2" customFormat="1" ht="11.25">
      <c r="A127" s="37"/>
      <c r="B127" s="38"/>
      <c r="C127" s="39"/>
      <c r="D127" s="186" t="s">
        <v>153</v>
      </c>
      <c r="E127" s="39"/>
      <c r="F127" s="187" t="s">
        <v>2137</v>
      </c>
      <c r="G127" s="39"/>
      <c r="H127" s="39"/>
      <c r="I127" s="183"/>
      <c r="J127" s="39"/>
      <c r="K127" s="39"/>
      <c r="L127" s="42"/>
      <c r="M127" s="184"/>
      <c r="N127" s="185"/>
      <c r="O127" s="67"/>
      <c r="P127" s="67"/>
      <c r="Q127" s="67"/>
      <c r="R127" s="67"/>
      <c r="S127" s="67"/>
      <c r="T127" s="68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T127" s="20" t="s">
        <v>153</v>
      </c>
      <c r="AU127" s="20" t="s">
        <v>79</v>
      </c>
    </row>
    <row r="128" spans="1:65" s="2" customFormat="1" ht="55.5" customHeight="1">
      <c r="A128" s="37"/>
      <c r="B128" s="38"/>
      <c r="C128" s="168" t="s">
        <v>194</v>
      </c>
      <c r="D128" s="168" t="s">
        <v>145</v>
      </c>
      <c r="E128" s="169" t="s">
        <v>2138</v>
      </c>
      <c r="F128" s="170" t="s">
        <v>2139</v>
      </c>
      <c r="G128" s="171" t="s">
        <v>296</v>
      </c>
      <c r="H128" s="172">
        <v>180.58600000000001</v>
      </c>
      <c r="I128" s="173"/>
      <c r="J128" s="174">
        <f>ROUND(I128*H128,2)</f>
        <v>0</v>
      </c>
      <c r="K128" s="170" t="s">
        <v>157</v>
      </c>
      <c r="L128" s="42"/>
      <c r="M128" s="175" t="s">
        <v>19</v>
      </c>
      <c r="N128" s="176" t="s">
        <v>40</v>
      </c>
      <c r="O128" s="67"/>
      <c r="P128" s="177">
        <f>O128*H128</f>
        <v>0</v>
      </c>
      <c r="Q128" s="177">
        <v>0</v>
      </c>
      <c r="R128" s="177">
        <f>Q128*H128</f>
        <v>0</v>
      </c>
      <c r="S128" s="177">
        <v>0</v>
      </c>
      <c r="T128" s="178">
        <f>S128*H128</f>
        <v>0</v>
      </c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R128" s="179" t="s">
        <v>165</v>
      </c>
      <c r="AT128" s="179" t="s">
        <v>145</v>
      </c>
      <c r="AU128" s="179" t="s">
        <v>79</v>
      </c>
      <c r="AY128" s="20" t="s">
        <v>144</v>
      </c>
      <c r="BE128" s="180">
        <f>IF(N128="základní",J128,0)</f>
        <v>0</v>
      </c>
      <c r="BF128" s="180">
        <f>IF(N128="snížená",J128,0)</f>
        <v>0</v>
      </c>
      <c r="BG128" s="180">
        <f>IF(N128="zákl. přenesená",J128,0)</f>
        <v>0</v>
      </c>
      <c r="BH128" s="180">
        <f>IF(N128="sníž. přenesená",J128,0)</f>
        <v>0</v>
      </c>
      <c r="BI128" s="180">
        <f>IF(N128="nulová",J128,0)</f>
        <v>0</v>
      </c>
      <c r="BJ128" s="20" t="s">
        <v>77</v>
      </c>
      <c r="BK128" s="180">
        <f>ROUND(I128*H128,2)</f>
        <v>0</v>
      </c>
      <c r="BL128" s="20" t="s">
        <v>165</v>
      </c>
      <c r="BM128" s="179" t="s">
        <v>2140</v>
      </c>
    </row>
    <row r="129" spans="1:65" s="2" customFormat="1" ht="29.25">
      <c r="A129" s="37"/>
      <c r="B129" s="38"/>
      <c r="C129" s="39"/>
      <c r="D129" s="181" t="s">
        <v>152</v>
      </c>
      <c r="E129" s="39"/>
      <c r="F129" s="182" t="s">
        <v>2139</v>
      </c>
      <c r="G129" s="39"/>
      <c r="H129" s="39"/>
      <c r="I129" s="183"/>
      <c r="J129" s="39"/>
      <c r="K129" s="39"/>
      <c r="L129" s="42"/>
      <c r="M129" s="184"/>
      <c r="N129" s="185"/>
      <c r="O129" s="67"/>
      <c r="P129" s="67"/>
      <c r="Q129" s="67"/>
      <c r="R129" s="67"/>
      <c r="S129" s="67"/>
      <c r="T129" s="68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T129" s="20" t="s">
        <v>152</v>
      </c>
      <c r="AU129" s="20" t="s">
        <v>79</v>
      </c>
    </row>
    <row r="130" spans="1:65" s="2" customFormat="1" ht="11.25">
      <c r="A130" s="37"/>
      <c r="B130" s="38"/>
      <c r="C130" s="39"/>
      <c r="D130" s="186" t="s">
        <v>153</v>
      </c>
      <c r="E130" s="39"/>
      <c r="F130" s="187" t="s">
        <v>2141</v>
      </c>
      <c r="G130" s="39"/>
      <c r="H130" s="39"/>
      <c r="I130" s="183"/>
      <c r="J130" s="39"/>
      <c r="K130" s="39"/>
      <c r="L130" s="42"/>
      <c r="M130" s="184"/>
      <c r="N130" s="185"/>
      <c r="O130" s="67"/>
      <c r="P130" s="67"/>
      <c r="Q130" s="67"/>
      <c r="R130" s="67"/>
      <c r="S130" s="67"/>
      <c r="T130" s="68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T130" s="20" t="s">
        <v>153</v>
      </c>
      <c r="AU130" s="20" t="s">
        <v>79</v>
      </c>
    </row>
    <row r="131" spans="1:65" s="2" customFormat="1" ht="62.65" customHeight="1">
      <c r="A131" s="37"/>
      <c r="B131" s="38"/>
      <c r="C131" s="168" t="s">
        <v>199</v>
      </c>
      <c r="D131" s="168" t="s">
        <v>145</v>
      </c>
      <c r="E131" s="169" t="s">
        <v>2142</v>
      </c>
      <c r="F131" s="170" t="s">
        <v>2143</v>
      </c>
      <c r="G131" s="171" t="s">
        <v>296</v>
      </c>
      <c r="H131" s="172">
        <v>180.58600000000001</v>
      </c>
      <c r="I131" s="173"/>
      <c r="J131" s="174">
        <f>ROUND(I131*H131,2)</f>
        <v>0</v>
      </c>
      <c r="K131" s="170" t="s">
        <v>157</v>
      </c>
      <c r="L131" s="42"/>
      <c r="M131" s="175" t="s">
        <v>19</v>
      </c>
      <c r="N131" s="176" t="s">
        <v>40</v>
      </c>
      <c r="O131" s="67"/>
      <c r="P131" s="177">
        <f>O131*H131</f>
        <v>0</v>
      </c>
      <c r="Q131" s="177">
        <v>0</v>
      </c>
      <c r="R131" s="177">
        <f>Q131*H131</f>
        <v>0</v>
      </c>
      <c r="S131" s="177">
        <v>0</v>
      </c>
      <c r="T131" s="178">
        <f>S131*H131</f>
        <v>0</v>
      </c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R131" s="179" t="s">
        <v>165</v>
      </c>
      <c r="AT131" s="179" t="s">
        <v>145</v>
      </c>
      <c r="AU131" s="179" t="s">
        <v>79</v>
      </c>
      <c r="AY131" s="20" t="s">
        <v>144</v>
      </c>
      <c r="BE131" s="180">
        <f>IF(N131="základní",J131,0)</f>
        <v>0</v>
      </c>
      <c r="BF131" s="180">
        <f>IF(N131="snížená",J131,0)</f>
        <v>0</v>
      </c>
      <c r="BG131" s="180">
        <f>IF(N131="zákl. přenesená",J131,0)</f>
        <v>0</v>
      </c>
      <c r="BH131" s="180">
        <f>IF(N131="sníž. přenesená",J131,0)</f>
        <v>0</v>
      </c>
      <c r="BI131" s="180">
        <f>IF(N131="nulová",J131,0)</f>
        <v>0</v>
      </c>
      <c r="BJ131" s="20" t="s">
        <v>77</v>
      </c>
      <c r="BK131" s="180">
        <f>ROUND(I131*H131,2)</f>
        <v>0</v>
      </c>
      <c r="BL131" s="20" t="s">
        <v>165</v>
      </c>
      <c r="BM131" s="179" t="s">
        <v>2144</v>
      </c>
    </row>
    <row r="132" spans="1:65" s="2" customFormat="1" ht="39">
      <c r="A132" s="37"/>
      <c r="B132" s="38"/>
      <c r="C132" s="39"/>
      <c r="D132" s="181" t="s">
        <v>152</v>
      </c>
      <c r="E132" s="39"/>
      <c r="F132" s="182" t="s">
        <v>2143</v>
      </c>
      <c r="G132" s="39"/>
      <c r="H132" s="39"/>
      <c r="I132" s="183"/>
      <c r="J132" s="39"/>
      <c r="K132" s="39"/>
      <c r="L132" s="42"/>
      <c r="M132" s="184"/>
      <c r="N132" s="185"/>
      <c r="O132" s="67"/>
      <c r="P132" s="67"/>
      <c r="Q132" s="67"/>
      <c r="R132" s="67"/>
      <c r="S132" s="67"/>
      <c r="T132" s="68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T132" s="20" t="s">
        <v>152</v>
      </c>
      <c r="AU132" s="20" t="s">
        <v>79</v>
      </c>
    </row>
    <row r="133" spans="1:65" s="2" customFormat="1" ht="11.25">
      <c r="A133" s="37"/>
      <c r="B133" s="38"/>
      <c r="C133" s="39"/>
      <c r="D133" s="186" t="s">
        <v>153</v>
      </c>
      <c r="E133" s="39"/>
      <c r="F133" s="187" t="s">
        <v>2145</v>
      </c>
      <c r="G133" s="39"/>
      <c r="H133" s="39"/>
      <c r="I133" s="183"/>
      <c r="J133" s="39"/>
      <c r="K133" s="39"/>
      <c r="L133" s="42"/>
      <c r="M133" s="188"/>
      <c r="N133" s="189"/>
      <c r="O133" s="190"/>
      <c r="P133" s="190"/>
      <c r="Q133" s="190"/>
      <c r="R133" s="190"/>
      <c r="S133" s="190"/>
      <c r="T133" s="191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T133" s="20" t="s">
        <v>153</v>
      </c>
      <c r="AU133" s="20" t="s">
        <v>79</v>
      </c>
    </row>
    <row r="134" spans="1:65" s="2" customFormat="1" ht="6.95" customHeight="1">
      <c r="A134" s="37"/>
      <c r="B134" s="50"/>
      <c r="C134" s="51"/>
      <c r="D134" s="51"/>
      <c r="E134" s="51"/>
      <c r="F134" s="51"/>
      <c r="G134" s="51"/>
      <c r="H134" s="51"/>
      <c r="I134" s="51"/>
      <c r="J134" s="51"/>
      <c r="K134" s="51"/>
      <c r="L134" s="42"/>
      <c r="M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</row>
  </sheetData>
  <sheetProtection algorithmName="SHA-512" hashValue="XbtVfFQba2dvjPQvUb6UQ+TfFqvgI9X3TRE7mkABD4vUuVIQFm0tnUDBdNblyKH8NH27H3ICNhV8xKXPvWjMxw==" saltValue="NWQZwUfD4b7fUt0xlv7AtHts8FOEB8VPiJ+Hq2jwxtZNH+Bi21MxrkqWGoVdrXV5EwUXLvWGeyeWyz7LTg+PDQ==" spinCount="100000" sheet="1" objects="1" scenarios="1" formatColumns="0" formatRows="0" autoFilter="0"/>
  <autoFilter ref="C81:K133"/>
  <mergeCells count="9">
    <mergeCell ref="E50:H50"/>
    <mergeCell ref="E72:H72"/>
    <mergeCell ref="E74:H74"/>
    <mergeCell ref="L2:V2"/>
    <mergeCell ref="E7:H7"/>
    <mergeCell ref="E9:H9"/>
    <mergeCell ref="E18:H18"/>
    <mergeCell ref="E27:H27"/>
    <mergeCell ref="E48:H48"/>
  </mergeCells>
  <hyperlinks>
    <hyperlink ref="F87" r:id="rId1"/>
    <hyperlink ref="F96" r:id="rId2"/>
    <hyperlink ref="F101" r:id="rId3"/>
    <hyperlink ref="F106" r:id="rId4"/>
    <hyperlink ref="F111" r:id="rId5"/>
    <hyperlink ref="F116" r:id="rId6"/>
    <hyperlink ref="F121" r:id="rId7"/>
    <hyperlink ref="F127" r:id="rId8"/>
    <hyperlink ref="F130" r:id="rId9"/>
    <hyperlink ref="F133" r:id="rId10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36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0" t="s">
        <v>110</v>
      </c>
    </row>
    <row r="3" spans="1:46" s="1" customFormat="1" ht="6.95" customHeight="1"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23"/>
      <c r="AT3" s="20" t="s">
        <v>79</v>
      </c>
    </row>
    <row r="4" spans="1:46" s="1" customFormat="1" ht="24.95" customHeight="1">
      <c r="B4" s="23"/>
      <c r="D4" s="106" t="s">
        <v>120</v>
      </c>
      <c r="L4" s="23"/>
      <c r="M4" s="107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08" t="s">
        <v>16</v>
      </c>
      <c r="L6" s="23"/>
    </row>
    <row r="7" spans="1:46" s="1" customFormat="1" ht="16.5" customHeight="1">
      <c r="B7" s="23"/>
      <c r="E7" s="388" t="str">
        <f>'Rekapitulace stavby'!K6</f>
        <v>Rekonstrukce hřiště SOŠ Třešť_1</v>
      </c>
      <c r="F7" s="389"/>
      <c r="G7" s="389"/>
      <c r="H7" s="389"/>
      <c r="L7" s="23"/>
    </row>
    <row r="8" spans="1:46" s="2" customFormat="1" ht="12" customHeight="1">
      <c r="A8" s="37"/>
      <c r="B8" s="42"/>
      <c r="C8" s="37"/>
      <c r="D8" s="108" t="s">
        <v>121</v>
      </c>
      <c r="E8" s="37"/>
      <c r="F8" s="37"/>
      <c r="G8" s="37"/>
      <c r="H8" s="37"/>
      <c r="I8" s="37"/>
      <c r="J8" s="37"/>
      <c r="K8" s="37"/>
      <c r="L8" s="109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46" s="2" customFormat="1" ht="16.5" customHeight="1">
      <c r="A9" s="37"/>
      <c r="B9" s="42"/>
      <c r="C9" s="37"/>
      <c r="D9" s="37"/>
      <c r="E9" s="390" t="s">
        <v>2146</v>
      </c>
      <c r="F9" s="391"/>
      <c r="G9" s="391"/>
      <c r="H9" s="391"/>
      <c r="I9" s="37"/>
      <c r="J9" s="37"/>
      <c r="K9" s="37"/>
      <c r="L9" s="109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1.25">
      <c r="A10" s="37"/>
      <c r="B10" s="42"/>
      <c r="C10" s="37"/>
      <c r="D10" s="37"/>
      <c r="E10" s="37"/>
      <c r="F10" s="37"/>
      <c r="G10" s="37"/>
      <c r="H10" s="37"/>
      <c r="I10" s="37"/>
      <c r="J10" s="37"/>
      <c r="K10" s="37"/>
      <c r="L10" s="109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2" customHeight="1">
      <c r="A11" s="37"/>
      <c r="B11" s="42"/>
      <c r="C11" s="37"/>
      <c r="D11" s="108" t="s">
        <v>18</v>
      </c>
      <c r="E11" s="37"/>
      <c r="F11" s="110" t="s">
        <v>19</v>
      </c>
      <c r="G11" s="37"/>
      <c r="H11" s="37"/>
      <c r="I11" s="108" t="s">
        <v>20</v>
      </c>
      <c r="J11" s="110" t="s">
        <v>19</v>
      </c>
      <c r="K11" s="37"/>
      <c r="L11" s="109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08" t="s">
        <v>21</v>
      </c>
      <c r="E12" s="37"/>
      <c r="F12" s="110" t="s">
        <v>22</v>
      </c>
      <c r="G12" s="37"/>
      <c r="H12" s="37"/>
      <c r="I12" s="108" t="s">
        <v>23</v>
      </c>
      <c r="J12" s="111" t="str">
        <f>'Rekapitulace stavby'!AN8</f>
        <v>8. 11. 2025</v>
      </c>
      <c r="K12" s="37"/>
      <c r="L12" s="109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0.9" customHeight="1">
      <c r="A13" s="37"/>
      <c r="B13" s="42"/>
      <c r="C13" s="37"/>
      <c r="D13" s="37"/>
      <c r="E13" s="37"/>
      <c r="F13" s="37"/>
      <c r="G13" s="37"/>
      <c r="H13" s="37"/>
      <c r="I13" s="37"/>
      <c r="J13" s="37"/>
      <c r="K13" s="37"/>
      <c r="L13" s="109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08" t="s">
        <v>25</v>
      </c>
      <c r="E14" s="37"/>
      <c r="F14" s="37"/>
      <c r="G14" s="37"/>
      <c r="H14" s="37"/>
      <c r="I14" s="108" t="s">
        <v>26</v>
      </c>
      <c r="J14" s="110" t="s">
        <v>19</v>
      </c>
      <c r="K14" s="37"/>
      <c r="L14" s="109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8" customHeight="1">
      <c r="A15" s="37"/>
      <c r="B15" s="42"/>
      <c r="C15" s="37"/>
      <c r="D15" s="37"/>
      <c r="E15" s="110" t="s">
        <v>22</v>
      </c>
      <c r="F15" s="37"/>
      <c r="G15" s="37"/>
      <c r="H15" s="37"/>
      <c r="I15" s="108" t="s">
        <v>27</v>
      </c>
      <c r="J15" s="110" t="s">
        <v>19</v>
      </c>
      <c r="K15" s="37"/>
      <c r="L15" s="109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6.95" customHeight="1">
      <c r="A16" s="37"/>
      <c r="B16" s="42"/>
      <c r="C16" s="37"/>
      <c r="D16" s="37"/>
      <c r="E16" s="37"/>
      <c r="F16" s="37"/>
      <c r="G16" s="37"/>
      <c r="H16" s="37"/>
      <c r="I16" s="37"/>
      <c r="J16" s="37"/>
      <c r="K16" s="37"/>
      <c r="L16" s="109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2" customHeight="1">
      <c r="A17" s="37"/>
      <c r="B17" s="42"/>
      <c r="C17" s="37"/>
      <c r="D17" s="108" t="s">
        <v>28</v>
      </c>
      <c r="E17" s="37"/>
      <c r="F17" s="37"/>
      <c r="G17" s="37"/>
      <c r="H17" s="37"/>
      <c r="I17" s="108" t="s">
        <v>26</v>
      </c>
      <c r="J17" s="33" t="str">
        <f>'Rekapitulace stavby'!AN13</f>
        <v>Vyplň údaj</v>
      </c>
      <c r="K17" s="37"/>
      <c r="L17" s="109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8" customHeight="1">
      <c r="A18" s="37"/>
      <c r="B18" s="42"/>
      <c r="C18" s="37"/>
      <c r="D18" s="37"/>
      <c r="E18" s="392" t="str">
        <f>'Rekapitulace stavby'!E14</f>
        <v>Vyplň údaj</v>
      </c>
      <c r="F18" s="393"/>
      <c r="G18" s="393"/>
      <c r="H18" s="393"/>
      <c r="I18" s="108" t="s">
        <v>27</v>
      </c>
      <c r="J18" s="33" t="str">
        <f>'Rekapitulace stavby'!AN14</f>
        <v>Vyplň údaj</v>
      </c>
      <c r="K18" s="37"/>
      <c r="L18" s="109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6.95" customHeight="1">
      <c r="A19" s="37"/>
      <c r="B19" s="42"/>
      <c r="C19" s="37"/>
      <c r="D19" s="37"/>
      <c r="E19" s="37"/>
      <c r="F19" s="37"/>
      <c r="G19" s="37"/>
      <c r="H19" s="37"/>
      <c r="I19" s="37"/>
      <c r="J19" s="37"/>
      <c r="K19" s="37"/>
      <c r="L19" s="109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2" customHeight="1">
      <c r="A20" s="37"/>
      <c r="B20" s="42"/>
      <c r="C20" s="37"/>
      <c r="D20" s="108" t="s">
        <v>30</v>
      </c>
      <c r="E20" s="37"/>
      <c r="F20" s="37"/>
      <c r="G20" s="37"/>
      <c r="H20" s="37"/>
      <c r="I20" s="108" t="s">
        <v>26</v>
      </c>
      <c r="J20" s="110" t="s">
        <v>19</v>
      </c>
      <c r="K20" s="37"/>
      <c r="L20" s="109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8" customHeight="1">
      <c r="A21" s="37"/>
      <c r="B21" s="42"/>
      <c r="C21" s="37"/>
      <c r="D21" s="37"/>
      <c r="E21" s="110" t="s">
        <v>22</v>
      </c>
      <c r="F21" s="37"/>
      <c r="G21" s="37"/>
      <c r="H21" s="37"/>
      <c r="I21" s="108" t="s">
        <v>27</v>
      </c>
      <c r="J21" s="110" t="s">
        <v>19</v>
      </c>
      <c r="K21" s="37"/>
      <c r="L21" s="109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6.95" customHeight="1">
      <c r="A22" s="37"/>
      <c r="B22" s="42"/>
      <c r="C22" s="37"/>
      <c r="D22" s="37"/>
      <c r="E22" s="37"/>
      <c r="F22" s="37"/>
      <c r="G22" s="37"/>
      <c r="H22" s="37"/>
      <c r="I22" s="37"/>
      <c r="J22" s="37"/>
      <c r="K22" s="37"/>
      <c r="L22" s="109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2" customHeight="1">
      <c r="A23" s="37"/>
      <c r="B23" s="42"/>
      <c r="C23" s="37"/>
      <c r="D23" s="108" t="s">
        <v>32</v>
      </c>
      <c r="E23" s="37"/>
      <c r="F23" s="37"/>
      <c r="G23" s="37"/>
      <c r="H23" s="37"/>
      <c r="I23" s="108" t="s">
        <v>26</v>
      </c>
      <c r="J23" s="110" t="s">
        <v>19</v>
      </c>
      <c r="K23" s="37"/>
      <c r="L23" s="109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8" customHeight="1">
      <c r="A24" s="37"/>
      <c r="B24" s="42"/>
      <c r="C24" s="37"/>
      <c r="D24" s="37"/>
      <c r="E24" s="110" t="s">
        <v>22</v>
      </c>
      <c r="F24" s="37"/>
      <c r="G24" s="37"/>
      <c r="H24" s="37"/>
      <c r="I24" s="108" t="s">
        <v>27</v>
      </c>
      <c r="J24" s="110" t="s">
        <v>19</v>
      </c>
      <c r="K24" s="37"/>
      <c r="L24" s="109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6.95" customHeight="1">
      <c r="A25" s="37"/>
      <c r="B25" s="42"/>
      <c r="C25" s="37"/>
      <c r="D25" s="37"/>
      <c r="E25" s="37"/>
      <c r="F25" s="37"/>
      <c r="G25" s="37"/>
      <c r="H25" s="37"/>
      <c r="I25" s="37"/>
      <c r="J25" s="37"/>
      <c r="K25" s="37"/>
      <c r="L25" s="109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2" customHeight="1">
      <c r="A26" s="37"/>
      <c r="B26" s="42"/>
      <c r="C26" s="37"/>
      <c r="D26" s="108" t="s">
        <v>33</v>
      </c>
      <c r="E26" s="37"/>
      <c r="F26" s="37"/>
      <c r="G26" s="37"/>
      <c r="H26" s="37"/>
      <c r="I26" s="37"/>
      <c r="J26" s="37"/>
      <c r="K26" s="37"/>
      <c r="L26" s="109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8" customFormat="1" ht="16.5" customHeight="1">
      <c r="A27" s="112"/>
      <c r="B27" s="113"/>
      <c r="C27" s="112"/>
      <c r="D27" s="112"/>
      <c r="E27" s="394" t="s">
        <v>19</v>
      </c>
      <c r="F27" s="394"/>
      <c r="G27" s="394"/>
      <c r="H27" s="394"/>
      <c r="I27" s="112"/>
      <c r="J27" s="112"/>
      <c r="K27" s="112"/>
      <c r="L27" s="114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</row>
    <row r="28" spans="1:31" s="2" customFormat="1" ht="6.95" customHeight="1">
      <c r="A28" s="37"/>
      <c r="B28" s="42"/>
      <c r="C28" s="37"/>
      <c r="D28" s="37"/>
      <c r="E28" s="37"/>
      <c r="F28" s="37"/>
      <c r="G28" s="37"/>
      <c r="H28" s="37"/>
      <c r="I28" s="37"/>
      <c r="J28" s="37"/>
      <c r="K28" s="37"/>
      <c r="L28" s="109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115"/>
      <c r="E29" s="115"/>
      <c r="F29" s="115"/>
      <c r="G29" s="115"/>
      <c r="H29" s="115"/>
      <c r="I29" s="115"/>
      <c r="J29" s="115"/>
      <c r="K29" s="115"/>
      <c r="L29" s="109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25.35" customHeight="1">
      <c r="A30" s="37"/>
      <c r="B30" s="42"/>
      <c r="C30" s="37"/>
      <c r="D30" s="116" t="s">
        <v>35</v>
      </c>
      <c r="E30" s="37"/>
      <c r="F30" s="37"/>
      <c r="G30" s="37"/>
      <c r="H30" s="37"/>
      <c r="I30" s="37"/>
      <c r="J30" s="117">
        <f>ROUND(J82, 2)</f>
        <v>0</v>
      </c>
      <c r="K30" s="37"/>
      <c r="L30" s="109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15"/>
      <c r="E31" s="115"/>
      <c r="F31" s="115"/>
      <c r="G31" s="115"/>
      <c r="H31" s="115"/>
      <c r="I31" s="115"/>
      <c r="J31" s="115"/>
      <c r="K31" s="115"/>
      <c r="L31" s="109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14.45" customHeight="1">
      <c r="A32" s="37"/>
      <c r="B32" s="42"/>
      <c r="C32" s="37"/>
      <c r="D32" s="37"/>
      <c r="E32" s="37"/>
      <c r="F32" s="118" t="s">
        <v>37</v>
      </c>
      <c r="G32" s="37"/>
      <c r="H32" s="37"/>
      <c r="I32" s="118" t="s">
        <v>36</v>
      </c>
      <c r="J32" s="118" t="s">
        <v>38</v>
      </c>
      <c r="K32" s="37"/>
      <c r="L32" s="109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14.45" customHeight="1">
      <c r="A33" s="37"/>
      <c r="B33" s="42"/>
      <c r="C33" s="37"/>
      <c r="D33" s="119" t="s">
        <v>39</v>
      </c>
      <c r="E33" s="108" t="s">
        <v>40</v>
      </c>
      <c r="F33" s="120">
        <f>ROUND((SUM(BE82:BE135)),  2)</f>
        <v>0</v>
      </c>
      <c r="G33" s="37"/>
      <c r="H33" s="37"/>
      <c r="I33" s="121">
        <v>0.21</v>
      </c>
      <c r="J33" s="120">
        <f>ROUND(((SUM(BE82:BE135))*I33),  2)</f>
        <v>0</v>
      </c>
      <c r="K33" s="37"/>
      <c r="L33" s="109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108" t="s">
        <v>41</v>
      </c>
      <c r="F34" s="120">
        <f>ROUND((SUM(BF82:BF135)),  2)</f>
        <v>0</v>
      </c>
      <c r="G34" s="37"/>
      <c r="H34" s="37"/>
      <c r="I34" s="121">
        <v>0.15</v>
      </c>
      <c r="J34" s="120">
        <f>ROUND(((SUM(BF82:BF135))*I34),  2)</f>
        <v>0</v>
      </c>
      <c r="K34" s="37"/>
      <c r="L34" s="109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hidden="1" customHeight="1">
      <c r="A35" s="37"/>
      <c r="B35" s="42"/>
      <c r="C35" s="37"/>
      <c r="D35" s="37"/>
      <c r="E35" s="108" t="s">
        <v>42</v>
      </c>
      <c r="F35" s="120">
        <f>ROUND((SUM(BG82:BG135)),  2)</f>
        <v>0</v>
      </c>
      <c r="G35" s="37"/>
      <c r="H35" s="37"/>
      <c r="I35" s="121">
        <v>0.21</v>
      </c>
      <c r="J35" s="120">
        <f>0</f>
        <v>0</v>
      </c>
      <c r="K35" s="37"/>
      <c r="L35" s="109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hidden="1" customHeight="1">
      <c r="A36" s="37"/>
      <c r="B36" s="42"/>
      <c r="C36" s="37"/>
      <c r="D36" s="37"/>
      <c r="E36" s="108" t="s">
        <v>43</v>
      </c>
      <c r="F36" s="120">
        <f>ROUND((SUM(BH82:BH135)),  2)</f>
        <v>0</v>
      </c>
      <c r="G36" s="37"/>
      <c r="H36" s="37"/>
      <c r="I36" s="121">
        <v>0.15</v>
      </c>
      <c r="J36" s="120">
        <f>0</f>
        <v>0</v>
      </c>
      <c r="K36" s="37"/>
      <c r="L36" s="109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08" t="s">
        <v>44</v>
      </c>
      <c r="F37" s="120">
        <f>ROUND((SUM(BI82:BI135)),  2)</f>
        <v>0</v>
      </c>
      <c r="G37" s="37"/>
      <c r="H37" s="37"/>
      <c r="I37" s="121">
        <v>0</v>
      </c>
      <c r="J37" s="120">
        <f>0</f>
        <v>0</v>
      </c>
      <c r="K37" s="37"/>
      <c r="L37" s="109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6.95" customHeight="1">
      <c r="A38" s="37"/>
      <c r="B38" s="42"/>
      <c r="C38" s="37"/>
      <c r="D38" s="37"/>
      <c r="E38" s="37"/>
      <c r="F38" s="37"/>
      <c r="G38" s="37"/>
      <c r="H38" s="37"/>
      <c r="I38" s="37"/>
      <c r="J38" s="37"/>
      <c r="K38" s="37"/>
      <c r="L38" s="109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25.35" customHeight="1">
      <c r="A39" s="37"/>
      <c r="B39" s="42"/>
      <c r="C39" s="122"/>
      <c r="D39" s="123" t="s">
        <v>45</v>
      </c>
      <c r="E39" s="124"/>
      <c r="F39" s="124"/>
      <c r="G39" s="125" t="s">
        <v>46</v>
      </c>
      <c r="H39" s="126" t="s">
        <v>47</v>
      </c>
      <c r="I39" s="124"/>
      <c r="J39" s="127">
        <f>SUM(J30:J37)</f>
        <v>0</v>
      </c>
      <c r="K39" s="128"/>
      <c r="L39" s="109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customHeight="1">
      <c r="A40" s="37"/>
      <c r="B40" s="129"/>
      <c r="C40" s="130"/>
      <c r="D40" s="130"/>
      <c r="E40" s="130"/>
      <c r="F40" s="130"/>
      <c r="G40" s="130"/>
      <c r="H40" s="130"/>
      <c r="I40" s="130"/>
      <c r="J40" s="130"/>
      <c r="K40" s="130"/>
      <c r="L40" s="109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4" spans="1:31" s="2" customFormat="1" ht="6.95" customHeight="1">
      <c r="A44" s="37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09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5" spans="1:31" s="2" customFormat="1" ht="24.95" customHeight="1">
      <c r="A45" s="37"/>
      <c r="B45" s="38"/>
      <c r="C45" s="26" t="s">
        <v>123</v>
      </c>
      <c r="D45" s="39"/>
      <c r="E45" s="39"/>
      <c r="F45" s="39"/>
      <c r="G45" s="39"/>
      <c r="H45" s="39"/>
      <c r="I45" s="39"/>
      <c r="J45" s="39"/>
      <c r="K45" s="39"/>
      <c r="L45" s="109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</row>
    <row r="46" spans="1:31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109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12" customHeight="1">
      <c r="A47" s="37"/>
      <c r="B47" s="38"/>
      <c r="C47" s="32" t="s">
        <v>16</v>
      </c>
      <c r="D47" s="39"/>
      <c r="E47" s="39"/>
      <c r="F47" s="39"/>
      <c r="G47" s="39"/>
      <c r="H47" s="39"/>
      <c r="I47" s="39"/>
      <c r="J47" s="39"/>
      <c r="K47" s="39"/>
      <c r="L47" s="109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16.5" customHeight="1">
      <c r="A48" s="37"/>
      <c r="B48" s="38"/>
      <c r="C48" s="39"/>
      <c r="D48" s="39"/>
      <c r="E48" s="395" t="str">
        <f>E7</f>
        <v>Rekonstrukce hřiště SOŠ Třešť_1</v>
      </c>
      <c r="F48" s="396"/>
      <c r="G48" s="396"/>
      <c r="H48" s="396"/>
      <c r="I48" s="39"/>
      <c r="J48" s="39"/>
      <c r="K48" s="39"/>
      <c r="L48" s="109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121</v>
      </c>
      <c r="D49" s="39"/>
      <c r="E49" s="39"/>
      <c r="F49" s="39"/>
      <c r="G49" s="39"/>
      <c r="H49" s="39"/>
      <c r="I49" s="39"/>
      <c r="J49" s="39"/>
      <c r="K49" s="39"/>
      <c r="L49" s="109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352" t="str">
        <f>E9</f>
        <v>SA-11 - SO 11 - Venkovní kanalizace</v>
      </c>
      <c r="F50" s="397"/>
      <c r="G50" s="397"/>
      <c r="H50" s="397"/>
      <c r="I50" s="39"/>
      <c r="J50" s="39"/>
      <c r="K50" s="39"/>
      <c r="L50" s="109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2" customFormat="1" ht="6.95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109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47" s="2" customFormat="1" ht="12" customHeight="1">
      <c r="A52" s="37"/>
      <c r="B52" s="38"/>
      <c r="C52" s="32" t="s">
        <v>21</v>
      </c>
      <c r="D52" s="39"/>
      <c r="E52" s="39"/>
      <c r="F52" s="30" t="str">
        <f>F12</f>
        <v xml:space="preserve"> </v>
      </c>
      <c r="G52" s="39"/>
      <c r="H52" s="39"/>
      <c r="I52" s="32" t="s">
        <v>23</v>
      </c>
      <c r="J52" s="62" t="str">
        <f>IF(J12="","",J12)</f>
        <v>8. 11. 2025</v>
      </c>
      <c r="K52" s="39"/>
      <c r="L52" s="109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6.95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109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5.2" customHeight="1">
      <c r="A54" s="37"/>
      <c r="B54" s="38"/>
      <c r="C54" s="32" t="s">
        <v>25</v>
      </c>
      <c r="D54" s="39"/>
      <c r="E54" s="39"/>
      <c r="F54" s="30" t="str">
        <f>E15</f>
        <v xml:space="preserve"> </v>
      </c>
      <c r="G54" s="39"/>
      <c r="H54" s="39"/>
      <c r="I54" s="32" t="s">
        <v>30</v>
      </c>
      <c r="J54" s="35" t="str">
        <f>E21</f>
        <v xml:space="preserve"> </v>
      </c>
      <c r="K54" s="39"/>
      <c r="L54" s="109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15.2" customHeight="1">
      <c r="A55" s="37"/>
      <c r="B55" s="38"/>
      <c r="C55" s="32" t="s">
        <v>28</v>
      </c>
      <c r="D55" s="39"/>
      <c r="E55" s="39"/>
      <c r="F55" s="30" t="str">
        <f>IF(E18="","",E18)</f>
        <v>Vyplň údaj</v>
      </c>
      <c r="G55" s="39"/>
      <c r="H55" s="39"/>
      <c r="I55" s="32" t="s">
        <v>32</v>
      </c>
      <c r="J55" s="35" t="str">
        <f>E24</f>
        <v xml:space="preserve"> </v>
      </c>
      <c r="K55" s="39"/>
      <c r="L55" s="109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0.35" customHeight="1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109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29.25" customHeight="1">
      <c r="A57" s="37"/>
      <c r="B57" s="38"/>
      <c r="C57" s="133" t="s">
        <v>124</v>
      </c>
      <c r="D57" s="134"/>
      <c r="E57" s="134"/>
      <c r="F57" s="134"/>
      <c r="G57" s="134"/>
      <c r="H57" s="134"/>
      <c r="I57" s="134"/>
      <c r="J57" s="135" t="s">
        <v>125</v>
      </c>
      <c r="K57" s="134"/>
      <c r="L57" s="109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0.35" customHeight="1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109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22.9" customHeight="1">
      <c r="A59" s="37"/>
      <c r="B59" s="38"/>
      <c r="C59" s="136" t="s">
        <v>67</v>
      </c>
      <c r="D59" s="39"/>
      <c r="E59" s="39"/>
      <c r="F59" s="39"/>
      <c r="G59" s="39"/>
      <c r="H59" s="39"/>
      <c r="I59" s="39"/>
      <c r="J59" s="80">
        <f>J82</f>
        <v>0</v>
      </c>
      <c r="K59" s="39"/>
      <c r="L59" s="109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U59" s="20" t="s">
        <v>126</v>
      </c>
    </row>
    <row r="60" spans="1:47" s="9" customFormat="1" ht="24.95" customHeight="1">
      <c r="B60" s="137"/>
      <c r="C60" s="138"/>
      <c r="D60" s="139" t="s">
        <v>2147</v>
      </c>
      <c r="E60" s="140"/>
      <c r="F60" s="140"/>
      <c r="G60" s="140"/>
      <c r="H60" s="140"/>
      <c r="I60" s="140"/>
      <c r="J60" s="141">
        <f>J83</f>
        <v>0</v>
      </c>
      <c r="K60" s="138"/>
      <c r="L60" s="142"/>
    </row>
    <row r="61" spans="1:47" s="9" customFormat="1" ht="24.95" customHeight="1">
      <c r="B61" s="137"/>
      <c r="C61" s="138"/>
      <c r="D61" s="139" t="s">
        <v>2148</v>
      </c>
      <c r="E61" s="140"/>
      <c r="F61" s="140"/>
      <c r="G61" s="140"/>
      <c r="H61" s="140"/>
      <c r="I61" s="140"/>
      <c r="J61" s="141">
        <f>J106</f>
        <v>0</v>
      </c>
      <c r="K61" s="138"/>
      <c r="L61" s="142"/>
    </row>
    <row r="62" spans="1:47" s="9" customFormat="1" ht="24.95" customHeight="1">
      <c r="B62" s="137"/>
      <c r="C62" s="138"/>
      <c r="D62" s="139" t="s">
        <v>2149</v>
      </c>
      <c r="E62" s="140"/>
      <c r="F62" s="140"/>
      <c r="G62" s="140"/>
      <c r="H62" s="140"/>
      <c r="I62" s="140"/>
      <c r="J62" s="141">
        <f>J129</f>
        <v>0</v>
      </c>
      <c r="K62" s="138"/>
      <c r="L62" s="142"/>
    </row>
    <row r="63" spans="1:47" s="2" customFormat="1" ht="21.75" customHeight="1">
      <c r="A63" s="37"/>
      <c r="B63" s="38"/>
      <c r="C63" s="39"/>
      <c r="D63" s="39"/>
      <c r="E63" s="39"/>
      <c r="F63" s="39"/>
      <c r="G63" s="39"/>
      <c r="H63" s="39"/>
      <c r="I63" s="39"/>
      <c r="J63" s="39"/>
      <c r="K63" s="39"/>
      <c r="L63" s="109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47" s="2" customFormat="1" ht="6.95" customHeight="1">
      <c r="A64" s="37"/>
      <c r="B64" s="50"/>
      <c r="C64" s="51"/>
      <c r="D64" s="51"/>
      <c r="E64" s="51"/>
      <c r="F64" s="51"/>
      <c r="G64" s="51"/>
      <c r="H64" s="51"/>
      <c r="I64" s="51"/>
      <c r="J64" s="51"/>
      <c r="K64" s="51"/>
      <c r="L64" s="109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8" spans="1:31" s="2" customFormat="1" ht="6.95" customHeight="1">
      <c r="A68" s="37"/>
      <c r="B68" s="52"/>
      <c r="C68" s="53"/>
      <c r="D68" s="53"/>
      <c r="E68" s="53"/>
      <c r="F68" s="53"/>
      <c r="G68" s="53"/>
      <c r="H68" s="53"/>
      <c r="I68" s="53"/>
      <c r="J68" s="53"/>
      <c r="K68" s="53"/>
      <c r="L68" s="109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</row>
    <row r="69" spans="1:31" s="2" customFormat="1" ht="24.95" customHeight="1">
      <c r="A69" s="37"/>
      <c r="B69" s="38"/>
      <c r="C69" s="26" t="s">
        <v>128</v>
      </c>
      <c r="D69" s="39"/>
      <c r="E69" s="39"/>
      <c r="F69" s="39"/>
      <c r="G69" s="39"/>
      <c r="H69" s="39"/>
      <c r="I69" s="39"/>
      <c r="J69" s="39"/>
      <c r="K69" s="39"/>
      <c r="L69" s="109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</row>
    <row r="70" spans="1:31" s="2" customFormat="1" ht="6.95" customHeight="1">
      <c r="A70" s="37"/>
      <c r="B70" s="38"/>
      <c r="C70" s="39"/>
      <c r="D70" s="39"/>
      <c r="E70" s="39"/>
      <c r="F70" s="39"/>
      <c r="G70" s="39"/>
      <c r="H70" s="39"/>
      <c r="I70" s="39"/>
      <c r="J70" s="39"/>
      <c r="K70" s="39"/>
      <c r="L70" s="109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</row>
    <row r="71" spans="1:31" s="2" customFormat="1" ht="12" customHeight="1">
      <c r="A71" s="37"/>
      <c r="B71" s="38"/>
      <c r="C71" s="32" t="s">
        <v>16</v>
      </c>
      <c r="D71" s="39"/>
      <c r="E71" s="39"/>
      <c r="F71" s="39"/>
      <c r="G71" s="39"/>
      <c r="H71" s="39"/>
      <c r="I71" s="39"/>
      <c r="J71" s="39"/>
      <c r="K71" s="39"/>
      <c r="L71" s="109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</row>
    <row r="72" spans="1:31" s="2" customFormat="1" ht="16.5" customHeight="1">
      <c r="A72" s="37"/>
      <c r="B72" s="38"/>
      <c r="C72" s="39"/>
      <c r="D72" s="39"/>
      <c r="E72" s="395" t="str">
        <f>E7</f>
        <v>Rekonstrukce hřiště SOŠ Třešť_1</v>
      </c>
      <c r="F72" s="396"/>
      <c r="G72" s="396"/>
      <c r="H72" s="396"/>
      <c r="I72" s="39"/>
      <c r="J72" s="39"/>
      <c r="K72" s="39"/>
      <c r="L72" s="109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</row>
    <row r="73" spans="1:31" s="2" customFormat="1" ht="12" customHeight="1">
      <c r="A73" s="37"/>
      <c r="B73" s="38"/>
      <c r="C73" s="32" t="s">
        <v>121</v>
      </c>
      <c r="D73" s="39"/>
      <c r="E73" s="39"/>
      <c r="F73" s="39"/>
      <c r="G73" s="39"/>
      <c r="H73" s="39"/>
      <c r="I73" s="39"/>
      <c r="J73" s="39"/>
      <c r="K73" s="39"/>
      <c r="L73" s="109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</row>
    <row r="74" spans="1:31" s="2" customFormat="1" ht="16.5" customHeight="1">
      <c r="A74" s="37"/>
      <c r="B74" s="38"/>
      <c r="C74" s="39"/>
      <c r="D74" s="39"/>
      <c r="E74" s="352" t="str">
        <f>E9</f>
        <v>SA-11 - SO 11 - Venkovní kanalizace</v>
      </c>
      <c r="F74" s="397"/>
      <c r="G74" s="397"/>
      <c r="H74" s="397"/>
      <c r="I74" s="39"/>
      <c r="J74" s="39"/>
      <c r="K74" s="39"/>
      <c r="L74" s="109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</row>
    <row r="75" spans="1:31" s="2" customFormat="1" ht="6.95" customHeight="1">
      <c r="A75" s="37"/>
      <c r="B75" s="38"/>
      <c r="C75" s="39"/>
      <c r="D75" s="39"/>
      <c r="E75" s="39"/>
      <c r="F75" s="39"/>
      <c r="G75" s="39"/>
      <c r="H75" s="39"/>
      <c r="I75" s="39"/>
      <c r="J75" s="39"/>
      <c r="K75" s="39"/>
      <c r="L75" s="109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</row>
    <row r="76" spans="1:31" s="2" customFormat="1" ht="12" customHeight="1">
      <c r="A76" s="37"/>
      <c r="B76" s="38"/>
      <c r="C76" s="32" t="s">
        <v>21</v>
      </c>
      <c r="D76" s="39"/>
      <c r="E76" s="39"/>
      <c r="F76" s="30" t="str">
        <f>F12</f>
        <v xml:space="preserve"> </v>
      </c>
      <c r="G76" s="39"/>
      <c r="H76" s="39"/>
      <c r="I76" s="32" t="s">
        <v>23</v>
      </c>
      <c r="J76" s="62" t="str">
        <f>IF(J12="","",J12)</f>
        <v>8. 11. 2025</v>
      </c>
      <c r="K76" s="39"/>
      <c r="L76" s="109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pans="1:31" s="2" customFormat="1" ht="6.95" customHeight="1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109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31" s="2" customFormat="1" ht="15.2" customHeight="1">
      <c r="A78" s="37"/>
      <c r="B78" s="38"/>
      <c r="C78" s="32" t="s">
        <v>25</v>
      </c>
      <c r="D78" s="39"/>
      <c r="E78" s="39"/>
      <c r="F78" s="30" t="str">
        <f>E15</f>
        <v xml:space="preserve"> </v>
      </c>
      <c r="G78" s="39"/>
      <c r="H78" s="39"/>
      <c r="I78" s="32" t="s">
        <v>30</v>
      </c>
      <c r="J78" s="35" t="str">
        <f>E21</f>
        <v xml:space="preserve"> </v>
      </c>
      <c r="K78" s="39"/>
      <c r="L78" s="109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31" s="2" customFormat="1" ht="15.2" customHeight="1">
      <c r="A79" s="37"/>
      <c r="B79" s="38"/>
      <c r="C79" s="32" t="s">
        <v>28</v>
      </c>
      <c r="D79" s="39"/>
      <c r="E79" s="39"/>
      <c r="F79" s="30" t="str">
        <f>IF(E18="","",E18)</f>
        <v>Vyplň údaj</v>
      </c>
      <c r="G79" s="39"/>
      <c r="H79" s="39"/>
      <c r="I79" s="32" t="s">
        <v>32</v>
      </c>
      <c r="J79" s="35" t="str">
        <f>E24</f>
        <v xml:space="preserve"> </v>
      </c>
      <c r="K79" s="39"/>
      <c r="L79" s="109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</row>
    <row r="80" spans="1:31" s="2" customFormat="1" ht="10.35" customHeight="1">
      <c r="A80" s="37"/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109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65" s="10" customFormat="1" ht="29.25" customHeight="1">
      <c r="A81" s="143"/>
      <c r="B81" s="144"/>
      <c r="C81" s="145" t="s">
        <v>129</v>
      </c>
      <c r="D81" s="146" t="s">
        <v>54</v>
      </c>
      <c r="E81" s="146" t="s">
        <v>50</v>
      </c>
      <c r="F81" s="146" t="s">
        <v>51</v>
      </c>
      <c r="G81" s="146" t="s">
        <v>130</v>
      </c>
      <c r="H81" s="146" t="s">
        <v>131</v>
      </c>
      <c r="I81" s="146" t="s">
        <v>132</v>
      </c>
      <c r="J81" s="146" t="s">
        <v>125</v>
      </c>
      <c r="K81" s="147" t="s">
        <v>133</v>
      </c>
      <c r="L81" s="148"/>
      <c r="M81" s="71" t="s">
        <v>19</v>
      </c>
      <c r="N81" s="72" t="s">
        <v>39</v>
      </c>
      <c r="O81" s="72" t="s">
        <v>134</v>
      </c>
      <c r="P81" s="72" t="s">
        <v>135</v>
      </c>
      <c r="Q81" s="72" t="s">
        <v>136</v>
      </c>
      <c r="R81" s="72" t="s">
        <v>137</v>
      </c>
      <c r="S81" s="72" t="s">
        <v>138</v>
      </c>
      <c r="T81" s="73" t="s">
        <v>139</v>
      </c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65" s="2" customFormat="1" ht="22.9" customHeight="1">
      <c r="A82" s="37"/>
      <c r="B82" s="38"/>
      <c r="C82" s="78" t="s">
        <v>140</v>
      </c>
      <c r="D82" s="39"/>
      <c r="E82" s="39"/>
      <c r="F82" s="39"/>
      <c r="G82" s="39"/>
      <c r="H82" s="39"/>
      <c r="I82" s="39"/>
      <c r="J82" s="149">
        <f>BK82</f>
        <v>0</v>
      </c>
      <c r="K82" s="39"/>
      <c r="L82" s="42"/>
      <c r="M82" s="74"/>
      <c r="N82" s="150"/>
      <c r="O82" s="75"/>
      <c r="P82" s="151">
        <f>P83+P106+P129</f>
        <v>0</v>
      </c>
      <c r="Q82" s="75"/>
      <c r="R82" s="151">
        <f>R83+R106+R129</f>
        <v>0</v>
      </c>
      <c r="S82" s="75"/>
      <c r="T82" s="152">
        <f>T83+T106+T129</f>
        <v>0</v>
      </c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T82" s="20" t="s">
        <v>68</v>
      </c>
      <c r="AU82" s="20" t="s">
        <v>126</v>
      </c>
      <c r="BK82" s="153">
        <f>BK83+BK106+BK129</f>
        <v>0</v>
      </c>
    </row>
    <row r="83" spans="1:65" s="11" customFormat="1" ht="25.9" customHeight="1">
      <c r="B83" s="154"/>
      <c r="C83" s="155"/>
      <c r="D83" s="156" t="s">
        <v>68</v>
      </c>
      <c r="E83" s="157" t="s">
        <v>77</v>
      </c>
      <c r="F83" s="157" t="s">
        <v>220</v>
      </c>
      <c r="G83" s="155"/>
      <c r="H83" s="155"/>
      <c r="I83" s="158"/>
      <c r="J83" s="159">
        <f>BK83</f>
        <v>0</v>
      </c>
      <c r="K83" s="155"/>
      <c r="L83" s="160"/>
      <c r="M83" s="161"/>
      <c r="N83" s="162"/>
      <c r="O83" s="162"/>
      <c r="P83" s="163">
        <f>SUM(P84:P105)</f>
        <v>0</v>
      </c>
      <c r="Q83" s="162"/>
      <c r="R83" s="163">
        <f>SUM(R84:R105)</f>
        <v>0</v>
      </c>
      <c r="S83" s="162"/>
      <c r="T83" s="164">
        <f>SUM(T84:T105)</f>
        <v>0</v>
      </c>
      <c r="AR83" s="165" t="s">
        <v>77</v>
      </c>
      <c r="AT83" s="166" t="s">
        <v>68</v>
      </c>
      <c r="AU83" s="166" t="s">
        <v>69</v>
      </c>
      <c r="AY83" s="165" t="s">
        <v>144</v>
      </c>
      <c r="BK83" s="167">
        <f>SUM(BK84:BK105)</f>
        <v>0</v>
      </c>
    </row>
    <row r="84" spans="1:65" s="2" customFormat="1" ht="21.75" customHeight="1">
      <c r="A84" s="37"/>
      <c r="B84" s="38"/>
      <c r="C84" s="168" t="s">
        <v>77</v>
      </c>
      <c r="D84" s="168" t="s">
        <v>145</v>
      </c>
      <c r="E84" s="169" t="s">
        <v>2150</v>
      </c>
      <c r="F84" s="170" t="s">
        <v>2151</v>
      </c>
      <c r="G84" s="171" t="s">
        <v>223</v>
      </c>
      <c r="H84" s="172">
        <v>120</v>
      </c>
      <c r="I84" s="173"/>
      <c r="J84" s="174">
        <f>ROUND(I84*H84,2)</f>
        <v>0</v>
      </c>
      <c r="K84" s="170" t="s">
        <v>19</v>
      </c>
      <c r="L84" s="42"/>
      <c r="M84" s="175" t="s">
        <v>19</v>
      </c>
      <c r="N84" s="176" t="s">
        <v>40</v>
      </c>
      <c r="O84" s="67"/>
      <c r="P84" s="177">
        <f>O84*H84</f>
        <v>0</v>
      </c>
      <c r="Q84" s="177">
        <v>0</v>
      </c>
      <c r="R84" s="177">
        <f>Q84*H84</f>
        <v>0</v>
      </c>
      <c r="S84" s="177">
        <v>0</v>
      </c>
      <c r="T84" s="178">
        <f>S84*H84</f>
        <v>0</v>
      </c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R84" s="179" t="s">
        <v>165</v>
      </c>
      <c r="AT84" s="179" t="s">
        <v>145</v>
      </c>
      <c r="AU84" s="179" t="s">
        <v>77</v>
      </c>
      <c r="AY84" s="20" t="s">
        <v>144</v>
      </c>
      <c r="BE84" s="180">
        <f>IF(N84="základní",J84,0)</f>
        <v>0</v>
      </c>
      <c r="BF84" s="180">
        <f>IF(N84="snížená",J84,0)</f>
        <v>0</v>
      </c>
      <c r="BG84" s="180">
        <f>IF(N84="zákl. přenesená",J84,0)</f>
        <v>0</v>
      </c>
      <c r="BH84" s="180">
        <f>IF(N84="sníž. přenesená",J84,0)</f>
        <v>0</v>
      </c>
      <c r="BI84" s="180">
        <f>IF(N84="nulová",J84,0)</f>
        <v>0</v>
      </c>
      <c r="BJ84" s="20" t="s">
        <v>77</v>
      </c>
      <c r="BK84" s="180">
        <f>ROUND(I84*H84,2)</f>
        <v>0</v>
      </c>
      <c r="BL84" s="20" t="s">
        <v>165</v>
      </c>
      <c r="BM84" s="179" t="s">
        <v>2152</v>
      </c>
    </row>
    <row r="85" spans="1:65" s="2" customFormat="1" ht="11.25">
      <c r="A85" s="37"/>
      <c r="B85" s="38"/>
      <c r="C85" s="39"/>
      <c r="D85" s="181" t="s">
        <v>152</v>
      </c>
      <c r="E85" s="39"/>
      <c r="F85" s="182" t="s">
        <v>2151</v>
      </c>
      <c r="G85" s="39"/>
      <c r="H85" s="39"/>
      <c r="I85" s="183"/>
      <c r="J85" s="39"/>
      <c r="K85" s="39"/>
      <c r="L85" s="42"/>
      <c r="M85" s="184"/>
      <c r="N85" s="185"/>
      <c r="O85" s="67"/>
      <c r="P85" s="67"/>
      <c r="Q85" s="67"/>
      <c r="R85" s="67"/>
      <c r="S85" s="67"/>
      <c r="T85" s="68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T85" s="20" t="s">
        <v>152</v>
      </c>
      <c r="AU85" s="20" t="s">
        <v>77</v>
      </c>
    </row>
    <row r="86" spans="1:65" s="2" customFormat="1" ht="16.5" customHeight="1">
      <c r="A86" s="37"/>
      <c r="B86" s="38"/>
      <c r="C86" s="168" t="s">
        <v>79</v>
      </c>
      <c r="D86" s="168" t="s">
        <v>145</v>
      </c>
      <c r="E86" s="169" t="s">
        <v>2153</v>
      </c>
      <c r="F86" s="170" t="s">
        <v>2154</v>
      </c>
      <c r="G86" s="171" t="s">
        <v>223</v>
      </c>
      <c r="H86" s="172">
        <v>6</v>
      </c>
      <c r="I86" s="173"/>
      <c r="J86" s="174">
        <f>ROUND(I86*H86,2)</f>
        <v>0</v>
      </c>
      <c r="K86" s="170" t="s">
        <v>19</v>
      </c>
      <c r="L86" s="42"/>
      <c r="M86" s="175" t="s">
        <v>19</v>
      </c>
      <c r="N86" s="176" t="s">
        <v>40</v>
      </c>
      <c r="O86" s="67"/>
      <c r="P86" s="177">
        <f>O86*H86</f>
        <v>0</v>
      </c>
      <c r="Q86" s="177">
        <v>0</v>
      </c>
      <c r="R86" s="177">
        <f>Q86*H86</f>
        <v>0</v>
      </c>
      <c r="S86" s="177">
        <v>0</v>
      </c>
      <c r="T86" s="178">
        <f>S86*H86</f>
        <v>0</v>
      </c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R86" s="179" t="s">
        <v>165</v>
      </c>
      <c r="AT86" s="179" t="s">
        <v>145</v>
      </c>
      <c r="AU86" s="179" t="s">
        <v>77</v>
      </c>
      <c r="AY86" s="20" t="s">
        <v>144</v>
      </c>
      <c r="BE86" s="180">
        <f>IF(N86="základní",J86,0)</f>
        <v>0</v>
      </c>
      <c r="BF86" s="180">
        <f>IF(N86="snížená",J86,0)</f>
        <v>0</v>
      </c>
      <c r="BG86" s="180">
        <f>IF(N86="zákl. přenesená",J86,0)</f>
        <v>0</v>
      </c>
      <c r="BH86" s="180">
        <f>IF(N86="sníž. přenesená",J86,0)</f>
        <v>0</v>
      </c>
      <c r="BI86" s="180">
        <f>IF(N86="nulová",J86,0)</f>
        <v>0</v>
      </c>
      <c r="BJ86" s="20" t="s">
        <v>77</v>
      </c>
      <c r="BK86" s="180">
        <f>ROUND(I86*H86,2)</f>
        <v>0</v>
      </c>
      <c r="BL86" s="20" t="s">
        <v>165</v>
      </c>
      <c r="BM86" s="179" t="s">
        <v>2155</v>
      </c>
    </row>
    <row r="87" spans="1:65" s="2" customFormat="1" ht="11.25">
      <c r="A87" s="37"/>
      <c r="B87" s="38"/>
      <c r="C87" s="39"/>
      <c r="D87" s="181" t="s">
        <v>152</v>
      </c>
      <c r="E87" s="39"/>
      <c r="F87" s="182" t="s">
        <v>2154</v>
      </c>
      <c r="G87" s="39"/>
      <c r="H87" s="39"/>
      <c r="I87" s="183"/>
      <c r="J87" s="39"/>
      <c r="K87" s="39"/>
      <c r="L87" s="42"/>
      <c r="M87" s="184"/>
      <c r="N87" s="185"/>
      <c r="O87" s="67"/>
      <c r="P87" s="67"/>
      <c r="Q87" s="67"/>
      <c r="R87" s="67"/>
      <c r="S87" s="67"/>
      <c r="T87" s="68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T87" s="20" t="s">
        <v>152</v>
      </c>
      <c r="AU87" s="20" t="s">
        <v>77</v>
      </c>
    </row>
    <row r="88" spans="1:65" s="2" customFormat="1" ht="16.5" customHeight="1">
      <c r="A88" s="37"/>
      <c r="B88" s="38"/>
      <c r="C88" s="168" t="s">
        <v>160</v>
      </c>
      <c r="D88" s="168" t="s">
        <v>145</v>
      </c>
      <c r="E88" s="169" t="s">
        <v>2156</v>
      </c>
      <c r="F88" s="170" t="s">
        <v>2157</v>
      </c>
      <c r="G88" s="171" t="s">
        <v>223</v>
      </c>
      <c r="H88" s="172">
        <v>126</v>
      </c>
      <c r="I88" s="173"/>
      <c r="J88" s="174">
        <f>ROUND(I88*H88,2)</f>
        <v>0</v>
      </c>
      <c r="K88" s="170" t="s">
        <v>19</v>
      </c>
      <c r="L88" s="42"/>
      <c r="M88" s="175" t="s">
        <v>19</v>
      </c>
      <c r="N88" s="176" t="s">
        <v>40</v>
      </c>
      <c r="O88" s="67"/>
      <c r="P88" s="177">
        <f>O88*H88</f>
        <v>0</v>
      </c>
      <c r="Q88" s="177">
        <v>0</v>
      </c>
      <c r="R88" s="177">
        <f>Q88*H88</f>
        <v>0</v>
      </c>
      <c r="S88" s="177">
        <v>0</v>
      </c>
      <c r="T88" s="178">
        <f>S88*H88</f>
        <v>0</v>
      </c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R88" s="179" t="s">
        <v>165</v>
      </c>
      <c r="AT88" s="179" t="s">
        <v>145</v>
      </c>
      <c r="AU88" s="179" t="s">
        <v>77</v>
      </c>
      <c r="AY88" s="20" t="s">
        <v>144</v>
      </c>
      <c r="BE88" s="180">
        <f>IF(N88="základní",J88,0)</f>
        <v>0</v>
      </c>
      <c r="BF88" s="180">
        <f>IF(N88="snížená",J88,0)</f>
        <v>0</v>
      </c>
      <c r="BG88" s="180">
        <f>IF(N88="zákl. přenesená",J88,0)</f>
        <v>0</v>
      </c>
      <c r="BH88" s="180">
        <f>IF(N88="sníž. přenesená",J88,0)</f>
        <v>0</v>
      </c>
      <c r="BI88" s="180">
        <f>IF(N88="nulová",J88,0)</f>
        <v>0</v>
      </c>
      <c r="BJ88" s="20" t="s">
        <v>77</v>
      </c>
      <c r="BK88" s="180">
        <f>ROUND(I88*H88,2)</f>
        <v>0</v>
      </c>
      <c r="BL88" s="20" t="s">
        <v>165</v>
      </c>
      <c r="BM88" s="179" t="s">
        <v>2158</v>
      </c>
    </row>
    <row r="89" spans="1:65" s="2" customFormat="1" ht="11.25">
      <c r="A89" s="37"/>
      <c r="B89" s="38"/>
      <c r="C89" s="39"/>
      <c r="D89" s="181" t="s">
        <v>152</v>
      </c>
      <c r="E89" s="39"/>
      <c r="F89" s="182" t="s">
        <v>2157</v>
      </c>
      <c r="G89" s="39"/>
      <c r="H89" s="39"/>
      <c r="I89" s="183"/>
      <c r="J89" s="39"/>
      <c r="K89" s="39"/>
      <c r="L89" s="42"/>
      <c r="M89" s="184"/>
      <c r="N89" s="185"/>
      <c r="O89" s="67"/>
      <c r="P89" s="67"/>
      <c r="Q89" s="67"/>
      <c r="R89" s="67"/>
      <c r="S89" s="67"/>
      <c r="T89" s="68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T89" s="20" t="s">
        <v>152</v>
      </c>
      <c r="AU89" s="20" t="s">
        <v>77</v>
      </c>
    </row>
    <row r="90" spans="1:65" s="2" customFormat="1" ht="21.75" customHeight="1">
      <c r="A90" s="37"/>
      <c r="B90" s="38"/>
      <c r="C90" s="168" t="s">
        <v>165</v>
      </c>
      <c r="D90" s="168" t="s">
        <v>145</v>
      </c>
      <c r="E90" s="169" t="s">
        <v>2159</v>
      </c>
      <c r="F90" s="170" t="s">
        <v>2160</v>
      </c>
      <c r="G90" s="171" t="s">
        <v>223</v>
      </c>
      <c r="H90" s="172">
        <v>126</v>
      </c>
      <c r="I90" s="173"/>
      <c r="J90" s="174">
        <f>ROUND(I90*H90,2)</f>
        <v>0</v>
      </c>
      <c r="K90" s="170" t="s">
        <v>19</v>
      </c>
      <c r="L90" s="42"/>
      <c r="M90" s="175" t="s">
        <v>19</v>
      </c>
      <c r="N90" s="176" t="s">
        <v>40</v>
      </c>
      <c r="O90" s="67"/>
      <c r="P90" s="177">
        <f>O90*H90</f>
        <v>0</v>
      </c>
      <c r="Q90" s="177">
        <v>0</v>
      </c>
      <c r="R90" s="177">
        <f>Q90*H90</f>
        <v>0</v>
      </c>
      <c r="S90" s="177">
        <v>0</v>
      </c>
      <c r="T90" s="178">
        <f>S90*H90</f>
        <v>0</v>
      </c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R90" s="179" t="s">
        <v>165</v>
      </c>
      <c r="AT90" s="179" t="s">
        <v>145</v>
      </c>
      <c r="AU90" s="179" t="s">
        <v>77</v>
      </c>
      <c r="AY90" s="20" t="s">
        <v>144</v>
      </c>
      <c r="BE90" s="180">
        <f>IF(N90="základní",J90,0)</f>
        <v>0</v>
      </c>
      <c r="BF90" s="180">
        <f>IF(N90="snížená",J90,0)</f>
        <v>0</v>
      </c>
      <c r="BG90" s="180">
        <f>IF(N90="zákl. přenesená",J90,0)</f>
        <v>0</v>
      </c>
      <c r="BH90" s="180">
        <f>IF(N90="sníž. přenesená",J90,0)</f>
        <v>0</v>
      </c>
      <c r="BI90" s="180">
        <f>IF(N90="nulová",J90,0)</f>
        <v>0</v>
      </c>
      <c r="BJ90" s="20" t="s">
        <v>77</v>
      </c>
      <c r="BK90" s="180">
        <f>ROUND(I90*H90,2)</f>
        <v>0</v>
      </c>
      <c r="BL90" s="20" t="s">
        <v>165</v>
      </c>
      <c r="BM90" s="179" t="s">
        <v>2161</v>
      </c>
    </row>
    <row r="91" spans="1:65" s="2" customFormat="1" ht="11.25">
      <c r="A91" s="37"/>
      <c r="B91" s="38"/>
      <c r="C91" s="39"/>
      <c r="D91" s="181" t="s">
        <v>152</v>
      </c>
      <c r="E91" s="39"/>
      <c r="F91" s="182" t="s">
        <v>2160</v>
      </c>
      <c r="G91" s="39"/>
      <c r="H91" s="39"/>
      <c r="I91" s="183"/>
      <c r="J91" s="39"/>
      <c r="K91" s="39"/>
      <c r="L91" s="42"/>
      <c r="M91" s="184"/>
      <c r="N91" s="185"/>
      <c r="O91" s="67"/>
      <c r="P91" s="67"/>
      <c r="Q91" s="67"/>
      <c r="R91" s="67"/>
      <c r="S91" s="67"/>
      <c r="T91" s="68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T91" s="20" t="s">
        <v>152</v>
      </c>
      <c r="AU91" s="20" t="s">
        <v>77</v>
      </c>
    </row>
    <row r="92" spans="1:65" s="2" customFormat="1" ht="16.5" customHeight="1">
      <c r="A92" s="37"/>
      <c r="B92" s="38"/>
      <c r="C92" s="168" t="s">
        <v>143</v>
      </c>
      <c r="D92" s="168" t="s">
        <v>145</v>
      </c>
      <c r="E92" s="169" t="s">
        <v>2162</v>
      </c>
      <c r="F92" s="170" t="s">
        <v>2163</v>
      </c>
      <c r="G92" s="171" t="s">
        <v>223</v>
      </c>
      <c r="H92" s="172">
        <v>126</v>
      </c>
      <c r="I92" s="173"/>
      <c r="J92" s="174">
        <f>ROUND(I92*H92,2)</f>
        <v>0</v>
      </c>
      <c r="K92" s="170" t="s">
        <v>19</v>
      </c>
      <c r="L92" s="42"/>
      <c r="M92" s="175" t="s">
        <v>19</v>
      </c>
      <c r="N92" s="176" t="s">
        <v>40</v>
      </c>
      <c r="O92" s="67"/>
      <c r="P92" s="177">
        <f>O92*H92</f>
        <v>0</v>
      </c>
      <c r="Q92" s="177">
        <v>0</v>
      </c>
      <c r="R92" s="177">
        <f>Q92*H92</f>
        <v>0</v>
      </c>
      <c r="S92" s="177">
        <v>0</v>
      </c>
      <c r="T92" s="178">
        <f>S92*H92</f>
        <v>0</v>
      </c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R92" s="179" t="s">
        <v>165</v>
      </c>
      <c r="AT92" s="179" t="s">
        <v>145</v>
      </c>
      <c r="AU92" s="179" t="s">
        <v>77</v>
      </c>
      <c r="AY92" s="20" t="s">
        <v>144</v>
      </c>
      <c r="BE92" s="180">
        <f>IF(N92="základní",J92,0)</f>
        <v>0</v>
      </c>
      <c r="BF92" s="180">
        <f>IF(N92="snížená",J92,0)</f>
        <v>0</v>
      </c>
      <c r="BG92" s="180">
        <f>IF(N92="zákl. přenesená",J92,0)</f>
        <v>0</v>
      </c>
      <c r="BH92" s="180">
        <f>IF(N92="sníž. přenesená",J92,0)</f>
        <v>0</v>
      </c>
      <c r="BI92" s="180">
        <f>IF(N92="nulová",J92,0)</f>
        <v>0</v>
      </c>
      <c r="BJ92" s="20" t="s">
        <v>77</v>
      </c>
      <c r="BK92" s="180">
        <f>ROUND(I92*H92,2)</f>
        <v>0</v>
      </c>
      <c r="BL92" s="20" t="s">
        <v>165</v>
      </c>
      <c r="BM92" s="179" t="s">
        <v>2164</v>
      </c>
    </row>
    <row r="93" spans="1:65" s="2" customFormat="1" ht="11.25">
      <c r="A93" s="37"/>
      <c r="B93" s="38"/>
      <c r="C93" s="39"/>
      <c r="D93" s="181" t="s">
        <v>152</v>
      </c>
      <c r="E93" s="39"/>
      <c r="F93" s="182" t="s">
        <v>2163</v>
      </c>
      <c r="G93" s="39"/>
      <c r="H93" s="39"/>
      <c r="I93" s="183"/>
      <c r="J93" s="39"/>
      <c r="K93" s="39"/>
      <c r="L93" s="42"/>
      <c r="M93" s="184"/>
      <c r="N93" s="185"/>
      <c r="O93" s="67"/>
      <c r="P93" s="67"/>
      <c r="Q93" s="67"/>
      <c r="R93" s="67"/>
      <c r="S93" s="67"/>
      <c r="T93" s="68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T93" s="20" t="s">
        <v>152</v>
      </c>
      <c r="AU93" s="20" t="s">
        <v>77</v>
      </c>
    </row>
    <row r="94" spans="1:65" s="2" customFormat="1" ht="16.5" customHeight="1">
      <c r="A94" s="37"/>
      <c r="B94" s="38"/>
      <c r="C94" s="168" t="s">
        <v>174</v>
      </c>
      <c r="D94" s="168" t="s">
        <v>145</v>
      </c>
      <c r="E94" s="169" t="s">
        <v>2165</v>
      </c>
      <c r="F94" s="170" t="s">
        <v>2166</v>
      </c>
      <c r="G94" s="171" t="s">
        <v>223</v>
      </c>
      <c r="H94" s="172">
        <v>30</v>
      </c>
      <c r="I94" s="173"/>
      <c r="J94" s="174">
        <f>ROUND(I94*H94,2)</f>
        <v>0</v>
      </c>
      <c r="K94" s="170" t="s">
        <v>19</v>
      </c>
      <c r="L94" s="42"/>
      <c r="M94" s="175" t="s">
        <v>19</v>
      </c>
      <c r="N94" s="176" t="s">
        <v>40</v>
      </c>
      <c r="O94" s="67"/>
      <c r="P94" s="177">
        <f>O94*H94</f>
        <v>0</v>
      </c>
      <c r="Q94" s="177">
        <v>0</v>
      </c>
      <c r="R94" s="177">
        <f>Q94*H94</f>
        <v>0</v>
      </c>
      <c r="S94" s="177">
        <v>0</v>
      </c>
      <c r="T94" s="178">
        <f>S94*H94</f>
        <v>0</v>
      </c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R94" s="179" t="s">
        <v>165</v>
      </c>
      <c r="AT94" s="179" t="s">
        <v>145</v>
      </c>
      <c r="AU94" s="179" t="s">
        <v>77</v>
      </c>
      <c r="AY94" s="20" t="s">
        <v>144</v>
      </c>
      <c r="BE94" s="180">
        <f>IF(N94="základní",J94,0)</f>
        <v>0</v>
      </c>
      <c r="BF94" s="180">
        <f>IF(N94="snížená",J94,0)</f>
        <v>0</v>
      </c>
      <c r="BG94" s="180">
        <f>IF(N94="zákl. přenesená",J94,0)</f>
        <v>0</v>
      </c>
      <c r="BH94" s="180">
        <f>IF(N94="sníž. přenesená",J94,0)</f>
        <v>0</v>
      </c>
      <c r="BI94" s="180">
        <f>IF(N94="nulová",J94,0)</f>
        <v>0</v>
      </c>
      <c r="BJ94" s="20" t="s">
        <v>77</v>
      </c>
      <c r="BK94" s="180">
        <f>ROUND(I94*H94,2)</f>
        <v>0</v>
      </c>
      <c r="BL94" s="20" t="s">
        <v>165</v>
      </c>
      <c r="BM94" s="179" t="s">
        <v>2167</v>
      </c>
    </row>
    <row r="95" spans="1:65" s="2" customFormat="1" ht="11.25">
      <c r="A95" s="37"/>
      <c r="B95" s="38"/>
      <c r="C95" s="39"/>
      <c r="D95" s="181" t="s">
        <v>152</v>
      </c>
      <c r="E95" s="39"/>
      <c r="F95" s="182" t="s">
        <v>2166</v>
      </c>
      <c r="G95" s="39"/>
      <c r="H95" s="39"/>
      <c r="I95" s="183"/>
      <c r="J95" s="39"/>
      <c r="K95" s="39"/>
      <c r="L95" s="42"/>
      <c r="M95" s="184"/>
      <c r="N95" s="185"/>
      <c r="O95" s="67"/>
      <c r="P95" s="67"/>
      <c r="Q95" s="67"/>
      <c r="R95" s="67"/>
      <c r="S95" s="67"/>
      <c r="T95" s="68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T95" s="20" t="s">
        <v>152</v>
      </c>
      <c r="AU95" s="20" t="s">
        <v>77</v>
      </c>
    </row>
    <row r="96" spans="1:65" s="2" customFormat="1" ht="16.5" customHeight="1">
      <c r="A96" s="37"/>
      <c r="B96" s="38"/>
      <c r="C96" s="168" t="s">
        <v>179</v>
      </c>
      <c r="D96" s="168" t="s">
        <v>145</v>
      </c>
      <c r="E96" s="169" t="s">
        <v>2168</v>
      </c>
      <c r="F96" s="170" t="s">
        <v>2169</v>
      </c>
      <c r="G96" s="171" t="s">
        <v>223</v>
      </c>
      <c r="H96" s="172">
        <v>10</v>
      </c>
      <c r="I96" s="173"/>
      <c r="J96" s="174">
        <f>ROUND(I96*H96,2)</f>
        <v>0</v>
      </c>
      <c r="K96" s="170" t="s">
        <v>19</v>
      </c>
      <c r="L96" s="42"/>
      <c r="M96" s="175" t="s">
        <v>19</v>
      </c>
      <c r="N96" s="176" t="s">
        <v>40</v>
      </c>
      <c r="O96" s="67"/>
      <c r="P96" s="177">
        <f>O96*H96</f>
        <v>0</v>
      </c>
      <c r="Q96" s="177">
        <v>0</v>
      </c>
      <c r="R96" s="177">
        <f>Q96*H96</f>
        <v>0</v>
      </c>
      <c r="S96" s="177">
        <v>0</v>
      </c>
      <c r="T96" s="178">
        <f>S96*H96</f>
        <v>0</v>
      </c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R96" s="179" t="s">
        <v>165</v>
      </c>
      <c r="AT96" s="179" t="s">
        <v>145</v>
      </c>
      <c r="AU96" s="179" t="s">
        <v>77</v>
      </c>
      <c r="AY96" s="20" t="s">
        <v>144</v>
      </c>
      <c r="BE96" s="180">
        <f>IF(N96="základní",J96,0)</f>
        <v>0</v>
      </c>
      <c r="BF96" s="180">
        <f>IF(N96="snížená",J96,0)</f>
        <v>0</v>
      </c>
      <c r="BG96" s="180">
        <f>IF(N96="zákl. přenesená",J96,0)</f>
        <v>0</v>
      </c>
      <c r="BH96" s="180">
        <f>IF(N96="sníž. přenesená",J96,0)</f>
        <v>0</v>
      </c>
      <c r="BI96" s="180">
        <f>IF(N96="nulová",J96,0)</f>
        <v>0</v>
      </c>
      <c r="BJ96" s="20" t="s">
        <v>77</v>
      </c>
      <c r="BK96" s="180">
        <f>ROUND(I96*H96,2)</f>
        <v>0</v>
      </c>
      <c r="BL96" s="20" t="s">
        <v>165</v>
      </c>
      <c r="BM96" s="179" t="s">
        <v>2170</v>
      </c>
    </row>
    <row r="97" spans="1:65" s="2" customFormat="1" ht="11.25">
      <c r="A97" s="37"/>
      <c r="B97" s="38"/>
      <c r="C97" s="39"/>
      <c r="D97" s="181" t="s">
        <v>152</v>
      </c>
      <c r="E97" s="39"/>
      <c r="F97" s="182" t="s">
        <v>2169</v>
      </c>
      <c r="G97" s="39"/>
      <c r="H97" s="39"/>
      <c r="I97" s="183"/>
      <c r="J97" s="39"/>
      <c r="K97" s="39"/>
      <c r="L97" s="42"/>
      <c r="M97" s="184"/>
      <c r="N97" s="185"/>
      <c r="O97" s="67"/>
      <c r="P97" s="67"/>
      <c r="Q97" s="67"/>
      <c r="R97" s="67"/>
      <c r="S97" s="67"/>
      <c r="T97" s="68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T97" s="20" t="s">
        <v>152</v>
      </c>
      <c r="AU97" s="20" t="s">
        <v>77</v>
      </c>
    </row>
    <row r="98" spans="1:65" s="2" customFormat="1" ht="16.5" customHeight="1">
      <c r="A98" s="37"/>
      <c r="B98" s="38"/>
      <c r="C98" s="168" t="s">
        <v>184</v>
      </c>
      <c r="D98" s="168" t="s">
        <v>145</v>
      </c>
      <c r="E98" s="169" t="s">
        <v>2171</v>
      </c>
      <c r="F98" s="170" t="s">
        <v>2172</v>
      </c>
      <c r="G98" s="171" t="s">
        <v>254</v>
      </c>
      <c r="H98" s="172">
        <v>85</v>
      </c>
      <c r="I98" s="173"/>
      <c r="J98" s="174">
        <f>ROUND(I98*H98,2)</f>
        <v>0</v>
      </c>
      <c r="K98" s="170" t="s">
        <v>19</v>
      </c>
      <c r="L98" s="42"/>
      <c r="M98" s="175" t="s">
        <v>19</v>
      </c>
      <c r="N98" s="176" t="s">
        <v>40</v>
      </c>
      <c r="O98" s="67"/>
      <c r="P98" s="177">
        <f>O98*H98</f>
        <v>0</v>
      </c>
      <c r="Q98" s="177">
        <v>0</v>
      </c>
      <c r="R98" s="177">
        <f>Q98*H98</f>
        <v>0</v>
      </c>
      <c r="S98" s="177">
        <v>0</v>
      </c>
      <c r="T98" s="178">
        <f>S98*H98</f>
        <v>0</v>
      </c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R98" s="179" t="s">
        <v>165</v>
      </c>
      <c r="AT98" s="179" t="s">
        <v>145</v>
      </c>
      <c r="AU98" s="179" t="s">
        <v>77</v>
      </c>
      <c r="AY98" s="20" t="s">
        <v>144</v>
      </c>
      <c r="BE98" s="180">
        <f>IF(N98="základní",J98,0)</f>
        <v>0</v>
      </c>
      <c r="BF98" s="180">
        <f>IF(N98="snížená",J98,0)</f>
        <v>0</v>
      </c>
      <c r="BG98" s="180">
        <f>IF(N98="zákl. přenesená",J98,0)</f>
        <v>0</v>
      </c>
      <c r="BH98" s="180">
        <f>IF(N98="sníž. přenesená",J98,0)</f>
        <v>0</v>
      </c>
      <c r="BI98" s="180">
        <f>IF(N98="nulová",J98,0)</f>
        <v>0</v>
      </c>
      <c r="BJ98" s="20" t="s">
        <v>77</v>
      </c>
      <c r="BK98" s="180">
        <f>ROUND(I98*H98,2)</f>
        <v>0</v>
      </c>
      <c r="BL98" s="20" t="s">
        <v>165</v>
      </c>
      <c r="BM98" s="179" t="s">
        <v>2173</v>
      </c>
    </row>
    <row r="99" spans="1:65" s="2" customFormat="1" ht="11.25">
      <c r="A99" s="37"/>
      <c r="B99" s="38"/>
      <c r="C99" s="39"/>
      <c r="D99" s="181" t="s">
        <v>152</v>
      </c>
      <c r="E99" s="39"/>
      <c r="F99" s="182" t="s">
        <v>2172</v>
      </c>
      <c r="G99" s="39"/>
      <c r="H99" s="39"/>
      <c r="I99" s="183"/>
      <c r="J99" s="39"/>
      <c r="K99" s="39"/>
      <c r="L99" s="42"/>
      <c r="M99" s="184"/>
      <c r="N99" s="185"/>
      <c r="O99" s="67"/>
      <c r="P99" s="67"/>
      <c r="Q99" s="67"/>
      <c r="R99" s="67"/>
      <c r="S99" s="67"/>
      <c r="T99" s="68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T99" s="20" t="s">
        <v>152</v>
      </c>
      <c r="AU99" s="20" t="s">
        <v>77</v>
      </c>
    </row>
    <row r="100" spans="1:65" s="2" customFormat="1" ht="16.5" customHeight="1">
      <c r="A100" s="37"/>
      <c r="B100" s="38"/>
      <c r="C100" s="168" t="s">
        <v>189</v>
      </c>
      <c r="D100" s="168" t="s">
        <v>145</v>
      </c>
      <c r="E100" s="169" t="s">
        <v>2174</v>
      </c>
      <c r="F100" s="170" t="s">
        <v>2175</v>
      </c>
      <c r="G100" s="171" t="s">
        <v>254</v>
      </c>
      <c r="H100" s="172">
        <v>85</v>
      </c>
      <c r="I100" s="173"/>
      <c r="J100" s="174">
        <f>ROUND(I100*H100,2)</f>
        <v>0</v>
      </c>
      <c r="K100" s="170" t="s">
        <v>19</v>
      </c>
      <c r="L100" s="42"/>
      <c r="M100" s="175" t="s">
        <v>19</v>
      </c>
      <c r="N100" s="176" t="s">
        <v>40</v>
      </c>
      <c r="O100" s="67"/>
      <c r="P100" s="177">
        <f>O100*H100</f>
        <v>0</v>
      </c>
      <c r="Q100" s="177">
        <v>0</v>
      </c>
      <c r="R100" s="177">
        <f>Q100*H100</f>
        <v>0</v>
      </c>
      <c r="S100" s="177">
        <v>0</v>
      </c>
      <c r="T100" s="178">
        <f>S100*H100</f>
        <v>0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R100" s="179" t="s">
        <v>165</v>
      </c>
      <c r="AT100" s="179" t="s">
        <v>145</v>
      </c>
      <c r="AU100" s="179" t="s">
        <v>77</v>
      </c>
      <c r="AY100" s="20" t="s">
        <v>144</v>
      </c>
      <c r="BE100" s="180">
        <f>IF(N100="základní",J100,0)</f>
        <v>0</v>
      </c>
      <c r="BF100" s="180">
        <f>IF(N100="snížená",J100,0)</f>
        <v>0</v>
      </c>
      <c r="BG100" s="180">
        <f>IF(N100="zákl. přenesená",J100,0)</f>
        <v>0</v>
      </c>
      <c r="BH100" s="180">
        <f>IF(N100="sníž. přenesená",J100,0)</f>
        <v>0</v>
      </c>
      <c r="BI100" s="180">
        <f>IF(N100="nulová",J100,0)</f>
        <v>0</v>
      </c>
      <c r="BJ100" s="20" t="s">
        <v>77</v>
      </c>
      <c r="BK100" s="180">
        <f>ROUND(I100*H100,2)</f>
        <v>0</v>
      </c>
      <c r="BL100" s="20" t="s">
        <v>165</v>
      </c>
      <c r="BM100" s="179" t="s">
        <v>2176</v>
      </c>
    </row>
    <row r="101" spans="1:65" s="2" customFormat="1" ht="11.25">
      <c r="A101" s="37"/>
      <c r="B101" s="38"/>
      <c r="C101" s="39"/>
      <c r="D101" s="181" t="s">
        <v>152</v>
      </c>
      <c r="E101" s="39"/>
      <c r="F101" s="182" t="s">
        <v>2175</v>
      </c>
      <c r="G101" s="39"/>
      <c r="H101" s="39"/>
      <c r="I101" s="183"/>
      <c r="J101" s="39"/>
      <c r="K101" s="39"/>
      <c r="L101" s="42"/>
      <c r="M101" s="184"/>
      <c r="N101" s="185"/>
      <c r="O101" s="67"/>
      <c r="P101" s="67"/>
      <c r="Q101" s="67"/>
      <c r="R101" s="67"/>
      <c r="S101" s="67"/>
      <c r="T101" s="68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T101" s="20" t="s">
        <v>152</v>
      </c>
      <c r="AU101" s="20" t="s">
        <v>77</v>
      </c>
    </row>
    <row r="102" spans="1:65" s="2" customFormat="1" ht="21.75" customHeight="1">
      <c r="A102" s="37"/>
      <c r="B102" s="38"/>
      <c r="C102" s="168" t="s">
        <v>194</v>
      </c>
      <c r="D102" s="168" t="s">
        <v>145</v>
      </c>
      <c r="E102" s="169" t="s">
        <v>2177</v>
      </c>
      <c r="F102" s="170" t="s">
        <v>2178</v>
      </c>
      <c r="G102" s="171" t="s">
        <v>254</v>
      </c>
      <c r="H102" s="172">
        <v>60</v>
      </c>
      <c r="I102" s="173"/>
      <c r="J102" s="174">
        <f>ROUND(I102*H102,2)</f>
        <v>0</v>
      </c>
      <c r="K102" s="170" t="s">
        <v>19</v>
      </c>
      <c r="L102" s="42"/>
      <c r="M102" s="175" t="s">
        <v>19</v>
      </c>
      <c r="N102" s="176" t="s">
        <v>40</v>
      </c>
      <c r="O102" s="67"/>
      <c r="P102" s="177">
        <f>O102*H102</f>
        <v>0</v>
      </c>
      <c r="Q102" s="177">
        <v>0</v>
      </c>
      <c r="R102" s="177">
        <f>Q102*H102</f>
        <v>0</v>
      </c>
      <c r="S102" s="177">
        <v>0</v>
      </c>
      <c r="T102" s="178">
        <f>S102*H102</f>
        <v>0</v>
      </c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R102" s="179" t="s">
        <v>165</v>
      </c>
      <c r="AT102" s="179" t="s">
        <v>145</v>
      </c>
      <c r="AU102" s="179" t="s">
        <v>77</v>
      </c>
      <c r="AY102" s="20" t="s">
        <v>144</v>
      </c>
      <c r="BE102" s="180">
        <f>IF(N102="základní",J102,0)</f>
        <v>0</v>
      </c>
      <c r="BF102" s="180">
        <f>IF(N102="snížená",J102,0)</f>
        <v>0</v>
      </c>
      <c r="BG102" s="180">
        <f>IF(N102="zákl. přenesená",J102,0)</f>
        <v>0</v>
      </c>
      <c r="BH102" s="180">
        <f>IF(N102="sníž. přenesená",J102,0)</f>
        <v>0</v>
      </c>
      <c r="BI102" s="180">
        <f>IF(N102="nulová",J102,0)</f>
        <v>0</v>
      </c>
      <c r="BJ102" s="20" t="s">
        <v>77</v>
      </c>
      <c r="BK102" s="180">
        <f>ROUND(I102*H102,2)</f>
        <v>0</v>
      </c>
      <c r="BL102" s="20" t="s">
        <v>165</v>
      </c>
      <c r="BM102" s="179" t="s">
        <v>2179</v>
      </c>
    </row>
    <row r="103" spans="1:65" s="2" customFormat="1" ht="11.25">
      <c r="A103" s="37"/>
      <c r="B103" s="38"/>
      <c r="C103" s="39"/>
      <c r="D103" s="181" t="s">
        <v>152</v>
      </c>
      <c r="E103" s="39"/>
      <c r="F103" s="182" t="s">
        <v>2178</v>
      </c>
      <c r="G103" s="39"/>
      <c r="H103" s="39"/>
      <c r="I103" s="183"/>
      <c r="J103" s="39"/>
      <c r="K103" s="39"/>
      <c r="L103" s="42"/>
      <c r="M103" s="184"/>
      <c r="N103" s="185"/>
      <c r="O103" s="67"/>
      <c r="P103" s="67"/>
      <c r="Q103" s="67"/>
      <c r="R103" s="67"/>
      <c r="S103" s="67"/>
      <c r="T103" s="68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T103" s="20" t="s">
        <v>152</v>
      </c>
      <c r="AU103" s="20" t="s">
        <v>77</v>
      </c>
    </row>
    <row r="104" spans="1:65" s="2" customFormat="1" ht="16.5" customHeight="1">
      <c r="A104" s="37"/>
      <c r="B104" s="38"/>
      <c r="C104" s="168" t="s">
        <v>199</v>
      </c>
      <c r="D104" s="168" t="s">
        <v>145</v>
      </c>
      <c r="E104" s="169" t="s">
        <v>2180</v>
      </c>
      <c r="F104" s="170" t="s">
        <v>2181</v>
      </c>
      <c r="G104" s="171" t="s">
        <v>2182</v>
      </c>
      <c r="H104" s="172">
        <v>1</v>
      </c>
      <c r="I104" s="173"/>
      <c r="J104" s="174">
        <f>ROUND(I104*H104,2)</f>
        <v>0</v>
      </c>
      <c r="K104" s="170" t="s">
        <v>19</v>
      </c>
      <c r="L104" s="42"/>
      <c r="M104" s="175" t="s">
        <v>19</v>
      </c>
      <c r="N104" s="176" t="s">
        <v>40</v>
      </c>
      <c r="O104" s="67"/>
      <c r="P104" s="177">
        <f>O104*H104</f>
        <v>0</v>
      </c>
      <c r="Q104" s="177">
        <v>0</v>
      </c>
      <c r="R104" s="177">
        <f>Q104*H104</f>
        <v>0</v>
      </c>
      <c r="S104" s="177">
        <v>0</v>
      </c>
      <c r="T104" s="178">
        <f>S104*H104</f>
        <v>0</v>
      </c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R104" s="179" t="s">
        <v>165</v>
      </c>
      <c r="AT104" s="179" t="s">
        <v>145</v>
      </c>
      <c r="AU104" s="179" t="s">
        <v>77</v>
      </c>
      <c r="AY104" s="20" t="s">
        <v>144</v>
      </c>
      <c r="BE104" s="180">
        <f>IF(N104="základní",J104,0)</f>
        <v>0</v>
      </c>
      <c r="BF104" s="180">
        <f>IF(N104="snížená",J104,0)</f>
        <v>0</v>
      </c>
      <c r="BG104" s="180">
        <f>IF(N104="zákl. přenesená",J104,0)</f>
        <v>0</v>
      </c>
      <c r="BH104" s="180">
        <f>IF(N104="sníž. přenesená",J104,0)</f>
        <v>0</v>
      </c>
      <c r="BI104" s="180">
        <f>IF(N104="nulová",J104,0)</f>
        <v>0</v>
      </c>
      <c r="BJ104" s="20" t="s">
        <v>77</v>
      </c>
      <c r="BK104" s="180">
        <f>ROUND(I104*H104,2)</f>
        <v>0</v>
      </c>
      <c r="BL104" s="20" t="s">
        <v>165</v>
      </c>
      <c r="BM104" s="179" t="s">
        <v>2183</v>
      </c>
    </row>
    <row r="105" spans="1:65" s="2" customFormat="1" ht="11.25">
      <c r="A105" s="37"/>
      <c r="B105" s="38"/>
      <c r="C105" s="39"/>
      <c r="D105" s="181" t="s">
        <v>152</v>
      </c>
      <c r="E105" s="39"/>
      <c r="F105" s="182" t="s">
        <v>2181</v>
      </c>
      <c r="G105" s="39"/>
      <c r="H105" s="39"/>
      <c r="I105" s="183"/>
      <c r="J105" s="39"/>
      <c r="K105" s="39"/>
      <c r="L105" s="42"/>
      <c r="M105" s="184"/>
      <c r="N105" s="185"/>
      <c r="O105" s="67"/>
      <c r="P105" s="67"/>
      <c r="Q105" s="67"/>
      <c r="R105" s="67"/>
      <c r="S105" s="67"/>
      <c r="T105" s="68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T105" s="20" t="s">
        <v>152</v>
      </c>
      <c r="AU105" s="20" t="s">
        <v>77</v>
      </c>
    </row>
    <row r="106" spans="1:65" s="11" customFormat="1" ht="25.9" customHeight="1">
      <c r="B106" s="154"/>
      <c r="C106" s="155"/>
      <c r="D106" s="156" t="s">
        <v>68</v>
      </c>
      <c r="E106" s="157" t="s">
        <v>184</v>
      </c>
      <c r="F106" s="157" t="s">
        <v>2184</v>
      </c>
      <c r="G106" s="155"/>
      <c r="H106" s="155"/>
      <c r="I106" s="158"/>
      <c r="J106" s="159">
        <f>BK106</f>
        <v>0</v>
      </c>
      <c r="K106" s="155"/>
      <c r="L106" s="160"/>
      <c r="M106" s="161"/>
      <c r="N106" s="162"/>
      <c r="O106" s="162"/>
      <c r="P106" s="163">
        <f>SUM(P107:P128)</f>
        <v>0</v>
      </c>
      <c r="Q106" s="162"/>
      <c r="R106" s="163">
        <f>SUM(R107:R128)</f>
        <v>0</v>
      </c>
      <c r="S106" s="162"/>
      <c r="T106" s="164">
        <f>SUM(T107:T128)</f>
        <v>0</v>
      </c>
      <c r="AR106" s="165" t="s">
        <v>77</v>
      </c>
      <c r="AT106" s="166" t="s">
        <v>68</v>
      </c>
      <c r="AU106" s="166" t="s">
        <v>69</v>
      </c>
      <c r="AY106" s="165" t="s">
        <v>144</v>
      </c>
      <c r="BK106" s="167">
        <f>SUM(BK107:BK128)</f>
        <v>0</v>
      </c>
    </row>
    <row r="107" spans="1:65" s="2" customFormat="1" ht="16.5" customHeight="1">
      <c r="A107" s="37"/>
      <c r="B107" s="38"/>
      <c r="C107" s="168" t="s">
        <v>204</v>
      </c>
      <c r="D107" s="168" t="s">
        <v>145</v>
      </c>
      <c r="E107" s="169" t="s">
        <v>2185</v>
      </c>
      <c r="F107" s="170" t="s">
        <v>2186</v>
      </c>
      <c r="G107" s="171" t="s">
        <v>243</v>
      </c>
      <c r="H107" s="172">
        <v>54</v>
      </c>
      <c r="I107" s="173"/>
      <c r="J107" s="174">
        <f>ROUND(I107*H107,2)</f>
        <v>0</v>
      </c>
      <c r="K107" s="170" t="s">
        <v>19</v>
      </c>
      <c r="L107" s="42"/>
      <c r="M107" s="175" t="s">
        <v>19</v>
      </c>
      <c r="N107" s="176" t="s">
        <v>40</v>
      </c>
      <c r="O107" s="67"/>
      <c r="P107" s="177">
        <f>O107*H107</f>
        <v>0</v>
      </c>
      <c r="Q107" s="177">
        <v>0</v>
      </c>
      <c r="R107" s="177">
        <f>Q107*H107</f>
        <v>0</v>
      </c>
      <c r="S107" s="177">
        <v>0</v>
      </c>
      <c r="T107" s="178">
        <f>S107*H107</f>
        <v>0</v>
      </c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R107" s="179" t="s">
        <v>165</v>
      </c>
      <c r="AT107" s="179" t="s">
        <v>145</v>
      </c>
      <c r="AU107" s="179" t="s">
        <v>77</v>
      </c>
      <c r="AY107" s="20" t="s">
        <v>144</v>
      </c>
      <c r="BE107" s="180">
        <f>IF(N107="základní",J107,0)</f>
        <v>0</v>
      </c>
      <c r="BF107" s="180">
        <f>IF(N107="snížená",J107,0)</f>
        <v>0</v>
      </c>
      <c r="BG107" s="180">
        <f>IF(N107="zákl. přenesená",J107,0)</f>
        <v>0</v>
      </c>
      <c r="BH107" s="180">
        <f>IF(N107="sníž. přenesená",J107,0)</f>
        <v>0</v>
      </c>
      <c r="BI107" s="180">
        <f>IF(N107="nulová",J107,0)</f>
        <v>0</v>
      </c>
      <c r="BJ107" s="20" t="s">
        <v>77</v>
      </c>
      <c r="BK107" s="180">
        <f>ROUND(I107*H107,2)</f>
        <v>0</v>
      </c>
      <c r="BL107" s="20" t="s">
        <v>165</v>
      </c>
      <c r="BM107" s="179" t="s">
        <v>2187</v>
      </c>
    </row>
    <row r="108" spans="1:65" s="2" customFormat="1" ht="11.25">
      <c r="A108" s="37"/>
      <c r="B108" s="38"/>
      <c r="C108" s="39"/>
      <c r="D108" s="181" t="s">
        <v>152</v>
      </c>
      <c r="E108" s="39"/>
      <c r="F108" s="182" t="s">
        <v>2186</v>
      </c>
      <c r="G108" s="39"/>
      <c r="H108" s="39"/>
      <c r="I108" s="183"/>
      <c r="J108" s="39"/>
      <c r="K108" s="39"/>
      <c r="L108" s="42"/>
      <c r="M108" s="184"/>
      <c r="N108" s="185"/>
      <c r="O108" s="67"/>
      <c r="P108" s="67"/>
      <c r="Q108" s="67"/>
      <c r="R108" s="67"/>
      <c r="S108" s="67"/>
      <c r="T108" s="68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T108" s="20" t="s">
        <v>152</v>
      </c>
      <c r="AU108" s="20" t="s">
        <v>77</v>
      </c>
    </row>
    <row r="109" spans="1:65" s="2" customFormat="1" ht="16.5" customHeight="1">
      <c r="A109" s="37"/>
      <c r="B109" s="38"/>
      <c r="C109" s="168" t="s">
        <v>209</v>
      </c>
      <c r="D109" s="168" t="s">
        <v>145</v>
      </c>
      <c r="E109" s="169" t="s">
        <v>2188</v>
      </c>
      <c r="F109" s="170" t="s">
        <v>2189</v>
      </c>
      <c r="G109" s="171" t="s">
        <v>243</v>
      </c>
      <c r="H109" s="172">
        <v>10</v>
      </c>
      <c r="I109" s="173"/>
      <c r="J109" s="174">
        <f>ROUND(I109*H109,2)</f>
        <v>0</v>
      </c>
      <c r="K109" s="170" t="s">
        <v>19</v>
      </c>
      <c r="L109" s="42"/>
      <c r="M109" s="175" t="s">
        <v>19</v>
      </c>
      <c r="N109" s="176" t="s">
        <v>40</v>
      </c>
      <c r="O109" s="67"/>
      <c r="P109" s="177">
        <f>O109*H109</f>
        <v>0</v>
      </c>
      <c r="Q109" s="177">
        <v>0</v>
      </c>
      <c r="R109" s="177">
        <f>Q109*H109</f>
        <v>0</v>
      </c>
      <c r="S109" s="177">
        <v>0</v>
      </c>
      <c r="T109" s="178">
        <f>S109*H109</f>
        <v>0</v>
      </c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R109" s="179" t="s">
        <v>165</v>
      </c>
      <c r="AT109" s="179" t="s">
        <v>145</v>
      </c>
      <c r="AU109" s="179" t="s">
        <v>77</v>
      </c>
      <c r="AY109" s="20" t="s">
        <v>144</v>
      </c>
      <c r="BE109" s="180">
        <f>IF(N109="základní",J109,0)</f>
        <v>0</v>
      </c>
      <c r="BF109" s="180">
        <f>IF(N109="snížená",J109,0)</f>
        <v>0</v>
      </c>
      <c r="BG109" s="180">
        <f>IF(N109="zákl. přenesená",J109,0)</f>
        <v>0</v>
      </c>
      <c r="BH109" s="180">
        <f>IF(N109="sníž. přenesená",J109,0)</f>
        <v>0</v>
      </c>
      <c r="BI109" s="180">
        <f>IF(N109="nulová",J109,0)</f>
        <v>0</v>
      </c>
      <c r="BJ109" s="20" t="s">
        <v>77</v>
      </c>
      <c r="BK109" s="180">
        <f>ROUND(I109*H109,2)</f>
        <v>0</v>
      </c>
      <c r="BL109" s="20" t="s">
        <v>165</v>
      </c>
      <c r="BM109" s="179" t="s">
        <v>2190</v>
      </c>
    </row>
    <row r="110" spans="1:65" s="2" customFormat="1" ht="11.25">
      <c r="A110" s="37"/>
      <c r="B110" s="38"/>
      <c r="C110" s="39"/>
      <c r="D110" s="181" t="s">
        <v>152</v>
      </c>
      <c r="E110" s="39"/>
      <c r="F110" s="182" t="s">
        <v>2189</v>
      </c>
      <c r="G110" s="39"/>
      <c r="H110" s="39"/>
      <c r="I110" s="183"/>
      <c r="J110" s="39"/>
      <c r="K110" s="39"/>
      <c r="L110" s="42"/>
      <c r="M110" s="184"/>
      <c r="N110" s="185"/>
      <c r="O110" s="67"/>
      <c r="P110" s="67"/>
      <c r="Q110" s="67"/>
      <c r="R110" s="67"/>
      <c r="S110" s="67"/>
      <c r="T110" s="68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T110" s="20" t="s">
        <v>152</v>
      </c>
      <c r="AU110" s="20" t="s">
        <v>77</v>
      </c>
    </row>
    <row r="111" spans="1:65" s="2" customFormat="1" ht="16.5" customHeight="1">
      <c r="A111" s="37"/>
      <c r="B111" s="38"/>
      <c r="C111" s="168" t="s">
        <v>313</v>
      </c>
      <c r="D111" s="168" t="s">
        <v>145</v>
      </c>
      <c r="E111" s="169" t="s">
        <v>2191</v>
      </c>
      <c r="F111" s="170" t="s">
        <v>2192</v>
      </c>
      <c r="G111" s="171" t="s">
        <v>243</v>
      </c>
      <c r="H111" s="172">
        <v>44</v>
      </c>
      <c r="I111" s="173"/>
      <c r="J111" s="174">
        <f>ROUND(I111*H111,2)</f>
        <v>0</v>
      </c>
      <c r="K111" s="170" t="s">
        <v>19</v>
      </c>
      <c r="L111" s="42"/>
      <c r="M111" s="175" t="s">
        <v>19</v>
      </c>
      <c r="N111" s="176" t="s">
        <v>40</v>
      </c>
      <c r="O111" s="67"/>
      <c r="P111" s="177">
        <f>O111*H111</f>
        <v>0</v>
      </c>
      <c r="Q111" s="177">
        <v>0</v>
      </c>
      <c r="R111" s="177">
        <f>Q111*H111</f>
        <v>0</v>
      </c>
      <c r="S111" s="177">
        <v>0</v>
      </c>
      <c r="T111" s="178">
        <f>S111*H111</f>
        <v>0</v>
      </c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R111" s="179" t="s">
        <v>165</v>
      </c>
      <c r="AT111" s="179" t="s">
        <v>145</v>
      </c>
      <c r="AU111" s="179" t="s">
        <v>77</v>
      </c>
      <c r="AY111" s="20" t="s">
        <v>144</v>
      </c>
      <c r="BE111" s="180">
        <f>IF(N111="základní",J111,0)</f>
        <v>0</v>
      </c>
      <c r="BF111" s="180">
        <f>IF(N111="snížená",J111,0)</f>
        <v>0</v>
      </c>
      <c r="BG111" s="180">
        <f>IF(N111="zákl. přenesená",J111,0)</f>
        <v>0</v>
      </c>
      <c r="BH111" s="180">
        <f>IF(N111="sníž. přenesená",J111,0)</f>
        <v>0</v>
      </c>
      <c r="BI111" s="180">
        <f>IF(N111="nulová",J111,0)</f>
        <v>0</v>
      </c>
      <c r="BJ111" s="20" t="s">
        <v>77</v>
      </c>
      <c r="BK111" s="180">
        <f>ROUND(I111*H111,2)</f>
        <v>0</v>
      </c>
      <c r="BL111" s="20" t="s">
        <v>165</v>
      </c>
      <c r="BM111" s="179" t="s">
        <v>2193</v>
      </c>
    </row>
    <row r="112" spans="1:65" s="2" customFormat="1" ht="11.25">
      <c r="A112" s="37"/>
      <c r="B112" s="38"/>
      <c r="C112" s="39"/>
      <c r="D112" s="181" t="s">
        <v>152</v>
      </c>
      <c r="E112" s="39"/>
      <c r="F112" s="182" t="s">
        <v>2192</v>
      </c>
      <c r="G112" s="39"/>
      <c r="H112" s="39"/>
      <c r="I112" s="183"/>
      <c r="J112" s="39"/>
      <c r="K112" s="39"/>
      <c r="L112" s="42"/>
      <c r="M112" s="184"/>
      <c r="N112" s="185"/>
      <c r="O112" s="67"/>
      <c r="P112" s="67"/>
      <c r="Q112" s="67"/>
      <c r="R112" s="67"/>
      <c r="S112" s="67"/>
      <c r="T112" s="68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T112" s="20" t="s">
        <v>152</v>
      </c>
      <c r="AU112" s="20" t="s">
        <v>77</v>
      </c>
    </row>
    <row r="113" spans="1:65" s="2" customFormat="1" ht="24.2" customHeight="1">
      <c r="A113" s="37"/>
      <c r="B113" s="38"/>
      <c r="C113" s="168" t="s">
        <v>8</v>
      </c>
      <c r="D113" s="168" t="s">
        <v>145</v>
      </c>
      <c r="E113" s="169" t="s">
        <v>2194</v>
      </c>
      <c r="F113" s="170" t="s">
        <v>2195</v>
      </c>
      <c r="G113" s="171" t="s">
        <v>2196</v>
      </c>
      <c r="H113" s="172">
        <v>3</v>
      </c>
      <c r="I113" s="173"/>
      <c r="J113" s="174">
        <f>ROUND(I113*H113,2)</f>
        <v>0</v>
      </c>
      <c r="K113" s="170" t="s">
        <v>19</v>
      </c>
      <c r="L113" s="42"/>
      <c r="M113" s="175" t="s">
        <v>19</v>
      </c>
      <c r="N113" s="176" t="s">
        <v>40</v>
      </c>
      <c r="O113" s="67"/>
      <c r="P113" s="177">
        <f>O113*H113</f>
        <v>0</v>
      </c>
      <c r="Q113" s="177">
        <v>0</v>
      </c>
      <c r="R113" s="177">
        <f>Q113*H113</f>
        <v>0</v>
      </c>
      <c r="S113" s="177">
        <v>0</v>
      </c>
      <c r="T113" s="178">
        <f>S113*H113</f>
        <v>0</v>
      </c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R113" s="179" t="s">
        <v>165</v>
      </c>
      <c r="AT113" s="179" t="s">
        <v>145</v>
      </c>
      <c r="AU113" s="179" t="s">
        <v>77</v>
      </c>
      <c r="AY113" s="20" t="s">
        <v>144</v>
      </c>
      <c r="BE113" s="180">
        <f>IF(N113="základní",J113,0)</f>
        <v>0</v>
      </c>
      <c r="BF113" s="180">
        <f>IF(N113="snížená",J113,0)</f>
        <v>0</v>
      </c>
      <c r="BG113" s="180">
        <f>IF(N113="zákl. přenesená",J113,0)</f>
        <v>0</v>
      </c>
      <c r="BH113" s="180">
        <f>IF(N113="sníž. přenesená",J113,0)</f>
        <v>0</v>
      </c>
      <c r="BI113" s="180">
        <f>IF(N113="nulová",J113,0)</f>
        <v>0</v>
      </c>
      <c r="BJ113" s="20" t="s">
        <v>77</v>
      </c>
      <c r="BK113" s="180">
        <f>ROUND(I113*H113,2)</f>
        <v>0</v>
      </c>
      <c r="BL113" s="20" t="s">
        <v>165</v>
      </c>
      <c r="BM113" s="179" t="s">
        <v>2197</v>
      </c>
    </row>
    <row r="114" spans="1:65" s="2" customFormat="1" ht="11.25">
      <c r="A114" s="37"/>
      <c r="B114" s="38"/>
      <c r="C114" s="39"/>
      <c r="D114" s="181" t="s">
        <v>152</v>
      </c>
      <c r="E114" s="39"/>
      <c r="F114" s="182" t="s">
        <v>2195</v>
      </c>
      <c r="G114" s="39"/>
      <c r="H114" s="39"/>
      <c r="I114" s="183"/>
      <c r="J114" s="39"/>
      <c r="K114" s="39"/>
      <c r="L114" s="42"/>
      <c r="M114" s="184"/>
      <c r="N114" s="185"/>
      <c r="O114" s="67"/>
      <c r="P114" s="67"/>
      <c r="Q114" s="67"/>
      <c r="R114" s="67"/>
      <c r="S114" s="67"/>
      <c r="T114" s="68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T114" s="20" t="s">
        <v>152</v>
      </c>
      <c r="AU114" s="20" t="s">
        <v>77</v>
      </c>
    </row>
    <row r="115" spans="1:65" s="2" customFormat="1" ht="24.2" customHeight="1">
      <c r="A115" s="37"/>
      <c r="B115" s="38"/>
      <c r="C115" s="168" t="s">
        <v>408</v>
      </c>
      <c r="D115" s="168" t="s">
        <v>145</v>
      </c>
      <c r="E115" s="169" t="s">
        <v>2198</v>
      </c>
      <c r="F115" s="170" t="s">
        <v>2199</v>
      </c>
      <c r="G115" s="171" t="s">
        <v>2196</v>
      </c>
      <c r="H115" s="172">
        <v>3</v>
      </c>
      <c r="I115" s="173"/>
      <c r="J115" s="174">
        <f>ROUND(I115*H115,2)</f>
        <v>0</v>
      </c>
      <c r="K115" s="170" t="s">
        <v>19</v>
      </c>
      <c r="L115" s="42"/>
      <c r="M115" s="175" t="s">
        <v>19</v>
      </c>
      <c r="N115" s="176" t="s">
        <v>40</v>
      </c>
      <c r="O115" s="67"/>
      <c r="P115" s="177">
        <f>O115*H115</f>
        <v>0</v>
      </c>
      <c r="Q115" s="177">
        <v>0</v>
      </c>
      <c r="R115" s="177">
        <f>Q115*H115</f>
        <v>0</v>
      </c>
      <c r="S115" s="177">
        <v>0</v>
      </c>
      <c r="T115" s="178">
        <f>S115*H115</f>
        <v>0</v>
      </c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R115" s="179" t="s">
        <v>165</v>
      </c>
      <c r="AT115" s="179" t="s">
        <v>145</v>
      </c>
      <c r="AU115" s="179" t="s">
        <v>77</v>
      </c>
      <c r="AY115" s="20" t="s">
        <v>144</v>
      </c>
      <c r="BE115" s="180">
        <f>IF(N115="základní",J115,0)</f>
        <v>0</v>
      </c>
      <c r="BF115" s="180">
        <f>IF(N115="snížená",J115,0)</f>
        <v>0</v>
      </c>
      <c r="BG115" s="180">
        <f>IF(N115="zákl. přenesená",J115,0)</f>
        <v>0</v>
      </c>
      <c r="BH115" s="180">
        <f>IF(N115="sníž. přenesená",J115,0)</f>
        <v>0</v>
      </c>
      <c r="BI115" s="180">
        <f>IF(N115="nulová",J115,0)</f>
        <v>0</v>
      </c>
      <c r="BJ115" s="20" t="s">
        <v>77</v>
      </c>
      <c r="BK115" s="180">
        <f>ROUND(I115*H115,2)</f>
        <v>0</v>
      </c>
      <c r="BL115" s="20" t="s">
        <v>165</v>
      </c>
      <c r="BM115" s="179" t="s">
        <v>2200</v>
      </c>
    </row>
    <row r="116" spans="1:65" s="2" customFormat="1" ht="11.25">
      <c r="A116" s="37"/>
      <c r="B116" s="38"/>
      <c r="C116" s="39"/>
      <c r="D116" s="181" t="s">
        <v>152</v>
      </c>
      <c r="E116" s="39"/>
      <c r="F116" s="182" t="s">
        <v>2199</v>
      </c>
      <c r="G116" s="39"/>
      <c r="H116" s="39"/>
      <c r="I116" s="183"/>
      <c r="J116" s="39"/>
      <c r="K116" s="39"/>
      <c r="L116" s="42"/>
      <c r="M116" s="184"/>
      <c r="N116" s="185"/>
      <c r="O116" s="67"/>
      <c r="P116" s="67"/>
      <c r="Q116" s="67"/>
      <c r="R116" s="67"/>
      <c r="S116" s="67"/>
      <c r="T116" s="68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T116" s="20" t="s">
        <v>152</v>
      </c>
      <c r="AU116" s="20" t="s">
        <v>77</v>
      </c>
    </row>
    <row r="117" spans="1:65" s="2" customFormat="1" ht="16.5" customHeight="1">
      <c r="A117" s="37"/>
      <c r="B117" s="38"/>
      <c r="C117" s="168" t="s">
        <v>415</v>
      </c>
      <c r="D117" s="168" t="s">
        <v>145</v>
      </c>
      <c r="E117" s="169" t="s">
        <v>2201</v>
      </c>
      <c r="F117" s="170" t="s">
        <v>2202</v>
      </c>
      <c r="G117" s="171" t="s">
        <v>2196</v>
      </c>
      <c r="H117" s="172">
        <v>3</v>
      </c>
      <c r="I117" s="173"/>
      <c r="J117" s="174">
        <f>ROUND(I117*H117,2)</f>
        <v>0</v>
      </c>
      <c r="K117" s="170" t="s">
        <v>19</v>
      </c>
      <c r="L117" s="42"/>
      <c r="M117" s="175" t="s">
        <v>19</v>
      </c>
      <c r="N117" s="176" t="s">
        <v>40</v>
      </c>
      <c r="O117" s="67"/>
      <c r="P117" s="177">
        <f>O117*H117</f>
        <v>0</v>
      </c>
      <c r="Q117" s="177">
        <v>0</v>
      </c>
      <c r="R117" s="177">
        <f>Q117*H117</f>
        <v>0</v>
      </c>
      <c r="S117" s="177">
        <v>0</v>
      </c>
      <c r="T117" s="178">
        <f>S117*H117</f>
        <v>0</v>
      </c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R117" s="179" t="s">
        <v>165</v>
      </c>
      <c r="AT117" s="179" t="s">
        <v>145</v>
      </c>
      <c r="AU117" s="179" t="s">
        <v>77</v>
      </c>
      <c r="AY117" s="20" t="s">
        <v>144</v>
      </c>
      <c r="BE117" s="180">
        <f>IF(N117="základní",J117,0)</f>
        <v>0</v>
      </c>
      <c r="BF117" s="180">
        <f>IF(N117="snížená",J117,0)</f>
        <v>0</v>
      </c>
      <c r="BG117" s="180">
        <f>IF(N117="zákl. přenesená",J117,0)</f>
        <v>0</v>
      </c>
      <c r="BH117" s="180">
        <f>IF(N117="sníž. přenesená",J117,0)</f>
        <v>0</v>
      </c>
      <c r="BI117" s="180">
        <f>IF(N117="nulová",J117,0)</f>
        <v>0</v>
      </c>
      <c r="BJ117" s="20" t="s">
        <v>77</v>
      </c>
      <c r="BK117" s="180">
        <f>ROUND(I117*H117,2)</f>
        <v>0</v>
      </c>
      <c r="BL117" s="20" t="s">
        <v>165</v>
      </c>
      <c r="BM117" s="179" t="s">
        <v>2203</v>
      </c>
    </row>
    <row r="118" spans="1:65" s="2" customFormat="1" ht="11.25">
      <c r="A118" s="37"/>
      <c r="B118" s="38"/>
      <c r="C118" s="39"/>
      <c r="D118" s="181" t="s">
        <v>152</v>
      </c>
      <c r="E118" s="39"/>
      <c r="F118" s="182" t="s">
        <v>2202</v>
      </c>
      <c r="G118" s="39"/>
      <c r="H118" s="39"/>
      <c r="I118" s="183"/>
      <c r="J118" s="39"/>
      <c r="K118" s="39"/>
      <c r="L118" s="42"/>
      <c r="M118" s="184"/>
      <c r="N118" s="185"/>
      <c r="O118" s="67"/>
      <c r="P118" s="67"/>
      <c r="Q118" s="67"/>
      <c r="R118" s="67"/>
      <c r="S118" s="67"/>
      <c r="T118" s="68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T118" s="20" t="s">
        <v>152</v>
      </c>
      <c r="AU118" s="20" t="s">
        <v>77</v>
      </c>
    </row>
    <row r="119" spans="1:65" s="2" customFormat="1" ht="16.5" customHeight="1">
      <c r="A119" s="37"/>
      <c r="B119" s="38"/>
      <c r="C119" s="168" t="s">
        <v>422</v>
      </c>
      <c r="D119" s="168" t="s">
        <v>145</v>
      </c>
      <c r="E119" s="169" t="s">
        <v>2204</v>
      </c>
      <c r="F119" s="170" t="s">
        <v>2205</v>
      </c>
      <c r="G119" s="171" t="s">
        <v>2196</v>
      </c>
      <c r="H119" s="172">
        <v>3</v>
      </c>
      <c r="I119" s="173"/>
      <c r="J119" s="174">
        <f>ROUND(I119*H119,2)</f>
        <v>0</v>
      </c>
      <c r="K119" s="170" t="s">
        <v>19</v>
      </c>
      <c r="L119" s="42"/>
      <c r="M119" s="175" t="s">
        <v>19</v>
      </c>
      <c r="N119" s="176" t="s">
        <v>40</v>
      </c>
      <c r="O119" s="67"/>
      <c r="P119" s="177">
        <f>O119*H119</f>
        <v>0</v>
      </c>
      <c r="Q119" s="177">
        <v>0</v>
      </c>
      <c r="R119" s="177">
        <f>Q119*H119</f>
        <v>0</v>
      </c>
      <c r="S119" s="177">
        <v>0</v>
      </c>
      <c r="T119" s="178">
        <f>S119*H119</f>
        <v>0</v>
      </c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R119" s="179" t="s">
        <v>165</v>
      </c>
      <c r="AT119" s="179" t="s">
        <v>145</v>
      </c>
      <c r="AU119" s="179" t="s">
        <v>77</v>
      </c>
      <c r="AY119" s="20" t="s">
        <v>144</v>
      </c>
      <c r="BE119" s="180">
        <f>IF(N119="základní",J119,0)</f>
        <v>0</v>
      </c>
      <c r="BF119" s="180">
        <f>IF(N119="snížená",J119,0)</f>
        <v>0</v>
      </c>
      <c r="BG119" s="180">
        <f>IF(N119="zákl. přenesená",J119,0)</f>
        <v>0</v>
      </c>
      <c r="BH119" s="180">
        <f>IF(N119="sníž. přenesená",J119,0)</f>
        <v>0</v>
      </c>
      <c r="BI119" s="180">
        <f>IF(N119="nulová",J119,0)</f>
        <v>0</v>
      </c>
      <c r="BJ119" s="20" t="s">
        <v>77</v>
      </c>
      <c r="BK119" s="180">
        <f>ROUND(I119*H119,2)</f>
        <v>0</v>
      </c>
      <c r="BL119" s="20" t="s">
        <v>165</v>
      </c>
      <c r="BM119" s="179" t="s">
        <v>2206</v>
      </c>
    </row>
    <row r="120" spans="1:65" s="2" customFormat="1" ht="11.25">
      <c r="A120" s="37"/>
      <c r="B120" s="38"/>
      <c r="C120" s="39"/>
      <c r="D120" s="181" t="s">
        <v>152</v>
      </c>
      <c r="E120" s="39"/>
      <c r="F120" s="182" t="s">
        <v>2205</v>
      </c>
      <c r="G120" s="39"/>
      <c r="H120" s="39"/>
      <c r="I120" s="183"/>
      <c r="J120" s="39"/>
      <c r="K120" s="39"/>
      <c r="L120" s="42"/>
      <c r="M120" s="184"/>
      <c r="N120" s="185"/>
      <c r="O120" s="67"/>
      <c r="P120" s="67"/>
      <c r="Q120" s="67"/>
      <c r="R120" s="67"/>
      <c r="S120" s="67"/>
      <c r="T120" s="68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T120" s="20" t="s">
        <v>152</v>
      </c>
      <c r="AU120" s="20" t="s">
        <v>77</v>
      </c>
    </row>
    <row r="121" spans="1:65" s="2" customFormat="1" ht="16.5" customHeight="1">
      <c r="A121" s="37"/>
      <c r="B121" s="38"/>
      <c r="C121" s="168" t="s">
        <v>428</v>
      </c>
      <c r="D121" s="168" t="s">
        <v>145</v>
      </c>
      <c r="E121" s="169" t="s">
        <v>2207</v>
      </c>
      <c r="F121" s="170" t="s">
        <v>2208</v>
      </c>
      <c r="G121" s="171" t="s">
        <v>2196</v>
      </c>
      <c r="H121" s="172">
        <v>3</v>
      </c>
      <c r="I121" s="173"/>
      <c r="J121" s="174">
        <f>ROUND(I121*H121,2)</f>
        <v>0</v>
      </c>
      <c r="K121" s="170" t="s">
        <v>19</v>
      </c>
      <c r="L121" s="42"/>
      <c r="M121" s="175" t="s">
        <v>19</v>
      </c>
      <c r="N121" s="176" t="s">
        <v>40</v>
      </c>
      <c r="O121" s="67"/>
      <c r="P121" s="177">
        <f>O121*H121</f>
        <v>0</v>
      </c>
      <c r="Q121" s="177">
        <v>0</v>
      </c>
      <c r="R121" s="177">
        <f>Q121*H121</f>
        <v>0</v>
      </c>
      <c r="S121" s="177">
        <v>0</v>
      </c>
      <c r="T121" s="178">
        <f>S121*H121</f>
        <v>0</v>
      </c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R121" s="179" t="s">
        <v>165</v>
      </c>
      <c r="AT121" s="179" t="s">
        <v>145</v>
      </c>
      <c r="AU121" s="179" t="s">
        <v>77</v>
      </c>
      <c r="AY121" s="20" t="s">
        <v>144</v>
      </c>
      <c r="BE121" s="180">
        <f>IF(N121="základní",J121,0)</f>
        <v>0</v>
      </c>
      <c r="BF121" s="180">
        <f>IF(N121="snížená",J121,0)</f>
        <v>0</v>
      </c>
      <c r="BG121" s="180">
        <f>IF(N121="zákl. přenesená",J121,0)</f>
        <v>0</v>
      </c>
      <c r="BH121" s="180">
        <f>IF(N121="sníž. přenesená",J121,0)</f>
        <v>0</v>
      </c>
      <c r="BI121" s="180">
        <f>IF(N121="nulová",J121,0)</f>
        <v>0</v>
      </c>
      <c r="BJ121" s="20" t="s">
        <v>77</v>
      </c>
      <c r="BK121" s="180">
        <f>ROUND(I121*H121,2)</f>
        <v>0</v>
      </c>
      <c r="BL121" s="20" t="s">
        <v>165</v>
      </c>
      <c r="BM121" s="179" t="s">
        <v>2209</v>
      </c>
    </row>
    <row r="122" spans="1:65" s="2" customFormat="1" ht="11.25">
      <c r="A122" s="37"/>
      <c r="B122" s="38"/>
      <c r="C122" s="39"/>
      <c r="D122" s="181" t="s">
        <v>152</v>
      </c>
      <c r="E122" s="39"/>
      <c r="F122" s="182" t="s">
        <v>2208</v>
      </c>
      <c r="G122" s="39"/>
      <c r="H122" s="39"/>
      <c r="I122" s="183"/>
      <c r="J122" s="39"/>
      <c r="K122" s="39"/>
      <c r="L122" s="42"/>
      <c r="M122" s="184"/>
      <c r="N122" s="185"/>
      <c r="O122" s="67"/>
      <c r="P122" s="67"/>
      <c r="Q122" s="67"/>
      <c r="R122" s="67"/>
      <c r="S122" s="67"/>
      <c r="T122" s="68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T122" s="20" t="s">
        <v>152</v>
      </c>
      <c r="AU122" s="20" t="s">
        <v>77</v>
      </c>
    </row>
    <row r="123" spans="1:65" s="2" customFormat="1" ht="24.2" customHeight="1">
      <c r="A123" s="37"/>
      <c r="B123" s="38"/>
      <c r="C123" s="168" t="s">
        <v>268</v>
      </c>
      <c r="D123" s="168" t="s">
        <v>145</v>
      </c>
      <c r="E123" s="169" t="s">
        <v>2210</v>
      </c>
      <c r="F123" s="170" t="s">
        <v>2211</v>
      </c>
      <c r="G123" s="171" t="s">
        <v>1847</v>
      </c>
      <c r="H123" s="172">
        <v>3</v>
      </c>
      <c r="I123" s="173"/>
      <c r="J123" s="174">
        <f>ROUND(I123*H123,2)</f>
        <v>0</v>
      </c>
      <c r="K123" s="170" t="s">
        <v>19</v>
      </c>
      <c r="L123" s="42"/>
      <c r="M123" s="175" t="s">
        <v>19</v>
      </c>
      <c r="N123" s="176" t="s">
        <v>40</v>
      </c>
      <c r="O123" s="67"/>
      <c r="P123" s="177">
        <f>O123*H123</f>
        <v>0</v>
      </c>
      <c r="Q123" s="177">
        <v>0</v>
      </c>
      <c r="R123" s="177">
        <f>Q123*H123</f>
        <v>0</v>
      </c>
      <c r="S123" s="177">
        <v>0</v>
      </c>
      <c r="T123" s="178">
        <f>S123*H123</f>
        <v>0</v>
      </c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R123" s="179" t="s">
        <v>165</v>
      </c>
      <c r="AT123" s="179" t="s">
        <v>145</v>
      </c>
      <c r="AU123" s="179" t="s">
        <v>77</v>
      </c>
      <c r="AY123" s="20" t="s">
        <v>144</v>
      </c>
      <c r="BE123" s="180">
        <f>IF(N123="základní",J123,0)</f>
        <v>0</v>
      </c>
      <c r="BF123" s="180">
        <f>IF(N123="snížená",J123,0)</f>
        <v>0</v>
      </c>
      <c r="BG123" s="180">
        <f>IF(N123="zákl. přenesená",J123,0)</f>
        <v>0</v>
      </c>
      <c r="BH123" s="180">
        <f>IF(N123="sníž. přenesená",J123,0)</f>
        <v>0</v>
      </c>
      <c r="BI123" s="180">
        <f>IF(N123="nulová",J123,0)</f>
        <v>0</v>
      </c>
      <c r="BJ123" s="20" t="s">
        <v>77</v>
      </c>
      <c r="BK123" s="180">
        <f>ROUND(I123*H123,2)</f>
        <v>0</v>
      </c>
      <c r="BL123" s="20" t="s">
        <v>165</v>
      </c>
      <c r="BM123" s="179" t="s">
        <v>2212</v>
      </c>
    </row>
    <row r="124" spans="1:65" s="2" customFormat="1" ht="11.25">
      <c r="A124" s="37"/>
      <c r="B124" s="38"/>
      <c r="C124" s="39"/>
      <c r="D124" s="181" t="s">
        <v>152</v>
      </c>
      <c r="E124" s="39"/>
      <c r="F124" s="182" t="s">
        <v>2211</v>
      </c>
      <c r="G124" s="39"/>
      <c r="H124" s="39"/>
      <c r="I124" s="183"/>
      <c r="J124" s="39"/>
      <c r="K124" s="39"/>
      <c r="L124" s="42"/>
      <c r="M124" s="184"/>
      <c r="N124" s="185"/>
      <c r="O124" s="67"/>
      <c r="P124" s="67"/>
      <c r="Q124" s="67"/>
      <c r="R124" s="67"/>
      <c r="S124" s="67"/>
      <c r="T124" s="68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T124" s="20" t="s">
        <v>152</v>
      </c>
      <c r="AU124" s="20" t="s">
        <v>77</v>
      </c>
    </row>
    <row r="125" spans="1:65" s="2" customFormat="1" ht="16.5" customHeight="1">
      <c r="A125" s="37"/>
      <c r="B125" s="38"/>
      <c r="C125" s="168" t="s">
        <v>7</v>
      </c>
      <c r="D125" s="168" t="s">
        <v>145</v>
      </c>
      <c r="E125" s="169" t="s">
        <v>2213</v>
      </c>
      <c r="F125" s="170" t="s">
        <v>2214</v>
      </c>
      <c r="G125" s="171" t="s">
        <v>492</v>
      </c>
      <c r="H125" s="172">
        <v>1</v>
      </c>
      <c r="I125" s="173"/>
      <c r="J125" s="174">
        <f>ROUND(I125*H125,2)</f>
        <v>0</v>
      </c>
      <c r="K125" s="170" t="s">
        <v>19</v>
      </c>
      <c r="L125" s="42"/>
      <c r="M125" s="175" t="s">
        <v>19</v>
      </c>
      <c r="N125" s="176" t="s">
        <v>40</v>
      </c>
      <c r="O125" s="67"/>
      <c r="P125" s="177">
        <f>O125*H125</f>
        <v>0</v>
      </c>
      <c r="Q125" s="177">
        <v>0</v>
      </c>
      <c r="R125" s="177">
        <f>Q125*H125</f>
        <v>0</v>
      </c>
      <c r="S125" s="177">
        <v>0</v>
      </c>
      <c r="T125" s="178">
        <f>S125*H125</f>
        <v>0</v>
      </c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R125" s="179" t="s">
        <v>165</v>
      </c>
      <c r="AT125" s="179" t="s">
        <v>145</v>
      </c>
      <c r="AU125" s="179" t="s">
        <v>77</v>
      </c>
      <c r="AY125" s="20" t="s">
        <v>144</v>
      </c>
      <c r="BE125" s="180">
        <f>IF(N125="základní",J125,0)</f>
        <v>0</v>
      </c>
      <c r="BF125" s="180">
        <f>IF(N125="snížená",J125,0)</f>
        <v>0</v>
      </c>
      <c r="BG125" s="180">
        <f>IF(N125="zákl. přenesená",J125,0)</f>
        <v>0</v>
      </c>
      <c r="BH125" s="180">
        <f>IF(N125="sníž. přenesená",J125,0)</f>
        <v>0</v>
      </c>
      <c r="BI125" s="180">
        <f>IF(N125="nulová",J125,0)</f>
        <v>0</v>
      </c>
      <c r="BJ125" s="20" t="s">
        <v>77</v>
      </c>
      <c r="BK125" s="180">
        <f>ROUND(I125*H125,2)</f>
        <v>0</v>
      </c>
      <c r="BL125" s="20" t="s">
        <v>165</v>
      </c>
      <c r="BM125" s="179" t="s">
        <v>2215</v>
      </c>
    </row>
    <row r="126" spans="1:65" s="2" customFormat="1" ht="11.25">
      <c r="A126" s="37"/>
      <c r="B126" s="38"/>
      <c r="C126" s="39"/>
      <c r="D126" s="181" t="s">
        <v>152</v>
      </c>
      <c r="E126" s="39"/>
      <c r="F126" s="182" t="s">
        <v>2214</v>
      </c>
      <c r="G126" s="39"/>
      <c r="H126" s="39"/>
      <c r="I126" s="183"/>
      <c r="J126" s="39"/>
      <c r="K126" s="39"/>
      <c r="L126" s="42"/>
      <c r="M126" s="184"/>
      <c r="N126" s="185"/>
      <c r="O126" s="67"/>
      <c r="P126" s="67"/>
      <c r="Q126" s="67"/>
      <c r="R126" s="67"/>
      <c r="S126" s="67"/>
      <c r="T126" s="68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T126" s="20" t="s">
        <v>152</v>
      </c>
      <c r="AU126" s="20" t="s">
        <v>77</v>
      </c>
    </row>
    <row r="127" spans="1:65" s="2" customFormat="1" ht="16.5" customHeight="1">
      <c r="A127" s="37"/>
      <c r="B127" s="38"/>
      <c r="C127" s="168" t="s">
        <v>441</v>
      </c>
      <c r="D127" s="168" t="s">
        <v>145</v>
      </c>
      <c r="E127" s="169" t="s">
        <v>2216</v>
      </c>
      <c r="F127" s="170" t="s">
        <v>2217</v>
      </c>
      <c r="G127" s="171" t="s">
        <v>1847</v>
      </c>
      <c r="H127" s="172">
        <v>3</v>
      </c>
      <c r="I127" s="173"/>
      <c r="J127" s="174">
        <f>ROUND(I127*H127,2)</f>
        <v>0</v>
      </c>
      <c r="K127" s="170" t="s">
        <v>19</v>
      </c>
      <c r="L127" s="42"/>
      <c r="M127" s="175" t="s">
        <v>19</v>
      </c>
      <c r="N127" s="176" t="s">
        <v>40</v>
      </c>
      <c r="O127" s="67"/>
      <c r="P127" s="177">
        <f>O127*H127</f>
        <v>0</v>
      </c>
      <c r="Q127" s="177">
        <v>0</v>
      </c>
      <c r="R127" s="177">
        <f>Q127*H127</f>
        <v>0</v>
      </c>
      <c r="S127" s="177">
        <v>0</v>
      </c>
      <c r="T127" s="178">
        <f>S127*H127</f>
        <v>0</v>
      </c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R127" s="179" t="s">
        <v>165</v>
      </c>
      <c r="AT127" s="179" t="s">
        <v>145</v>
      </c>
      <c r="AU127" s="179" t="s">
        <v>77</v>
      </c>
      <c r="AY127" s="20" t="s">
        <v>144</v>
      </c>
      <c r="BE127" s="180">
        <f>IF(N127="základní",J127,0)</f>
        <v>0</v>
      </c>
      <c r="BF127" s="180">
        <f>IF(N127="snížená",J127,0)</f>
        <v>0</v>
      </c>
      <c r="BG127" s="180">
        <f>IF(N127="zákl. přenesená",J127,0)</f>
        <v>0</v>
      </c>
      <c r="BH127" s="180">
        <f>IF(N127="sníž. přenesená",J127,0)</f>
        <v>0</v>
      </c>
      <c r="BI127" s="180">
        <f>IF(N127="nulová",J127,0)</f>
        <v>0</v>
      </c>
      <c r="BJ127" s="20" t="s">
        <v>77</v>
      </c>
      <c r="BK127" s="180">
        <f>ROUND(I127*H127,2)</f>
        <v>0</v>
      </c>
      <c r="BL127" s="20" t="s">
        <v>165</v>
      </c>
      <c r="BM127" s="179" t="s">
        <v>2218</v>
      </c>
    </row>
    <row r="128" spans="1:65" s="2" customFormat="1" ht="11.25">
      <c r="A128" s="37"/>
      <c r="B128" s="38"/>
      <c r="C128" s="39"/>
      <c r="D128" s="181" t="s">
        <v>152</v>
      </c>
      <c r="E128" s="39"/>
      <c r="F128" s="182" t="s">
        <v>2217</v>
      </c>
      <c r="G128" s="39"/>
      <c r="H128" s="39"/>
      <c r="I128" s="183"/>
      <c r="J128" s="39"/>
      <c r="K128" s="39"/>
      <c r="L128" s="42"/>
      <c r="M128" s="184"/>
      <c r="N128" s="185"/>
      <c r="O128" s="67"/>
      <c r="P128" s="67"/>
      <c r="Q128" s="67"/>
      <c r="R128" s="67"/>
      <c r="S128" s="67"/>
      <c r="T128" s="68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T128" s="20" t="s">
        <v>152</v>
      </c>
      <c r="AU128" s="20" t="s">
        <v>77</v>
      </c>
    </row>
    <row r="129" spans="1:65" s="11" customFormat="1" ht="25.9" customHeight="1">
      <c r="B129" s="154"/>
      <c r="C129" s="155"/>
      <c r="D129" s="156" t="s">
        <v>68</v>
      </c>
      <c r="E129" s="157" t="s">
        <v>1419</v>
      </c>
      <c r="F129" s="157" t="s">
        <v>2219</v>
      </c>
      <c r="G129" s="155"/>
      <c r="H129" s="155"/>
      <c r="I129" s="158"/>
      <c r="J129" s="159">
        <f>BK129</f>
        <v>0</v>
      </c>
      <c r="K129" s="155"/>
      <c r="L129" s="160"/>
      <c r="M129" s="161"/>
      <c r="N129" s="162"/>
      <c r="O129" s="162"/>
      <c r="P129" s="163">
        <f>SUM(P130:P135)</f>
        <v>0</v>
      </c>
      <c r="Q129" s="162"/>
      <c r="R129" s="163">
        <f>SUM(R130:R135)</f>
        <v>0</v>
      </c>
      <c r="S129" s="162"/>
      <c r="T129" s="164">
        <f>SUM(T130:T135)</f>
        <v>0</v>
      </c>
      <c r="AR129" s="165" t="s">
        <v>77</v>
      </c>
      <c r="AT129" s="166" t="s">
        <v>68</v>
      </c>
      <c r="AU129" s="166" t="s">
        <v>69</v>
      </c>
      <c r="AY129" s="165" t="s">
        <v>144</v>
      </c>
      <c r="BK129" s="167">
        <f>SUM(BK130:BK135)</f>
        <v>0</v>
      </c>
    </row>
    <row r="130" spans="1:65" s="2" customFormat="1" ht="16.5" customHeight="1">
      <c r="A130" s="37"/>
      <c r="B130" s="38"/>
      <c r="C130" s="168" t="s">
        <v>446</v>
      </c>
      <c r="D130" s="168" t="s">
        <v>145</v>
      </c>
      <c r="E130" s="169" t="s">
        <v>2220</v>
      </c>
      <c r="F130" s="170" t="s">
        <v>2221</v>
      </c>
      <c r="G130" s="171" t="s">
        <v>2222</v>
      </c>
      <c r="H130" s="172">
        <v>20</v>
      </c>
      <c r="I130" s="173"/>
      <c r="J130" s="174">
        <f>ROUND(I130*H130,2)</f>
        <v>0</v>
      </c>
      <c r="K130" s="170" t="s">
        <v>19</v>
      </c>
      <c r="L130" s="42"/>
      <c r="M130" s="175" t="s">
        <v>19</v>
      </c>
      <c r="N130" s="176" t="s">
        <v>40</v>
      </c>
      <c r="O130" s="67"/>
      <c r="P130" s="177">
        <f>O130*H130</f>
        <v>0</v>
      </c>
      <c r="Q130" s="177">
        <v>0</v>
      </c>
      <c r="R130" s="177">
        <f>Q130*H130</f>
        <v>0</v>
      </c>
      <c r="S130" s="177">
        <v>0</v>
      </c>
      <c r="T130" s="178">
        <f>S130*H130</f>
        <v>0</v>
      </c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R130" s="179" t="s">
        <v>165</v>
      </c>
      <c r="AT130" s="179" t="s">
        <v>145</v>
      </c>
      <c r="AU130" s="179" t="s">
        <v>77</v>
      </c>
      <c r="AY130" s="20" t="s">
        <v>144</v>
      </c>
      <c r="BE130" s="180">
        <f>IF(N130="základní",J130,0)</f>
        <v>0</v>
      </c>
      <c r="BF130" s="180">
        <f>IF(N130="snížená",J130,0)</f>
        <v>0</v>
      </c>
      <c r="BG130" s="180">
        <f>IF(N130="zákl. přenesená",J130,0)</f>
        <v>0</v>
      </c>
      <c r="BH130" s="180">
        <f>IF(N130="sníž. přenesená",J130,0)</f>
        <v>0</v>
      </c>
      <c r="BI130" s="180">
        <f>IF(N130="nulová",J130,0)</f>
        <v>0</v>
      </c>
      <c r="BJ130" s="20" t="s">
        <v>77</v>
      </c>
      <c r="BK130" s="180">
        <f>ROUND(I130*H130,2)</f>
        <v>0</v>
      </c>
      <c r="BL130" s="20" t="s">
        <v>165</v>
      </c>
      <c r="BM130" s="179" t="s">
        <v>2223</v>
      </c>
    </row>
    <row r="131" spans="1:65" s="2" customFormat="1" ht="11.25">
      <c r="A131" s="37"/>
      <c r="B131" s="38"/>
      <c r="C131" s="39"/>
      <c r="D131" s="181" t="s">
        <v>152</v>
      </c>
      <c r="E131" s="39"/>
      <c r="F131" s="182" t="s">
        <v>2221</v>
      </c>
      <c r="G131" s="39"/>
      <c r="H131" s="39"/>
      <c r="I131" s="183"/>
      <c r="J131" s="39"/>
      <c r="K131" s="39"/>
      <c r="L131" s="42"/>
      <c r="M131" s="184"/>
      <c r="N131" s="185"/>
      <c r="O131" s="67"/>
      <c r="P131" s="67"/>
      <c r="Q131" s="67"/>
      <c r="R131" s="67"/>
      <c r="S131" s="67"/>
      <c r="T131" s="68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T131" s="20" t="s">
        <v>152</v>
      </c>
      <c r="AU131" s="20" t="s">
        <v>77</v>
      </c>
    </row>
    <row r="132" spans="1:65" s="2" customFormat="1" ht="16.5" customHeight="1">
      <c r="A132" s="37"/>
      <c r="B132" s="38"/>
      <c r="C132" s="168" t="s">
        <v>451</v>
      </c>
      <c r="D132" s="168" t="s">
        <v>145</v>
      </c>
      <c r="E132" s="169" t="s">
        <v>2224</v>
      </c>
      <c r="F132" s="170" t="s">
        <v>2225</v>
      </c>
      <c r="G132" s="171" t="s">
        <v>296</v>
      </c>
      <c r="H132" s="172">
        <v>20</v>
      </c>
      <c r="I132" s="173"/>
      <c r="J132" s="174">
        <f>ROUND(I132*H132,2)</f>
        <v>0</v>
      </c>
      <c r="K132" s="170" t="s">
        <v>19</v>
      </c>
      <c r="L132" s="42"/>
      <c r="M132" s="175" t="s">
        <v>19</v>
      </c>
      <c r="N132" s="176" t="s">
        <v>40</v>
      </c>
      <c r="O132" s="67"/>
      <c r="P132" s="177">
        <f>O132*H132</f>
        <v>0</v>
      </c>
      <c r="Q132" s="177">
        <v>0</v>
      </c>
      <c r="R132" s="177">
        <f>Q132*H132</f>
        <v>0</v>
      </c>
      <c r="S132" s="177">
        <v>0</v>
      </c>
      <c r="T132" s="178">
        <f>S132*H132</f>
        <v>0</v>
      </c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R132" s="179" t="s">
        <v>165</v>
      </c>
      <c r="AT132" s="179" t="s">
        <v>145</v>
      </c>
      <c r="AU132" s="179" t="s">
        <v>77</v>
      </c>
      <c r="AY132" s="20" t="s">
        <v>144</v>
      </c>
      <c r="BE132" s="180">
        <f>IF(N132="základní",J132,0)</f>
        <v>0</v>
      </c>
      <c r="BF132" s="180">
        <f>IF(N132="snížená",J132,0)</f>
        <v>0</v>
      </c>
      <c r="BG132" s="180">
        <f>IF(N132="zákl. přenesená",J132,0)</f>
        <v>0</v>
      </c>
      <c r="BH132" s="180">
        <f>IF(N132="sníž. přenesená",J132,0)</f>
        <v>0</v>
      </c>
      <c r="BI132" s="180">
        <f>IF(N132="nulová",J132,0)</f>
        <v>0</v>
      </c>
      <c r="BJ132" s="20" t="s">
        <v>77</v>
      </c>
      <c r="BK132" s="180">
        <f>ROUND(I132*H132,2)</f>
        <v>0</v>
      </c>
      <c r="BL132" s="20" t="s">
        <v>165</v>
      </c>
      <c r="BM132" s="179" t="s">
        <v>2226</v>
      </c>
    </row>
    <row r="133" spans="1:65" s="2" customFormat="1" ht="11.25">
      <c r="A133" s="37"/>
      <c r="B133" s="38"/>
      <c r="C133" s="39"/>
      <c r="D133" s="181" t="s">
        <v>152</v>
      </c>
      <c r="E133" s="39"/>
      <c r="F133" s="182" t="s">
        <v>2225</v>
      </c>
      <c r="G133" s="39"/>
      <c r="H133" s="39"/>
      <c r="I133" s="183"/>
      <c r="J133" s="39"/>
      <c r="K133" s="39"/>
      <c r="L133" s="42"/>
      <c r="M133" s="184"/>
      <c r="N133" s="185"/>
      <c r="O133" s="67"/>
      <c r="P133" s="67"/>
      <c r="Q133" s="67"/>
      <c r="R133" s="67"/>
      <c r="S133" s="67"/>
      <c r="T133" s="68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T133" s="20" t="s">
        <v>152</v>
      </c>
      <c r="AU133" s="20" t="s">
        <v>77</v>
      </c>
    </row>
    <row r="134" spans="1:65" s="2" customFormat="1" ht="21.75" customHeight="1">
      <c r="A134" s="37"/>
      <c r="B134" s="38"/>
      <c r="C134" s="168" t="s">
        <v>456</v>
      </c>
      <c r="D134" s="168" t="s">
        <v>145</v>
      </c>
      <c r="E134" s="169" t="s">
        <v>2227</v>
      </c>
      <c r="F134" s="170" t="s">
        <v>2228</v>
      </c>
      <c r="G134" s="171" t="s">
        <v>296</v>
      </c>
      <c r="H134" s="172">
        <v>20</v>
      </c>
      <c r="I134" s="173"/>
      <c r="J134" s="174">
        <f>ROUND(I134*H134,2)</f>
        <v>0</v>
      </c>
      <c r="K134" s="170" t="s">
        <v>19</v>
      </c>
      <c r="L134" s="42"/>
      <c r="M134" s="175" t="s">
        <v>19</v>
      </c>
      <c r="N134" s="176" t="s">
        <v>40</v>
      </c>
      <c r="O134" s="67"/>
      <c r="P134" s="177">
        <f>O134*H134</f>
        <v>0</v>
      </c>
      <c r="Q134" s="177">
        <v>0</v>
      </c>
      <c r="R134" s="177">
        <f>Q134*H134</f>
        <v>0</v>
      </c>
      <c r="S134" s="177">
        <v>0</v>
      </c>
      <c r="T134" s="178">
        <f>S134*H134</f>
        <v>0</v>
      </c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R134" s="179" t="s">
        <v>165</v>
      </c>
      <c r="AT134" s="179" t="s">
        <v>145</v>
      </c>
      <c r="AU134" s="179" t="s">
        <v>77</v>
      </c>
      <c r="AY134" s="20" t="s">
        <v>144</v>
      </c>
      <c r="BE134" s="180">
        <f>IF(N134="základní",J134,0)</f>
        <v>0</v>
      </c>
      <c r="BF134" s="180">
        <f>IF(N134="snížená",J134,0)</f>
        <v>0</v>
      </c>
      <c r="BG134" s="180">
        <f>IF(N134="zákl. přenesená",J134,0)</f>
        <v>0</v>
      </c>
      <c r="BH134" s="180">
        <f>IF(N134="sníž. přenesená",J134,0)</f>
        <v>0</v>
      </c>
      <c r="BI134" s="180">
        <f>IF(N134="nulová",J134,0)</f>
        <v>0</v>
      </c>
      <c r="BJ134" s="20" t="s">
        <v>77</v>
      </c>
      <c r="BK134" s="180">
        <f>ROUND(I134*H134,2)</f>
        <v>0</v>
      </c>
      <c r="BL134" s="20" t="s">
        <v>165</v>
      </c>
      <c r="BM134" s="179" t="s">
        <v>2229</v>
      </c>
    </row>
    <row r="135" spans="1:65" s="2" customFormat="1" ht="11.25">
      <c r="A135" s="37"/>
      <c r="B135" s="38"/>
      <c r="C135" s="39"/>
      <c r="D135" s="181" t="s">
        <v>152</v>
      </c>
      <c r="E135" s="39"/>
      <c r="F135" s="182" t="s">
        <v>2228</v>
      </c>
      <c r="G135" s="39"/>
      <c r="H135" s="39"/>
      <c r="I135" s="183"/>
      <c r="J135" s="39"/>
      <c r="K135" s="39"/>
      <c r="L135" s="42"/>
      <c r="M135" s="188"/>
      <c r="N135" s="189"/>
      <c r="O135" s="190"/>
      <c r="P135" s="190"/>
      <c r="Q135" s="190"/>
      <c r="R135" s="190"/>
      <c r="S135" s="190"/>
      <c r="T135" s="191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T135" s="20" t="s">
        <v>152</v>
      </c>
      <c r="AU135" s="20" t="s">
        <v>77</v>
      </c>
    </row>
    <row r="136" spans="1:65" s="2" customFormat="1" ht="6.95" customHeight="1">
      <c r="A136" s="37"/>
      <c r="B136" s="50"/>
      <c r="C136" s="51"/>
      <c r="D136" s="51"/>
      <c r="E136" s="51"/>
      <c r="F136" s="51"/>
      <c r="G136" s="51"/>
      <c r="H136" s="51"/>
      <c r="I136" s="51"/>
      <c r="J136" s="51"/>
      <c r="K136" s="51"/>
      <c r="L136" s="42"/>
      <c r="M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</row>
  </sheetData>
  <sheetProtection algorithmName="SHA-512" hashValue="LA17tTS8HOqOH6HWGAFBLFnU31HmVcvsaBJAGO7LECc8CVg0iqwoUdRtasdZ2/d8Uik+DLjUNUK16gw1laq+Mg==" saltValue="2S2wrAPsKAg7McVuw0IT+c+KCFfLvfz+BCbbX+20icpLnfoRJ7WPF9Ax+2ymvcOqwPGF2zjl1EjT0eMcJfSIIw==" spinCount="100000" sheet="1" objects="1" scenarios="1" formatColumns="0" formatRows="0" autoFilter="0"/>
  <autoFilter ref="C81:K135"/>
  <mergeCells count="9">
    <mergeCell ref="E50:H50"/>
    <mergeCell ref="E72:H72"/>
    <mergeCell ref="E74:H74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14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0" t="s">
        <v>113</v>
      </c>
    </row>
    <row r="3" spans="1:46" s="1" customFormat="1" ht="6.95" customHeight="1"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23"/>
      <c r="AT3" s="20" t="s">
        <v>79</v>
      </c>
    </row>
    <row r="4" spans="1:46" s="1" customFormat="1" ht="24.95" customHeight="1">
      <c r="B4" s="23"/>
      <c r="D4" s="106" t="s">
        <v>120</v>
      </c>
      <c r="L4" s="23"/>
      <c r="M4" s="107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08" t="s">
        <v>16</v>
      </c>
      <c r="L6" s="23"/>
    </row>
    <row r="7" spans="1:46" s="1" customFormat="1" ht="16.5" customHeight="1">
      <c r="B7" s="23"/>
      <c r="E7" s="388" t="str">
        <f>'Rekapitulace stavby'!K6</f>
        <v>Rekonstrukce hřiště SOŠ Třešť_1</v>
      </c>
      <c r="F7" s="389"/>
      <c r="G7" s="389"/>
      <c r="H7" s="389"/>
      <c r="L7" s="23"/>
    </row>
    <row r="8" spans="1:46" s="2" customFormat="1" ht="12" customHeight="1">
      <c r="A8" s="37"/>
      <c r="B8" s="42"/>
      <c r="C8" s="37"/>
      <c r="D8" s="108" t="s">
        <v>121</v>
      </c>
      <c r="E8" s="37"/>
      <c r="F8" s="37"/>
      <c r="G8" s="37"/>
      <c r="H8" s="37"/>
      <c r="I8" s="37"/>
      <c r="J8" s="37"/>
      <c r="K8" s="37"/>
      <c r="L8" s="109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46" s="2" customFormat="1" ht="16.5" customHeight="1">
      <c r="A9" s="37"/>
      <c r="B9" s="42"/>
      <c r="C9" s="37"/>
      <c r="D9" s="37"/>
      <c r="E9" s="390" t="s">
        <v>2230</v>
      </c>
      <c r="F9" s="391"/>
      <c r="G9" s="391"/>
      <c r="H9" s="391"/>
      <c r="I9" s="37"/>
      <c r="J9" s="37"/>
      <c r="K9" s="37"/>
      <c r="L9" s="109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1.25">
      <c r="A10" s="37"/>
      <c r="B10" s="42"/>
      <c r="C10" s="37"/>
      <c r="D10" s="37"/>
      <c r="E10" s="37"/>
      <c r="F10" s="37"/>
      <c r="G10" s="37"/>
      <c r="H10" s="37"/>
      <c r="I10" s="37"/>
      <c r="J10" s="37"/>
      <c r="K10" s="37"/>
      <c r="L10" s="109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2" customHeight="1">
      <c r="A11" s="37"/>
      <c r="B11" s="42"/>
      <c r="C11" s="37"/>
      <c r="D11" s="108" t="s">
        <v>18</v>
      </c>
      <c r="E11" s="37"/>
      <c r="F11" s="110" t="s">
        <v>19</v>
      </c>
      <c r="G11" s="37"/>
      <c r="H11" s="37"/>
      <c r="I11" s="108" t="s">
        <v>20</v>
      </c>
      <c r="J11" s="110" t="s">
        <v>19</v>
      </c>
      <c r="K11" s="37"/>
      <c r="L11" s="109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08" t="s">
        <v>21</v>
      </c>
      <c r="E12" s="37"/>
      <c r="F12" s="110" t="s">
        <v>22</v>
      </c>
      <c r="G12" s="37"/>
      <c r="H12" s="37"/>
      <c r="I12" s="108" t="s">
        <v>23</v>
      </c>
      <c r="J12" s="111" t="str">
        <f>'Rekapitulace stavby'!AN8</f>
        <v>8. 11. 2025</v>
      </c>
      <c r="K12" s="37"/>
      <c r="L12" s="109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0.9" customHeight="1">
      <c r="A13" s="37"/>
      <c r="B13" s="42"/>
      <c r="C13" s="37"/>
      <c r="D13" s="37"/>
      <c r="E13" s="37"/>
      <c r="F13" s="37"/>
      <c r="G13" s="37"/>
      <c r="H13" s="37"/>
      <c r="I13" s="37"/>
      <c r="J13" s="37"/>
      <c r="K13" s="37"/>
      <c r="L13" s="109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08" t="s">
        <v>25</v>
      </c>
      <c r="E14" s="37"/>
      <c r="F14" s="37"/>
      <c r="G14" s="37"/>
      <c r="H14" s="37"/>
      <c r="I14" s="108" t="s">
        <v>26</v>
      </c>
      <c r="J14" s="110" t="s">
        <v>19</v>
      </c>
      <c r="K14" s="37"/>
      <c r="L14" s="109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8" customHeight="1">
      <c r="A15" s="37"/>
      <c r="B15" s="42"/>
      <c r="C15" s="37"/>
      <c r="D15" s="37"/>
      <c r="E15" s="110" t="s">
        <v>22</v>
      </c>
      <c r="F15" s="37"/>
      <c r="G15" s="37"/>
      <c r="H15" s="37"/>
      <c r="I15" s="108" t="s">
        <v>27</v>
      </c>
      <c r="J15" s="110" t="s">
        <v>19</v>
      </c>
      <c r="K15" s="37"/>
      <c r="L15" s="109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6.95" customHeight="1">
      <c r="A16" s="37"/>
      <c r="B16" s="42"/>
      <c r="C16" s="37"/>
      <c r="D16" s="37"/>
      <c r="E16" s="37"/>
      <c r="F16" s="37"/>
      <c r="G16" s="37"/>
      <c r="H16" s="37"/>
      <c r="I16" s="37"/>
      <c r="J16" s="37"/>
      <c r="K16" s="37"/>
      <c r="L16" s="109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2" customHeight="1">
      <c r="A17" s="37"/>
      <c r="B17" s="42"/>
      <c r="C17" s="37"/>
      <c r="D17" s="108" t="s">
        <v>28</v>
      </c>
      <c r="E17" s="37"/>
      <c r="F17" s="37"/>
      <c r="G17" s="37"/>
      <c r="H17" s="37"/>
      <c r="I17" s="108" t="s">
        <v>26</v>
      </c>
      <c r="J17" s="33" t="str">
        <f>'Rekapitulace stavby'!AN13</f>
        <v>Vyplň údaj</v>
      </c>
      <c r="K17" s="37"/>
      <c r="L17" s="109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8" customHeight="1">
      <c r="A18" s="37"/>
      <c r="B18" s="42"/>
      <c r="C18" s="37"/>
      <c r="D18" s="37"/>
      <c r="E18" s="392" t="str">
        <f>'Rekapitulace stavby'!E14</f>
        <v>Vyplň údaj</v>
      </c>
      <c r="F18" s="393"/>
      <c r="G18" s="393"/>
      <c r="H18" s="393"/>
      <c r="I18" s="108" t="s">
        <v>27</v>
      </c>
      <c r="J18" s="33" t="str">
        <f>'Rekapitulace stavby'!AN14</f>
        <v>Vyplň údaj</v>
      </c>
      <c r="K18" s="37"/>
      <c r="L18" s="109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6.95" customHeight="1">
      <c r="A19" s="37"/>
      <c r="B19" s="42"/>
      <c r="C19" s="37"/>
      <c r="D19" s="37"/>
      <c r="E19" s="37"/>
      <c r="F19" s="37"/>
      <c r="G19" s="37"/>
      <c r="H19" s="37"/>
      <c r="I19" s="37"/>
      <c r="J19" s="37"/>
      <c r="K19" s="37"/>
      <c r="L19" s="109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2" customHeight="1">
      <c r="A20" s="37"/>
      <c r="B20" s="42"/>
      <c r="C20" s="37"/>
      <c r="D20" s="108" t="s">
        <v>30</v>
      </c>
      <c r="E20" s="37"/>
      <c r="F20" s="37"/>
      <c r="G20" s="37"/>
      <c r="H20" s="37"/>
      <c r="I20" s="108" t="s">
        <v>26</v>
      </c>
      <c r="J20" s="110" t="s">
        <v>19</v>
      </c>
      <c r="K20" s="37"/>
      <c r="L20" s="109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8" customHeight="1">
      <c r="A21" s="37"/>
      <c r="B21" s="42"/>
      <c r="C21" s="37"/>
      <c r="D21" s="37"/>
      <c r="E21" s="110" t="s">
        <v>22</v>
      </c>
      <c r="F21" s="37"/>
      <c r="G21" s="37"/>
      <c r="H21" s="37"/>
      <c r="I21" s="108" t="s">
        <v>27</v>
      </c>
      <c r="J21" s="110" t="s">
        <v>19</v>
      </c>
      <c r="K21" s="37"/>
      <c r="L21" s="109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6.95" customHeight="1">
      <c r="A22" s="37"/>
      <c r="B22" s="42"/>
      <c r="C22" s="37"/>
      <c r="D22" s="37"/>
      <c r="E22" s="37"/>
      <c r="F22" s="37"/>
      <c r="G22" s="37"/>
      <c r="H22" s="37"/>
      <c r="I22" s="37"/>
      <c r="J22" s="37"/>
      <c r="K22" s="37"/>
      <c r="L22" s="109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2" customHeight="1">
      <c r="A23" s="37"/>
      <c r="B23" s="42"/>
      <c r="C23" s="37"/>
      <c r="D23" s="108" t="s">
        <v>32</v>
      </c>
      <c r="E23" s="37"/>
      <c r="F23" s="37"/>
      <c r="G23" s="37"/>
      <c r="H23" s="37"/>
      <c r="I23" s="108" t="s">
        <v>26</v>
      </c>
      <c r="J23" s="110" t="s">
        <v>19</v>
      </c>
      <c r="K23" s="37"/>
      <c r="L23" s="109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8" customHeight="1">
      <c r="A24" s="37"/>
      <c r="B24" s="42"/>
      <c r="C24" s="37"/>
      <c r="D24" s="37"/>
      <c r="E24" s="110" t="s">
        <v>22</v>
      </c>
      <c r="F24" s="37"/>
      <c r="G24" s="37"/>
      <c r="H24" s="37"/>
      <c r="I24" s="108" t="s">
        <v>27</v>
      </c>
      <c r="J24" s="110" t="s">
        <v>19</v>
      </c>
      <c r="K24" s="37"/>
      <c r="L24" s="109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6.95" customHeight="1">
      <c r="A25" s="37"/>
      <c r="B25" s="42"/>
      <c r="C25" s="37"/>
      <c r="D25" s="37"/>
      <c r="E25" s="37"/>
      <c r="F25" s="37"/>
      <c r="G25" s="37"/>
      <c r="H25" s="37"/>
      <c r="I25" s="37"/>
      <c r="J25" s="37"/>
      <c r="K25" s="37"/>
      <c r="L25" s="109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2" customHeight="1">
      <c r="A26" s="37"/>
      <c r="B26" s="42"/>
      <c r="C26" s="37"/>
      <c r="D26" s="108" t="s">
        <v>33</v>
      </c>
      <c r="E26" s="37"/>
      <c r="F26" s="37"/>
      <c r="G26" s="37"/>
      <c r="H26" s="37"/>
      <c r="I26" s="37"/>
      <c r="J26" s="37"/>
      <c r="K26" s="37"/>
      <c r="L26" s="109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8" customFormat="1" ht="16.5" customHeight="1">
      <c r="A27" s="112"/>
      <c r="B27" s="113"/>
      <c r="C27" s="112"/>
      <c r="D27" s="112"/>
      <c r="E27" s="394" t="s">
        <v>19</v>
      </c>
      <c r="F27" s="394"/>
      <c r="G27" s="394"/>
      <c r="H27" s="394"/>
      <c r="I27" s="112"/>
      <c r="J27" s="112"/>
      <c r="K27" s="112"/>
      <c r="L27" s="114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</row>
    <row r="28" spans="1:31" s="2" customFormat="1" ht="6.95" customHeight="1">
      <c r="A28" s="37"/>
      <c r="B28" s="42"/>
      <c r="C28" s="37"/>
      <c r="D28" s="37"/>
      <c r="E28" s="37"/>
      <c r="F28" s="37"/>
      <c r="G28" s="37"/>
      <c r="H28" s="37"/>
      <c r="I28" s="37"/>
      <c r="J28" s="37"/>
      <c r="K28" s="37"/>
      <c r="L28" s="109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115"/>
      <c r="E29" s="115"/>
      <c r="F29" s="115"/>
      <c r="G29" s="115"/>
      <c r="H29" s="115"/>
      <c r="I29" s="115"/>
      <c r="J29" s="115"/>
      <c r="K29" s="115"/>
      <c r="L29" s="109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25.35" customHeight="1">
      <c r="A30" s="37"/>
      <c r="B30" s="42"/>
      <c r="C30" s="37"/>
      <c r="D30" s="116" t="s">
        <v>35</v>
      </c>
      <c r="E30" s="37"/>
      <c r="F30" s="37"/>
      <c r="G30" s="37"/>
      <c r="H30" s="37"/>
      <c r="I30" s="37"/>
      <c r="J30" s="117">
        <f>ROUND(J82, 2)</f>
        <v>0</v>
      </c>
      <c r="K30" s="37"/>
      <c r="L30" s="109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15"/>
      <c r="E31" s="115"/>
      <c r="F31" s="115"/>
      <c r="G31" s="115"/>
      <c r="H31" s="115"/>
      <c r="I31" s="115"/>
      <c r="J31" s="115"/>
      <c r="K31" s="115"/>
      <c r="L31" s="109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14.45" customHeight="1">
      <c r="A32" s="37"/>
      <c r="B32" s="42"/>
      <c r="C32" s="37"/>
      <c r="D32" s="37"/>
      <c r="E32" s="37"/>
      <c r="F32" s="118" t="s">
        <v>37</v>
      </c>
      <c r="G32" s="37"/>
      <c r="H32" s="37"/>
      <c r="I32" s="118" t="s">
        <v>36</v>
      </c>
      <c r="J32" s="118" t="s">
        <v>38</v>
      </c>
      <c r="K32" s="37"/>
      <c r="L32" s="109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14.45" customHeight="1">
      <c r="A33" s="37"/>
      <c r="B33" s="42"/>
      <c r="C33" s="37"/>
      <c r="D33" s="119" t="s">
        <v>39</v>
      </c>
      <c r="E33" s="108" t="s">
        <v>40</v>
      </c>
      <c r="F33" s="120">
        <f>ROUND((SUM(BE82:BE113)),  2)</f>
        <v>0</v>
      </c>
      <c r="G33" s="37"/>
      <c r="H33" s="37"/>
      <c r="I33" s="121">
        <v>0.21</v>
      </c>
      <c r="J33" s="120">
        <f>ROUND(((SUM(BE82:BE113))*I33),  2)</f>
        <v>0</v>
      </c>
      <c r="K33" s="37"/>
      <c r="L33" s="109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108" t="s">
        <v>41</v>
      </c>
      <c r="F34" s="120">
        <f>ROUND((SUM(BF82:BF113)),  2)</f>
        <v>0</v>
      </c>
      <c r="G34" s="37"/>
      <c r="H34" s="37"/>
      <c r="I34" s="121">
        <v>0.15</v>
      </c>
      <c r="J34" s="120">
        <f>ROUND(((SUM(BF82:BF113))*I34),  2)</f>
        <v>0</v>
      </c>
      <c r="K34" s="37"/>
      <c r="L34" s="109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hidden="1" customHeight="1">
      <c r="A35" s="37"/>
      <c r="B35" s="42"/>
      <c r="C35" s="37"/>
      <c r="D35" s="37"/>
      <c r="E35" s="108" t="s">
        <v>42</v>
      </c>
      <c r="F35" s="120">
        <f>ROUND((SUM(BG82:BG113)),  2)</f>
        <v>0</v>
      </c>
      <c r="G35" s="37"/>
      <c r="H35" s="37"/>
      <c r="I35" s="121">
        <v>0.21</v>
      </c>
      <c r="J35" s="120">
        <f>0</f>
        <v>0</v>
      </c>
      <c r="K35" s="37"/>
      <c r="L35" s="109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hidden="1" customHeight="1">
      <c r="A36" s="37"/>
      <c r="B36" s="42"/>
      <c r="C36" s="37"/>
      <c r="D36" s="37"/>
      <c r="E36" s="108" t="s">
        <v>43</v>
      </c>
      <c r="F36" s="120">
        <f>ROUND((SUM(BH82:BH113)),  2)</f>
        <v>0</v>
      </c>
      <c r="G36" s="37"/>
      <c r="H36" s="37"/>
      <c r="I36" s="121">
        <v>0.15</v>
      </c>
      <c r="J36" s="120">
        <f>0</f>
        <v>0</v>
      </c>
      <c r="K36" s="37"/>
      <c r="L36" s="109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08" t="s">
        <v>44</v>
      </c>
      <c r="F37" s="120">
        <f>ROUND((SUM(BI82:BI113)),  2)</f>
        <v>0</v>
      </c>
      <c r="G37" s="37"/>
      <c r="H37" s="37"/>
      <c r="I37" s="121">
        <v>0</v>
      </c>
      <c r="J37" s="120">
        <f>0</f>
        <v>0</v>
      </c>
      <c r="K37" s="37"/>
      <c r="L37" s="109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6.95" customHeight="1">
      <c r="A38" s="37"/>
      <c r="B38" s="42"/>
      <c r="C38" s="37"/>
      <c r="D38" s="37"/>
      <c r="E38" s="37"/>
      <c r="F38" s="37"/>
      <c r="G38" s="37"/>
      <c r="H38" s="37"/>
      <c r="I38" s="37"/>
      <c r="J38" s="37"/>
      <c r="K38" s="37"/>
      <c r="L38" s="109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25.35" customHeight="1">
      <c r="A39" s="37"/>
      <c r="B39" s="42"/>
      <c r="C39" s="122"/>
      <c r="D39" s="123" t="s">
        <v>45</v>
      </c>
      <c r="E39" s="124"/>
      <c r="F39" s="124"/>
      <c r="G39" s="125" t="s">
        <v>46</v>
      </c>
      <c r="H39" s="126" t="s">
        <v>47</v>
      </c>
      <c r="I39" s="124"/>
      <c r="J39" s="127">
        <f>SUM(J30:J37)</f>
        <v>0</v>
      </c>
      <c r="K39" s="128"/>
      <c r="L39" s="109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customHeight="1">
      <c r="A40" s="37"/>
      <c r="B40" s="129"/>
      <c r="C40" s="130"/>
      <c r="D40" s="130"/>
      <c r="E40" s="130"/>
      <c r="F40" s="130"/>
      <c r="G40" s="130"/>
      <c r="H40" s="130"/>
      <c r="I40" s="130"/>
      <c r="J40" s="130"/>
      <c r="K40" s="130"/>
      <c r="L40" s="109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4" spans="1:31" s="2" customFormat="1" ht="6.95" customHeight="1">
      <c r="A44" s="37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09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5" spans="1:31" s="2" customFormat="1" ht="24.95" customHeight="1">
      <c r="A45" s="37"/>
      <c r="B45" s="38"/>
      <c r="C45" s="26" t="s">
        <v>123</v>
      </c>
      <c r="D45" s="39"/>
      <c r="E45" s="39"/>
      <c r="F45" s="39"/>
      <c r="G45" s="39"/>
      <c r="H45" s="39"/>
      <c r="I45" s="39"/>
      <c r="J45" s="39"/>
      <c r="K45" s="39"/>
      <c r="L45" s="109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</row>
    <row r="46" spans="1:31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109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12" customHeight="1">
      <c r="A47" s="37"/>
      <c r="B47" s="38"/>
      <c r="C47" s="32" t="s">
        <v>16</v>
      </c>
      <c r="D47" s="39"/>
      <c r="E47" s="39"/>
      <c r="F47" s="39"/>
      <c r="G47" s="39"/>
      <c r="H47" s="39"/>
      <c r="I47" s="39"/>
      <c r="J47" s="39"/>
      <c r="K47" s="39"/>
      <c r="L47" s="109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16.5" customHeight="1">
      <c r="A48" s="37"/>
      <c r="B48" s="38"/>
      <c r="C48" s="39"/>
      <c r="D48" s="39"/>
      <c r="E48" s="395" t="str">
        <f>E7</f>
        <v>Rekonstrukce hřiště SOŠ Třešť_1</v>
      </c>
      <c r="F48" s="396"/>
      <c r="G48" s="396"/>
      <c r="H48" s="396"/>
      <c r="I48" s="39"/>
      <c r="J48" s="39"/>
      <c r="K48" s="39"/>
      <c r="L48" s="109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121</v>
      </c>
      <c r="D49" s="39"/>
      <c r="E49" s="39"/>
      <c r="F49" s="39"/>
      <c r="G49" s="39"/>
      <c r="H49" s="39"/>
      <c r="I49" s="39"/>
      <c r="J49" s="39"/>
      <c r="K49" s="39"/>
      <c r="L49" s="109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352" t="str">
        <f>E9</f>
        <v>SA-12 - SO 12 - Venkovní vodovod</v>
      </c>
      <c r="F50" s="397"/>
      <c r="G50" s="397"/>
      <c r="H50" s="397"/>
      <c r="I50" s="39"/>
      <c r="J50" s="39"/>
      <c r="K50" s="39"/>
      <c r="L50" s="109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2" customFormat="1" ht="6.95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109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47" s="2" customFormat="1" ht="12" customHeight="1">
      <c r="A52" s="37"/>
      <c r="B52" s="38"/>
      <c r="C52" s="32" t="s">
        <v>21</v>
      </c>
      <c r="D52" s="39"/>
      <c r="E52" s="39"/>
      <c r="F52" s="30" t="str">
        <f>F12</f>
        <v xml:space="preserve"> </v>
      </c>
      <c r="G52" s="39"/>
      <c r="H52" s="39"/>
      <c r="I52" s="32" t="s">
        <v>23</v>
      </c>
      <c r="J52" s="62" t="str">
        <f>IF(J12="","",J12)</f>
        <v>8. 11. 2025</v>
      </c>
      <c r="K52" s="39"/>
      <c r="L52" s="109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6.95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109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5.2" customHeight="1">
      <c r="A54" s="37"/>
      <c r="B54" s="38"/>
      <c r="C54" s="32" t="s">
        <v>25</v>
      </c>
      <c r="D54" s="39"/>
      <c r="E54" s="39"/>
      <c r="F54" s="30" t="str">
        <f>E15</f>
        <v xml:space="preserve"> </v>
      </c>
      <c r="G54" s="39"/>
      <c r="H54" s="39"/>
      <c r="I54" s="32" t="s">
        <v>30</v>
      </c>
      <c r="J54" s="35" t="str">
        <f>E21</f>
        <v xml:space="preserve"> </v>
      </c>
      <c r="K54" s="39"/>
      <c r="L54" s="109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15.2" customHeight="1">
      <c r="A55" s="37"/>
      <c r="B55" s="38"/>
      <c r="C55" s="32" t="s">
        <v>28</v>
      </c>
      <c r="D55" s="39"/>
      <c r="E55" s="39"/>
      <c r="F55" s="30" t="str">
        <f>IF(E18="","",E18)</f>
        <v>Vyplň údaj</v>
      </c>
      <c r="G55" s="39"/>
      <c r="H55" s="39"/>
      <c r="I55" s="32" t="s">
        <v>32</v>
      </c>
      <c r="J55" s="35" t="str">
        <f>E24</f>
        <v xml:space="preserve"> </v>
      </c>
      <c r="K55" s="39"/>
      <c r="L55" s="109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0.35" customHeight="1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109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29.25" customHeight="1">
      <c r="A57" s="37"/>
      <c r="B57" s="38"/>
      <c r="C57" s="133" t="s">
        <v>124</v>
      </c>
      <c r="D57" s="134"/>
      <c r="E57" s="134"/>
      <c r="F57" s="134"/>
      <c r="G57" s="134"/>
      <c r="H57" s="134"/>
      <c r="I57" s="134"/>
      <c r="J57" s="135" t="s">
        <v>125</v>
      </c>
      <c r="K57" s="134"/>
      <c r="L57" s="109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0.35" customHeight="1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109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22.9" customHeight="1">
      <c r="A59" s="37"/>
      <c r="B59" s="38"/>
      <c r="C59" s="136" t="s">
        <v>67</v>
      </c>
      <c r="D59" s="39"/>
      <c r="E59" s="39"/>
      <c r="F59" s="39"/>
      <c r="G59" s="39"/>
      <c r="H59" s="39"/>
      <c r="I59" s="39"/>
      <c r="J59" s="80">
        <f>J82</f>
        <v>0</v>
      </c>
      <c r="K59" s="39"/>
      <c r="L59" s="109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U59" s="20" t="s">
        <v>126</v>
      </c>
    </row>
    <row r="60" spans="1:47" s="9" customFormat="1" ht="24.95" customHeight="1">
      <c r="B60" s="137"/>
      <c r="C60" s="138"/>
      <c r="D60" s="139" t="s">
        <v>2147</v>
      </c>
      <c r="E60" s="140"/>
      <c r="F60" s="140"/>
      <c r="G60" s="140"/>
      <c r="H60" s="140"/>
      <c r="I60" s="140"/>
      <c r="J60" s="141">
        <f>J83</f>
        <v>0</v>
      </c>
      <c r="K60" s="138"/>
      <c r="L60" s="142"/>
    </row>
    <row r="61" spans="1:47" s="9" customFormat="1" ht="24.95" customHeight="1">
      <c r="B61" s="137"/>
      <c r="C61" s="138"/>
      <c r="D61" s="139" t="s">
        <v>2148</v>
      </c>
      <c r="E61" s="140"/>
      <c r="F61" s="140"/>
      <c r="G61" s="140"/>
      <c r="H61" s="140"/>
      <c r="I61" s="140"/>
      <c r="J61" s="141">
        <f>J102</f>
        <v>0</v>
      </c>
      <c r="K61" s="138"/>
      <c r="L61" s="142"/>
    </row>
    <row r="62" spans="1:47" s="9" customFormat="1" ht="24.95" customHeight="1">
      <c r="B62" s="137"/>
      <c r="C62" s="138"/>
      <c r="D62" s="139" t="s">
        <v>2149</v>
      </c>
      <c r="E62" s="140"/>
      <c r="F62" s="140"/>
      <c r="G62" s="140"/>
      <c r="H62" s="140"/>
      <c r="I62" s="140"/>
      <c r="J62" s="141">
        <f>J107</f>
        <v>0</v>
      </c>
      <c r="K62" s="138"/>
      <c r="L62" s="142"/>
    </row>
    <row r="63" spans="1:47" s="2" customFormat="1" ht="21.75" customHeight="1">
      <c r="A63" s="37"/>
      <c r="B63" s="38"/>
      <c r="C63" s="39"/>
      <c r="D63" s="39"/>
      <c r="E63" s="39"/>
      <c r="F63" s="39"/>
      <c r="G63" s="39"/>
      <c r="H63" s="39"/>
      <c r="I63" s="39"/>
      <c r="J63" s="39"/>
      <c r="K63" s="39"/>
      <c r="L63" s="109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47" s="2" customFormat="1" ht="6.95" customHeight="1">
      <c r="A64" s="37"/>
      <c r="B64" s="50"/>
      <c r="C64" s="51"/>
      <c r="D64" s="51"/>
      <c r="E64" s="51"/>
      <c r="F64" s="51"/>
      <c r="G64" s="51"/>
      <c r="H64" s="51"/>
      <c r="I64" s="51"/>
      <c r="J64" s="51"/>
      <c r="K64" s="51"/>
      <c r="L64" s="109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8" spans="1:31" s="2" customFormat="1" ht="6.95" customHeight="1">
      <c r="A68" s="37"/>
      <c r="B68" s="52"/>
      <c r="C68" s="53"/>
      <c r="D68" s="53"/>
      <c r="E68" s="53"/>
      <c r="F68" s="53"/>
      <c r="G68" s="53"/>
      <c r="H68" s="53"/>
      <c r="I68" s="53"/>
      <c r="J68" s="53"/>
      <c r="K68" s="53"/>
      <c r="L68" s="109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</row>
    <row r="69" spans="1:31" s="2" customFormat="1" ht="24.95" customHeight="1">
      <c r="A69" s="37"/>
      <c r="B69" s="38"/>
      <c r="C69" s="26" t="s">
        <v>128</v>
      </c>
      <c r="D69" s="39"/>
      <c r="E69" s="39"/>
      <c r="F69" s="39"/>
      <c r="G69" s="39"/>
      <c r="H69" s="39"/>
      <c r="I69" s="39"/>
      <c r="J69" s="39"/>
      <c r="K69" s="39"/>
      <c r="L69" s="109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</row>
    <row r="70" spans="1:31" s="2" customFormat="1" ht="6.95" customHeight="1">
      <c r="A70" s="37"/>
      <c r="B70" s="38"/>
      <c r="C70" s="39"/>
      <c r="D70" s="39"/>
      <c r="E70" s="39"/>
      <c r="F70" s="39"/>
      <c r="G70" s="39"/>
      <c r="H70" s="39"/>
      <c r="I70" s="39"/>
      <c r="J70" s="39"/>
      <c r="K70" s="39"/>
      <c r="L70" s="109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</row>
    <row r="71" spans="1:31" s="2" customFormat="1" ht="12" customHeight="1">
      <c r="A71" s="37"/>
      <c r="B71" s="38"/>
      <c r="C71" s="32" t="s">
        <v>16</v>
      </c>
      <c r="D71" s="39"/>
      <c r="E71" s="39"/>
      <c r="F71" s="39"/>
      <c r="G71" s="39"/>
      <c r="H71" s="39"/>
      <c r="I71" s="39"/>
      <c r="J71" s="39"/>
      <c r="K71" s="39"/>
      <c r="L71" s="109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</row>
    <row r="72" spans="1:31" s="2" customFormat="1" ht="16.5" customHeight="1">
      <c r="A72" s="37"/>
      <c r="B72" s="38"/>
      <c r="C72" s="39"/>
      <c r="D72" s="39"/>
      <c r="E72" s="395" t="str">
        <f>E7</f>
        <v>Rekonstrukce hřiště SOŠ Třešť_1</v>
      </c>
      <c r="F72" s="396"/>
      <c r="G72" s="396"/>
      <c r="H72" s="396"/>
      <c r="I72" s="39"/>
      <c r="J72" s="39"/>
      <c r="K72" s="39"/>
      <c r="L72" s="109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</row>
    <row r="73" spans="1:31" s="2" customFormat="1" ht="12" customHeight="1">
      <c r="A73" s="37"/>
      <c r="B73" s="38"/>
      <c r="C73" s="32" t="s">
        <v>121</v>
      </c>
      <c r="D73" s="39"/>
      <c r="E73" s="39"/>
      <c r="F73" s="39"/>
      <c r="G73" s="39"/>
      <c r="H73" s="39"/>
      <c r="I73" s="39"/>
      <c r="J73" s="39"/>
      <c r="K73" s="39"/>
      <c r="L73" s="109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</row>
    <row r="74" spans="1:31" s="2" customFormat="1" ht="16.5" customHeight="1">
      <c r="A74" s="37"/>
      <c r="B74" s="38"/>
      <c r="C74" s="39"/>
      <c r="D74" s="39"/>
      <c r="E74" s="352" t="str">
        <f>E9</f>
        <v>SA-12 - SO 12 - Venkovní vodovod</v>
      </c>
      <c r="F74" s="397"/>
      <c r="G74" s="397"/>
      <c r="H74" s="397"/>
      <c r="I74" s="39"/>
      <c r="J74" s="39"/>
      <c r="K74" s="39"/>
      <c r="L74" s="109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</row>
    <row r="75" spans="1:31" s="2" customFormat="1" ht="6.95" customHeight="1">
      <c r="A75" s="37"/>
      <c r="B75" s="38"/>
      <c r="C75" s="39"/>
      <c r="D75" s="39"/>
      <c r="E75" s="39"/>
      <c r="F75" s="39"/>
      <c r="G75" s="39"/>
      <c r="H75" s="39"/>
      <c r="I75" s="39"/>
      <c r="J75" s="39"/>
      <c r="K75" s="39"/>
      <c r="L75" s="109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</row>
    <row r="76" spans="1:31" s="2" customFormat="1" ht="12" customHeight="1">
      <c r="A76" s="37"/>
      <c r="B76" s="38"/>
      <c r="C76" s="32" t="s">
        <v>21</v>
      </c>
      <c r="D76" s="39"/>
      <c r="E76" s="39"/>
      <c r="F76" s="30" t="str">
        <f>F12</f>
        <v xml:space="preserve"> </v>
      </c>
      <c r="G76" s="39"/>
      <c r="H76" s="39"/>
      <c r="I76" s="32" t="s">
        <v>23</v>
      </c>
      <c r="J76" s="62" t="str">
        <f>IF(J12="","",J12)</f>
        <v>8. 11. 2025</v>
      </c>
      <c r="K76" s="39"/>
      <c r="L76" s="109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pans="1:31" s="2" customFormat="1" ht="6.95" customHeight="1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109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31" s="2" customFormat="1" ht="15.2" customHeight="1">
      <c r="A78" s="37"/>
      <c r="B78" s="38"/>
      <c r="C78" s="32" t="s">
        <v>25</v>
      </c>
      <c r="D78" s="39"/>
      <c r="E78" s="39"/>
      <c r="F78" s="30" t="str">
        <f>E15</f>
        <v xml:space="preserve"> </v>
      </c>
      <c r="G78" s="39"/>
      <c r="H78" s="39"/>
      <c r="I78" s="32" t="s">
        <v>30</v>
      </c>
      <c r="J78" s="35" t="str">
        <f>E21</f>
        <v xml:space="preserve"> </v>
      </c>
      <c r="K78" s="39"/>
      <c r="L78" s="109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31" s="2" customFormat="1" ht="15.2" customHeight="1">
      <c r="A79" s="37"/>
      <c r="B79" s="38"/>
      <c r="C79" s="32" t="s">
        <v>28</v>
      </c>
      <c r="D79" s="39"/>
      <c r="E79" s="39"/>
      <c r="F79" s="30" t="str">
        <f>IF(E18="","",E18)</f>
        <v>Vyplň údaj</v>
      </c>
      <c r="G79" s="39"/>
      <c r="H79" s="39"/>
      <c r="I79" s="32" t="s">
        <v>32</v>
      </c>
      <c r="J79" s="35" t="str">
        <f>E24</f>
        <v xml:space="preserve"> </v>
      </c>
      <c r="K79" s="39"/>
      <c r="L79" s="109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</row>
    <row r="80" spans="1:31" s="2" customFormat="1" ht="10.35" customHeight="1">
      <c r="A80" s="37"/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109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65" s="10" customFormat="1" ht="29.25" customHeight="1">
      <c r="A81" s="143"/>
      <c r="B81" s="144"/>
      <c r="C81" s="145" t="s">
        <v>129</v>
      </c>
      <c r="D81" s="146" t="s">
        <v>54</v>
      </c>
      <c r="E81" s="146" t="s">
        <v>50</v>
      </c>
      <c r="F81" s="146" t="s">
        <v>51</v>
      </c>
      <c r="G81" s="146" t="s">
        <v>130</v>
      </c>
      <c r="H81" s="146" t="s">
        <v>131</v>
      </c>
      <c r="I81" s="146" t="s">
        <v>132</v>
      </c>
      <c r="J81" s="146" t="s">
        <v>125</v>
      </c>
      <c r="K81" s="147" t="s">
        <v>133</v>
      </c>
      <c r="L81" s="148"/>
      <c r="M81" s="71" t="s">
        <v>19</v>
      </c>
      <c r="N81" s="72" t="s">
        <v>39</v>
      </c>
      <c r="O81" s="72" t="s">
        <v>134</v>
      </c>
      <c r="P81" s="72" t="s">
        <v>135</v>
      </c>
      <c r="Q81" s="72" t="s">
        <v>136</v>
      </c>
      <c r="R81" s="72" t="s">
        <v>137</v>
      </c>
      <c r="S81" s="72" t="s">
        <v>138</v>
      </c>
      <c r="T81" s="73" t="s">
        <v>139</v>
      </c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65" s="2" customFormat="1" ht="22.9" customHeight="1">
      <c r="A82" s="37"/>
      <c r="B82" s="38"/>
      <c r="C82" s="78" t="s">
        <v>140</v>
      </c>
      <c r="D82" s="39"/>
      <c r="E82" s="39"/>
      <c r="F82" s="39"/>
      <c r="G82" s="39"/>
      <c r="H82" s="39"/>
      <c r="I82" s="39"/>
      <c r="J82" s="149">
        <f>BK82</f>
        <v>0</v>
      </c>
      <c r="K82" s="39"/>
      <c r="L82" s="42"/>
      <c r="M82" s="74"/>
      <c r="N82" s="150"/>
      <c r="O82" s="75"/>
      <c r="P82" s="151">
        <f>P83+P102+P107</f>
        <v>0</v>
      </c>
      <c r="Q82" s="75"/>
      <c r="R82" s="151">
        <f>R83+R102+R107</f>
        <v>0</v>
      </c>
      <c r="S82" s="75"/>
      <c r="T82" s="152">
        <f>T83+T102+T107</f>
        <v>0</v>
      </c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T82" s="20" t="s">
        <v>68</v>
      </c>
      <c r="AU82" s="20" t="s">
        <v>126</v>
      </c>
      <c r="BK82" s="153">
        <f>BK83+BK102+BK107</f>
        <v>0</v>
      </c>
    </row>
    <row r="83" spans="1:65" s="11" customFormat="1" ht="25.9" customHeight="1">
      <c r="B83" s="154"/>
      <c r="C83" s="155"/>
      <c r="D83" s="156" t="s">
        <v>68</v>
      </c>
      <c r="E83" s="157" t="s">
        <v>77</v>
      </c>
      <c r="F83" s="157" t="s">
        <v>220</v>
      </c>
      <c r="G83" s="155"/>
      <c r="H83" s="155"/>
      <c r="I83" s="158"/>
      <c r="J83" s="159">
        <f>BK83</f>
        <v>0</v>
      </c>
      <c r="K83" s="155"/>
      <c r="L83" s="160"/>
      <c r="M83" s="161"/>
      <c r="N83" s="162"/>
      <c r="O83" s="162"/>
      <c r="P83" s="163">
        <f>SUM(P84:P101)</f>
        <v>0</v>
      </c>
      <c r="Q83" s="162"/>
      <c r="R83" s="163">
        <f>SUM(R84:R101)</f>
        <v>0</v>
      </c>
      <c r="S83" s="162"/>
      <c r="T83" s="164">
        <f>SUM(T84:T101)</f>
        <v>0</v>
      </c>
      <c r="AR83" s="165" t="s">
        <v>77</v>
      </c>
      <c r="AT83" s="166" t="s">
        <v>68</v>
      </c>
      <c r="AU83" s="166" t="s">
        <v>69</v>
      </c>
      <c r="AY83" s="165" t="s">
        <v>144</v>
      </c>
      <c r="BK83" s="167">
        <f>SUM(BK84:BK101)</f>
        <v>0</v>
      </c>
    </row>
    <row r="84" spans="1:65" s="2" customFormat="1" ht="21.75" customHeight="1">
      <c r="A84" s="37"/>
      <c r="B84" s="38"/>
      <c r="C84" s="168" t="s">
        <v>77</v>
      </c>
      <c r="D84" s="168" t="s">
        <v>145</v>
      </c>
      <c r="E84" s="169" t="s">
        <v>2150</v>
      </c>
      <c r="F84" s="170" t="s">
        <v>2151</v>
      </c>
      <c r="G84" s="171" t="s">
        <v>223</v>
      </c>
      <c r="H84" s="172">
        <v>75</v>
      </c>
      <c r="I84" s="173"/>
      <c r="J84" s="174">
        <f>ROUND(I84*H84,2)</f>
        <v>0</v>
      </c>
      <c r="K84" s="170" t="s">
        <v>19</v>
      </c>
      <c r="L84" s="42"/>
      <c r="M84" s="175" t="s">
        <v>19</v>
      </c>
      <c r="N84" s="176" t="s">
        <v>40</v>
      </c>
      <c r="O84" s="67"/>
      <c r="P84" s="177">
        <f>O84*H84</f>
        <v>0</v>
      </c>
      <c r="Q84" s="177">
        <v>0</v>
      </c>
      <c r="R84" s="177">
        <f>Q84*H84</f>
        <v>0</v>
      </c>
      <c r="S84" s="177">
        <v>0</v>
      </c>
      <c r="T84" s="178">
        <f>S84*H84</f>
        <v>0</v>
      </c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R84" s="179" t="s">
        <v>165</v>
      </c>
      <c r="AT84" s="179" t="s">
        <v>145</v>
      </c>
      <c r="AU84" s="179" t="s">
        <v>77</v>
      </c>
      <c r="AY84" s="20" t="s">
        <v>144</v>
      </c>
      <c r="BE84" s="180">
        <f>IF(N84="základní",J84,0)</f>
        <v>0</v>
      </c>
      <c r="BF84" s="180">
        <f>IF(N84="snížená",J84,0)</f>
        <v>0</v>
      </c>
      <c r="BG84" s="180">
        <f>IF(N84="zákl. přenesená",J84,0)</f>
        <v>0</v>
      </c>
      <c r="BH84" s="180">
        <f>IF(N84="sníž. přenesená",J84,0)</f>
        <v>0</v>
      </c>
      <c r="BI84" s="180">
        <f>IF(N84="nulová",J84,0)</f>
        <v>0</v>
      </c>
      <c r="BJ84" s="20" t="s">
        <v>77</v>
      </c>
      <c r="BK84" s="180">
        <f>ROUND(I84*H84,2)</f>
        <v>0</v>
      </c>
      <c r="BL84" s="20" t="s">
        <v>165</v>
      </c>
      <c r="BM84" s="179" t="s">
        <v>2231</v>
      </c>
    </row>
    <row r="85" spans="1:65" s="2" customFormat="1" ht="11.25">
      <c r="A85" s="37"/>
      <c r="B85" s="38"/>
      <c r="C85" s="39"/>
      <c r="D85" s="181" t="s">
        <v>152</v>
      </c>
      <c r="E85" s="39"/>
      <c r="F85" s="182" t="s">
        <v>2151</v>
      </c>
      <c r="G85" s="39"/>
      <c r="H85" s="39"/>
      <c r="I85" s="183"/>
      <c r="J85" s="39"/>
      <c r="K85" s="39"/>
      <c r="L85" s="42"/>
      <c r="M85" s="184"/>
      <c r="N85" s="185"/>
      <c r="O85" s="67"/>
      <c r="P85" s="67"/>
      <c r="Q85" s="67"/>
      <c r="R85" s="67"/>
      <c r="S85" s="67"/>
      <c r="T85" s="68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T85" s="20" t="s">
        <v>152</v>
      </c>
      <c r="AU85" s="20" t="s">
        <v>77</v>
      </c>
    </row>
    <row r="86" spans="1:65" s="2" customFormat="1" ht="16.5" customHeight="1">
      <c r="A86" s="37"/>
      <c r="B86" s="38"/>
      <c r="C86" s="168" t="s">
        <v>79</v>
      </c>
      <c r="D86" s="168" t="s">
        <v>145</v>
      </c>
      <c r="E86" s="169" t="s">
        <v>2156</v>
      </c>
      <c r="F86" s="170" t="s">
        <v>2157</v>
      </c>
      <c r="G86" s="171" t="s">
        <v>223</v>
      </c>
      <c r="H86" s="172">
        <v>75</v>
      </c>
      <c r="I86" s="173"/>
      <c r="J86" s="174">
        <f>ROUND(I86*H86,2)</f>
        <v>0</v>
      </c>
      <c r="K86" s="170" t="s">
        <v>19</v>
      </c>
      <c r="L86" s="42"/>
      <c r="M86" s="175" t="s">
        <v>19</v>
      </c>
      <c r="N86" s="176" t="s">
        <v>40</v>
      </c>
      <c r="O86" s="67"/>
      <c r="P86" s="177">
        <f>O86*H86</f>
        <v>0</v>
      </c>
      <c r="Q86" s="177">
        <v>0</v>
      </c>
      <c r="R86" s="177">
        <f>Q86*H86</f>
        <v>0</v>
      </c>
      <c r="S86" s="177">
        <v>0</v>
      </c>
      <c r="T86" s="178">
        <f>S86*H86</f>
        <v>0</v>
      </c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R86" s="179" t="s">
        <v>165</v>
      </c>
      <c r="AT86" s="179" t="s">
        <v>145</v>
      </c>
      <c r="AU86" s="179" t="s">
        <v>77</v>
      </c>
      <c r="AY86" s="20" t="s">
        <v>144</v>
      </c>
      <c r="BE86" s="180">
        <f>IF(N86="základní",J86,0)</f>
        <v>0</v>
      </c>
      <c r="BF86" s="180">
        <f>IF(N86="snížená",J86,0)</f>
        <v>0</v>
      </c>
      <c r="BG86" s="180">
        <f>IF(N86="zákl. přenesená",J86,0)</f>
        <v>0</v>
      </c>
      <c r="BH86" s="180">
        <f>IF(N86="sníž. přenesená",J86,0)</f>
        <v>0</v>
      </c>
      <c r="BI86" s="180">
        <f>IF(N86="nulová",J86,0)</f>
        <v>0</v>
      </c>
      <c r="BJ86" s="20" t="s">
        <v>77</v>
      </c>
      <c r="BK86" s="180">
        <f>ROUND(I86*H86,2)</f>
        <v>0</v>
      </c>
      <c r="BL86" s="20" t="s">
        <v>165</v>
      </c>
      <c r="BM86" s="179" t="s">
        <v>2232</v>
      </c>
    </row>
    <row r="87" spans="1:65" s="2" customFormat="1" ht="11.25">
      <c r="A87" s="37"/>
      <c r="B87" s="38"/>
      <c r="C87" s="39"/>
      <c r="D87" s="181" t="s">
        <v>152</v>
      </c>
      <c r="E87" s="39"/>
      <c r="F87" s="182" t="s">
        <v>2157</v>
      </c>
      <c r="G87" s="39"/>
      <c r="H87" s="39"/>
      <c r="I87" s="183"/>
      <c r="J87" s="39"/>
      <c r="K87" s="39"/>
      <c r="L87" s="42"/>
      <c r="M87" s="184"/>
      <c r="N87" s="185"/>
      <c r="O87" s="67"/>
      <c r="P87" s="67"/>
      <c r="Q87" s="67"/>
      <c r="R87" s="67"/>
      <c r="S87" s="67"/>
      <c r="T87" s="68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T87" s="20" t="s">
        <v>152</v>
      </c>
      <c r="AU87" s="20" t="s">
        <v>77</v>
      </c>
    </row>
    <row r="88" spans="1:65" s="2" customFormat="1" ht="21.75" customHeight="1">
      <c r="A88" s="37"/>
      <c r="B88" s="38"/>
      <c r="C88" s="168" t="s">
        <v>160</v>
      </c>
      <c r="D88" s="168" t="s">
        <v>145</v>
      </c>
      <c r="E88" s="169" t="s">
        <v>2159</v>
      </c>
      <c r="F88" s="170" t="s">
        <v>2160</v>
      </c>
      <c r="G88" s="171" t="s">
        <v>223</v>
      </c>
      <c r="H88" s="172">
        <v>75</v>
      </c>
      <c r="I88" s="173"/>
      <c r="J88" s="174">
        <f>ROUND(I88*H88,2)</f>
        <v>0</v>
      </c>
      <c r="K88" s="170" t="s">
        <v>19</v>
      </c>
      <c r="L88" s="42"/>
      <c r="M88" s="175" t="s">
        <v>19</v>
      </c>
      <c r="N88" s="176" t="s">
        <v>40</v>
      </c>
      <c r="O88" s="67"/>
      <c r="P88" s="177">
        <f>O88*H88</f>
        <v>0</v>
      </c>
      <c r="Q88" s="177">
        <v>0</v>
      </c>
      <c r="R88" s="177">
        <f>Q88*H88</f>
        <v>0</v>
      </c>
      <c r="S88" s="177">
        <v>0</v>
      </c>
      <c r="T88" s="178">
        <f>S88*H88</f>
        <v>0</v>
      </c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R88" s="179" t="s">
        <v>165</v>
      </c>
      <c r="AT88" s="179" t="s">
        <v>145</v>
      </c>
      <c r="AU88" s="179" t="s">
        <v>77</v>
      </c>
      <c r="AY88" s="20" t="s">
        <v>144</v>
      </c>
      <c r="BE88" s="180">
        <f>IF(N88="základní",J88,0)</f>
        <v>0</v>
      </c>
      <c r="BF88" s="180">
        <f>IF(N88="snížená",J88,0)</f>
        <v>0</v>
      </c>
      <c r="BG88" s="180">
        <f>IF(N88="zákl. přenesená",J88,0)</f>
        <v>0</v>
      </c>
      <c r="BH88" s="180">
        <f>IF(N88="sníž. přenesená",J88,0)</f>
        <v>0</v>
      </c>
      <c r="BI88" s="180">
        <f>IF(N88="nulová",J88,0)</f>
        <v>0</v>
      </c>
      <c r="BJ88" s="20" t="s">
        <v>77</v>
      </c>
      <c r="BK88" s="180">
        <f>ROUND(I88*H88,2)</f>
        <v>0</v>
      </c>
      <c r="BL88" s="20" t="s">
        <v>165</v>
      </c>
      <c r="BM88" s="179" t="s">
        <v>2233</v>
      </c>
    </row>
    <row r="89" spans="1:65" s="2" customFormat="1" ht="11.25">
      <c r="A89" s="37"/>
      <c r="B89" s="38"/>
      <c r="C89" s="39"/>
      <c r="D89" s="181" t="s">
        <v>152</v>
      </c>
      <c r="E89" s="39"/>
      <c r="F89" s="182" t="s">
        <v>2160</v>
      </c>
      <c r="G89" s="39"/>
      <c r="H89" s="39"/>
      <c r="I89" s="183"/>
      <c r="J89" s="39"/>
      <c r="K89" s="39"/>
      <c r="L89" s="42"/>
      <c r="M89" s="184"/>
      <c r="N89" s="185"/>
      <c r="O89" s="67"/>
      <c r="P89" s="67"/>
      <c r="Q89" s="67"/>
      <c r="R89" s="67"/>
      <c r="S89" s="67"/>
      <c r="T89" s="68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T89" s="20" t="s">
        <v>152</v>
      </c>
      <c r="AU89" s="20" t="s">
        <v>77</v>
      </c>
    </row>
    <row r="90" spans="1:65" s="2" customFormat="1" ht="16.5" customHeight="1">
      <c r="A90" s="37"/>
      <c r="B90" s="38"/>
      <c r="C90" s="168" t="s">
        <v>165</v>
      </c>
      <c r="D90" s="168" t="s">
        <v>145</v>
      </c>
      <c r="E90" s="169" t="s">
        <v>2162</v>
      </c>
      <c r="F90" s="170" t="s">
        <v>2163</v>
      </c>
      <c r="G90" s="171" t="s">
        <v>223</v>
      </c>
      <c r="H90" s="172">
        <v>75</v>
      </c>
      <c r="I90" s="173"/>
      <c r="J90" s="174">
        <f>ROUND(I90*H90,2)</f>
        <v>0</v>
      </c>
      <c r="K90" s="170" t="s">
        <v>19</v>
      </c>
      <c r="L90" s="42"/>
      <c r="M90" s="175" t="s">
        <v>19</v>
      </c>
      <c r="N90" s="176" t="s">
        <v>40</v>
      </c>
      <c r="O90" s="67"/>
      <c r="P90" s="177">
        <f>O90*H90</f>
        <v>0</v>
      </c>
      <c r="Q90" s="177">
        <v>0</v>
      </c>
      <c r="R90" s="177">
        <f>Q90*H90</f>
        <v>0</v>
      </c>
      <c r="S90" s="177">
        <v>0</v>
      </c>
      <c r="T90" s="178">
        <f>S90*H90</f>
        <v>0</v>
      </c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R90" s="179" t="s">
        <v>165</v>
      </c>
      <c r="AT90" s="179" t="s">
        <v>145</v>
      </c>
      <c r="AU90" s="179" t="s">
        <v>77</v>
      </c>
      <c r="AY90" s="20" t="s">
        <v>144</v>
      </c>
      <c r="BE90" s="180">
        <f>IF(N90="základní",J90,0)</f>
        <v>0</v>
      </c>
      <c r="BF90" s="180">
        <f>IF(N90="snížená",J90,0)</f>
        <v>0</v>
      </c>
      <c r="BG90" s="180">
        <f>IF(N90="zákl. přenesená",J90,0)</f>
        <v>0</v>
      </c>
      <c r="BH90" s="180">
        <f>IF(N90="sníž. přenesená",J90,0)</f>
        <v>0</v>
      </c>
      <c r="BI90" s="180">
        <f>IF(N90="nulová",J90,0)</f>
        <v>0</v>
      </c>
      <c r="BJ90" s="20" t="s">
        <v>77</v>
      </c>
      <c r="BK90" s="180">
        <f>ROUND(I90*H90,2)</f>
        <v>0</v>
      </c>
      <c r="BL90" s="20" t="s">
        <v>165</v>
      </c>
      <c r="BM90" s="179" t="s">
        <v>2234</v>
      </c>
    </row>
    <row r="91" spans="1:65" s="2" customFormat="1" ht="11.25">
      <c r="A91" s="37"/>
      <c r="B91" s="38"/>
      <c r="C91" s="39"/>
      <c r="D91" s="181" t="s">
        <v>152</v>
      </c>
      <c r="E91" s="39"/>
      <c r="F91" s="182" t="s">
        <v>2163</v>
      </c>
      <c r="G91" s="39"/>
      <c r="H91" s="39"/>
      <c r="I91" s="183"/>
      <c r="J91" s="39"/>
      <c r="K91" s="39"/>
      <c r="L91" s="42"/>
      <c r="M91" s="184"/>
      <c r="N91" s="185"/>
      <c r="O91" s="67"/>
      <c r="P91" s="67"/>
      <c r="Q91" s="67"/>
      <c r="R91" s="67"/>
      <c r="S91" s="67"/>
      <c r="T91" s="68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T91" s="20" t="s">
        <v>152</v>
      </c>
      <c r="AU91" s="20" t="s">
        <v>77</v>
      </c>
    </row>
    <row r="92" spans="1:65" s="2" customFormat="1" ht="16.5" customHeight="1">
      <c r="A92" s="37"/>
      <c r="B92" s="38"/>
      <c r="C92" s="168" t="s">
        <v>143</v>
      </c>
      <c r="D92" s="168" t="s">
        <v>145</v>
      </c>
      <c r="E92" s="169" t="s">
        <v>2165</v>
      </c>
      <c r="F92" s="170" t="s">
        <v>2235</v>
      </c>
      <c r="G92" s="171" t="s">
        <v>223</v>
      </c>
      <c r="H92" s="172">
        <v>10</v>
      </c>
      <c r="I92" s="173"/>
      <c r="J92" s="174">
        <f>ROUND(I92*H92,2)</f>
        <v>0</v>
      </c>
      <c r="K92" s="170" t="s">
        <v>19</v>
      </c>
      <c r="L92" s="42"/>
      <c r="M92" s="175" t="s">
        <v>19</v>
      </c>
      <c r="N92" s="176" t="s">
        <v>40</v>
      </c>
      <c r="O92" s="67"/>
      <c r="P92" s="177">
        <f>O92*H92</f>
        <v>0</v>
      </c>
      <c r="Q92" s="177">
        <v>0</v>
      </c>
      <c r="R92" s="177">
        <f>Q92*H92</f>
        <v>0</v>
      </c>
      <c r="S92" s="177">
        <v>0</v>
      </c>
      <c r="T92" s="178">
        <f>S92*H92</f>
        <v>0</v>
      </c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R92" s="179" t="s">
        <v>165</v>
      </c>
      <c r="AT92" s="179" t="s">
        <v>145</v>
      </c>
      <c r="AU92" s="179" t="s">
        <v>77</v>
      </c>
      <c r="AY92" s="20" t="s">
        <v>144</v>
      </c>
      <c r="BE92" s="180">
        <f>IF(N92="základní",J92,0)</f>
        <v>0</v>
      </c>
      <c r="BF92" s="180">
        <f>IF(N92="snížená",J92,0)</f>
        <v>0</v>
      </c>
      <c r="BG92" s="180">
        <f>IF(N92="zákl. přenesená",J92,0)</f>
        <v>0</v>
      </c>
      <c r="BH92" s="180">
        <f>IF(N92="sníž. přenesená",J92,0)</f>
        <v>0</v>
      </c>
      <c r="BI92" s="180">
        <f>IF(N92="nulová",J92,0)</f>
        <v>0</v>
      </c>
      <c r="BJ92" s="20" t="s">
        <v>77</v>
      </c>
      <c r="BK92" s="180">
        <f>ROUND(I92*H92,2)</f>
        <v>0</v>
      </c>
      <c r="BL92" s="20" t="s">
        <v>165</v>
      </c>
      <c r="BM92" s="179" t="s">
        <v>2236</v>
      </c>
    </row>
    <row r="93" spans="1:65" s="2" customFormat="1" ht="11.25">
      <c r="A93" s="37"/>
      <c r="B93" s="38"/>
      <c r="C93" s="39"/>
      <c r="D93" s="181" t="s">
        <v>152</v>
      </c>
      <c r="E93" s="39"/>
      <c r="F93" s="182" t="s">
        <v>2235</v>
      </c>
      <c r="G93" s="39"/>
      <c r="H93" s="39"/>
      <c r="I93" s="183"/>
      <c r="J93" s="39"/>
      <c r="K93" s="39"/>
      <c r="L93" s="42"/>
      <c r="M93" s="184"/>
      <c r="N93" s="185"/>
      <c r="O93" s="67"/>
      <c r="P93" s="67"/>
      <c r="Q93" s="67"/>
      <c r="R93" s="67"/>
      <c r="S93" s="67"/>
      <c r="T93" s="68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T93" s="20" t="s">
        <v>152</v>
      </c>
      <c r="AU93" s="20" t="s">
        <v>77</v>
      </c>
    </row>
    <row r="94" spans="1:65" s="2" customFormat="1" ht="16.5" customHeight="1">
      <c r="A94" s="37"/>
      <c r="B94" s="38"/>
      <c r="C94" s="168" t="s">
        <v>174</v>
      </c>
      <c r="D94" s="168" t="s">
        <v>145</v>
      </c>
      <c r="E94" s="169" t="s">
        <v>2168</v>
      </c>
      <c r="F94" s="170" t="s">
        <v>2169</v>
      </c>
      <c r="G94" s="171" t="s">
        <v>254</v>
      </c>
      <c r="H94" s="172">
        <v>5</v>
      </c>
      <c r="I94" s="173"/>
      <c r="J94" s="174">
        <f>ROUND(I94*H94,2)</f>
        <v>0</v>
      </c>
      <c r="K94" s="170" t="s">
        <v>19</v>
      </c>
      <c r="L94" s="42"/>
      <c r="M94" s="175" t="s">
        <v>19</v>
      </c>
      <c r="N94" s="176" t="s">
        <v>40</v>
      </c>
      <c r="O94" s="67"/>
      <c r="P94" s="177">
        <f>O94*H94</f>
        <v>0</v>
      </c>
      <c r="Q94" s="177">
        <v>0</v>
      </c>
      <c r="R94" s="177">
        <f>Q94*H94</f>
        <v>0</v>
      </c>
      <c r="S94" s="177">
        <v>0</v>
      </c>
      <c r="T94" s="178">
        <f>S94*H94</f>
        <v>0</v>
      </c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R94" s="179" t="s">
        <v>165</v>
      </c>
      <c r="AT94" s="179" t="s">
        <v>145</v>
      </c>
      <c r="AU94" s="179" t="s">
        <v>77</v>
      </c>
      <c r="AY94" s="20" t="s">
        <v>144</v>
      </c>
      <c r="BE94" s="180">
        <f>IF(N94="základní",J94,0)</f>
        <v>0</v>
      </c>
      <c r="BF94" s="180">
        <f>IF(N94="snížená",J94,0)</f>
        <v>0</v>
      </c>
      <c r="BG94" s="180">
        <f>IF(N94="zákl. přenesená",J94,0)</f>
        <v>0</v>
      </c>
      <c r="BH94" s="180">
        <f>IF(N94="sníž. přenesená",J94,0)</f>
        <v>0</v>
      </c>
      <c r="BI94" s="180">
        <f>IF(N94="nulová",J94,0)</f>
        <v>0</v>
      </c>
      <c r="BJ94" s="20" t="s">
        <v>77</v>
      </c>
      <c r="BK94" s="180">
        <f>ROUND(I94*H94,2)</f>
        <v>0</v>
      </c>
      <c r="BL94" s="20" t="s">
        <v>165</v>
      </c>
      <c r="BM94" s="179" t="s">
        <v>2237</v>
      </c>
    </row>
    <row r="95" spans="1:65" s="2" customFormat="1" ht="11.25">
      <c r="A95" s="37"/>
      <c r="B95" s="38"/>
      <c r="C95" s="39"/>
      <c r="D95" s="181" t="s">
        <v>152</v>
      </c>
      <c r="E95" s="39"/>
      <c r="F95" s="182" t="s">
        <v>2169</v>
      </c>
      <c r="G95" s="39"/>
      <c r="H95" s="39"/>
      <c r="I95" s="183"/>
      <c r="J95" s="39"/>
      <c r="K95" s="39"/>
      <c r="L95" s="42"/>
      <c r="M95" s="184"/>
      <c r="N95" s="185"/>
      <c r="O95" s="67"/>
      <c r="P95" s="67"/>
      <c r="Q95" s="67"/>
      <c r="R95" s="67"/>
      <c r="S95" s="67"/>
      <c r="T95" s="68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T95" s="20" t="s">
        <v>152</v>
      </c>
      <c r="AU95" s="20" t="s">
        <v>77</v>
      </c>
    </row>
    <row r="96" spans="1:65" s="2" customFormat="1" ht="21.75" customHeight="1">
      <c r="A96" s="37"/>
      <c r="B96" s="38"/>
      <c r="C96" s="168" t="s">
        <v>179</v>
      </c>
      <c r="D96" s="168" t="s">
        <v>145</v>
      </c>
      <c r="E96" s="169" t="s">
        <v>2177</v>
      </c>
      <c r="F96" s="170" t="s">
        <v>2178</v>
      </c>
      <c r="G96" s="171" t="s">
        <v>254</v>
      </c>
      <c r="H96" s="172">
        <v>40</v>
      </c>
      <c r="I96" s="173"/>
      <c r="J96" s="174">
        <f>ROUND(I96*H96,2)</f>
        <v>0</v>
      </c>
      <c r="K96" s="170" t="s">
        <v>19</v>
      </c>
      <c r="L96" s="42"/>
      <c r="M96" s="175" t="s">
        <v>19</v>
      </c>
      <c r="N96" s="176" t="s">
        <v>40</v>
      </c>
      <c r="O96" s="67"/>
      <c r="P96" s="177">
        <f>O96*H96</f>
        <v>0</v>
      </c>
      <c r="Q96" s="177">
        <v>0</v>
      </c>
      <c r="R96" s="177">
        <f>Q96*H96</f>
        <v>0</v>
      </c>
      <c r="S96" s="177">
        <v>0</v>
      </c>
      <c r="T96" s="178">
        <f>S96*H96</f>
        <v>0</v>
      </c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R96" s="179" t="s">
        <v>165</v>
      </c>
      <c r="AT96" s="179" t="s">
        <v>145</v>
      </c>
      <c r="AU96" s="179" t="s">
        <v>77</v>
      </c>
      <c r="AY96" s="20" t="s">
        <v>144</v>
      </c>
      <c r="BE96" s="180">
        <f>IF(N96="základní",J96,0)</f>
        <v>0</v>
      </c>
      <c r="BF96" s="180">
        <f>IF(N96="snížená",J96,0)</f>
        <v>0</v>
      </c>
      <c r="BG96" s="180">
        <f>IF(N96="zákl. přenesená",J96,0)</f>
        <v>0</v>
      </c>
      <c r="BH96" s="180">
        <f>IF(N96="sníž. přenesená",J96,0)</f>
        <v>0</v>
      </c>
      <c r="BI96" s="180">
        <f>IF(N96="nulová",J96,0)</f>
        <v>0</v>
      </c>
      <c r="BJ96" s="20" t="s">
        <v>77</v>
      </c>
      <c r="BK96" s="180">
        <f>ROUND(I96*H96,2)</f>
        <v>0</v>
      </c>
      <c r="BL96" s="20" t="s">
        <v>165</v>
      </c>
      <c r="BM96" s="179" t="s">
        <v>2238</v>
      </c>
    </row>
    <row r="97" spans="1:65" s="2" customFormat="1" ht="11.25">
      <c r="A97" s="37"/>
      <c r="B97" s="38"/>
      <c r="C97" s="39"/>
      <c r="D97" s="181" t="s">
        <v>152</v>
      </c>
      <c r="E97" s="39"/>
      <c r="F97" s="182" t="s">
        <v>2178</v>
      </c>
      <c r="G97" s="39"/>
      <c r="H97" s="39"/>
      <c r="I97" s="183"/>
      <c r="J97" s="39"/>
      <c r="K97" s="39"/>
      <c r="L97" s="42"/>
      <c r="M97" s="184"/>
      <c r="N97" s="185"/>
      <c r="O97" s="67"/>
      <c r="P97" s="67"/>
      <c r="Q97" s="67"/>
      <c r="R97" s="67"/>
      <c r="S97" s="67"/>
      <c r="T97" s="68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T97" s="20" t="s">
        <v>152</v>
      </c>
      <c r="AU97" s="20" t="s">
        <v>77</v>
      </c>
    </row>
    <row r="98" spans="1:65" s="2" customFormat="1" ht="16.5" customHeight="1">
      <c r="A98" s="37"/>
      <c r="B98" s="38"/>
      <c r="C98" s="168" t="s">
        <v>184</v>
      </c>
      <c r="D98" s="168" t="s">
        <v>145</v>
      </c>
      <c r="E98" s="169" t="s">
        <v>2239</v>
      </c>
      <c r="F98" s="170" t="s">
        <v>2240</v>
      </c>
      <c r="G98" s="171" t="s">
        <v>1847</v>
      </c>
      <c r="H98" s="172">
        <v>1</v>
      </c>
      <c r="I98" s="173"/>
      <c r="J98" s="174">
        <f>ROUND(I98*H98,2)</f>
        <v>0</v>
      </c>
      <c r="K98" s="170" t="s">
        <v>19</v>
      </c>
      <c r="L98" s="42"/>
      <c r="M98" s="175" t="s">
        <v>19</v>
      </c>
      <c r="N98" s="176" t="s">
        <v>40</v>
      </c>
      <c r="O98" s="67"/>
      <c r="P98" s="177">
        <f>O98*H98</f>
        <v>0</v>
      </c>
      <c r="Q98" s="177">
        <v>0</v>
      </c>
      <c r="R98" s="177">
        <f>Q98*H98</f>
        <v>0</v>
      </c>
      <c r="S98" s="177">
        <v>0</v>
      </c>
      <c r="T98" s="178">
        <f>S98*H98</f>
        <v>0</v>
      </c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R98" s="179" t="s">
        <v>165</v>
      </c>
      <c r="AT98" s="179" t="s">
        <v>145</v>
      </c>
      <c r="AU98" s="179" t="s">
        <v>77</v>
      </c>
      <c r="AY98" s="20" t="s">
        <v>144</v>
      </c>
      <c r="BE98" s="180">
        <f>IF(N98="základní",J98,0)</f>
        <v>0</v>
      </c>
      <c r="BF98" s="180">
        <f>IF(N98="snížená",J98,0)</f>
        <v>0</v>
      </c>
      <c r="BG98" s="180">
        <f>IF(N98="zákl. přenesená",J98,0)</f>
        <v>0</v>
      </c>
      <c r="BH98" s="180">
        <f>IF(N98="sníž. přenesená",J98,0)</f>
        <v>0</v>
      </c>
      <c r="BI98" s="180">
        <f>IF(N98="nulová",J98,0)</f>
        <v>0</v>
      </c>
      <c r="BJ98" s="20" t="s">
        <v>77</v>
      </c>
      <c r="BK98" s="180">
        <f>ROUND(I98*H98,2)</f>
        <v>0</v>
      </c>
      <c r="BL98" s="20" t="s">
        <v>165</v>
      </c>
      <c r="BM98" s="179" t="s">
        <v>2241</v>
      </c>
    </row>
    <row r="99" spans="1:65" s="2" customFormat="1" ht="11.25">
      <c r="A99" s="37"/>
      <c r="B99" s="38"/>
      <c r="C99" s="39"/>
      <c r="D99" s="181" t="s">
        <v>152</v>
      </c>
      <c r="E99" s="39"/>
      <c r="F99" s="182" t="s">
        <v>2240</v>
      </c>
      <c r="G99" s="39"/>
      <c r="H99" s="39"/>
      <c r="I99" s="183"/>
      <c r="J99" s="39"/>
      <c r="K99" s="39"/>
      <c r="L99" s="42"/>
      <c r="M99" s="184"/>
      <c r="N99" s="185"/>
      <c r="O99" s="67"/>
      <c r="P99" s="67"/>
      <c r="Q99" s="67"/>
      <c r="R99" s="67"/>
      <c r="S99" s="67"/>
      <c r="T99" s="68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T99" s="20" t="s">
        <v>152</v>
      </c>
      <c r="AU99" s="20" t="s">
        <v>77</v>
      </c>
    </row>
    <row r="100" spans="1:65" s="2" customFormat="1" ht="24.2" customHeight="1">
      <c r="A100" s="37"/>
      <c r="B100" s="38"/>
      <c r="C100" s="168" t="s">
        <v>189</v>
      </c>
      <c r="D100" s="168" t="s">
        <v>145</v>
      </c>
      <c r="E100" s="169" t="s">
        <v>2180</v>
      </c>
      <c r="F100" s="170" t="s">
        <v>2181</v>
      </c>
      <c r="G100" s="171" t="s">
        <v>2242</v>
      </c>
      <c r="H100" s="172">
        <v>1</v>
      </c>
      <c r="I100" s="173"/>
      <c r="J100" s="174">
        <f>ROUND(I100*H100,2)</f>
        <v>0</v>
      </c>
      <c r="K100" s="170" t="s">
        <v>19</v>
      </c>
      <c r="L100" s="42"/>
      <c r="M100" s="175" t="s">
        <v>19</v>
      </c>
      <c r="N100" s="176" t="s">
        <v>40</v>
      </c>
      <c r="O100" s="67"/>
      <c r="P100" s="177">
        <f>O100*H100</f>
        <v>0</v>
      </c>
      <c r="Q100" s="177">
        <v>0</v>
      </c>
      <c r="R100" s="177">
        <f>Q100*H100</f>
        <v>0</v>
      </c>
      <c r="S100" s="177">
        <v>0</v>
      </c>
      <c r="T100" s="178">
        <f>S100*H100</f>
        <v>0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R100" s="179" t="s">
        <v>165</v>
      </c>
      <c r="AT100" s="179" t="s">
        <v>145</v>
      </c>
      <c r="AU100" s="179" t="s">
        <v>77</v>
      </c>
      <c r="AY100" s="20" t="s">
        <v>144</v>
      </c>
      <c r="BE100" s="180">
        <f>IF(N100="základní",J100,0)</f>
        <v>0</v>
      </c>
      <c r="BF100" s="180">
        <f>IF(N100="snížená",J100,0)</f>
        <v>0</v>
      </c>
      <c r="BG100" s="180">
        <f>IF(N100="zákl. přenesená",J100,0)</f>
        <v>0</v>
      </c>
      <c r="BH100" s="180">
        <f>IF(N100="sníž. přenesená",J100,0)</f>
        <v>0</v>
      </c>
      <c r="BI100" s="180">
        <f>IF(N100="nulová",J100,0)</f>
        <v>0</v>
      </c>
      <c r="BJ100" s="20" t="s">
        <v>77</v>
      </c>
      <c r="BK100" s="180">
        <f>ROUND(I100*H100,2)</f>
        <v>0</v>
      </c>
      <c r="BL100" s="20" t="s">
        <v>165</v>
      </c>
      <c r="BM100" s="179" t="s">
        <v>2243</v>
      </c>
    </row>
    <row r="101" spans="1:65" s="2" customFormat="1" ht="11.25">
      <c r="A101" s="37"/>
      <c r="B101" s="38"/>
      <c r="C101" s="39"/>
      <c r="D101" s="181" t="s">
        <v>152</v>
      </c>
      <c r="E101" s="39"/>
      <c r="F101" s="182" t="s">
        <v>2181</v>
      </c>
      <c r="G101" s="39"/>
      <c r="H101" s="39"/>
      <c r="I101" s="183"/>
      <c r="J101" s="39"/>
      <c r="K101" s="39"/>
      <c r="L101" s="42"/>
      <c r="M101" s="184"/>
      <c r="N101" s="185"/>
      <c r="O101" s="67"/>
      <c r="P101" s="67"/>
      <c r="Q101" s="67"/>
      <c r="R101" s="67"/>
      <c r="S101" s="67"/>
      <c r="T101" s="68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T101" s="20" t="s">
        <v>152</v>
      </c>
      <c r="AU101" s="20" t="s">
        <v>77</v>
      </c>
    </row>
    <row r="102" spans="1:65" s="11" customFormat="1" ht="25.9" customHeight="1">
      <c r="B102" s="154"/>
      <c r="C102" s="155"/>
      <c r="D102" s="156" t="s">
        <v>68</v>
      </c>
      <c r="E102" s="157" t="s">
        <v>184</v>
      </c>
      <c r="F102" s="157" t="s">
        <v>2184</v>
      </c>
      <c r="G102" s="155"/>
      <c r="H102" s="155"/>
      <c r="I102" s="158"/>
      <c r="J102" s="159">
        <f>BK102</f>
        <v>0</v>
      </c>
      <c r="K102" s="155"/>
      <c r="L102" s="160"/>
      <c r="M102" s="161"/>
      <c r="N102" s="162"/>
      <c r="O102" s="162"/>
      <c r="P102" s="163">
        <f>SUM(P103:P106)</f>
        <v>0</v>
      </c>
      <c r="Q102" s="162"/>
      <c r="R102" s="163">
        <f>SUM(R103:R106)</f>
        <v>0</v>
      </c>
      <c r="S102" s="162"/>
      <c r="T102" s="164">
        <f>SUM(T103:T106)</f>
        <v>0</v>
      </c>
      <c r="AR102" s="165" t="s">
        <v>77</v>
      </c>
      <c r="AT102" s="166" t="s">
        <v>68</v>
      </c>
      <c r="AU102" s="166" t="s">
        <v>69</v>
      </c>
      <c r="AY102" s="165" t="s">
        <v>144</v>
      </c>
      <c r="BK102" s="167">
        <f>SUM(BK103:BK106)</f>
        <v>0</v>
      </c>
    </row>
    <row r="103" spans="1:65" s="2" customFormat="1" ht="16.5" customHeight="1">
      <c r="A103" s="37"/>
      <c r="B103" s="38"/>
      <c r="C103" s="168" t="s">
        <v>194</v>
      </c>
      <c r="D103" s="168" t="s">
        <v>145</v>
      </c>
      <c r="E103" s="169" t="s">
        <v>2244</v>
      </c>
      <c r="F103" s="170" t="s">
        <v>2245</v>
      </c>
      <c r="G103" s="171" t="s">
        <v>243</v>
      </c>
      <c r="H103" s="172">
        <v>42</v>
      </c>
      <c r="I103" s="173"/>
      <c r="J103" s="174">
        <f>ROUND(I103*H103,2)</f>
        <v>0</v>
      </c>
      <c r="K103" s="170" t="s">
        <v>19</v>
      </c>
      <c r="L103" s="42"/>
      <c r="M103" s="175" t="s">
        <v>19</v>
      </c>
      <c r="N103" s="176" t="s">
        <v>40</v>
      </c>
      <c r="O103" s="67"/>
      <c r="P103" s="177">
        <f>O103*H103</f>
        <v>0</v>
      </c>
      <c r="Q103" s="177">
        <v>0</v>
      </c>
      <c r="R103" s="177">
        <f>Q103*H103</f>
        <v>0</v>
      </c>
      <c r="S103" s="177">
        <v>0</v>
      </c>
      <c r="T103" s="178">
        <f>S103*H103</f>
        <v>0</v>
      </c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R103" s="179" t="s">
        <v>165</v>
      </c>
      <c r="AT103" s="179" t="s">
        <v>145</v>
      </c>
      <c r="AU103" s="179" t="s">
        <v>77</v>
      </c>
      <c r="AY103" s="20" t="s">
        <v>144</v>
      </c>
      <c r="BE103" s="180">
        <f>IF(N103="základní",J103,0)</f>
        <v>0</v>
      </c>
      <c r="BF103" s="180">
        <f>IF(N103="snížená",J103,0)</f>
        <v>0</v>
      </c>
      <c r="BG103" s="180">
        <f>IF(N103="zákl. přenesená",J103,0)</f>
        <v>0</v>
      </c>
      <c r="BH103" s="180">
        <f>IF(N103="sníž. přenesená",J103,0)</f>
        <v>0</v>
      </c>
      <c r="BI103" s="180">
        <f>IF(N103="nulová",J103,0)</f>
        <v>0</v>
      </c>
      <c r="BJ103" s="20" t="s">
        <v>77</v>
      </c>
      <c r="BK103" s="180">
        <f>ROUND(I103*H103,2)</f>
        <v>0</v>
      </c>
      <c r="BL103" s="20" t="s">
        <v>165</v>
      </c>
      <c r="BM103" s="179" t="s">
        <v>2246</v>
      </c>
    </row>
    <row r="104" spans="1:65" s="2" customFormat="1" ht="11.25">
      <c r="A104" s="37"/>
      <c r="B104" s="38"/>
      <c r="C104" s="39"/>
      <c r="D104" s="181" t="s">
        <v>152</v>
      </c>
      <c r="E104" s="39"/>
      <c r="F104" s="182" t="s">
        <v>2245</v>
      </c>
      <c r="G104" s="39"/>
      <c r="H104" s="39"/>
      <c r="I104" s="183"/>
      <c r="J104" s="39"/>
      <c r="K104" s="39"/>
      <c r="L104" s="42"/>
      <c r="M104" s="184"/>
      <c r="N104" s="185"/>
      <c r="O104" s="67"/>
      <c r="P104" s="67"/>
      <c r="Q104" s="67"/>
      <c r="R104" s="67"/>
      <c r="S104" s="67"/>
      <c r="T104" s="68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T104" s="20" t="s">
        <v>152</v>
      </c>
      <c r="AU104" s="20" t="s">
        <v>77</v>
      </c>
    </row>
    <row r="105" spans="1:65" s="2" customFormat="1" ht="24.2" customHeight="1">
      <c r="A105" s="37"/>
      <c r="B105" s="38"/>
      <c r="C105" s="168" t="s">
        <v>199</v>
      </c>
      <c r="D105" s="168" t="s">
        <v>145</v>
      </c>
      <c r="E105" s="169" t="s">
        <v>2247</v>
      </c>
      <c r="F105" s="170" t="s">
        <v>2248</v>
      </c>
      <c r="G105" s="171" t="s">
        <v>243</v>
      </c>
      <c r="H105" s="172">
        <v>42</v>
      </c>
      <c r="I105" s="173"/>
      <c r="J105" s="174">
        <f>ROUND(I105*H105,2)</f>
        <v>0</v>
      </c>
      <c r="K105" s="170" t="s">
        <v>19</v>
      </c>
      <c r="L105" s="42"/>
      <c r="M105" s="175" t="s">
        <v>19</v>
      </c>
      <c r="N105" s="176" t="s">
        <v>40</v>
      </c>
      <c r="O105" s="67"/>
      <c r="P105" s="177">
        <f>O105*H105</f>
        <v>0</v>
      </c>
      <c r="Q105" s="177">
        <v>0</v>
      </c>
      <c r="R105" s="177">
        <f>Q105*H105</f>
        <v>0</v>
      </c>
      <c r="S105" s="177">
        <v>0</v>
      </c>
      <c r="T105" s="178">
        <f>S105*H105</f>
        <v>0</v>
      </c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R105" s="179" t="s">
        <v>165</v>
      </c>
      <c r="AT105" s="179" t="s">
        <v>145</v>
      </c>
      <c r="AU105" s="179" t="s">
        <v>77</v>
      </c>
      <c r="AY105" s="20" t="s">
        <v>144</v>
      </c>
      <c r="BE105" s="180">
        <f>IF(N105="základní",J105,0)</f>
        <v>0</v>
      </c>
      <c r="BF105" s="180">
        <f>IF(N105="snížená",J105,0)</f>
        <v>0</v>
      </c>
      <c r="BG105" s="180">
        <f>IF(N105="zákl. přenesená",J105,0)</f>
        <v>0</v>
      </c>
      <c r="BH105" s="180">
        <f>IF(N105="sníž. přenesená",J105,0)</f>
        <v>0</v>
      </c>
      <c r="BI105" s="180">
        <f>IF(N105="nulová",J105,0)</f>
        <v>0</v>
      </c>
      <c r="BJ105" s="20" t="s">
        <v>77</v>
      </c>
      <c r="BK105" s="180">
        <f>ROUND(I105*H105,2)</f>
        <v>0</v>
      </c>
      <c r="BL105" s="20" t="s">
        <v>165</v>
      </c>
      <c r="BM105" s="179" t="s">
        <v>2249</v>
      </c>
    </row>
    <row r="106" spans="1:65" s="2" customFormat="1" ht="11.25">
      <c r="A106" s="37"/>
      <c r="B106" s="38"/>
      <c r="C106" s="39"/>
      <c r="D106" s="181" t="s">
        <v>152</v>
      </c>
      <c r="E106" s="39"/>
      <c r="F106" s="182" t="s">
        <v>2248</v>
      </c>
      <c r="G106" s="39"/>
      <c r="H106" s="39"/>
      <c r="I106" s="183"/>
      <c r="J106" s="39"/>
      <c r="K106" s="39"/>
      <c r="L106" s="42"/>
      <c r="M106" s="184"/>
      <c r="N106" s="185"/>
      <c r="O106" s="67"/>
      <c r="P106" s="67"/>
      <c r="Q106" s="67"/>
      <c r="R106" s="67"/>
      <c r="S106" s="67"/>
      <c r="T106" s="68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T106" s="20" t="s">
        <v>152</v>
      </c>
      <c r="AU106" s="20" t="s">
        <v>77</v>
      </c>
    </row>
    <row r="107" spans="1:65" s="11" customFormat="1" ht="25.9" customHeight="1">
      <c r="B107" s="154"/>
      <c r="C107" s="155"/>
      <c r="D107" s="156" t="s">
        <v>68</v>
      </c>
      <c r="E107" s="157" t="s">
        <v>1419</v>
      </c>
      <c r="F107" s="157" t="s">
        <v>2219</v>
      </c>
      <c r="G107" s="155"/>
      <c r="H107" s="155"/>
      <c r="I107" s="158"/>
      <c r="J107" s="159">
        <f>BK107</f>
        <v>0</v>
      </c>
      <c r="K107" s="155"/>
      <c r="L107" s="160"/>
      <c r="M107" s="161"/>
      <c r="N107" s="162"/>
      <c r="O107" s="162"/>
      <c r="P107" s="163">
        <f>SUM(P108:P113)</f>
        <v>0</v>
      </c>
      <c r="Q107" s="162"/>
      <c r="R107" s="163">
        <f>SUM(R108:R113)</f>
        <v>0</v>
      </c>
      <c r="S107" s="162"/>
      <c r="T107" s="164">
        <f>SUM(T108:T113)</f>
        <v>0</v>
      </c>
      <c r="AR107" s="165" t="s">
        <v>77</v>
      </c>
      <c r="AT107" s="166" t="s">
        <v>68</v>
      </c>
      <c r="AU107" s="166" t="s">
        <v>69</v>
      </c>
      <c r="AY107" s="165" t="s">
        <v>144</v>
      </c>
      <c r="BK107" s="167">
        <f>SUM(BK108:BK113)</f>
        <v>0</v>
      </c>
    </row>
    <row r="108" spans="1:65" s="2" customFormat="1" ht="16.5" customHeight="1">
      <c r="A108" s="37"/>
      <c r="B108" s="38"/>
      <c r="C108" s="168" t="s">
        <v>204</v>
      </c>
      <c r="D108" s="168" t="s">
        <v>145</v>
      </c>
      <c r="E108" s="169" t="s">
        <v>2220</v>
      </c>
      <c r="F108" s="170" t="s">
        <v>2221</v>
      </c>
      <c r="G108" s="171" t="s">
        <v>2222</v>
      </c>
      <c r="H108" s="172">
        <v>65</v>
      </c>
      <c r="I108" s="173"/>
      <c r="J108" s="174">
        <f>ROUND(I108*H108,2)</f>
        <v>0</v>
      </c>
      <c r="K108" s="170" t="s">
        <v>19</v>
      </c>
      <c r="L108" s="42"/>
      <c r="M108" s="175" t="s">
        <v>19</v>
      </c>
      <c r="N108" s="176" t="s">
        <v>40</v>
      </c>
      <c r="O108" s="67"/>
      <c r="P108" s="177">
        <f>O108*H108</f>
        <v>0</v>
      </c>
      <c r="Q108" s="177">
        <v>0</v>
      </c>
      <c r="R108" s="177">
        <f>Q108*H108</f>
        <v>0</v>
      </c>
      <c r="S108" s="177">
        <v>0</v>
      </c>
      <c r="T108" s="178">
        <f>S108*H108</f>
        <v>0</v>
      </c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R108" s="179" t="s">
        <v>165</v>
      </c>
      <c r="AT108" s="179" t="s">
        <v>145</v>
      </c>
      <c r="AU108" s="179" t="s">
        <v>77</v>
      </c>
      <c r="AY108" s="20" t="s">
        <v>144</v>
      </c>
      <c r="BE108" s="180">
        <f>IF(N108="základní",J108,0)</f>
        <v>0</v>
      </c>
      <c r="BF108" s="180">
        <f>IF(N108="snížená",J108,0)</f>
        <v>0</v>
      </c>
      <c r="BG108" s="180">
        <f>IF(N108="zákl. přenesená",J108,0)</f>
        <v>0</v>
      </c>
      <c r="BH108" s="180">
        <f>IF(N108="sníž. přenesená",J108,0)</f>
        <v>0</v>
      </c>
      <c r="BI108" s="180">
        <f>IF(N108="nulová",J108,0)</f>
        <v>0</v>
      </c>
      <c r="BJ108" s="20" t="s">
        <v>77</v>
      </c>
      <c r="BK108" s="180">
        <f>ROUND(I108*H108,2)</f>
        <v>0</v>
      </c>
      <c r="BL108" s="20" t="s">
        <v>165</v>
      </c>
      <c r="BM108" s="179" t="s">
        <v>2250</v>
      </c>
    </row>
    <row r="109" spans="1:65" s="2" customFormat="1" ht="11.25">
      <c r="A109" s="37"/>
      <c r="B109" s="38"/>
      <c r="C109" s="39"/>
      <c r="D109" s="181" t="s">
        <v>152</v>
      </c>
      <c r="E109" s="39"/>
      <c r="F109" s="182" t="s">
        <v>2221</v>
      </c>
      <c r="G109" s="39"/>
      <c r="H109" s="39"/>
      <c r="I109" s="183"/>
      <c r="J109" s="39"/>
      <c r="K109" s="39"/>
      <c r="L109" s="42"/>
      <c r="M109" s="184"/>
      <c r="N109" s="185"/>
      <c r="O109" s="67"/>
      <c r="P109" s="67"/>
      <c r="Q109" s="67"/>
      <c r="R109" s="67"/>
      <c r="S109" s="67"/>
      <c r="T109" s="68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T109" s="20" t="s">
        <v>152</v>
      </c>
      <c r="AU109" s="20" t="s">
        <v>77</v>
      </c>
    </row>
    <row r="110" spans="1:65" s="2" customFormat="1" ht="16.5" customHeight="1">
      <c r="A110" s="37"/>
      <c r="B110" s="38"/>
      <c r="C110" s="168" t="s">
        <v>209</v>
      </c>
      <c r="D110" s="168" t="s">
        <v>145</v>
      </c>
      <c r="E110" s="169" t="s">
        <v>2224</v>
      </c>
      <c r="F110" s="170" t="s">
        <v>2225</v>
      </c>
      <c r="G110" s="171" t="s">
        <v>296</v>
      </c>
      <c r="H110" s="172">
        <v>5</v>
      </c>
      <c r="I110" s="173"/>
      <c r="J110" s="174">
        <f>ROUND(I110*H110,2)</f>
        <v>0</v>
      </c>
      <c r="K110" s="170" t="s">
        <v>19</v>
      </c>
      <c r="L110" s="42"/>
      <c r="M110" s="175" t="s">
        <v>19</v>
      </c>
      <c r="N110" s="176" t="s">
        <v>40</v>
      </c>
      <c r="O110" s="67"/>
      <c r="P110" s="177">
        <f>O110*H110</f>
        <v>0</v>
      </c>
      <c r="Q110" s="177">
        <v>0</v>
      </c>
      <c r="R110" s="177">
        <f>Q110*H110</f>
        <v>0</v>
      </c>
      <c r="S110" s="177">
        <v>0</v>
      </c>
      <c r="T110" s="178">
        <f>S110*H110</f>
        <v>0</v>
      </c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R110" s="179" t="s">
        <v>165</v>
      </c>
      <c r="AT110" s="179" t="s">
        <v>145</v>
      </c>
      <c r="AU110" s="179" t="s">
        <v>77</v>
      </c>
      <c r="AY110" s="20" t="s">
        <v>144</v>
      </c>
      <c r="BE110" s="180">
        <f>IF(N110="základní",J110,0)</f>
        <v>0</v>
      </c>
      <c r="BF110" s="180">
        <f>IF(N110="snížená",J110,0)</f>
        <v>0</v>
      </c>
      <c r="BG110" s="180">
        <f>IF(N110="zákl. přenesená",J110,0)</f>
        <v>0</v>
      </c>
      <c r="BH110" s="180">
        <f>IF(N110="sníž. přenesená",J110,0)</f>
        <v>0</v>
      </c>
      <c r="BI110" s="180">
        <f>IF(N110="nulová",J110,0)</f>
        <v>0</v>
      </c>
      <c r="BJ110" s="20" t="s">
        <v>77</v>
      </c>
      <c r="BK110" s="180">
        <f>ROUND(I110*H110,2)</f>
        <v>0</v>
      </c>
      <c r="BL110" s="20" t="s">
        <v>165</v>
      </c>
      <c r="BM110" s="179" t="s">
        <v>2251</v>
      </c>
    </row>
    <row r="111" spans="1:65" s="2" customFormat="1" ht="11.25">
      <c r="A111" s="37"/>
      <c r="B111" s="38"/>
      <c r="C111" s="39"/>
      <c r="D111" s="181" t="s">
        <v>152</v>
      </c>
      <c r="E111" s="39"/>
      <c r="F111" s="182" t="s">
        <v>2225</v>
      </c>
      <c r="G111" s="39"/>
      <c r="H111" s="39"/>
      <c r="I111" s="183"/>
      <c r="J111" s="39"/>
      <c r="K111" s="39"/>
      <c r="L111" s="42"/>
      <c r="M111" s="184"/>
      <c r="N111" s="185"/>
      <c r="O111" s="67"/>
      <c r="P111" s="67"/>
      <c r="Q111" s="67"/>
      <c r="R111" s="67"/>
      <c r="S111" s="67"/>
      <c r="T111" s="68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T111" s="20" t="s">
        <v>152</v>
      </c>
      <c r="AU111" s="20" t="s">
        <v>77</v>
      </c>
    </row>
    <row r="112" spans="1:65" s="2" customFormat="1" ht="21.75" customHeight="1">
      <c r="A112" s="37"/>
      <c r="B112" s="38"/>
      <c r="C112" s="168" t="s">
        <v>313</v>
      </c>
      <c r="D112" s="168" t="s">
        <v>145</v>
      </c>
      <c r="E112" s="169" t="s">
        <v>2227</v>
      </c>
      <c r="F112" s="170" t="s">
        <v>2228</v>
      </c>
      <c r="G112" s="171" t="s">
        <v>296</v>
      </c>
      <c r="H112" s="172">
        <v>5</v>
      </c>
      <c r="I112" s="173"/>
      <c r="J112" s="174">
        <f>ROUND(I112*H112,2)</f>
        <v>0</v>
      </c>
      <c r="K112" s="170" t="s">
        <v>19</v>
      </c>
      <c r="L112" s="42"/>
      <c r="M112" s="175" t="s">
        <v>19</v>
      </c>
      <c r="N112" s="176" t="s">
        <v>40</v>
      </c>
      <c r="O112" s="67"/>
      <c r="P112" s="177">
        <f>O112*H112</f>
        <v>0</v>
      </c>
      <c r="Q112" s="177">
        <v>0</v>
      </c>
      <c r="R112" s="177">
        <f>Q112*H112</f>
        <v>0</v>
      </c>
      <c r="S112" s="177">
        <v>0</v>
      </c>
      <c r="T112" s="178">
        <f>S112*H112</f>
        <v>0</v>
      </c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R112" s="179" t="s">
        <v>165</v>
      </c>
      <c r="AT112" s="179" t="s">
        <v>145</v>
      </c>
      <c r="AU112" s="179" t="s">
        <v>77</v>
      </c>
      <c r="AY112" s="20" t="s">
        <v>144</v>
      </c>
      <c r="BE112" s="180">
        <f>IF(N112="základní",J112,0)</f>
        <v>0</v>
      </c>
      <c r="BF112" s="180">
        <f>IF(N112="snížená",J112,0)</f>
        <v>0</v>
      </c>
      <c r="BG112" s="180">
        <f>IF(N112="zákl. přenesená",J112,0)</f>
        <v>0</v>
      </c>
      <c r="BH112" s="180">
        <f>IF(N112="sníž. přenesená",J112,0)</f>
        <v>0</v>
      </c>
      <c r="BI112" s="180">
        <f>IF(N112="nulová",J112,0)</f>
        <v>0</v>
      </c>
      <c r="BJ112" s="20" t="s">
        <v>77</v>
      </c>
      <c r="BK112" s="180">
        <f>ROUND(I112*H112,2)</f>
        <v>0</v>
      </c>
      <c r="BL112" s="20" t="s">
        <v>165</v>
      </c>
      <c r="BM112" s="179" t="s">
        <v>2252</v>
      </c>
    </row>
    <row r="113" spans="1:47" s="2" customFormat="1" ht="11.25">
      <c r="A113" s="37"/>
      <c r="B113" s="38"/>
      <c r="C113" s="39"/>
      <c r="D113" s="181" t="s">
        <v>152</v>
      </c>
      <c r="E113" s="39"/>
      <c r="F113" s="182" t="s">
        <v>2228</v>
      </c>
      <c r="G113" s="39"/>
      <c r="H113" s="39"/>
      <c r="I113" s="183"/>
      <c r="J113" s="39"/>
      <c r="K113" s="39"/>
      <c r="L113" s="42"/>
      <c r="M113" s="188"/>
      <c r="N113" s="189"/>
      <c r="O113" s="190"/>
      <c r="P113" s="190"/>
      <c r="Q113" s="190"/>
      <c r="R113" s="190"/>
      <c r="S113" s="190"/>
      <c r="T113" s="191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T113" s="20" t="s">
        <v>152</v>
      </c>
      <c r="AU113" s="20" t="s">
        <v>77</v>
      </c>
    </row>
    <row r="114" spans="1:47" s="2" customFormat="1" ht="6.95" customHeight="1">
      <c r="A114" s="37"/>
      <c r="B114" s="50"/>
      <c r="C114" s="51"/>
      <c r="D114" s="51"/>
      <c r="E114" s="51"/>
      <c r="F114" s="51"/>
      <c r="G114" s="51"/>
      <c r="H114" s="51"/>
      <c r="I114" s="51"/>
      <c r="J114" s="51"/>
      <c r="K114" s="51"/>
      <c r="L114" s="42"/>
      <c r="M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</row>
  </sheetData>
  <sheetProtection algorithmName="SHA-512" hashValue="0wQyHySCmls7ToIDyCVlNjDqjFoCnaCMrW1f3wF8g/l6jBRPwjc+Z9fInulLbRKVtrJXfZV/JkeClcHgG+7NBA==" saltValue="HJCw7hrIcxzoNI5ddPquqOhnBadC6iQZTtOaXuyvQ3vf0xVROfoToMZWZuQx43vTigg1BPSdmNDnJYfdn8iLDA==" spinCount="100000" sheet="1" objects="1" scenarios="1" formatColumns="0" formatRows="0" autoFilter="0"/>
  <autoFilter ref="C81:K113"/>
  <mergeCells count="9">
    <mergeCell ref="E50:H50"/>
    <mergeCell ref="E72:H72"/>
    <mergeCell ref="E74:H74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74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0" t="s">
        <v>116</v>
      </c>
    </row>
    <row r="3" spans="1:46" s="1" customFormat="1" ht="6.95" customHeight="1"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23"/>
      <c r="AT3" s="20" t="s">
        <v>79</v>
      </c>
    </row>
    <row r="4" spans="1:46" s="1" customFormat="1" ht="24.95" customHeight="1">
      <c r="B4" s="23"/>
      <c r="D4" s="106" t="s">
        <v>120</v>
      </c>
      <c r="L4" s="23"/>
      <c r="M4" s="107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08" t="s">
        <v>16</v>
      </c>
      <c r="L6" s="23"/>
    </row>
    <row r="7" spans="1:46" s="1" customFormat="1" ht="16.5" customHeight="1">
      <c r="B7" s="23"/>
      <c r="E7" s="388" t="str">
        <f>'Rekapitulace stavby'!K6</f>
        <v>Rekonstrukce hřiště SOŠ Třešť_1</v>
      </c>
      <c r="F7" s="389"/>
      <c r="G7" s="389"/>
      <c r="H7" s="389"/>
      <c r="L7" s="23"/>
    </row>
    <row r="8" spans="1:46" s="2" customFormat="1" ht="12" customHeight="1">
      <c r="A8" s="37"/>
      <c r="B8" s="42"/>
      <c r="C8" s="37"/>
      <c r="D8" s="108" t="s">
        <v>121</v>
      </c>
      <c r="E8" s="37"/>
      <c r="F8" s="37"/>
      <c r="G8" s="37"/>
      <c r="H8" s="37"/>
      <c r="I8" s="37"/>
      <c r="J8" s="37"/>
      <c r="K8" s="37"/>
      <c r="L8" s="109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46" s="2" customFormat="1" ht="16.5" customHeight="1">
      <c r="A9" s="37"/>
      <c r="B9" s="42"/>
      <c r="C9" s="37"/>
      <c r="D9" s="37"/>
      <c r="E9" s="390" t="s">
        <v>2253</v>
      </c>
      <c r="F9" s="391"/>
      <c r="G9" s="391"/>
      <c r="H9" s="391"/>
      <c r="I9" s="37"/>
      <c r="J9" s="37"/>
      <c r="K9" s="37"/>
      <c r="L9" s="109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1.25">
      <c r="A10" s="37"/>
      <c r="B10" s="42"/>
      <c r="C10" s="37"/>
      <c r="D10" s="37"/>
      <c r="E10" s="37"/>
      <c r="F10" s="37"/>
      <c r="G10" s="37"/>
      <c r="H10" s="37"/>
      <c r="I10" s="37"/>
      <c r="J10" s="37"/>
      <c r="K10" s="37"/>
      <c r="L10" s="109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2" customHeight="1">
      <c r="A11" s="37"/>
      <c r="B11" s="42"/>
      <c r="C11" s="37"/>
      <c r="D11" s="108" t="s">
        <v>18</v>
      </c>
      <c r="E11" s="37"/>
      <c r="F11" s="110" t="s">
        <v>19</v>
      </c>
      <c r="G11" s="37"/>
      <c r="H11" s="37"/>
      <c r="I11" s="108" t="s">
        <v>20</v>
      </c>
      <c r="J11" s="110" t="s">
        <v>19</v>
      </c>
      <c r="K11" s="37"/>
      <c r="L11" s="109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08" t="s">
        <v>21</v>
      </c>
      <c r="E12" s="37"/>
      <c r="F12" s="110" t="s">
        <v>22</v>
      </c>
      <c r="G12" s="37"/>
      <c r="H12" s="37"/>
      <c r="I12" s="108" t="s">
        <v>23</v>
      </c>
      <c r="J12" s="111" t="str">
        <f>'Rekapitulace stavby'!AN8</f>
        <v>8. 11. 2025</v>
      </c>
      <c r="K12" s="37"/>
      <c r="L12" s="109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0.9" customHeight="1">
      <c r="A13" s="37"/>
      <c r="B13" s="42"/>
      <c r="C13" s="37"/>
      <c r="D13" s="37"/>
      <c r="E13" s="37"/>
      <c r="F13" s="37"/>
      <c r="G13" s="37"/>
      <c r="H13" s="37"/>
      <c r="I13" s="37"/>
      <c r="J13" s="37"/>
      <c r="K13" s="37"/>
      <c r="L13" s="109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08" t="s">
        <v>25</v>
      </c>
      <c r="E14" s="37"/>
      <c r="F14" s="37"/>
      <c r="G14" s="37"/>
      <c r="H14" s="37"/>
      <c r="I14" s="108" t="s">
        <v>26</v>
      </c>
      <c r="J14" s="110" t="s">
        <v>19</v>
      </c>
      <c r="K14" s="37"/>
      <c r="L14" s="109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8" customHeight="1">
      <c r="A15" s="37"/>
      <c r="B15" s="42"/>
      <c r="C15" s="37"/>
      <c r="D15" s="37"/>
      <c r="E15" s="110" t="s">
        <v>22</v>
      </c>
      <c r="F15" s="37"/>
      <c r="G15" s="37"/>
      <c r="H15" s="37"/>
      <c r="I15" s="108" t="s">
        <v>27</v>
      </c>
      <c r="J15" s="110" t="s">
        <v>19</v>
      </c>
      <c r="K15" s="37"/>
      <c r="L15" s="109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6.95" customHeight="1">
      <c r="A16" s="37"/>
      <c r="B16" s="42"/>
      <c r="C16" s="37"/>
      <c r="D16" s="37"/>
      <c r="E16" s="37"/>
      <c r="F16" s="37"/>
      <c r="G16" s="37"/>
      <c r="H16" s="37"/>
      <c r="I16" s="37"/>
      <c r="J16" s="37"/>
      <c r="K16" s="37"/>
      <c r="L16" s="109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2" customHeight="1">
      <c r="A17" s="37"/>
      <c r="B17" s="42"/>
      <c r="C17" s="37"/>
      <c r="D17" s="108" t="s">
        <v>28</v>
      </c>
      <c r="E17" s="37"/>
      <c r="F17" s="37"/>
      <c r="G17" s="37"/>
      <c r="H17" s="37"/>
      <c r="I17" s="108" t="s">
        <v>26</v>
      </c>
      <c r="J17" s="33" t="str">
        <f>'Rekapitulace stavby'!AN13</f>
        <v>Vyplň údaj</v>
      </c>
      <c r="K17" s="37"/>
      <c r="L17" s="109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8" customHeight="1">
      <c r="A18" s="37"/>
      <c r="B18" s="42"/>
      <c r="C18" s="37"/>
      <c r="D18" s="37"/>
      <c r="E18" s="392" t="str">
        <f>'Rekapitulace stavby'!E14</f>
        <v>Vyplň údaj</v>
      </c>
      <c r="F18" s="393"/>
      <c r="G18" s="393"/>
      <c r="H18" s="393"/>
      <c r="I18" s="108" t="s">
        <v>27</v>
      </c>
      <c r="J18" s="33" t="str">
        <f>'Rekapitulace stavby'!AN14</f>
        <v>Vyplň údaj</v>
      </c>
      <c r="K18" s="37"/>
      <c r="L18" s="109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6.95" customHeight="1">
      <c r="A19" s="37"/>
      <c r="B19" s="42"/>
      <c r="C19" s="37"/>
      <c r="D19" s="37"/>
      <c r="E19" s="37"/>
      <c r="F19" s="37"/>
      <c r="G19" s="37"/>
      <c r="H19" s="37"/>
      <c r="I19" s="37"/>
      <c r="J19" s="37"/>
      <c r="K19" s="37"/>
      <c r="L19" s="109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2" customHeight="1">
      <c r="A20" s="37"/>
      <c r="B20" s="42"/>
      <c r="C20" s="37"/>
      <c r="D20" s="108" t="s">
        <v>30</v>
      </c>
      <c r="E20" s="37"/>
      <c r="F20" s="37"/>
      <c r="G20" s="37"/>
      <c r="H20" s="37"/>
      <c r="I20" s="108" t="s">
        <v>26</v>
      </c>
      <c r="J20" s="110" t="s">
        <v>19</v>
      </c>
      <c r="K20" s="37"/>
      <c r="L20" s="109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8" customHeight="1">
      <c r="A21" s="37"/>
      <c r="B21" s="42"/>
      <c r="C21" s="37"/>
      <c r="D21" s="37"/>
      <c r="E21" s="110" t="s">
        <v>22</v>
      </c>
      <c r="F21" s="37"/>
      <c r="G21" s="37"/>
      <c r="H21" s="37"/>
      <c r="I21" s="108" t="s">
        <v>27</v>
      </c>
      <c r="J21" s="110" t="s">
        <v>19</v>
      </c>
      <c r="K21" s="37"/>
      <c r="L21" s="109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6.95" customHeight="1">
      <c r="A22" s="37"/>
      <c r="B22" s="42"/>
      <c r="C22" s="37"/>
      <c r="D22" s="37"/>
      <c r="E22" s="37"/>
      <c r="F22" s="37"/>
      <c r="G22" s="37"/>
      <c r="H22" s="37"/>
      <c r="I22" s="37"/>
      <c r="J22" s="37"/>
      <c r="K22" s="37"/>
      <c r="L22" s="109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2" customHeight="1">
      <c r="A23" s="37"/>
      <c r="B23" s="42"/>
      <c r="C23" s="37"/>
      <c r="D23" s="108" t="s">
        <v>32</v>
      </c>
      <c r="E23" s="37"/>
      <c r="F23" s="37"/>
      <c r="G23" s="37"/>
      <c r="H23" s="37"/>
      <c r="I23" s="108" t="s">
        <v>26</v>
      </c>
      <c r="J23" s="110" t="s">
        <v>19</v>
      </c>
      <c r="K23" s="37"/>
      <c r="L23" s="109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8" customHeight="1">
      <c r="A24" s="37"/>
      <c r="B24" s="42"/>
      <c r="C24" s="37"/>
      <c r="D24" s="37"/>
      <c r="E24" s="110" t="s">
        <v>22</v>
      </c>
      <c r="F24" s="37"/>
      <c r="G24" s="37"/>
      <c r="H24" s="37"/>
      <c r="I24" s="108" t="s">
        <v>27</v>
      </c>
      <c r="J24" s="110" t="s">
        <v>19</v>
      </c>
      <c r="K24" s="37"/>
      <c r="L24" s="109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6.95" customHeight="1">
      <c r="A25" s="37"/>
      <c r="B25" s="42"/>
      <c r="C25" s="37"/>
      <c r="D25" s="37"/>
      <c r="E25" s="37"/>
      <c r="F25" s="37"/>
      <c r="G25" s="37"/>
      <c r="H25" s="37"/>
      <c r="I25" s="37"/>
      <c r="J25" s="37"/>
      <c r="K25" s="37"/>
      <c r="L25" s="109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2" customHeight="1">
      <c r="A26" s="37"/>
      <c r="B26" s="42"/>
      <c r="C26" s="37"/>
      <c r="D26" s="108" t="s">
        <v>33</v>
      </c>
      <c r="E26" s="37"/>
      <c r="F26" s="37"/>
      <c r="G26" s="37"/>
      <c r="H26" s="37"/>
      <c r="I26" s="37"/>
      <c r="J26" s="37"/>
      <c r="K26" s="37"/>
      <c r="L26" s="109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8" customFormat="1" ht="16.5" customHeight="1">
      <c r="A27" s="112"/>
      <c r="B27" s="113"/>
      <c r="C27" s="112"/>
      <c r="D27" s="112"/>
      <c r="E27" s="394" t="s">
        <v>19</v>
      </c>
      <c r="F27" s="394"/>
      <c r="G27" s="394"/>
      <c r="H27" s="394"/>
      <c r="I27" s="112"/>
      <c r="J27" s="112"/>
      <c r="K27" s="112"/>
      <c r="L27" s="114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</row>
    <row r="28" spans="1:31" s="2" customFormat="1" ht="6.95" customHeight="1">
      <c r="A28" s="37"/>
      <c r="B28" s="42"/>
      <c r="C28" s="37"/>
      <c r="D28" s="37"/>
      <c r="E28" s="37"/>
      <c r="F28" s="37"/>
      <c r="G28" s="37"/>
      <c r="H28" s="37"/>
      <c r="I28" s="37"/>
      <c r="J28" s="37"/>
      <c r="K28" s="37"/>
      <c r="L28" s="109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115"/>
      <c r="E29" s="115"/>
      <c r="F29" s="115"/>
      <c r="G29" s="115"/>
      <c r="H29" s="115"/>
      <c r="I29" s="115"/>
      <c r="J29" s="115"/>
      <c r="K29" s="115"/>
      <c r="L29" s="109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25.35" customHeight="1">
      <c r="A30" s="37"/>
      <c r="B30" s="42"/>
      <c r="C30" s="37"/>
      <c r="D30" s="116" t="s">
        <v>35</v>
      </c>
      <c r="E30" s="37"/>
      <c r="F30" s="37"/>
      <c r="G30" s="37"/>
      <c r="H30" s="37"/>
      <c r="I30" s="37"/>
      <c r="J30" s="117">
        <f>ROUND(J82, 2)</f>
        <v>0</v>
      </c>
      <c r="K30" s="37"/>
      <c r="L30" s="109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15"/>
      <c r="E31" s="115"/>
      <c r="F31" s="115"/>
      <c r="G31" s="115"/>
      <c r="H31" s="115"/>
      <c r="I31" s="115"/>
      <c r="J31" s="115"/>
      <c r="K31" s="115"/>
      <c r="L31" s="109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14.45" customHeight="1">
      <c r="A32" s="37"/>
      <c r="B32" s="42"/>
      <c r="C32" s="37"/>
      <c r="D32" s="37"/>
      <c r="E32" s="37"/>
      <c r="F32" s="118" t="s">
        <v>37</v>
      </c>
      <c r="G32" s="37"/>
      <c r="H32" s="37"/>
      <c r="I32" s="118" t="s">
        <v>36</v>
      </c>
      <c r="J32" s="118" t="s">
        <v>38</v>
      </c>
      <c r="K32" s="37"/>
      <c r="L32" s="109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14.45" customHeight="1">
      <c r="A33" s="37"/>
      <c r="B33" s="42"/>
      <c r="C33" s="37"/>
      <c r="D33" s="119" t="s">
        <v>39</v>
      </c>
      <c r="E33" s="108" t="s">
        <v>40</v>
      </c>
      <c r="F33" s="120">
        <f>ROUND((SUM(BE82:BE173)),  2)</f>
        <v>0</v>
      </c>
      <c r="G33" s="37"/>
      <c r="H33" s="37"/>
      <c r="I33" s="121">
        <v>0.21</v>
      </c>
      <c r="J33" s="120">
        <f>ROUND(((SUM(BE82:BE173))*I33),  2)</f>
        <v>0</v>
      </c>
      <c r="K33" s="37"/>
      <c r="L33" s="109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108" t="s">
        <v>41</v>
      </c>
      <c r="F34" s="120">
        <f>ROUND((SUM(BF82:BF173)),  2)</f>
        <v>0</v>
      </c>
      <c r="G34" s="37"/>
      <c r="H34" s="37"/>
      <c r="I34" s="121">
        <v>0.15</v>
      </c>
      <c r="J34" s="120">
        <f>ROUND(((SUM(BF82:BF173))*I34),  2)</f>
        <v>0</v>
      </c>
      <c r="K34" s="37"/>
      <c r="L34" s="109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hidden="1" customHeight="1">
      <c r="A35" s="37"/>
      <c r="B35" s="42"/>
      <c r="C35" s="37"/>
      <c r="D35" s="37"/>
      <c r="E35" s="108" t="s">
        <v>42</v>
      </c>
      <c r="F35" s="120">
        <f>ROUND((SUM(BG82:BG173)),  2)</f>
        <v>0</v>
      </c>
      <c r="G35" s="37"/>
      <c r="H35" s="37"/>
      <c r="I35" s="121">
        <v>0.21</v>
      </c>
      <c r="J35" s="120">
        <f>0</f>
        <v>0</v>
      </c>
      <c r="K35" s="37"/>
      <c r="L35" s="109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hidden="1" customHeight="1">
      <c r="A36" s="37"/>
      <c r="B36" s="42"/>
      <c r="C36" s="37"/>
      <c r="D36" s="37"/>
      <c r="E36" s="108" t="s">
        <v>43</v>
      </c>
      <c r="F36" s="120">
        <f>ROUND((SUM(BH82:BH173)),  2)</f>
        <v>0</v>
      </c>
      <c r="G36" s="37"/>
      <c r="H36" s="37"/>
      <c r="I36" s="121">
        <v>0.15</v>
      </c>
      <c r="J36" s="120">
        <f>0</f>
        <v>0</v>
      </c>
      <c r="K36" s="37"/>
      <c r="L36" s="109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08" t="s">
        <v>44</v>
      </c>
      <c r="F37" s="120">
        <f>ROUND((SUM(BI82:BI173)),  2)</f>
        <v>0</v>
      </c>
      <c r="G37" s="37"/>
      <c r="H37" s="37"/>
      <c r="I37" s="121">
        <v>0</v>
      </c>
      <c r="J37" s="120">
        <f>0</f>
        <v>0</v>
      </c>
      <c r="K37" s="37"/>
      <c r="L37" s="109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6.95" customHeight="1">
      <c r="A38" s="37"/>
      <c r="B38" s="42"/>
      <c r="C38" s="37"/>
      <c r="D38" s="37"/>
      <c r="E38" s="37"/>
      <c r="F38" s="37"/>
      <c r="G38" s="37"/>
      <c r="H38" s="37"/>
      <c r="I38" s="37"/>
      <c r="J38" s="37"/>
      <c r="K38" s="37"/>
      <c r="L38" s="109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25.35" customHeight="1">
      <c r="A39" s="37"/>
      <c r="B39" s="42"/>
      <c r="C39" s="122"/>
      <c r="D39" s="123" t="s">
        <v>45</v>
      </c>
      <c r="E39" s="124"/>
      <c r="F39" s="124"/>
      <c r="G39" s="125" t="s">
        <v>46</v>
      </c>
      <c r="H39" s="126" t="s">
        <v>47</v>
      </c>
      <c r="I39" s="124"/>
      <c r="J39" s="127">
        <f>SUM(J30:J37)</f>
        <v>0</v>
      </c>
      <c r="K39" s="128"/>
      <c r="L39" s="109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customHeight="1">
      <c r="A40" s="37"/>
      <c r="B40" s="129"/>
      <c r="C40" s="130"/>
      <c r="D40" s="130"/>
      <c r="E40" s="130"/>
      <c r="F40" s="130"/>
      <c r="G40" s="130"/>
      <c r="H40" s="130"/>
      <c r="I40" s="130"/>
      <c r="J40" s="130"/>
      <c r="K40" s="130"/>
      <c r="L40" s="109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4" spans="1:31" s="2" customFormat="1" ht="6.95" customHeight="1">
      <c r="A44" s="37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09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5" spans="1:31" s="2" customFormat="1" ht="24.95" customHeight="1">
      <c r="A45" s="37"/>
      <c r="B45" s="38"/>
      <c r="C45" s="26" t="s">
        <v>123</v>
      </c>
      <c r="D45" s="39"/>
      <c r="E45" s="39"/>
      <c r="F45" s="39"/>
      <c r="G45" s="39"/>
      <c r="H45" s="39"/>
      <c r="I45" s="39"/>
      <c r="J45" s="39"/>
      <c r="K45" s="39"/>
      <c r="L45" s="109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</row>
    <row r="46" spans="1:31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109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12" customHeight="1">
      <c r="A47" s="37"/>
      <c r="B47" s="38"/>
      <c r="C47" s="32" t="s">
        <v>16</v>
      </c>
      <c r="D47" s="39"/>
      <c r="E47" s="39"/>
      <c r="F47" s="39"/>
      <c r="G47" s="39"/>
      <c r="H47" s="39"/>
      <c r="I47" s="39"/>
      <c r="J47" s="39"/>
      <c r="K47" s="39"/>
      <c r="L47" s="109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16.5" customHeight="1">
      <c r="A48" s="37"/>
      <c r="B48" s="38"/>
      <c r="C48" s="39"/>
      <c r="D48" s="39"/>
      <c r="E48" s="395" t="str">
        <f>E7</f>
        <v>Rekonstrukce hřiště SOŠ Třešť_1</v>
      </c>
      <c r="F48" s="396"/>
      <c r="G48" s="396"/>
      <c r="H48" s="396"/>
      <c r="I48" s="39"/>
      <c r="J48" s="39"/>
      <c r="K48" s="39"/>
      <c r="L48" s="109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121</v>
      </c>
      <c r="D49" s="39"/>
      <c r="E49" s="39"/>
      <c r="F49" s="39"/>
      <c r="G49" s="39"/>
      <c r="H49" s="39"/>
      <c r="I49" s="39"/>
      <c r="J49" s="39"/>
      <c r="K49" s="39"/>
      <c r="L49" s="109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352" t="str">
        <f>E9</f>
        <v>SA-15 - SO 15 - ZTI</v>
      </c>
      <c r="F50" s="397"/>
      <c r="G50" s="397"/>
      <c r="H50" s="397"/>
      <c r="I50" s="39"/>
      <c r="J50" s="39"/>
      <c r="K50" s="39"/>
      <c r="L50" s="109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2" customFormat="1" ht="6.95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109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47" s="2" customFormat="1" ht="12" customHeight="1">
      <c r="A52" s="37"/>
      <c r="B52" s="38"/>
      <c r="C52" s="32" t="s">
        <v>21</v>
      </c>
      <c r="D52" s="39"/>
      <c r="E52" s="39"/>
      <c r="F52" s="30" t="str">
        <f>F12</f>
        <v xml:space="preserve"> </v>
      </c>
      <c r="G52" s="39"/>
      <c r="H52" s="39"/>
      <c r="I52" s="32" t="s">
        <v>23</v>
      </c>
      <c r="J52" s="62" t="str">
        <f>IF(J12="","",J12)</f>
        <v>8. 11. 2025</v>
      </c>
      <c r="K52" s="39"/>
      <c r="L52" s="109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6.95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109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5.2" customHeight="1">
      <c r="A54" s="37"/>
      <c r="B54" s="38"/>
      <c r="C54" s="32" t="s">
        <v>25</v>
      </c>
      <c r="D54" s="39"/>
      <c r="E54" s="39"/>
      <c r="F54" s="30" t="str">
        <f>E15</f>
        <v xml:space="preserve"> </v>
      </c>
      <c r="G54" s="39"/>
      <c r="H54" s="39"/>
      <c r="I54" s="32" t="s">
        <v>30</v>
      </c>
      <c r="J54" s="35" t="str">
        <f>E21</f>
        <v xml:space="preserve"> </v>
      </c>
      <c r="K54" s="39"/>
      <c r="L54" s="109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15.2" customHeight="1">
      <c r="A55" s="37"/>
      <c r="B55" s="38"/>
      <c r="C55" s="32" t="s">
        <v>28</v>
      </c>
      <c r="D55" s="39"/>
      <c r="E55" s="39"/>
      <c r="F55" s="30" t="str">
        <f>IF(E18="","",E18)</f>
        <v>Vyplň údaj</v>
      </c>
      <c r="G55" s="39"/>
      <c r="H55" s="39"/>
      <c r="I55" s="32" t="s">
        <v>32</v>
      </c>
      <c r="J55" s="35" t="str">
        <f>E24</f>
        <v xml:space="preserve"> </v>
      </c>
      <c r="K55" s="39"/>
      <c r="L55" s="109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0.35" customHeight="1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109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29.25" customHeight="1">
      <c r="A57" s="37"/>
      <c r="B57" s="38"/>
      <c r="C57" s="133" t="s">
        <v>124</v>
      </c>
      <c r="D57" s="134"/>
      <c r="E57" s="134"/>
      <c r="F57" s="134"/>
      <c r="G57" s="134"/>
      <c r="H57" s="134"/>
      <c r="I57" s="134"/>
      <c r="J57" s="135" t="s">
        <v>125</v>
      </c>
      <c r="K57" s="134"/>
      <c r="L57" s="109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0.35" customHeight="1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109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22.9" customHeight="1">
      <c r="A59" s="37"/>
      <c r="B59" s="38"/>
      <c r="C59" s="136" t="s">
        <v>67</v>
      </c>
      <c r="D59" s="39"/>
      <c r="E59" s="39"/>
      <c r="F59" s="39"/>
      <c r="G59" s="39"/>
      <c r="H59" s="39"/>
      <c r="I59" s="39"/>
      <c r="J59" s="80">
        <f>J82</f>
        <v>0</v>
      </c>
      <c r="K59" s="39"/>
      <c r="L59" s="109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U59" s="20" t="s">
        <v>126</v>
      </c>
    </row>
    <row r="60" spans="1:47" s="9" customFormat="1" ht="24.95" customHeight="1">
      <c r="B60" s="137"/>
      <c r="C60" s="138"/>
      <c r="D60" s="139" t="s">
        <v>2254</v>
      </c>
      <c r="E60" s="140"/>
      <c r="F60" s="140"/>
      <c r="G60" s="140"/>
      <c r="H60" s="140"/>
      <c r="I60" s="140"/>
      <c r="J60" s="141">
        <f>J83</f>
        <v>0</v>
      </c>
      <c r="K60" s="138"/>
      <c r="L60" s="142"/>
    </row>
    <row r="61" spans="1:47" s="9" customFormat="1" ht="24.95" customHeight="1">
      <c r="B61" s="137"/>
      <c r="C61" s="138"/>
      <c r="D61" s="139" t="s">
        <v>2255</v>
      </c>
      <c r="E61" s="140"/>
      <c r="F61" s="140"/>
      <c r="G61" s="140"/>
      <c r="H61" s="140"/>
      <c r="I61" s="140"/>
      <c r="J61" s="141">
        <f>J114</f>
        <v>0</v>
      </c>
      <c r="K61" s="138"/>
      <c r="L61" s="142"/>
    </row>
    <row r="62" spans="1:47" s="9" customFormat="1" ht="24.95" customHeight="1">
      <c r="B62" s="137"/>
      <c r="C62" s="138"/>
      <c r="D62" s="139" t="s">
        <v>2256</v>
      </c>
      <c r="E62" s="140"/>
      <c r="F62" s="140"/>
      <c r="G62" s="140"/>
      <c r="H62" s="140"/>
      <c r="I62" s="140"/>
      <c r="J62" s="141">
        <f>J141</f>
        <v>0</v>
      </c>
      <c r="K62" s="138"/>
      <c r="L62" s="142"/>
    </row>
    <row r="63" spans="1:47" s="2" customFormat="1" ht="21.75" customHeight="1">
      <c r="A63" s="37"/>
      <c r="B63" s="38"/>
      <c r="C63" s="39"/>
      <c r="D63" s="39"/>
      <c r="E63" s="39"/>
      <c r="F63" s="39"/>
      <c r="G63" s="39"/>
      <c r="H63" s="39"/>
      <c r="I63" s="39"/>
      <c r="J63" s="39"/>
      <c r="K63" s="39"/>
      <c r="L63" s="109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47" s="2" customFormat="1" ht="6.95" customHeight="1">
      <c r="A64" s="37"/>
      <c r="B64" s="50"/>
      <c r="C64" s="51"/>
      <c r="D64" s="51"/>
      <c r="E64" s="51"/>
      <c r="F64" s="51"/>
      <c r="G64" s="51"/>
      <c r="H64" s="51"/>
      <c r="I64" s="51"/>
      <c r="J64" s="51"/>
      <c r="K64" s="51"/>
      <c r="L64" s="109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8" spans="1:31" s="2" customFormat="1" ht="6.95" customHeight="1">
      <c r="A68" s="37"/>
      <c r="B68" s="52"/>
      <c r="C68" s="53"/>
      <c r="D68" s="53"/>
      <c r="E68" s="53"/>
      <c r="F68" s="53"/>
      <c r="G68" s="53"/>
      <c r="H68" s="53"/>
      <c r="I68" s="53"/>
      <c r="J68" s="53"/>
      <c r="K68" s="53"/>
      <c r="L68" s="109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</row>
    <row r="69" spans="1:31" s="2" customFormat="1" ht="24.95" customHeight="1">
      <c r="A69" s="37"/>
      <c r="B69" s="38"/>
      <c r="C69" s="26" t="s">
        <v>128</v>
      </c>
      <c r="D69" s="39"/>
      <c r="E69" s="39"/>
      <c r="F69" s="39"/>
      <c r="G69" s="39"/>
      <c r="H69" s="39"/>
      <c r="I69" s="39"/>
      <c r="J69" s="39"/>
      <c r="K69" s="39"/>
      <c r="L69" s="109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</row>
    <row r="70" spans="1:31" s="2" customFormat="1" ht="6.95" customHeight="1">
      <c r="A70" s="37"/>
      <c r="B70" s="38"/>
      <c r="C70" s="39"/>
      <c r="D70" s="39"/>
      <c r="E70" s="39"/>
      <c r="F70" s="39"/>
      <c r="G70" s="39"/>
      <c r="H70" s="39"/>
      <c r="I70" s="39"/>
      <c r="J70" s="39"/>
      <c r="K70" s="39"/>
      <c r="L70" s="109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</row>
    <row r="71" spans="1:31" s="2" customFormat="1" ht="12" customHeight="1">
      <c r="A71" s="37"/>
      <c r="B71" s="38"/>
      <c r="C71" s="32" t="s">
        <v>16</v>
      </c>
      <c r="D71" s="39"/>
      <c r="E71" s="39"/>
      <c r="F71" s="39"/>
      <c r="G71" s="39"/>
      <c r="H71" s="39"/>
      <c r="I71" s="39"/>
      <c r="J71" s="39"/>
      <c r="K71" s="39"/>
      <c r="L71" s="109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</row>
    <row r="72" spans="1:31" s="2" customFormat="1" ht="16.5" customHeight="1">
      <c r="A72" s="37"/>
      <c r="B72" s="38"/>
      <c r="C72" s="39"/>
      <c r="D72" s="39"/>
      <c r="E72" s="395" t="str">
        <f>E7</f>
        <v>Rekonstrukce hřiště SOŠ Třešť_1</v>
      </c>
      <c r="F72" s="396"/>
      <c r="G72" s="396"/>
      <c r="H72" s="396"/>
      <c r="I72" s="39"/>
      <c r="J72" s="39"/>
      <c r="K72" s="39"/>
      <c r="L72" s="109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</row>
    <row r="73" spans="1:31" s="2" customFormat="1" ht="12" customHeight="1">
      <c r="A73" s="37"/>
      <c r="B73" s="38"/>
      <c r="C73" s="32" t="s">
        <v>121</v>
      </c>
      <c r="D73" s="39"/>
      <c r="E73" s="39"/>
      <c r="F73" s="39"/>
      <c r="G73" s="39"/>
      <c r="H73" s="39"/>
      <c r="I73" s="39"/>
      <c r="J73" s="39"/>
      <c r="K73" s="39"/>
      <c r="L73" s="109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</row>
    <row r="74" spans="1:31" s="2" customFormat="1" ht="16.5" customHeight="1">
      <c r="A74" s="37"/>
      <c r="B74" s="38"/>
      <c r="C74" s="39"/>
      <c r="D74" s="39"/>
      <c r="E74" s="352" t="str">
        <f>E9</f>
        <v>SA-15 - SO 15 - ZTI</v>
      </c>
      <c r="F74" s="397"/>
      <c r="G74" s="397"/>
      <c r="H74" s="397"/>
      <c r="I74" s="39"/>
      <c r="J74" s="39"/>
      <c r="K74" s="39"/>
      <c r="L74" s="109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</row>
    <row r="75" spans="1:31" s="2" customFormat="1" ht="6.95" customHeight="1">
      <c r="A75" s="37"/>
      <c r="B75" s="38"/>
      <c r="C75" s="39"/>
      <c r="D75" s="39"/>
      <c r="E75" s="39"/>
      <c r="F75" s="39"/>
      <c r="G75" s="39"/>
      <c r="H75" s="39"/>
      <c r="I75" s="39"/>
      <c r="J75" s="39"/>
      <c r="K75" s="39"/>
      <c r="L75" s="109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</row>
    <row r="76" spans="1:31" s="2" customFormat="1" ht="12" customHeight="1">
      <c r="A76" s="37"/>
      <c r="B76" s="38"/>
      <c r="C76" s="32" t="s">
        <v>21</v>
      </c>
      <c r="D76" s="39"/>
      <c r="E76" s="39"/>
      <c r="F76" s="30" t="str">
        <f>F12</f>
        <v xml:space="preserve"> </v>
      </c>
      <c r="G76" s="39"/>
      <c r="H76" s="39"/>
      <c r="I76" s="32" t="s">
        <v>23</v>
      </c>
      <c r="J76" s="62" t="str">
        <f>IF(J12="","",J12)</f>
        <v>8. 11. 2025</v>
      </c>
      <c r="K76" s="39"/>
      <c r="L76" s="109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pans="1:31" s="2" customFormat="1" ht="6.95" customHeight="1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109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31" s="2" customFormat="1" ht="15.2" customHeight="1">
      <c r="A78" s="37"/>
      <c r="B78" s="38"/>
      <c r="C78" s="32" t="s">
        <v>25</v>
      </c>
      <c r="D78" s="39"/>
      <c r="E78" s="39"/>
      <c r="F78" s="30" t="str">
        <f>E15</f>
        <v xml:space="preserve"> </v>
      </c>
      <c r="G78" s="39"/>
      <c r="H78" s="39"/>
      <c r="I78" s="32" t="s">
        <v>30</v>
      </c>
      <c r="J78" s="35" t="str">
        <f>E21</f>
        <v xml:space="preserve"> </v>
      </c>
      <c r="K78" s="39"/>
      <c r="L78" s="109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31" s="2" customFormat="1" ht="15.2" customHeight="1">
      <c r="A79" s="37"/>
      <c r="B79" s="38"/>
      <c r="C79" s="32" t="s">
        <v>28</v>
      </c>
      <c r="D79" s="39"/>
      <c r="E79" s="39"/>
      <c r="F79" s="30" t="str">
        <f>IF(E18="","",E18)</f>
        <v>Vyplň údaj</v>
      </c>
      <c r="G79" s="39"/>
      <c r="H79" s="39"/>
      <c r="I79" s="32" t="s">
        <v>32</v>
      </c>
      <c r="J79" s="35" t="str">
        <f>E24</f>
        <v xml:space="preserve"> </v>
      </c>
      <c r="K79" s="39"/>
      <c r="L79" s="109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</row>
    <row r="80" spans="1:31" s="2" customFormat="1" ht="10.35" customHeight="1">
      <c r="A80" s="37"/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109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65" s="10" customFormat="1" ht="29.25" customHeight="1">
      <c r="A81" s="143"/>
      <c r="B81" s="144"/>
      <c r="C81" s="145" t="s">
        <v>129</v>
      </c>
      <c r="D81" s="146" t="s">
        <v>54</v>
      </c>
      <c r="E81" s="146" t="s">
        <v>50</v>
      </c>
      <c r="F81" s="146" t="s">
        <v>51</v>
      </c>
      <c r="G81" s="146" t="s">
        <v>130</v>
      </c>
      <c r="H81" s="146" t="s">
        <v>131</v>
      </c>
      <c r="I81" s="146" t="s">
        <v>132</v>
      </c>
      <c r="J81" s="146" t="s">
        <v>125</v>
      </c>
      <c r="K81" s="147" t="s">
        <v>133</v>
      </c>
      <c r="L81" s="148"/>
      <c r="M81" s="71" t="s">
        <v>19</v>
      </c>
      <c r="N81" s="72" t="s">
        <v>39</v>
      </c>
      <c r="O81" s="72" t="s">
        <v>134</v>
      </c>
      <c r="P81" s="72" t="s">
        <v>135</v>
      </c>
      <c r="Q81" s="72" t="s">
        <v>136</v>
      </c>
      <c r="R81" s="72" t="s">
        <v>137</v>
      </c>
      <c r="S81" s="72" t="s">
        <v>138</v>
      </c>
      <c r="T81" s="73" t="s">
        <v>139</v>
      </c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65" s="2" customFormat="1" ht="22.9" customHeight="1">
      <c r="A82" s="37"/>
      <c r="B82" s="38"/>
      <c r="C82" s="78" t="s">
        <v>140</v>
      </c>
      <c r="D82" s="39"/>
      <c r="E82" s="39"/>
      <c r="F82" s="39"/>
      <c r="G82" s="39"/>
      <c r="H82" s="39"/>
      <c r="I82" s="39"/>
      <c r="J82" s="149">
        <f>BK82</f>
        <v>0</v>
      </c>
      <c r="K82" s="39"/>
      <c r="L82" s="42"/>
      <c r="M82" s="74"/>
      <c r="N82" s="150"/>
      <c r="O82" s="75"/>
      <c r="P82" s="151">
        <f>P83+P114+P141</f>
        <v>0</v>
      </c>
      <c r="Q82" s="75"/>
      <c r="R82" s="151">
        <f>R83+R114+R141</f>
        <v>0</v>
      </c>
      <c r="S82" s="75"/>
      <c r="T82" s="152">
        <f>T83+T114+T141</f>
        <v>0</v>
      </c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T82" s="20" t="s">
        <v>68</v>
      </c>
      <c r="AU82" s="20" t="s">
        <v>126</v>
      </c>
      <c r="BK82" s="153">
        <f>BK83+BK114+BK141</f>
        <v>0</v>
      </c>
    </row>
    <row r="83" spans="1:65" s="11" customFormat="1" ht="25.9" customHeight="1">
      <c r="B83" s="154"/>
      <c r="C83" s="155"/>
      <c r="D83" s="156" t="s">
        <v>68</v>
      </c>
      <c r="E83" s="157" t="s">
        <v>2257</v>
      </c>
      <c r="F83" s="157" t="s">
        <v>2258</v>
      </c>
      <c r="G83" s="155"/>
      <c r="H83" s="155"/>
      <c r="I83" s="158"/>
      <c r="J83" s="159">
        <f>BK83</f>
        <v>0</v>
      </c>
      <c r="K83" s="155"/>
      <c r="L83" s="160"/>
      <c r="M83" s="161"/>
      <c r="N83" s="162"/>
      <c r="O83" s="162"/>
      <c r="P83" s="163">
        <f>SUM(P84:P113)</f>
        <v>0</v>
      </c>
      <c r="Q83" s="162"/>
      <c r="R83" s="163">
        <f>SUM(R84:R113)</f>
        <v>0</v>
      </c>
      <c r="S83" s="162"/>
      <c r="T83" s="164">
        <f>SUM(T84:T113)</f>
        <v>0</v>
      </c>
      <c r="AR83" s="165" t="s">
        <v>79</v>
      </c>
      <c r="AT83" s="166" t="s">
        <v>68</v>
      </c>
      <c r="AU83" s="166" t="s">
        <v>69</v>
      </c>
      <c r="AY83" s="165" t="s">
        <v>144</v>
      </c>
      <c r="BK83" s="167">
        <f>SUM(BK84:BK113)</f>
        <v>0</v>
      </c>
    </row>
    <row r="84" spans="1:65" s="2" customFormat="1" ht="44.25" customHeight="1">
      <c r="A84" s="37"/>
      <c r="B84" s="38"/>
      <c r="C84" s="168" t="s">
        <v>77</v>
      </c>
      <c r="D84" s="168" t="s">
        <v>145</v>
      </c>
      <c r="E84" s="169" t="s">
        <v>2259</v>
      </c>
      <c r="F84" s="170" t="s">
        <v>2260</v>
      </c>
      <c r="G84" s="171" t="s">
        <v>243</v>
      </c>
      <c r="H84" s="172">
        <v>6</v>
      </c>
      <c r="I84" s="173"/>
      <c r="J84" s="174">
        <f>ROUND(I84*H84,2)</f>
        <v>0</v>
      </c>
      <c r="K84" s="170" t="s">
        <v>19</v>
      </c>
      <c r="L84" s="42"/>
      <c r="M84" s="175" t="s">
        <v>19</v>
      </c>
      <c r="N84" s="176" t="s">
        <v>40</v>
      </c>
      <c r="O84" s="67"/>
      <c r="P84" s="177">
        <f>O84*H84</f>
        <v>0</v>
      </c>
      <c r="Q84" s="177">
        <v>0</v>
      </c>
      <c r="R84" s="177">
        <f>Q84*H84</f>
        <v>0</v>
      </c>
      <c r="S84" s="177">
        <v>0</v>
      </c>
      <c r="T84" s="178">
        <f>S84*H84</f>
        <v>0</v>
      </c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R84" s="179" t="s">
        <v>408</v>
      </c>
      <c r="AT84" s="179" t="s">
        <v>145</v>
      </c>
      <c r="AU84" s="179" t="s">
        <v>77</v>
      </c>
      <c r="AY84" s="20" t="s">
        <v>144</v>
      </c>
      <c r="BE84" s="180">
        <f>IF(N84="základní",J84,0)</f>
        <v>0</v>
      </c>
      <c r="BF84" s="180">
        <f>IF(N84="snížená",J84,0)</f>
        <v>0</v>
      </c>
      <c r="BG84" s="180">
        <f>IF(N84="zákl. přenesená",J84,0)</f>
        <v>0</v>
      </c>
      <c r="BH84" s="180">
        <f>IF(N84="sníž. přenesená",J84,0)</f>
        <v>0</v>
      </c>
      <c r="BI84" s="180">
        <f>IF(N84="nulová",J84,0)</f>
        <v>0</v>
      </c>
      <c r="BJ84" s="20" t="s">
        <v>77</v>
      </c>
      <c r="BK84" s="180">
        <f>ROUND(I84*H84,2)</f>
        <v>0</v>
      </c>
      <c r="BL84" s="20" t="s">
        <v>408</v>
      </c>
      <c r="BM84" s="179" t="s">
        <v>2261</v>
      </c>
    </row>
    <row r="85" spans="1:65" s="2" customFormat="1" ht="29.25">
      <c r="A85" s="37"/>
      <c r="B85" s="38"/>
      <c r="C85" s="39"/>
      <c r="D85" s="181" t="s">
        <v>152</v>
      </c>
      <c r="E85" s="39"/>
      <c r="F85" s="182" t="s">
        <v>2260</v>
      </c>
      <c r="G85" s="39"/>
      <c r="H85" s="39"/>
      <c r="I85" s="183"/>
      <c r="J85" s="39"/>
      <c r="K85" s="39"/>
      <c r="L85" s="42"/>
      <c r="M85" s="184"/>
      <c r="N85" s="185"/>
      <c r="O85" s="67"/>
      <c r="P85" s="67"/>
      <c r="Q85" s="67"/>
      <c r="R85" s="67"/>
      <c r="S85" s="67"/>
      <c r="T85" s="68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T85" s="20" t="s">
        <v>152</v>
      </c>
      <c r="AU85" s="20" t="s">
        <v>77</v>
      </c>
    </row>
    <row r="86" spans="1:65" s="2" customFormat="1" ht="44.25" customHeight="1">
      <c r="A86" s="37"/>
      <c r="B86" s="38"/>
      <c r="C86" s="168" t="s">
        <v>79</v>
      </c>
      <c r="D86" s="168" t="s">
        <v>145</v>
      </c>
      <c r="E86" s="169" t="s">
        <v>2262</v>
      </c>
      <c r="F86" s="170" t="s">
        <v>2263</v>
      </c>
      <c r="G86" s="171" t="s">
        <v>243</v>
      </c>
      <c r="H86" s="172">
        <v>10</v>
      </c>
      <c r="I86" s="173"/>
      <c r="J86" s="174">
        <f>ROUND(I86*H86,2)</f>
        <v>0</v>
      </c>
      <c r="K86" s="170" t="s">
        <v>19</v>
      </c>
      <c r="L86" s="42"/>
      <c r="M86" s="175" t="s">
        <v>19</v>
      </c>
      <c r="N86" s="176" t="s">
        <v>40</v>
      </c>
      <c r="O86" s="67"/>
      <c r="P86" s="177">
        <f>O86*H86</f>
        <v>0</v>
      </c>
      <c r="Q86" s="177">
        <v>0</v>
      </c>
      <c r="R86" s="177">
        <f>Q86*H86</f>
        <v>0</v>
      </c>
      <c r="S86" s="177">
        <v>0</v>
      </c>
      <c r="T86" s="178">
        <f>S86*H86</f>
        <v>0</v>
      </c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R86" s="179" t="s">
        <v>408</v>
      </c>
      <c r="AT86" s="179" t="s">
        <v>145</v>
      </c>
      <c r="AU86" s="179" t="s">
        <v>77</v>
      </c>
      <c r="AY86" s="20" t="s">
        <v>144</v>
      </c>
      <c r="BE86" s="180">
        <f>IF(N86="základní",J86,0)</f>
        <v>0</v>
      </c>
      <c r="BF86" s="180">
        <f>IF(N86="snížená",J86,0)</f>
        <v>0</v>
      </c>
      <c r="BG86" s="180">
        <f>IF(N86="zákl. přenesená",J86,0)</f>
        <v>0</v>
      </c>
      <c r="BH86" s="180">
        <f>IF(N86="sníž. přenesená",J86,0)</f>
        <v>0</v>
      </c>
      <c r="BI86" s="180">
        <f>IF(N86="nulová",J86,0)</f>
        <v>0</v>
      </c>
      <c r="BJ86" s="20" t="s">
        <v>77</v>
      </c>
      <c r="BK86" s="180">
        <f>ROUND(I86*H86,2)</f>
        <v>0</v>
      </c>
      <c r="BL86" s="20" t="s">
        <v>408</v>
      </c>
      <c r="BM86" s="179" t="s">
        <v>2264</v>
      </c>
    </row>
    <row r="87" spans="1:65" s="2" customFormat="1" ht="29.25">
      <c r="A87" s="37"/>
      <c r="B87" s="38"/>
      <c r="C87" s="39"/>
      <c r="D87" s="181" t="s">
        <v>152</v>
      </c>
      <c r="E87" s="39"/>
      <c r="F87" s="182" t="s">
        <v>2263</v>
      </c>
      <c r="G87" s="39"/>
      <c r="H87" s="39"/>
      <c r="I87" s="183"/>
      <c r="J87" s="39"/>
      <c r="K87" s="39"/>
      <c r="L87" s="42"/>
      <c r="M87" s="184"/>
      <c r="N87" s="185"/>
      <c r="O87" s="67"/>
      <c r="P87" s="67"/>
      <c r="Q87" s="67"/>
      <c r="R87" s="67"/>
      <c r="S87" s="67"/>
      <c r="T87" s="68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T87" s="20" t="s">
        <v>152</v>
      </c>
      <c r="AU87" s="20" t="s">
        <v>77</v>
      </c>
    </row>
    <row r="88" spans="1:65" s="2" customFormat="1" ht="55.5" customHeight="1">
      <c r="A88" s="37"/>
      <c r="B88" s="38"/>
      <c r="C88" s="168" t="s">
        <v>160</v>
      </c>
      <c r="D88" s="168" t="s">
        <v>145</v>
      </c>
      <c r="E88" s="169" t="s">
        <v>2265</v>
      </c>
      <c r="F88" s="170" t="s">
        <v>2266</v>
      </c>
      <c r="G88" s="171" t="s">
        <v>243</v>
      </c>
      <c r="H88" s="172">
        <v>20</v>
      </c>
      <c r="I88" s="173"/>
      <c r="J88" s="174">
        <f>ROUND(I88*H88,2)</f>
        <v>0</v>
      </c>
      <c r="K88" s="170" t="s">
        <v>19</v>
      </c>
      <c r="L88" s="42"/>
      <c r="M88" s="175" t="s">
        <v>19</v>
      </c>
      <c r="N88" s="176" t="s">
        <v>40</v>
      </c>
      <c r="O88" s="67"/>
      <c r="P88" s="177">
        <f>O88*H88</f>
        <v>0</v>
      </c>
      <c r="Q88" s="177">
        <v>0</v>
      </c>
      <c r="R88" s="177">
        <f>Q88*H88</f>
        <v>0</v>
      </c>
      <c r="S88" s="177">
        <v>0</v>
      </c>
      <c r="T88" s="178">
        <f>S88*H88</f>
        <v>0</v>
      </c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R88" s="179" t="s">
        <v>408</v>
      </c>
      <c r="AT88" s="179" t="s">
        <v>145</v>
      </c>
      <c r="AU88" s="179" t="s">
        <v>77</v>
      </c>
      <c r="AY88" s="20" t="s">
        <v>144</v>
      </c>
      <c r="BE88" s="180">
        <f>IF(N88="základní",J88,0)</f>
        <v>0</v>
      </c>
      <c r="BF88" s="180">
        <f>IF(N88="snížená",J88,0)</f>
        <v>0</v>
      </c>
      <c r="BG88" s="180">
        <f>IF(N88="zákl. přenesená",J88,0)</f>
        <v>0</v>
      </c>
      <c r="BH88" s="180">
        <f>IF(N88="sníž. přenesená",J88,0)</f>
        <v>0</v>
      </c>
      <c r="BI88" s="180">
        <f>IF(N88="nulová",J88,0)</f>
        <v>0</v>
      </c>
      <c r="BJ88" s="20" t="s">
        <v>77</v>
      </c>
      <c r="BK88" s="180">
        <f>ROUND(I88*H88,2)</f>
        <v>0</v>
      </c>
      <c r="BL88" s="20" t="s">
        <v>408</v>
      </c>
      <c r="BM88" s="179" t="s">
        <v>2267</v>
      </c>
    </row>
    <row r="89" spans="1:65" s="2" customFormat="1" ht="29.25">
      <c r="A89" s="37"/>
      <c r="B89" s="38"/>
      <c r="C89" s="39"/>
      <c r="D89" s="181" t="s">
        <v>152</v>
      </c>
      <c r="E89" s="39"/>
      <c r="F89" s="182" t="s">
        <v>2266</v>
      </c>
      <c r="G89" s="39"/>
      <c r="H89" s="39"/>
      <c r="I89" s="183"/>
      <c r="J89" s="39"/>
      <c r="K89" s="39"/>
      <c r="L89" s="42"/>
      <c r="M89" s="184"/>
      <c r="N89" s="185"/>
      <c r="O89" s="67"/>
      <c r="P89" s="67"/>
      <c r="Q89" s="67"/>
      <c r="R89" s="67"/>
      <c r="S89" s="67"/>
      <c r="T89" s="68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T89" s="20" t="s">
        <v>152</v>
      </c>
      <c r="AU89" s="20" t="s">
        <v>77</v>
      </c>
    </row>
    <row r="90" spans="1:65" s="2" customFormat="1" ht="16.5" customHeight="1">
      <c r="A90" s="37"/>
      <c r="B90" s="38"/>
      <c r="C90" s="168" t="s">
        <v>165</v>
      </c>
      <c r="D90" s="168" t="s">
        <v>145</v>
      </c>
      <c r="E90" s="169" t="s">
        <v>2268</v>
      </c>
      <c r="F90" s="170" t="s">
        <v>2269</v>
      </c>
      <c r="G90" s="171" t="s">
        <v>492</v>
      </c>
      <c r="H90" s="172">
        <v>4</v>
      </c>
      <c r="I90" s="173"/>
      <c r="J90" s="174">
        <f>ROUND(I90*H90,2)</f>
        <v>0</v>
      </c>
      <c r="K90" s="170" t="s">
        <v>19</v>
      </c>
      <c r="L90" s="42"/>
      <c r="M90" s="175" t="s">
        <v>19</v>
      </c>
      <c r="N90" s="176" t="s">
        <v>40</v>
      </c>
      <c r="O90" s="67"/>
      <c r="P90" s="177">
        <f>O90*H90</f>
        <v>0</v>
      </c>
      <c r="Q90" s="177">
        <v>0</v>
      </c>
      <c r="R90" s="177">
        <f>Q90*H90</f>
        <v>0</v>
      </c>
      <c r="S90" s="177">
        <v>0</v>
      </c>
      <c r="T90" s="178">
        <f>S90*H90</f>
        <v>0</v>
      </c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R90" s="179" t="s">
        <v>408</v>
      </c>
      <c r="AT90" s="179" t="s">
        <v>145</v>
      </c>
      <c r="AU90" s="179" t="s">
        <v>77</v>
      </c>
      <c r="AY90" s="20" t="s">
        <v>144</v>
      </c>
      <c r="BE90" s="180">
        <f>IF(N90="základní",J90,0)</f>
        <v>0</v>
      </c>
      <c r="BF90" s="180">
        <f>IF(N90="snížená",J90,0)</f>
        <v>0</v>
      </c>
      <c r="BG90" s="180">
        <f>IF(N90="zákl. přenesená",J90,0)</f>
        <v>0</v>
      </c>
      <c r="BH90" s="180">
        <f>IF(N90="sníž. přenesená",J90,0)</f>
        <v>0</v>
      </c>
      <c r="BI90" s="180">
        <f>IF(N90="nulová",J90,0)</f>
        <v>0</v>
      </c>
      <c r="BJ90" s="20" t="s">
        <v>77</v>
      </c>
      <c r="BK90" s="180">
        <f>ROUND(I90*H90,2)</f>
        <v>0</v>
      </c>
      <c r="BL90" s="20" t="s">
        <v>408</v>
      </c>
      <c r="BM90" s="179" t="s">
        <v>2270</v>
      </c>
    </row>
    <row r="91" spans="1:65" s="2" customFormat="1" ht="11.25">
      <c r="A91" s="37"/>
      <c r="B91" s="38"/>
      <c r="C91" s="39"/>
      <c r="D91" s="181" t="s">
        <v>152</v>
      </c>
      <c r="E91" s="39"/>
      <c r="F91" s="182" t="s">
        <v>2269</v>
      </c>
      <c r="G91" s="39"/>
      <c r="H91" s="39"/>
      <c r="I91" s="183"/>
      <c r="J91" s="39"/>
      <c r="K91" s="39"/>
      <c r="L91" s="42"/>
      <c r="M91" s="184"/>
      <c r="N91" s="185"/>
      <c r="O91" s="67"/>
      <c r="P91" s="67"/>
      <c r="Q91" s="67"/>
      <c r="R91" s="67"/>
      <c r="S91" s="67"/>
      <c r="T91" s="68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T91" s="20" t="s">
        <v>152</v>
      </c>
      <c r="AU91" s="20" t="s">
        <v>77</v>
      </c>
    </row>
    <row r="92" spans="1:65" s="2" customFormat="1" ht="16.5" customHeight="1">
      <c r="A92" s="37"/>
      <c r="B92" s="38"/>
      <c r="C92" s="168" t="s">
        <v>143</v>
      </c>
      <c r="D92" s="168" t="s">
        <v>145</v>
      </c>
      <c r="E92" s="169" t="s">
        <v>2271</v>
      </c>
      <c r="F92" s="170" t="s">
        <v>2272</v>
      </c>
      <c r="G92" s="171" t="s">
        <v>492</v>
      </c>
      <c r="H92" s="172">
        <v>3</v>
      </c>
      <c r="I92" s="173"/>
      <c r="J92" s="174">
        <f>ROUND(I92*H92,2)</f>
        <v>0</v>
      </c>
      <c r="K92" s="170" t="s">
        <v>19</v>
      </c>
      <c r="L92" s="42"/>
      <c r="M92" s="175" t="s">
        <v>19</v>
      </c>
      <c r="N92" s="176" t="s">
        <v>40</v>
      </c>
      <c r="O92" s="67"/>
      <c r="P92" s="177">
        <f>O92*H92</f>
        <v>0</v>
      </c>
      <c r="Q92" s="177">
        <v>0</v>
      </c>
      <c r="R92" s="177">
        <f>Q92*H92</f>
        <v>0</v>
      </c>
      <c r="S92" s="177">
        <v>0</v>
      </c>
      <c r="T92" s="178">
        <f>S92*H92</f>
        <v>0</v>
      </c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R92" s="179" t="s">
        <v>408</v>
      </c>
      <c r="AT92" s="179" t="s">
        <v>145</v>
      </c>
      <c r="AU92" s="179" t="s">
        <v>77</v>
      </c>
      <c r="AY92" s="20" t="s">
        <v>144</v>
      </c>
      <c r="BE92" s="180">
        <f>IF(N92="základní",J92,0)</f>
        <v>0</v>
      </c>
      <c r="BF92" s="180">
        <f>IF(N92="snížená",J92,0)</f>
        <v>0</v>
      </c>
      <c r="BG92" s="180">
        <f>IF(N92="zákl. přenesená",J92,0)</f>
        <v>0</v>
      </c>
      <c r="BH92" s="180">
        <f>IF(N92="sníž. přenesená",J92,0)</f>
        <v>0</v>
      </c>
      <c r="BI92" s="180">
        <f>IF(N92="nulová",J92,0)</f>
        <v>0</v>
      </c>
      <c r="BJ92" s="20" t="s">
        <v>77</v>
      </c>
      <c r="BK92" s="180">
        <f>ROUND(I92*H92,2)</f>
        <v>0</v>
      </c>
      <c r="BL92" s="20" t="s">
        <v>408</v>
      </c>
      <c r="BM92" s="179" t="s">
        <v>2273</v>
      </c>
    </row>
    <row r="93" spans="1:65" s="2" customFormat="1" ht="11.25">
      <c r="A93" s="37"/>
      <c r="B93" s="38"/>
      <c r="C93" s="39"/>
      <c r="D93" s="181" t="s">
        <v>152</v>
      </c>
      <c r="E93" s="39"/>
      <c r="F93" s="182" t="s">
        <v>2272</v>
      </c>
      <c r="G93" s="39"/>
      <c r="H93" s="39"/>
      <c r="I93" s="183"/>
      <c r="J93" s="39"/>
      <c r="K93" s="39"/>
      <c r="L93" s="42"/>
      <c r="M93" s="184"/>
      <c r="N93" s="185"/>
      <c r="O93" s="67"/>
      <c r="P93" s="67"/>
      <c r="Q93" s="67"/>
      <c r="R93" s="67"/>
      <c r="S93" s="67"/>
      <c r="T93" s="68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T93" s="20" t="s">
        <v>152</v>
      </c>
      <c r="AU93" s="20" t="s">
        <v>77</v>
      </c>
    </row>
    <row r="94" spans="1:65" s="2" customFormat="1" ht="16.5" customHeight="1">
      <c r="A94" s="37"/>
      <c r="B94" s="38"/>
      <c r="C94" s="168" t="s">
        <v>174</v>
      </c>
      <c r="D94" s="168" t="s">
        <v>145</v>
      </c>
      <c r="E94" s="169" t="s">
        <v>2274</v>
      </c>
      <c r="F94" s="170" t="s">
        <v>2275</v>
      </c>
      <c r="G94" s="171" t="s">
        <v>492</v>
      </c>
      <c r="H94" s="172">
        <v>4</v>
      </c>
      <c r="I94" s="173"/>
      <c r="J94" s="174">
        <f>ROUND(I94*H94,2)</f>
        <v>0</v>
      </c>
      <c r="K94" s="170" t="s">
        <v>19</v>
      </c>
      <c r="L94" s="42"/>
      <c r="M94" s="175" t="s">
        <v>19</v>
      </c>
      <c r="N94" s="176" t="s">
        <v>40</v>
      </c>
      <c r="O94" s="67"/>
      <c r="P94" s="177">
        <f>O94*H94</f>
        <v>0</v>
      </c>
      <c r="Q94" s="177">
        <v>0</v>
      </c>
      <c r="R94" s="177">
        <f>Q94*H94</f>
        <v>0</v>
      </c>
      <c r="S94" s="177">
        <v>0</v>
      </c>
      <c r="T94" s="178">
        <f>S94*H94</f>
        <v>0</v>
      </c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R94" s="179" t="s">
        <v>408</v>
      </c>
      <c r="AT94" s="179" t="s">
        <v>145</v>
      </c>
      <c r="AU94" s="179" t="s">
        <v>77</v>
      </c>
      <c r="AY94" s="20" t="s">
        <v>144</v>
      </c>
      <c r="BE94" s="180">
        <f>IF(N94="základní",J94,0)</f>
        <v>0</v>
      </c>
      <c r="BF94" s="180">
        <f>IF(N94="snížená",J94,0)</f>
        <v>0</v>
      </c>
      <c r="BG94" s="180">
        <f>IF(N94="zákl. přenesená",J94,0)</f>
        <v>0</v>
      </c>
      <c r="BH94" s="180">
        <f>IF(N94="sníž. přenesená",J94,0)</f>
        <v>0</v>
      </c>
      <c r="BI94" s="180">
        <f>IF(N94="nulová",J94,0)</f>
        <v>0</v>
      </c>
      <c r="BJ94" s="20" t="s">
        <v>77</v>
      </c>
      <c r="BK94" s="180">
        <f>ROUND(I94*H94,2)</f>
        <v>0</v>
      </c>
      <c r="BL94" s="20" t="s">
        <v>408</v>
      </c>
      <c r="BM94" s="179" t="s">
        <v>2276</v>
      </c>
    </row>
    <row r="95" spans="1:65" s="2" customFormat="1" ht="11.25">
      <c r="A95" s="37"/>
      <c r="B95" s="38"/>
      <c r="C95" s="39"/>
      <c r="D95" s="181" t="s">
        <v>152</v>
      </c>
      <c r="E95" s="39"/>
      <c r="F95" s="182" t="s">
        <v>2275</v>
      </c>
      <c r="G95" s="39"/>
      <c r="H95" s="39"/>
      <c r="I95" s="183"/>
      <c r="J95" s="39"/>
      <c r="K95" s="39"/>
      <c r="L95" s="42"/>
      <c r="M95" s="184"/>
      <c r="N95" s="185"/>
      <c r="O95" s="67"/>
      <c r="P95" s="67"/>
      <c r="Q95" s="67"/>
      <c r="R95" s="67"/>
      <c r="S95" s="67"/>
      <c r="T95" s="68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T95" s="20" t="s">
        <v>152</v>
      </c>
      <c r="AU95" s="20" t="s">
        <v>77</v>
      </c>
    </row>
    <row r="96" spans="1:65" s="2" customFormat="1" ht="16.5" customHeight="1">
      <c r="A96" s="37"/>
      <c r="B96" s="38"/>
      <c r="C96" s="168" t="s">
        <v>179</v>
      </c>
      <c r="D96" s="168" t="s">
        <v>145</v>
      </c>
      <c r="E96" s="169" t="s">
        <v>2277</v>
      </c>
      <c r="F96" s="170" t="s">
        <v>2278</v>
      </c>
      <c r="G96" s="171" t="s">
        <v>243</v>
      </c>
      <c r="H96" s="172">
        <v>61</v>
      </c>
      <c r="I96" s="173"/>
      <c r="J96" s="174">
        <f>ROUND(I96*H96,2)</f>
        <v>0</v>
      </c>
      <c r="K96" s="170" t="s">
        <v>19</v>
      </c>
      <c r="L96" s="42"/>
      <c r="M96" s="175" t="s">
        <v>19</v>
      </c>
      <c r="N96" s="176" t="s">
        <v>40</v>
      </c>
      <c r="O96" s="67"/>
      <c r="P96" s="177">
        <f>O96*H96</f>
        <v>0</v>
      </c>
      <c r="Q96" s="177">
        <v>0</v>
      </c>
      <c r="R96" s="177">
        <f>Q96*H96</f>
        <v>0</v>
      </c>
      <c r="S96" s="177">
        <v>0</v>
      </c>
      <c r="T96" s="178">
        <f>S96*H96</f>
        <v>0</v>
      </c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R96" s="179" t="s">
        <v>408</v>
      </c>
      <c r="AT96" s="179" t="s">
        <v>145</v>
      </c>
      <c r="AU96" s="179" t="s">
        <v>77</v>
      </c>
      <c r="AY96" s="20" t="s">
        <v>144</v>
      </c>
      <c r="BE96" s="180">
        <f>IF(N96="základní",J96,0)</f>
        <v>0</v>
      </c>
      <c r="BF96" s="180">
        <f>IF(N96="snížená",J96,0)</f>
        <v>0</v>
      </c>
      <c r="BG96" s="180">
        <f>IF(N96="zákl. přenesená",J96,0)</f>
        <v>0</v>
      </c>
      <c r="BH96" s="180">
        <f>IF(N96="sníž. přenesená",J96,0)</f>
        <v>0</v>
      </c>
      <c r="BI96" s="180">
        <f>IF(N96="nulová",J96,0)</f>
        <v>0</v>
      </c>
      <c r="BJ96" s="20" t="s">
        <v>77</v>
      </c>
      <c r="BK96" s="180">
        <f>ROUND(I96*H96,2)</f>
        <v>0</v>
      </c>
      <c r="BL96" s="20" t="s">
        <v>408</v>
      </c>
      <c r="BM96" s="179" t="s">
        <v>2279</v>
      </c>
    </row>
    <row r="97" spans="1:65" s="2" customFormat="1" ht="11.25">
      <c r="A97" s="37"/>
      <c r="B97" s="38"/>
      <c r="C97" s="39"/>
      <c r="D97" s="181" t="s">
        <v>152</v>
      </c>
      <c r="E97" s="39"/>
      <c r="F97" s="182" t="s">
        <v>2278</v>
      </c>
      <c r="G97" s="39"/>
      <c r="H97" s="39"/>
      <c r="I97" s="183"/>
      <c r="J97" s="39"/>
      <c r="K97" s="39"/>
      <c r="L97" s="42"/>
      <c r="M97" s="184"/>
      <c r="N97" s="185"/>
      <c r="O97" s="67"/>
      <c r="P97" s="67"/>
      <c r="Q97" s="67"/>
      <c r="R97" s="67"/>
      <c r="S97" s="67"/>
      <c r="T97" s="68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T97" s="20" t="s">
        <v>152</v>
      </c>
      <c r="AU97" s="20" t="s">
        <v>77</v>
      </c>
    </row>
    <row r="98" spans="1:65" s="2" customFormat="1" ht="16.5" customHeight="1">
      <c r="A98" s="37"/>
      <c r="B98" s="38"/>
      <c r="C98" s="168" t="s">
        <v>184</v>
      </c>
      <c r="D98" s="168" t="s">
        <v>145</v>
      </c>
      <c r="E98" s="169" t="s">
        <v>2280</v>
      </c>
      <c r="F98" s="170" t="s">
        <v>2281</v>
      </c>
      <c r="G98" s="171" t="s">
        <v>243</v>
      </c>
      <c r="H98" s="172">
        <v>61</v>
      </c>
      <c r="I98" s="173"/>
      <c r="J98" s="174">
        <f>ROUND(I98*H98,2)</f>
        <v>0</v>
      </c>
      <c r="K98" s="170" t="s">
        <v>19</v>
      </c>
      <c r="L98" s="42"/>
      <c r="M98" s="175" t="s">
        <v>19</v>
      </c>
      <c r="N98" s="176" t="s">
        <v>40</v>
      </c>
      <c r="O98" s="67"/>
      <c r="P98" s="177">
        <f>O98*H98</f>
        <v>0</v>
      </c>
      <c r="Q98" s="177">
        <v>0</v>
      </c>
      <c r="R98" s="177">
        <f>Q98*H98</f>
        <v>0</v>
      </c>
      <c r="S98" s="177">
        <v>0</v>
      </c>
      <c r="T98" s="178">
        <f>S98*H98</f>
        <v>0</v>
      </c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R98" s="179" t="s">
        <v>408</v>
      </c>
      <c r="AT98" s="179" t="s">
        <v>145</v>
      </c>
      <c r="AU98" s="179" t="s">
        <v>77</v>
      </c>
      <c r="AY98" s="20" t="s">
        <v>144</v>
      </c>
      <c r="BE98" s="180">
        <f>IF(N98="základní",J98,0)</f>
        <v>0</v>
      </c>
      <c r="BF98" s="180">
        <f>IF(N98="snížená",J98,0)</f>
        <v>0</v>
      </c>
      <c r="BG98" s="180">
        <f>IF(N98="zákl. přenesená",J98,0)</f>
        <v>0</v>
      </c>
      <c r="BH98" s="180">
        <f>IF(N98="sníž. přenesená",J98,0)</f>
        <v>0</v>
      </c>
      <c r="BI98" s="180">
        <f>IF(N98="nulová",J98,0)</f>
        <v>0</v>
      </c>
      <c r="BJ98" s="20" t="s">
        <v>77</v>
      </c>
      <c r="BK98" s="180">
        <f>ROUND(I98*H98,2)</f>
        <v>0</v>
      </c>
      <c r="BL98" s="20" t="s">
        <v>408</v>
      </c>
      <c r="BM98" s="179" t="s">
        <v>2282</v>
      </c>
    </row>
    <row r="99" spans="1:65" s="2" customFormat="1" ht="11.25">
      <c r="A99" s="37"/>
      <c r="B99" s="38"/>
      <c r="C99" s="39"/>
      <c r="D99" s="181" t="s">
        <v>152</v>
      </c>
      <c r="E99" s="39"/>
      <c r="F99" s="182" t="s">
        <v>2281</v>
      </c>
      <c r="G99" s="39"/>
      <c r="H99" s="39"/>
      <c r="I99" s="183"/>
      <c r="J99" s="39"/>
      <c r="K99" s="39"/>
      <c r="L99" s="42"/>
      <c r="M99" s="184"/>
      <c r="N99" s="185"/>
      <c r="O99" s="67"/>
      <c r="P99" s="67"/>
      <c r="Q99" s="67"/>
      <c r="R99" s="67"/>
      <c r="S99" s="67"/>
      <c r="T99" s="68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T99" s="20" t="s">
        <v>152</v>
      </c>
      <c r="AU99" s="20" t="s">
        <v>77</v>
      </c>
    </row>
    <row r="100" spans="1:65" s="2" customFormat="1" ht="37.9" customHeight="1">
      <c r="A100" s="37"/>
      <c r="B100" s="38"/>
      <c r="C100" s="168" t="s">
        <v>189</v>
      </c>
      <c r="D100" s="168" t="s">
        <v>145</v>
      </c>
      <c r="E100" s="169" t="s">
        <v>2283</v>
      </c>
      <c r="F100" s="170" t="s">
        <v>2284</v>
      </c>
      <c r="G100" s="171" t="s">
        <v>1847</v>
      </c>
      <c r="H100" s="172">
        <v>3</v>
      </c>
      <c r="I100" s="173"/>
      <c r="J100" s="174">
        <f>ROUND(I100*H100,2)</f>
        <v>0</v>
      </c>
      <c r="K100" s="170" t="s">
        <v>19</v>
      </c>
      <c r="L100" s="42"/>
      <c r="M100" s="175" t="s">
        <v>19</v>
      </c>
      <c r="N100" s="176" t="s">
        <v>40</v>
      </c>
      <c r="O100" s="67"/>
      <c r="P100" s="177">
        <f>O100*H100</f>
        <v>0</v>
      </c>
      <c r="Q100" s="177">
        <v>0</v>
      </c>
      <c r="R100" s="177">
        <f>Q100*H100</f>
        <v>0</v>
      </c>
      <c r="S100" s="177">
        <v>0</v>
      </c>
      <c r="T100" s="178">
        <f>S100*H100</f>
        <v>0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R100" s="179" t="s">
        <v>408</v>
      </c>
      <c r="AT100" s="179" t="s">
        <v>145</v>
      </c>
      <c r="AU100" s="179" t="s">
        <v>77</v>
      </c>
      <c r="AY100" s="20" t="s">
        <v>144</v>
      </c>
      <c r="BE100" s="180">
        <f>IF(N100="základní",J100,0)</f>
        <v>0</v>
      </c>
      <c r="BF100" s="180">
        <f>IF(N100="snížená",J100,0)</f>
        <v>0</v>
      </c>
      <c r="BG100" s="180">
        <f>IF(N100="zákl. přenesená",J100,0)</f>
        <v>0</v>
      </c>
      <c r="BH100" s="180">
        <f>IF(N100="sníž. přenesená",J100,0)</f>
        <v>0</v>
      </c>
      <c r="BI100" s="180">
        <f>IF(N100="nulová",J100,0)</f>
        <v>0</v>
      </c>
      <c r="BJ100" s="20" t="s">
        <v>77</v>
      </c>
      <c r="BK100" s="180">
        <f>ROUND(I100*H100,2)</f>
        <v>0</v>
      </c>
      <c r="BL100" s="20" t="s">
        <v>408</v>
      </c>
      <c r="BM100" s="179" t="s">
        <v>2285</v>
      </c>
    </row>
    <row r="101" spans="1:65" s="2" customFormat="1" ht="19.5">
      <c r="A101" s="37"/>
      <c r="B101" s="38"/>
      <c r="C101" s="39"/>
      <c r="D101" s="181" t="s">
        <v>152</v>
      </c>
      <c r="E101" s="39"/>
      <c r="F101" s="182" t="s">
        <v>2284</v>
      </c>
      <c r="G101" s="39"/>
      <c r="H101" s="39"/>
      <c r="I101" s="183"/>
      <c r="J101" s="39"/>
      <c r="K101" s="39"/>
      <c r="L101" s="42"/>
      <c r="M101" s="184"/>
      <c r="N101" s="185"/>
      <c r="O101" s="67"/>
      <c r="P101" s="67"/>
      <c r="Q101" s="67"/>
      <c r="R101" s="67"/>
      <c r="S101" s="67"/>
      <c r="T101" s="68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T101" s="20" t="s">
        <v>152</v>
      </c>
      <c r="AU101" s="20" t="s">
        <v>77</v>
      </c>
    </row>
    <row r="102" spans="1:65" s="2" customFormat="1" ht="16.5" customHeight="1">
      <c r="A102" s="37"/>
      <c r="B102" s="38"/>
      <c r="C102" s="168" t="s">
        <v>194</v>
      </c>
      <c r="D102" s="168" t="s">
        <v>145</v>
      </c>
      <c r="E102" s="169" t="s">
        <v>2286</v>
      </c>
      <c r="F102" s="170" t="s">
        <v>2287</v>
      </c>
      <c r="G102" s="171" t="s">
        <v>1847</v>
      </c>
      <c r="H102" s="172">
        <v>1</v>
      </c>
      <c r="I102" s="173"/>
      <c r="J102" s="174">
        <f>ROUND(I102*H102,2)</f>
        <v>0</v>
      </c>
      <c r="K102" s="170" t="s">
        <v>19</v>
      </c>
      <c r="L102" s="42"/>
      <c r="M102" s="175" t="s">
        <v>19</v>
      </c>
      <c r="N102" s="176" t="s">
        <v>40</v>
      </c>
      <c r="O102" s="67"/>
      <c r="P102" s="177">
        <f>O102*H102</f>
        <v>0</v>
      </c>
      <c r="Q102" s="177">
        <v>0</v>
      </c>
      <c r="R102" s="177">
        <f>Q102*H102</f>
        <v>0</v>
      </c>
      <c r="S102" s="177">
        <v>0</v>
      </c>
      <c r="T102" s="178">
        <f>S102*H102</f>
        <v>0</v>
      </c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R102" s="179" t="s">
        <v>408</v>
      </c>
      <c r="AT102" s="179" t="s">
        <v>145</v>
      </c>
      <c r="AU102" s="179" t="s">
        <v>77</v>
      </c>
      <c r="AY102" s="20" t="s">
        <v>144</v>
      </c>
      <c r="BE102" s="180">
        <f>IF(N102="základní",J102,0)</f>
        <v>0</v>
      </c>
      <c r="BF102" s="180">
        <f>IF(N102="snížená",J102,0)</f>
        <v>0</v>
      </c>
      <c r="BG102" s="180">
        <f>IF(N102="zákl. přenesená",J102,0)</f>
        <v>0</v>
      </c>
      <c r="BH102" s="180">
        <f>IF(N102="sníž. přenesená",J102,0)</f>
        <v>0</v>
      </c>
      <c r="BI102" s="180">
        <f>IF(N102="nulová",J102,0)</f>
        <v>0</v>
      </c>
      <c r="BJ102" s="20" t="s">
        <v>77</v>
      </c>
      <c r="BK102" s="180">
        <f>ROUND(I102*H102,2)</f>
        <v>0</v>
      </c>
      <c r="BL102" s="20" t="s">
        <v>408</v>
      </c>
      <c r="BM102" s="179" t="s">
        <v>2288</v>
      </c>
    </row>
    <row r="103" spans="1:65" s="2" customFormat="1" ht="11.25">
      <c r="A103" s="37"/>
      <c r="B103" s="38"/>
      <c r="C103" s="39"/>
      <c r="D103" s="181" t="s">
        <v>152</v>
      </c>
      <c r="E103" s="39"/>
      <c r="F103" s="182" t="s">
        <v>2287</v>
      </c>
      <c r="G103" s="39"/>
      <c r="H103" s="39"/>
      <c r="I103" s="183"/>
      <c r="J103" s="39"/>
      <c r="K103" s="39"/>
      <c r="L103" s="42"/>
      <c r="M103" s="184"/>
      <c r="N103" s="185"/>
      <c r="O103" s="67"/>
      <c r="P103" s="67"/>
      <c r="Q103" s="67"/>
      <c r="R103" s="67"/>
      <c r="S103" s="67"/>
      <c r="T103" s="68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T103" s="20" t="s">
        <v>152</v>
      </c>
      <c r="AU103" s="20" t="s">
        <v>77</v>
      </c>
    </row>
    <row r="104" spans="1:65" s="2" customFormat="1" ht="24.2" customHeight="1">
      <c r="A104" s="37"/>
      <c r="B104" s="38"/>
      <c r="C104" s="168" t="s">
        <v>199</v>
      </c>
      <c r="D104" s="168" t="s">
        <v>145</v>
      </c>
      <c r="E104" s="169" t="s">
        <v>2289</v>
      </c>
      <c r="F104" s="170" t="s">
        <v>2290</v>
      </c>
      <c r="G104" s="171" t="s">
        <v>243</v>
      </c>
      <c r="H104" s="172">
        <v>11</v>
      </c>
      <c r="I104" s="173"/>
      <c r="J104" s="174">
        <f>ROUND(I104*H104,2)</f>
        <v>0</v>
      </c>
      <c r="K104" s="170" t="s">
        <v>19</v>
      </c>
      <c r="L104" s="42"/>
      <c r="M104" s="175" t="s">
        <v>19</v>
      </c>
      <c r="N104" s="176" t="s">
        <v>40</v>
      </c>
      <c r="O104" s="67"/>
      <c r="P104" s="177">
        <f>O104*H104</f>
        <v>0</v>
      </c>
      <c r="Q104" s="177">
        <v>0</v>
      </c>
      <c r="R104" s="177">
        <f>Q104*H104</f>
        <v>0</v>
      </c>
      <c r="S104" s="177">
        <v>0</v>
      </c>
      <c r="T104" s="178">
        <f>S104*H104</f>
        <v>0</v>
      </c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R104" s="179" t="s">
        <v>408</v>
      </c>
      <c r="AT104" s="179" t="s">
        <v>145</v>
      </c>
      <c r="AU104" s="179" t="s">
        <v>77</v>
      </c>
      <c r="AY104" s="20" t="s">
        <v>144</v>
      </c>
      <c r="BE104" s="180">
        <f>IF(N104="základní",J104,0)</f>
        <v>0</v>
      </c>
      <c r="BF104" s="180">
        <f>IF(N104="snížená",J104,0)</f>
        <v>0</v>
      </c>
      <c r="BG104" s="180">
        <f>IF(N104="zákl. přenesená",J104,0)</f>
        <v>0</v>
      </c>
      <c r="BH104" s="180">
        <f>IF(N104="sníž. přenesená",J104,0)</f>
        <v>0</v>
      </c>
      <c r="BI104" s="180">
        <f>IF(N104="nulová",J104,0)</f>
        <v>0</v>
      </c>
      <c r="BJ104" s="20" t="s">
        <v>77</v>
      </c>
      <c r="BK104" s="180">
        <f>ROUND(I104*H104,2)</f>
        <v>0</v>
      </c>
      <c r="BL104" s="20" t="s">
        <v>408</v>
      </c>
      <c r="BM104" s="179" t="s">
        <v>2291</v>
      </c>
    </row>
    <row r="105" spans="1:65" s="2" customFormat="1" ht="19.5">
      <c r="A105" s="37"/>
      <c r="B105" s="38"/>
      <c r="C105" s="39"/>
      <c r="D105" s="181" t="s">
        <v>152</v>
      </c>
      <c r="E105" s="39"/>
      <c r="F105" s="182" t="s">
        <v>2290</v>
      </c>
      <c r="G105" s="39"/>
      <c r="H105" s="39"/>
      <c r="I105" s="183"/>
      <c r="J105" s="39"/>
      <c r="K105" s="39"/>
      <c r="L105" s="42"/>
      <c r="M105" s="184"/>
      <c r="N105" s="185"/>
      <c r="O105" s="67"/>
      <c r="P105" s="67"/>
      <c r="Q105" s="67"/>
      <c r="R105" s="67"/>
      <c r="S105" s="67"/>
      <c r="T105" s="68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T105" s="20" t="s">
        <v>152</v>
      </c>
      <c r="AU105" s="20" t="s">
        <v>77</v>
      </c>
    </row>
    <row r="106" spans="1:65" s="2" customFormat="1" ht="24.2" customHeight="1">
      <c r="A106" s="37"/>
      <c r="B106" s="38"/>
      <c r="C106" s="168" t="s">
        <v>204</v>
      </c>
      <c r="D106" s="168" t="s">
        <v>145</v>
      </c>
      <c r="E106" s="169" t="s">
        <v>2292</v>
      </c>
      <c r="F106" s="170" t="s">
        <v>2293</v>
      </c>
      <c r="G106" s="171" t="s">
        <v>243</v>
      </c>
      <c r="H106" s="172">
        <v>12</v>
      </c>
      <c r="I106" s="173"/>
      <c r="J106" s="174">
        <f>ROUND(I106*H106,2)</f>
        <v>0</v>
      </c>
      <c r="K106" s="170" t="s">
        <v>19</v>
      </c>
      <c r="L106" s="42"/>
      <c r="M106" s="175" t="s">
        <v>19</v>
      </c>
      <c r="N106" s="176" t="s">
        <v>40</v>
      </c>
      <c r="O106" s="67"/>
      <c r="P106" s="177">
        <f>O106*H106</f>
        <v>0</v>
      </c>
      <c r="Q106" s="177">
        <v>0</v>
      </c>
      <c r="R106" s="177">
        <f>Q106*H106</f>
        <v>0</v>
      </c>
      <c r="S106" s="177">
        <v>0</v>
      </c>
      <c r="T106" s="178">
        <f>S106*H106</f>
        <v>0</v>
      </c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R106" s="179" t="s">
        <v>408</v>
      </c>
      <c r="AT106" s="179" t="s">
        <v>145</v>
      </c>
      <c r="AU106" s="179" t="s">
        <v>77</v>
      </c>
      <c r="AY106" s="20" t="s">
        <v>144</v>
      </c>
      <c r="BE106" s="180">
        <f>IF(N106="základní",J106,0)</f>
        <v>0</v>
      </c>
      <c r="BF106" s="180">
        <f>IF(N106="snížená",J106,0)</f>
        <v>0</v>
      </c>
      <c r="BG106" s="180">
        <f>IF(N106="zákl. přenesená",J106,0)</f>
        <v>0</v>
      </c>
      <c r="BH106" s="180">
        <f>IF(N106="sníž. přenesená",J106,0)</f>
        <v>0</v>
      </c>
      <c r="BI106" s="180">
        <f>IF(N106="nulová",J106,0)</f>
        <v>0</v>
      </c>
      <c r="BJ106" s="20" t="s">
        <v>77</v>
      </c>
      <c r="BK106" s="180">
        <f>ROUND(I106*H106,2)</f>
        <v>0</v>
      </c>
      <c r="BL106" s="20" t="s">
        <v>408</v>
      </c>
      <c r="BM106" s="179" t="s">
        <v>2294</v>
      </c>
    </row>
    <row r="107" spans="1:65" s="2" customFormat="1" ht="19.5">
      <c r="A107" s="37"/>
      <c r="B107" s="38"/>
      <c r="C107" s="39"/>
      <c r="D107" s="181" t="s">
        <v>152</v>
      </c>
      <c r="E107" s="39"/>
      <c r="F107" s="182" t="s">
        <v>2293</v>
      </c>
      <c r="G107" s="39"/>
      <c r="H107" s="39"/>
      <c r="I107" s="183"/>
      <c r="J107" s="39"/>
      <c r="K107" s="39"/>
      <c r="L107" s="42"/>
      <c r="M107" s="184"/>
      <c r="N107" s="185"/>
      <c r="O107" s="67"/>
      <c r="P107" s="67"/>
      <c r="Q107" s="67"/>
      <c r="R107" s="67"/>
      <c r="S107" s="67"/>
      <c r="T107" s="68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T107" s="20" t="s">
        <v>152</v>
      </c>
      <c r="AU107" s="20" t="s">
        <v>77</v>
      </c>
    </row>
    <row r="108" spans="1:65" s="2" customFormat="1" ht="24.2" customHeight="1">
      <c r="A108" s="37"/>
      <c r="B108" s="38"/>
      <c r="C108" s="168" t="s">
        <v>209</v>
      </c>
      <c r="D108" s="168" t="s">
        <v>145</v>
      </c>
      <c r="E108" s="169" t="s">
        <v>2295</v>
      </c>
      <c r="F108" s="170" t="s">
        <v>2296</v>
      </c>
      <c r="G108" s="171" t="s">
        <v>243</v>
      </c>
      <c r="H108" s="172">
        <v>2</v>
      </c>
      <c r="I108" s="173"/>
      <c r="J108" s="174">
        <f>ROUND(I108*H108,2)</f>
        <v>0</v>
      </c>
      <c r="K108" s="170" t="s">
        <v>19</v>
      </c>
      <c r="L108" s="42"/>
      <c r="M108" s="175" t="s">
        <v>19</v>
      </c>
      <c r="N108" s="176" t="s">
        <v>40</v>
      </c>
      <c r="O108" s="67"/>
      <c r="P108" s="177">
        <f>O108*H108</f>
        <v>0</v>
      </c>
      <c r="Q108" s="177">
        <v>0</v>
      </c>
      <c r="R108" s="177">
        <f>Q108*H108</f>
        <v>0</v>
      </c>
      <c r="S108" s="177">
        <v>0</v>
      </c>
      <c r="T108" s="178">
        <f>S108*H108</f>
        <v>0</v>
      </c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R108" s="179" t="s">
        <v>408</v>
      </c>
      <c r="AT108" s="179" t="s">
        <v>145</v>
      </c>
      <c r="AU108" s="179" t="s">
        <v>77</v>
      </c>
      <c r="AY108" s="20" t="s">
        <v>144</v>
      </c>
      <c r="BE108" s="180">
        <f>IF(N108="základní",J108,0)</f>
        <v>0</v>
      </c>
      <c r="BF108" s="180">
        <f>IF(N108="snížená",J108,0)</f>
        <v>0</v>
      </c>
      <c r="BG108" s="180">
        <f>IF(N108="zákl. přenesená",J108,0)</f>
        <v>0</v>
      </c>
      <c r="BH108" s="180">
        <f>IF(N108="sníž. přenesená",J108,0)</f>
        <v>0</v>
      </c>
      <c r="BI108" s="180">
        <f>IF(N108="nulová",J108,0)</f>
        <v>0</v>
      </c>
      <c r="BJ108" s="20" t="s">
        <v>77</v>
      </c>
      <c r="BK108" s="180">
        <f>ROUND(I108*H108,2)</f>
        <v>0</v>
      </c>
      <c r="BL108" s="20" t="s">
        <v>408</v>
      </c>
      <c r="BM108" s="179" t="s">
        <v>2297</v>
      </c>
    </row>
    <row r="109" spans="1:65" s="2" customFormat="1" ht="19.5">
      <c r="A109" s="37"/>
      <c r="B109" s="38"/>
      <c r="C109" s="39"/>
      <c r="D109" s="181" t="s">
        <v>152</v>
      </c>
      <c r="E109" s="39"/>
      <c r="F109" s="182" t="s">
        <v>2296</v>
      </c>
      <c r="G109" s="39"/>
      <c r="H109" s="39"/>
      <c r="I109" s="183"/>
      <c r="J109" s="39"/>
      <c r="K109" s="39"/>
      <c r="L109" s="42"/>
      <c r="M109" s="184"/>
      <c r="N109" s="185"/>
      <c r="O109" s="67"/>
      <c r="P109" s="67"/>
      <c r="Q109" s="67"/>
      <c r="R109" s="67"/>
      <c r="S109" s="67"/>
      <c r="T109" s="68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T109" s="20" t="s">
        <v>152</v>
      </c>
      <c r="AU109" s="20" t="s">
        <v>77</v>
      </c>
    </row>
    <row r="110" spans="1:65" s="2" customFormat="1" ht="33" customHeight="1">
      <c r="A110" s="37"/>
      <c r="B110" s="38"/>
      <c r="C110" s="168" t="s">
        <v>313</v>
      </c>
      <c r="D110" s="168" t="s">
        <v>145</v>
      </c>
      <c r="E110" s="169" t="s">
        <v>2298</v>
      </c>
      <c r="F110" s="170" t="s">
        <v>2299</v>
      </c>
      <c r="G110" s="171" t="s">
        <v>2300</v>
      </c>
      <c r="H110" s="172">
        <v>25</v>
      </c>
      <c r="I110" s="173"/>
      <c r="J110" s="174">
        <f>ROUND(I110*H110,2)</f>
        <v>0</v>
      </c>
      <c r="K110" s="170" t="s">
        <v>19</v>
      </c>
      <c r="L110" s="42"/>
      <c r="M110" s="175" t="s">
        <v>19</v>
      </c>
      <c r="N110" s="176" t="s">
        <v>40</v>
      </c>
      <c r="O110" s="67"/>
      <c r="P110" s="177">
        <f>O110*H110</f>
        <v>0</v>
      </c>
      <c r="Q110" s="177">
        <v>0</v>
      </c>
      <c r="R110" s="177">
        <f>Q110*H110</f>
        <v>0</v>
      </c>
      <c r="S110" s="177">
        <v>0</v>
      </c>
      <c r="T110" s="178">
        <f>S110*H110</f>
        <v>0</v>
      </c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R110" s="179" t="s">
        <v>408</v>
      </c>
      <c r="AT110" s="179" t="s">
        <v>145</v>
      </c>
      <c r="AU110" s="179" t="s">
        <v>77</v>
      </c>
      <c r="AY110" s="20" t="s">
        <v>144</v>
      </c>
      <c r="BE110" s="180">
        <f>IF(N110="základní",J110,0)</f>
        <v>0</v>
      </c>
      <c r="BF110" s="180">
        <f>IF(N110="snížená",J110,0)</f>
        <v>0</v>
      </c>
      <c r="BG110" s="180">
        <f>IF(N110="zákl. přenesená",J110,0)</f>
        <v>0</v>
      </c>
      <c r="BH110" s="180">
        <f>IF(N110="sníž. přenesená",J110,0)</f>
        <v>0</v>
      </c>
      <c r="BI110" s="180">
        <f>IF(N110="nulová",J110,0)</f>
        <v>0</v>
      </c>
      <c r="BJ110" s="20" t="s">
        <v>77</v>
      </c>
      <c r="BK110" s="180">
        <f>ROUND(I110*H110,2)</f>
        <v>0</v>
      </c>
      <c r="BL110" s="20" t="s">
        <v>408</v>
      </c>
      <c r="BM110" s="179" t="s">
        <v>2301</v>
      </c>
    </row>
    <row r="111" spans="1:65" s="2" customFormat="1" ht="19.5">
      <c r="A111" s="37"/>
      <c r="B111" s="38"/>
      <c r="C111" s="39"/>
      <c r="D111" s="181" t="s">
        <v>152</v>
      </c>
      <c r="E111" s="39"/>
      <c r="F111" s="182" t="s">
        <v>2299</v>
      </c>
      <c r="G111" s="39"/>
      <c r="H111" s="39"/>
      <c r="I111" s="183"/>
      <c r="J111" s="39"/>
      <c r="K111" s="39"/>
      <c r="L111" s="42"/>
      <c r="M111" s="184"/>
      <c r="N111" s="185"/>
      <c r="O111" s="67"/>
      <c r="P111" s="67"/>
      <c r="Q111" s="67"/>
      <c r="R111" s="67"/>
      <c r="S111" s="67"/>
      <c r="T111" s="68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T111" s="20" t="s">
        <v>152</v>
      </c>
      <c r="AU111" s="20" t="s">
        <v>77</v>
      </c>
    </row>
    <row r="112" spans="1:65" s="2" customFormat="1" ht="16.5" customHeight="1">
      <c r="A112" s="37"/>
      <c r="B112" s="38"/>
      <c r="C112" s="168" t="s">
        <v>8</v>
      </c>
      <c r="D112" s="168" t="s">
        <v>145</v>
      </c>
      <c r="E112" s="169" t="s">
        <v>2302</v>
      </c>
      <c r="F112" s="170" t="s">
        <v>2303</v>
      </c>
      <c r="G112" s="171" t="s">
        <v>296</v>
      </c>
      <c r="H112" s="172">
        <v>4</v>
      </c>
      <c r="I112" s="173"/>
      <c r="J112" s="174">
        <f>ROUND(I112*H112,2)</f>
        <v>0</v>
      </c>
      <c r="K112" s="170" t="s">
        <v>19</v>
      </c>
      <c r="L112" s="42"/>
      <c r="M112" s="175" t="s">
        <v>19</v>
      </c>
      <c r="N112" s="176" t="s">
        <v>40</v>
      </c>
      <c r="O112" s="67"/>
      <c r="P112" s="177">
        <f>O112*H112</f>
        <v>0</v>
      </c>
      <c r="Q112" s="177">
        <v>0</v>
      </c>
      <c r="R112" s="177">
        <f>Q112*H112</f>
        <v>0</v>
      </c>
      <c r="S112" s="177">
        <v>0</v>
      </c>
      <c r="T112" s="178">
        <f>S112*H112</f>
        <v>0</v>
      </c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R112" s="179" t="s">
        <v>408</v>
      </c>
      <c r="AT112" s="179" t="s">
        <v>145</v>
      </c>
      <c r="AU112" s="179" t="s">
        <v>77</v>
      </c>
      <c r="AY112" s="20" t="s">
        <v>144</v>
      </c>
      <c r="BE112" s="180">
        <f>IF(N112="základní",J112,0)</f>
        <v>0</v>
      </c>
      <c r="BF112" s="180">
        <f>IF(N112="snížená",J112,0)</f>
        <v>0</v>
      </c>
      <c r="BG112" s="180">
        <f>IF(N112="zákl. přenesená",J112,0)</f>
        <v>0</v>
      </c>
      <c r="BH112" s="180">
        <f>IF(N112="sníž. přenesená",J112,0)</f>
        <v>0</v>
      </c>
      <c r="BI112" s="180">
        <f>IF(N112="nulová",J112,0)</f>
        <v>0</v>
      </c>
      <c r="BJ112" s="20" t="s">
        <v>77</v>
      </c>
      <c r="BK112" s="180">
        <f>ROUND(I112*H112,2)</f>
        <v>0</v>
      </c>
      <c r="BL112" s="20" t="s">
        <v>408</v>
      </c>
      <c r="BM112" s="179" t="s">
        <v>2304</v>
      </c>
    </row>
    <row r="113" spans="1:65" s="2" customFormat="1" ht="11.25">
      <c r="A113" s="37"/>
      <c r="B113" s="38"/>
      <c r="C113" s="39"/>
      <c r="D113" s="181" t="s">
        <v>152</v>
      </c>
      <c r="E113" s="39"/>
      <c r="F113" s="182" t="s">
        <v>2303</v>
      </c>
      <c r="G113" s="39"/>
      <c r="H113" s="39"/>
      <c r="I113" s="183"/>
      <c r="J113" s="39"/>
      <c r="K113" s="39"/>
      <c r="L113" s="42"/>
      <c r="M113" s="184"/>
      <c r="N113" s="185"/>
      <c r="O113" s="67"/>
      <c r="P113" s="67"/>
      <c r="Q113" s="67"/>
      <c r="R113" s="67"/>
      <c r="S113" s="67"/>
      <c r="T113" s="68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T113" s="20" t="s">
        <v>152</v>
      </c>
      <c r="AU113" s="20" t="s">
        <v>77</v>
      </c>
    </row>
    <row r="114" spans="1:65" s="11" customFormat="1" ht="25.9" customHeight="1">
      <c r="B114" s="154"/>
      <c r="C114" s="155"/>
      <c r="D114" s="156" t="s">
        <v>68</v>
      </c>
      <c r="E114" s="157" t="s">
        <v>2305</v>
      </c>
      <c r="F114" s="157" t="s">
        <v>2306</v>
      </c>
      <c r="G114" s="155"/>
      <c r="H114" s="155"/>
      <c r="I114" s="158"/>
      <c r="J114" s="159">
        <f>BK114</f>
        <v>0</v>
      </c>
      <c r="K114" s="155"/>
      <c r="L114" s="160"/>
      <c r="M114" s="161"/>
      <c r="N114" s="162"/>
      <c r="O114" s="162"/>
      <c r="P114" s="163">
        <f>SUM(P115:P140)</f>
        <v>0</v>
      </c>
      <c r="Q114" s="162"/>
      <c r="R114" s="163">
        <f>SUM(R115:R140)</f>
        <v>0</v>
      </c>
      <c r="S114" s="162"/>
      <c r="T114" s="164">
        <f>SUM(T115:T140)</f>
        <v>0</v>
      </c>
      <c r="AR114" s="165" t="s">
        <v>79</v>
      </c>
      <c r="AT114" s="166" t="s">
        <v>68</v>
      </c>
      <c r="AU114" s="166" t="s">
        <v>69</v>
      </c>
      <c r="AY114" s="165" t="s">
        <v>144</v>
      </c>
      <c r="BK114" s="167">
        <f>SUM(BK115:BK140)</f>
        <v>0</v>
      </c>
    </row>
    <row r="115" spans="1:65" s="2" customFormat="1" ht="16.5" customHeight="1">
      <c r="A115" s="37"/>
      <c r="B115" s="38"/>
      <c r="C115" s="168" t="s">
        <v>408</v>
      </c>
      <c r="D115" s="168" t="s">
        <v>145</v>
      </c>
      <c r="E115" s="169" t="s">
        <v>2307</v>
      </c>
      <c r="F115" s="170" t="s">
        <v>2308</v>
      </c>
      <c r="G115" s="171" t="s">
        <v>243</v>
      </c>
      <c r="H115" s="172">
        <v>20</v>
      </c>
      <c r="I115" s="173"/>
      <c r="J115" s="174">
        <f>ROUND(I115*H115,2)</f>
        <v>0</v>
      </c>
      <c r="K115" s="170" t="s">
        <v>19</v>
      </c>
      <c r="L115" s="42"/>
      <c r="M115" s="175" t="s">
        <v>19</v>
      </c>
      <c r="N115" s="176" t="s">
        <v>40</v>
      </c>
      <c r="O115" s="67"/>
      <c r="P115" s="177">
        <f>O115*H115</f>
        <v>0</v>
      </c>
      <c r="Q115" s="177">
        <v>0</v>
      </c>
      <c r="R115" s="177">
        <f>Q115*H115</f>
        <v>0</v>
      </c>
      <c r="S115" s="177">
        <v>0</v>
      </c>
      <c r="T115" s="178">
        <f>S115*H115</f>
        <v>0</v>
      </c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R115" s="179" t="s">
        <v>408</v>
      </c>
      <c r="AT115" s="179" t="s">
        <v>145</v>
      </c>
      <c r="AU115" s="179" t="s">
        <v>77</v>
      </c>
      <c r="AY115" s="20" t="s">
        <v>144</v>
      </c>
      <c r="BE115" s="180">
        <f>IF(N115="základní",J115,0)</f>
        <v>0</v>
      </c>
      <c r="BF115" s="180">
        <f>IF(N115="snížená",J115,0)</f>
        <v>0</v>
      </c>
      <c r="BG115" s="180">
        <f>IF(N115="zákl. přenesená",J115,0)</f>
        <v>0</v>
      </c>
      <c r="BH115" s="180">
        <f>IF(N115="sníž. přenesená",J115,0)</f>
        <v>0</v>
      </c>
      <c r="BI115" s="180">
        <f>IF(N115="nulová",J115,0)</f>
        <v>0</v>
      </c>
      <c r="BJ115" s="20" t="s">
        <v>77</v>
      </c>
      <c r="BK115" s="180">
        <f>ROUND(I115*H115,2)</f>
        <v>0</v>
      </c>
      <c r="BL115" s="20" t="s">
        <v>408</v>
      </c>
      <c r="BM115" s="179" t="s">
        <v>2309</v>
      </c>
    </row>
    <row r="116" spans="1:65" s="2" customFormat="1" ht="11.25">
      <c r="A116" s="37"/>
      <c r="B116" s="38"/>
      <c r="C116" s="39"/>
      <c r="D116" s="181" t="s">
        <v>152</v>
      </c>
      <c r="E116" s="39"/>
      <c r="F116" s="182" t="s">
        <v>2308</v>
      </c>
      <c r="G116" s="39"/>
      <c r="H116" s="39"/>
      <c r="I116" s="183"/>
      <c r="J116" s="39"/>
      <c r="K116" s="39"/>
      <c r="L116" s="42"/>
      <c r="M116" s="184"/>
      <c r="N116" s="185"/>
      <c r="O116" s="67"/>
      <c r="P116" s="67"/>
      <c r="Q116" s="67"/>
      <c r="R116" s="67"/>
      <c r="S116" s="67"/>
      <c r="T116" s="68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T116" s="20" t="s">
        <v>152</v>
      </c>
      <c r="AU116" s="20" t="s">
        <v>77</v>
      </c>
    </row>
    <row r="117" spans="1:65" s="2" customFormat="1" ht="16.5" customHeight="1">
      <c r="A117" s="37"/>
      <c r="B117" s="38"/>
      <c r="C117" s="168" t="s">
        <v>415</v>
      </c>
      <c r="D117" s="168" t="s">
        <v>145</v>
      </c>
      <c r="E117" s="169" t="s">
        <v>2310</v>
      </c>
      <c r="F117" s="170" t="s">
        <v>2311</v>
      </c>
      <c r="G117" s="171" t="s">
        <v>243</v>
      </c>
      <c r="H117" s="172">
        <v>35</v>
      </c>
      <c r="I117" s="173"/>
      <c r="J117" s="174">
        <f>ROUND(I117*H117,2)</f>
        <v>0</v>
      </c>
      <c r="K117" s="170" t="s">
        <v>19</v>
      </c>
      <c r="L117" s="42"/>
      <c r="M117" s="175" t="s">
        <v>19</v>
      </c>
      <c r="N117" s="176" t="s">
        <v>40</v>
      </c>
      <c r="O117" s="67"/>
      <c r="P117" s="177">
        <f>O117*H117</f>
        <v>0</v>
      </c>
      <c r="Q117" s="177">
        <v>0</v>
      </c>
      <c r="R117" s="177">
        <f>Q117*H117</f>
        <v>0</v>
      </c>
      <c r="S117" s="177">
        <v>0</v>
      </c>
      <c r="T117" s="178">
        <f>S117*H117</f>
        <v>0</v>
      </c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R117" s="179" t="s">
        <v>408</v>
      </c>
      <c r="AT117" s="179" t="s">
        <v>145</v>
      </c>
      <c r="AU117" s="179" t="s">
        <v>77</v>
      </c>
      <c r="AY117" s="20" t="s">
        <v>144</v>
      </c>
      <c r="BE117" s="180">
        <f>IF(N117="základní",J117,0)</f>
        <v>0</v>
      </c>
      <c r="BF117" s="180">
        <f>IF(N117="snížená",J117,0)</f>
        <v>0</v>
      </c>
      <c r="BG117" s="180">
        <f>IF(N117="zákl. přenesená",J117,0)</f>
        <v>0</v>
      </c>
      <c r="BH117" s="180">
        <f>IF(N117="sníž. přenesená",J117,0)</f>
        <v>0</v>
      </c>
      <c r="BI117" s="180">
        <f>IF(N117="nulová",J117,0)</f>
        <v>0</v>
      </c>
      <c r="BJ117" s="20" t="s">
        <v>77</v>
      </c>
      <c r="BK117" s="180">
        <f>ROUND(I117*H117,2)</f>
        <v>0</v>
      </c>
      <c r="BL117" s="20" t="s">
        <v>408</v>
      </c>
      <c r="BM117" s="179" t="s">
        <v>2312</v>
      </c>
    </row>
    <row r="118" spans="1:65" s="2" customFormat="1" ht="11.25">
      <c r="A118" s="37"/>
      <c r="B118" s="38"/>
      <c r="C118" s="39"/>
      <c r="D118" s="181" t="s">
        <v>152</v>
      </c>
      <c r="E118" s="39"/>
      <c r="F118" s="182" t="s">
        <v>2311</v>
      </c>
      <c r="G118" s="39"/>
      <c r="H118" s="39"/>
      <c r="I118" s="183"/>
      <c r="J118" s="39"/>
      <c r="K118" s="39"/>
      <c r="L118" s="42"/>
      <c r="M118" s="184"/>
      <c r="N118" s="185"/>
      <c r="O118" s="67"/>
      <c r="P118" s="67"/>
      <c r="Q118" s="67"/>
      <c r="R118" s="67"/>
      <c r="S118" s="67"/>
      <c r="T118" s="68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T118" s="20" t="s">
        <v>152</v>
      </c>
      <c r="AU118" s="20" t="s">
        <v>77</v>
      </c>
    </row>
    <row r="119" spans="1:65" s="2" customFormat="1" ht="16.5" customHeight="1">
      <c r="A119" s="37"/>
      <c r="B119" s="38"/>
      <c r="C119" s="168" t="s">
        <v>422</v>
      </c>
      <c r="D119" s="168" t="s">
        <v>145</v>
      </c>
      <c r="E119" s="169" t="s">
        <v>2313</v>
      </c>
      <c r="F119" s="170" t="s">
        <v>2314</v>
      </c>
      <c r="G119" s="171" t="s">
        <v>243</v>
      </c>
      <c r="H119" s="172">
        <v>15</v>
      </c>
      <c r="I119" s="173"/>
      <c r="J119" s="174">
        <f>ROUND(I119*H119,2)</f>
        <v>0</v>
      </c>
      <c r="K119" s="170" t="s">
        <v>19</v>
      </c>
      <c r="L119" s="42"/>
      <c r="M119" s="175" t="s">
        <v>19</v>
      </c>
      <c r="N119" s="176" t="s">
        <v>40</v>
      </c>
      <c r="O119" s="67"/>
      <c r="P119" s="177">
        <f>O119*H119</f>
        <v>0</v>
      </c>
      <c r="Q119" s="177">
        <v>0</v>
      </c>
      <c r="R119" s="177">
        <f>Q119*H119</f>
        <v>0</v>
      </c>
      <c r="S119" s="177">
        <v>0</v>
      </c>
      <c r="T119" s="178">
        <f>S119*H119</f>
        <v>0</v>
      </c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R119" s="179" t="s">
        <v>408</v>
      </c>
      <c r="AT119" s="179" t="s">
        <v>145</v>
      </c>
      <c r="AU119" s="179" t="s">
        <v>77</v>
      </c>
      <c r="AY119" s="20" t="s">
        <v>144</v>
      </c>
      <c r="BE119" s="180">
        <f>IF(N119="základní",J119,0)</f>
        <v>0</v>
      </c>
      <c r="BF119" s="180">
        <f>IF(N119="snížená",J119,0)</f>
        <v>0</v>
      </c>
      <c r="BG119" s="180">
        <f>IF(N119="zákl. přenesená",J119,0)</f>
        <v>0</v>
      </c>
      <c r="BH119" s="180">
        <f>IF(N119="sníž. přenesená",J119,0)</f>
        <v>0</v>
      </c>
      <c r="BI119" s="180">
        <f>IF(N119="nulová",J119,0)</f>
        <v>0</v>
      </c>
      <c r="BJ119" s="20" t="s">
        <v>77</v>
      </c>
      <c r="BK119" s="180">
        <f>ROUND(I119*H119,2)</f>
        <v>0</v>
      </c>
      <c r="BL119" s="20" t="s">
        <v>408</v>
      </c>
      <c r="BM119" s="179" t="s">
        <v>2315</v>
      </c>
    </row>
    <row r="120" spans="1:65" s="2" customFormat="1" ht="11.25">
      <c r="A120" s="37"/>
      <c r="B120" s="38"/>
      <c r="C120" s="39"/>
      <c r="D120" s="181" t="s">
        <v>152</v>
      </c>
      <c r="E120" s="39"/>
      <c r="F120" s="182" t="s">
        <v>2314</v>
      </c>
      <c r="G120" s="39"/>
      <c r="H120" s="39"/>
      <c r="I120" s="183"/>
      <c r="J120" s="39"/>
      <c r="K120" s="39"/>
      <c r="L120" s="42"/>
      <c r="M120" s="184"/>
      <c r="N120" s="185"/>
      <c r="O120" s="67"/>
      <c r="P120" s="67"/>
      <c r="Q120" s="67"/>
      <c r="R120" s="67"/>
      <c r="S120" s="67"/>
      <c r="T120" s="68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T120" s="20" t="s">
        <v>152</v>
      </c>
      <c r="AU120" s="20" t="s">
        <v>77</v>
      </c>
    </row>
    <row r="121" spans="1:65" s="2" customFormat="1" ht="24.2" customHeight="1">
      <c r="A121" s="37"/>
      <c r="B121" s="38"/>
      <c r="C121" s="168" t="s">
        <v>428</v>
      </c>
      <c r="D121" s="168" t="s">
        <v>145</v>
      </c>
      <c r="E121" s="169" t="s">
        <v>2316</v>
      </c>
      <c r="F121" s="170" t="s">
        <v>2317</v>
      </c>
      <c r="G121" s="171" t="s">
        <v>243</v>
      </c>
      <c r="H121" s="172">
        <v>20</v>
      </c>
      <c r="I121" s="173"/>
      <c r="J121" s="174">
        <f>ROUND(I121*H121,2)</f>
        <v>0</v>
      </c>
      <c r="K121" s="170" t="s">
        <v>19</v>
      </c>
      <c r="L121" s="42"/>
      <c r="M121" s="175" t="s">
        <v>19</v>
      </c>
      <c r="N121" s="176" t="s">
        <v>40</v>
      </c>
      <c r="O121" s="67"/>
      <c r="P121" s="177">
        <f>O121*H121</f>
        <v>0</v>
      </c>
      <c r="Q121" s="177">
        <v>0</v>
      </c>
      <c r="R121" s="177">
        <f>Q121*H121</f>
        <v>0</v>
      </c>
      <c r="S121" s="177">
        <v>0</v>
      </c>
      <c r="T121" s="178">
        <f>S121*H121</f>
        <v>0</v>
      </c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R121" s="179" t="s">
        <v>408</v>
      </c>
      <c r="AT121" s="179" t="s">
        <v>145</v>
      </c>
      <c r="AU121" s="179" t="s">
        <v>77</v>
      </c>
      <c r="AY121" s="20" t="s">
        <v>144</v>
      </c>
      <c r="BE121" s="180">
        <f>IF(N121="základní",J121,0)</f>
        <v>0</v>
      </c>
      <c r="BF121" s="180">
        <f>IF(N121="snížená",J121,0)</f>
        <v>0</v>
      </c>
      <c r="BG121" s="180">
        <f>IF(N121="zákl. přenesená",J121,0)</f>
        <v>0</v>
      </c>
      <c r="BH121" s="180">
        <f>IF(N121="sníž. přenesená",J121,0)</f>
        <v>0</v>
      </c>
      <c r="BI121" s="180">
        <f>IF(N121="nulová",J121,0)</f>
        <v>0</v>
      </c>
      <c r="BJ121" s="20" t="s">
        <v>77</v>
      </c>
      <c r="BK121" s="180">
        <f>ROUND(I121*H121,2)</f>
        <v>0</v>
      </c>
      <c r="BL121" s="20" t="s">
        <v>408</v>
      </c>
      <c r="BM121" s="179" t="s">
        <v>2318</v>
      </c>
    </row>
    <row r="122" spans="1:65" s="2" customFormat="1" ht="19.5">
      <c r="A122" s="37"/>
      <c r="B122" s="38"/>
      <c r="C122" s="39"/>
      <c r="D122" s="181" t="s">
        <v>152</v>
      </c>
      <c r="E122" s="39"/>
      <c r="F122" s="182" t="s">
        <v>2317</v>
      </c>
      <c r="G122" s="39"/>
      <c r="H122" s="39"/>
      <c r="I122" s="183"/>
      <c r="J122" s="39"/>
      <c r="K122" s="39"/>
      <c r="L122" s="42"/>
      <c r="M122" s="184"/>
      <c r="N122" s="185"/>
      <c r="O122" s="67"/>
      <c r="P122" s="67"/>
      <c r="Q122" s="67"/>
      <c r="R122" s="67"/>
      <c r="S122" s="67"/>
      <c r="T122" s="68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T122" s="20" t="s">
        <v>152</v>
      </c>
      <c r="AU122" s="20" t="s">
        <v>77</v>
      </c>
    </row>
    <row r="123" spans="1:65" s="2" customFormat="1" ht="24.2" customHeight="1">
      <c r="A123" s="37"/>
      <c r="B123" s="38"/>
      <c r="C123" s="168" t="s">
        <v>268</v>
      </c>
      <c r="D123" s="168" t="s">
        <v>145</v>
      </c>
      <c r="E123" s="169" t="s">
        <v>2319</v>
      </c>
      <c r="F123" s="170" t="s">
        <v>2320</v>
      </c>
      <c r="G123" s="171" t="s">
        <v>243</v>
      </c>
      <c r="H123" s="172">
        <v>35</v>
      </c>
      <c r="I123" s="173"/>
      <c r="J123" s="174">
        <f>ROUND(I123*H123,2)</f>
        <v>0</v>
      </c>
      <c r="K123" s="170" t="s">
        <v>19</v>
      </c>
      <c r="L123" s="42"/>
      <c r="M123" s="175" t="s">
        <v>19</v>
      </c>
      <c r="N123" s="176" t="s">
        <v>40</v>
      </c>
      <c r="O123" s="67"/>
      <c r="P123" s="177">
        <f>O123*H123</f>
        <v>0</v>
      </c>
      <c r="Q123" s="177">
        <v>0</v>
      </c>
      <c r="R123" s="177">
        <f>Q123*H123</f>
        <v>0</v>
      </c>
      <c r="S123" s="177">
        <v>0</v>
      </c>
      <c r="T123" s="178">
        <f>S123*H123</f>
        <v>0</v>
      </c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R123" s="179" t="s">
        <v>408</v>
      </c>
      <c r="AT123" s="179" t="s">
        <v>145</v>
      </c>
      <c r="AU123" s="179" t="s">
        <v>77</v>
      </c>
      <c r="AY123" s="20" t="s">
        <v>144</v>
      </c>
      <c r="BE123" s="180">
        <f>IF(N123="základní",J123,0)</f>
        <v>0</v>
      </c>
      <c r="BF123" s="180">
        <f>IF(N123="snížená",J123,0)</f>
        <v>0</v>
      </c>
      <c r="BG123" s="180">
        <f>IF(N123="zákl. přenesená",J123,0)</f>
        <v>0</v>
      </c>
      <c r="BH123" s="180">
        <f>IF(N123="sníž. přenesená",J123,0)</f>
        <v>0</v>
      </c>
      <c r="BI123" s="180">
        <f>IF(N123="nulová",J123,0)</f>
        <v>0</v>
      </c>
      <c r="BJ123" s="20" t="s">
        <v>77</v>
      </c>
      <c r="BK123" s="180">
        <f>ROUND(I123*H123,2)</f>
        <v>0</v>
      </c>
      <c r="BL123" s="20" t="s">
        <v>408</v>
      </c>
      <c r="BM123" s="179" t="s">
        <v>2321</v>
      </c>
    </row>
    <row r="124" spans="1:65" s="2" customFormat="1" ht="19.5">
      <c r="A124" s="37"/>
      <c r="B124" s="38"/>
      <c r="C124" s="39"/>
      <c r="D124" s="181" t="s">
        <v>152</v>
      </c>
      <c r="E124" s="39"/>
      <c r="F124" s="182" t="s">
        <v>2320</v>
      </c>
      <c r="G124" s="39"/>
      <c r="H124" s="39"/>
      <c r="I124" s="183"/>
      <c r="J124" s="39"/>
      <c r="K124" s="39"/>
      <c r="L124" s="42"/>
      <c r="M124" s="184"/>
      <c r="N124" s="185"/>
      <c r="O124" s="67"/>
      <c r="P124" s="67"/>
      <c r="Q124" s="67"/>
      <c r="R124" s="67"/>
      <c r="S124" s="67"/>
      <c r="T124" s="68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T124" s="20" t="s">
        <v>152</v>
      </c>
      <c r="AU124" s="20" t="s">
        <v>77</v>
      </c>
    </row>
    <row r="125" spans="1:65" s="2" customFormat="1" ht="24.2" customHeight="1">
      <c r="A125" s="37"/>
      <c r="B125" s="38"/>
      <c r="C125" s="168" t="s">
        <v>7</v>
      </c>
      <c r="D125" s="168" t="s">
        <v>145</v>
      </c>
      <c r="E125" s="169" t="s">
        <v>2322</v>
      </c>
      <c r="F125" s="170" t="s">
        <v>2323</v>
      </c>
      <c r="G125" s="171" t="s">
        <v>243</v>
      </c>
      <c r="H125" s="172">
        <v>15</v>
      </c>
      <c r="I125" s="173"/>
      <c r="J125" s="174">
        <f>ROUND(I125*H125,2)</f>
        <v>0</v>
      </c>
      <c r="K125" s="170" t="s">
        <v>19</v>
      </c>
      <c r="L125" s="42"/>
      <c r="M125" s="175" t="s">
        <v>19</v>
      </c>
      <c r="N125" s="176" t="s">
        <v>40</v>
      </c>
      <c r="O125" s="67"/>
      <c r="P125" s="177">
        <f>O125*H125</f>
        <v>0</v>
      </c>
      <c r="Q125" s="177">
        <v>0</v>
      </c>
      <c r="R125" s="177">
        <f>Q125*H125</f>
        <v>0</v>
      </c>
      <c r="S125" s="177">
        <v>0</v>
      </c>
      <c r="T125" s="178">
        <f>S125*H125</f>
        <v>0</v>
      </c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R125" s="179" t="s">
        <v>408</v>
      </c>
      <c r="AT125" s="179" t="s">
        <v>145</v>
      </c>
      <c r="AU125" s="179" t="s">
        <v>77</v>
      </c>
      <c r="AY125" s="20" t="s">
        <v>144</v>
      </c>
      <c r="BE125" s="180">
        <f>IF(N125="základní",J125,0)</f>
        <v>0</v>
      </c>
      <c r="BF125" s="180">
        <f>IF(N125="snížená",J125,0)</f>
        <v>0</v>
      </c>
      <c r="BG125" s="180">
        <f>IF(N125="zákl. přenesená",J125,0)</f>
        <v>0</v>
      </c>
      <c r="BH125" s="180">
        <f>IF(N125="sníž. přenesená",J125,0)</f>
        <v>0</v>
      </c>
      <c r="BI125" s="180">
        <f>IF(N125="nulová",J125,0)</f>
        <v>0</v>
      </c>
      <c r="BJ125" s="20" t="s">
        <v>77</v>
      </c>
      <c r="BK125" s="180">
        <f>ROUND(I125*H125,2)</f>
        <v>0</v>
      </c>
      <c r="BL125" s="20" t="s">
        <v>408</v>
      </c>
      <c r="BM125" s="179" t="s">
        <v>2324</v>
      </c>
    </row>
    <row r="126" spans="1:65" s="2" customFormat="1" ht="19.5">
      <c r="A126" s="37"/>
      <c r="B126" s="38"/>
      <c r="C126" s="39"/>
      <c r="D126" s="181" t="s">
        <v>152</v>
      </c>
      <c r="E126" s="39"/>
      <c r="F126" s="182" t="s">
        <v>2323</v>
      </c>
      <c r="G126" s="39"/>
      <c r="H126" s="39"/>
      <c r="I126" s="183"/>
      <c r="J126" s="39"/>
      <c r="K126" s="39"/>
      <c r="L126" s="42"/>
      <c r="M126" s="184"/>
      <c r="N126" s="185"/>
      <c r="O126" s="67"/>
      <c r="P126" s="67"/>
      <c r="Q126" s="67"/>
      <c r="R126" s="67"/>
      <c r="S126" s="67"/>
      <c r="T126" s="68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T126" s="20" t="s">
        <v>152</v>
      </c>
      <c r="AU126" s="20" t="s">
        <v>77</v>
      </c>
    </row>
    <row r="127" spans="1:65" s="2" customFormat="1" ht="16.5" customHeight="1">
      <c r="A127" s="37"/>
      <c r="B127" s="38"/>
      <c r="C127" s="168" t="s">
        <v>441</v>
      </c>
      <c r="D127" s="168" t="s">
        <v>145</v>
      </c>
      <c r="E127" s="169" t="s">
        <v>2325</v>
      </c>
      <c r="F127" s="170" t="s">
        <v>2326</v>
      </c>
      <c r="G127" s="171" t="s">
        <v>243</v>
      </c>
      <c r="H127" s="172">
        <v>70</v>
      </c>
      <c r="I127" s="173"/>
      <c r="J127" s="174">
        <f>ROUND(I127*H127,2)</f>
        <v>0</v>
      </c>
      <c r="K127" s="170" t="s">
        <v>19</v>
      </c>
      <c r="L127" s="42"/>
      <c r="M127" s="175" t="s">
        <v>19</v>
      </c>
      <c r="N127" s="176" t="s">
        <v>40</v>
      </c>
      <c r="O127" s="67"/>
      <c r="P127" s="177">
        <f>O127*H127</f>
        <v>0</v>
      </c>
      <c r="Q127" s="177">
        <v>0</v>
      </c>
      <c r="R127" s="177">
        <f>Q127*H127</f>
        <v>0</v>
      </c>
      <c r="S127" s="177">
        <v>0</v>
      </c>
      <c r="T127" s="178">
        <f>S127*H127</f>
        <v>0</v>
      </c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R127" s="179" t="s">
        <v>408</v>
      </c>
      <c r="AT127" s="179" t="s">
        <v>145</v>
      </c>
      <c r="AU127" s="179" t="s">
        <v>77</v>
      </c>
      <c r="AY127" s="20" t="s">
        <v>144</v>
      </c>
      <c r="BE127" s="180">
        <f>IF(N127="základní",J127,0)</f>
        <v>0</v>
      </c>
      <c r="BF127" s="180">
        <f>IF(N127="snížená",J127,0)</f>
        <v>0</v>
      </c>
      <c r="BG127" s="180">
        <f>IF(N127="zákl. přenesená",J127,0)</f>
        <v>0</v>
      </c>
      <c r="BH127" s="180">
        <f>IF(N127="sníž. přenesená",J127,0)</f>
        <v>0</v>
      </c>
      <c r="BI127" s="180">
        <f>IF(N127="nulová",J127,0)</f>
        <v>0</v>
      </c>
      <c r="BJ127" s="20" t="s">
        <v>77</v>
      </c>
      <c r="BK127" s="180">
        <f>ROUND(I127*H127,2)</f>
        <v>0</v>
      </c>
      <c r="BL127" s="20" t="s">
        <v>408</v>
      </c>
      <c r="BM127" s="179" t="s">
        <v>2327</v>
      </c>
    </row>
    <row r="128" spans="1:65" s="2" customFormat="1" ht="11.25">
      <c r="A128" s="37"/>
      <c r="B128" s="38"/>
      <c r="C128" s="39"/>
      <c r="D128" s="181" t="s">
        <v>152</v>
      </c>
      <c r="E128" s="39"/>
      <c r="F128" s="182" t="s">
        <v>2326</v>
      </c>
      <c r="G128" s="39"/>
      <c r="H128" s="39"/>
      <c r="I128" s="183"/>
      <c r="J128" s="39"/>
      <c r="K128" s="39"/>
      <c r="L128" s="42"/>
      <c r="M128" s="184"/>
      <c r="N128" s="185"/>
      <c r="O128" s="67"/>
      <c r="P128" s="67"/>
      <c r="Q128" s="67"/>
      <c r="R128" s="67"/>
      <c r="S128" s="67"/>
      <c r="T128" s="68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T128" s="20" t="s">
        <v>152</v>
      </c>
      <c r="AU128" s="20" t="s">
        <v>77</v>
      </c>
    </row>
    <row r="129" spans="1:65" s="2" customFormat="1" ht="16.5" customHeight="1">
      <c r="A129" s="37"/>
      <c r="B129" s="38"/>
      <c r="C129" s="168" t="s">
        <v>446</v>
      </c>
      <c r="D129" s="168" t="s">
        <v>145</v>
      </c>
      <c r="E129" s="169" t="s">
        <v>2328</v>
      </c>
      <c r="F129" s="170" t="s">
        <v>2329</v>
      </c>
      <c r="G129" s="171" t="s">
        <v>243</v>
      </c>
      <c r="H129" s="172">
        <v>70</v>
      </c>
      <c r="I129" s="173"/>
      <c r="J129" s="174">
        <f>ROUND(I129*H129,2)</f>
        <v>0</v>
      </c>
      <c r="K129" s="170" t="s">
        <v>19</v>
      </c>
      <c r="L129" s="42"/>
      <c r="M129" s="175" t="s">
        <v>19</v>
      </c>
      <c r="N129" s="176" t="s">
        <v>40</v>
      </c>
      <c r="O129" s="67"/>
      <c r="P129" s="177">
        <f>O129*H129</f>
        <v>0</v>
      </c>
      <c r="Q129" s="177">
        <v>0</v>
      </c>
      <c r="R129" s="177">
        <f>Q129*H129</f>
        <v>0</v>
      </c>
      <c r="S129" s="177">
        <v>0</v>
      </c>
      <c r="T129" s="178">
        <f>S129*H129</f>
        <v>0</v>
      </c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R129" s="179" t="s">
        <v>408</v>
      </c>
      <c r="AT129" s="179" t="s">
        <v>145</v>
      </c>
      <c r="AU129" s="179" t="s">
        <v>77</v>
      </c>
      <c r="AY129" s="20" t="s">
        <v>144</v>
      </c>
      <c r="BE129" s="180">
        <f>IF(N129="základní",J129,0)</f>
        <v>0</v>
      </c>
      <c r="BF129" s="180">
        <f>IF(N129="snížená",J129,0)</f>
        <v>0</v>
      </c>
      <c r="BG129" s="180">
        <f>IF(N129="zákl. přenesená",J129,0)</f>
        <v>0</v>
      </c>
      <c r="BH129" s="180">
        <f>IF(N129="sníž. přenesená",J129,0)</f>
        <v>0</v>
      </c>
      <c r="BI129" s="180">
        <f>IF(N129="nulová",J129,0)</f>
        <v>0</v>
      </c>
      <c r="BJ129" s="20" t="s">
        <v>77</v>
      </c>
      <c r="BK129" s="180">
        <f>ROUND(I129*H129,2)</f>
        <v>0</v>
      </c>
      <c r="BL129" s="20" t="s">
        <v>408</v>
      </c>
      <c r="BM129" s="179" t="s">
        <v>2330</v>
      </c>
    </row>
    <row r="130" spans="1:65" s="2" customFormat="1" ht="11.25">
      <c r="A130" s="37"/>
      <c r="B130" s="38"/>
      <c r="C130" s="39"/>
      <c r="D130" s="181" t="s">
        <v>152</v>
      </c>
      <c r="E130" s="39"/>
      <c r="F130" s="182" t="s">
        <v>2329</v>
      </c>
      <c r="G130" s="39"/>
      <c r="H130" s="39"/>
      <c r="I130" s="183"/>
      <c r="J130" s="39"/>
      <c r="K130" s="39"/>
      <c r="L130" s="42"/>
      <c r="M130" s="184"/>
      <c r="N130" s="185"/>
      <c r="O130" s="67"/>
      <c r="P130" s="67"/>
      <c r="Q130" s="67"/>
      <c r="R130" s="67"/>
      <c r="S130" s="67"/>
      <c r="T130" s="68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T130" s="20" t="s">
        <v>152</v>
      </c>
      <c r="AU130" s="20" t="s">
        <v>77</v>
      </c>
    </row>
    <row r="131" spans="1:65" s="2" customFormat="1" ht="16.5" customHeight="1">
      <c r="A131" s="37"/>
      <c r="B131" s="38"/>
      <c r="C131" s="168" t="s">
        <v>451</v>
      </c>
      <c r="D131" s="168" t="s">
        <v>145</v>
      </c>
      <c r="E131" s="169" t="s">
        <v>2331</v>
      </c>
      <c r="F131" s="170" t="s">
        <v>2332</v>
      </c>
      <c r="G131" s="171" t="s">
        <v>492</v>
      </c>
      <c r="H131" s="172">
        <v>18</v>
      </c>
      <c r="I131" s="173"/>
      <c r="J131" s="174">
        <f>ROUND(I131*H131,2)</f>
        <v>0</v>
      </c>
      <c r="K131" s="170" t="s">
        <v>19</v>
      </c>
      <c r="L131" s="42"/>
      <c r="M131" s="175" t="s">
        <v>19</v>
      </c>
      <c r="N131" s="176" t="s">
        <v>40</v>
      </c>
      <c r="O131" s="67"/>
      <c r="P131" s="177">
        <f>O131*H131</f>
        <v>0</v>
      </c>
      <c r="Q131" s="177">
        <v>0</v>
      </c>
      <c r="R131" s="177">
        <f>Q131*H131</f>
        <v>0</v>
      </c>
      <c r="S131" s="177">
        <v>0</v>
      </c>
      <c r="T131" s="178">
        <f>S131*H131</f>
        <v>0</v>
      </c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R131" s="179" t="s">
        <v>408</v>
      </c>
      <c r="AT131" s="179" t="s">
        <v>145</v>
      </c>
      <c r="AU131" s="179" t="s">
        <v>77</v>
      </c>
      <c r="AY131" s="20" t="s">
        <v>144</v>
      </c>
      <c r="BE131" s="180">
        <f>IF(N131="základní",J131,0)</f>
        <v>0</v>
      </c>
      <c r="BF131" s="180">
        <f>IF(N131="snížená",J131,0)</f>
        <v>0</v>
      </c>
      <c r="BG131" s="180">
        <f>IF(N131="zákl. přenesená",J131,0)</f>
        <v>0</v>
      </c>
      <c r="BH131" s="180">
        <f>IF(N131="sníž. přenesená",J131,0)</f>
        <v>0</v>
      </c>
      <c r="BI131" s="180">
        <f>IF(N131="nulová",J131,0)</f>
        <v>0</v>
      </c>
      <c r="BJ131" s="20" t="s">
        <v>77</v>
      </c>
      <c r="BK131" s="180">
        <f>ROUND(I131*H131,2)</f>
        <v>0</v>
      </c>
      <c r="BL131" s="20" t="s">
        <v>408</v>
      </c>
      <c r="BM131" s="179" t="s">
        <v>2333</v>
      </c>
    </row>
    <row r="132" spans="1:65" s="2" customFormat="1" ht="11.25">
      <c r="A132" s="37"/>
      <c r="B132" s="38"/>
      <c r="C132" s="39"/>
      <c r="D132" s="181" t="s">
        <v>152</v>
      </c>
      <c r="E132" s="39"/>
      <c r="F132" s="182" t="s">
        <v>2332</v>
      </c>
      <c r="G132" s="39"/>
      <c r="H132" s="39"/>
      <c r="I132" s="183"/>
      <c r="J132" s="39"/>
      <c r="K132" s="39"/>
      <c r="L132" s="42"/>
      <c r="M132" s="184"/>
      <c r="N132" s="185"/>
      <c r="O132" s="67"/>
      <c r="P132" s="67"/>
      <c r="Q132" s="67"/>
      <c r="R132" s="67"/>
      <c r="S132" s="67"/>
      <c r="T132" s="68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T132" s="20" t="s">
        <v>152</v>
      </c>
      <c r="AU132" s="20" t="s">
        <v>77</v>
      </c>
    </row>
    <row r="133" spans="1:65" s="2" customFormat="1" ht="16.5" customHeight="1">
      <c r="A133" s="37"/>
      <c r="B133" s="38"/>
      <c r="C133" s="168" t="s">
        <v>456</v>
      </c>
      <c r="D133" s="168" t="s">
        <v>145</v>
      </c>
      <c r="E133" s="169" t="s">
        <v>2334</v>
      </c>
      <c r="F133" s="170" t="s">
        <v>2335</v>
      </c>
      <c r="G133" s="171" t="s">
        <v>492</v>
      </c>
      <c r="H133" s="172">
        <v>16</v>
      </c>
      <c r="I133" s="173"/>
      <c r="J133" s="174">
        <f>ROUND(I133*H133,2)</f>
        <v>0</v>
      </c>
      <c r="K133" s="170" t="s">
        <v>19</v>
      </c>
      <c r="L133" s="42"/>
      <c r="M133" s="175" t="s">
        <v>19</v>
      </c>
      <c r="N133" s="176" t="s">
        <v>40</v>
      </c>
      <c r="O133" s="67"/>
      <c r="P133" s="177">
        <f>O133*H133</f>
        <v>0</v>
      </c>
      <c r="Q133" s="177">
        <v>0</v>
      </c>
      <c r="R133" s="177">
        <f>Q133*H133</f>
        <v>0</v>
      </c>
      <c r="S133" s="177">
        <v>0</v>
      </c>
      <c r="T133" s="178">
        <f>S133*H133</f>
        <v>0</v>
      </c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R133" s="179" t="s">
        <v>408</v>
      </c>
      <c r="AT133" s="179" t="s">
        <v>145</v>
      </c>
      <c r="AU133" s="179" t="s">
        <v>77</v>
      </c>
      <c r="AY133" s="20" t="s">
        <v>144</v>
      </c>
      <c r="BE133" s="180">
        <f>IF(N133="základní",J133,0)</f>
        <v>0</v>
      </c>
      <c r="BF133" s="180">
        <f>IF(N133="snížená",J133,0)</f>
        <v>0</v>
      </c>
      <c r="BG133" s="180">
        <f>IF(N133="zákl. přenesená",J133,0)</f>
        <v>0</v>
      </c>
      <c r="BH133" s="180">
        <f>IF(N133="sníž. přenesená",J133,0)</f>
        <v>0</v>
      </c>
      <c r="BI133" s="180">
        <f>IF(N133="nulová",J133,0)</f>
        <v>0</v>
      </c>
      <c r="BJ133" s="20" t="s">
        <v>77</v>
      </c>
      <c r="BK133" s="180">
        <f>ROUND(I133*H133,2)</f>
        <v>0</v>
      </c>
      <c r="BL133" s="20" t="s">
        <v>408</v>
      </c>
      <c r="BM133" s="179" t="s">
        <v>2336</v>
      </c>
    </row>
    <row r="134" spans="1:65" s="2" customFormat="1" ht="11.25">
      <c r="A134" s="37"/>
      <c r="B134" s="38"/>
      <c r="C134" s="39"/>
      <c r="D134" s="181" t="s">
        <v>152</v>
      </c>
      <c r="E134" s="39"/>
      <c r="F134" s="182" t="s">
        <v>2335</v>
      </c>
      <c r="G134" s="39"/>
      <c r="H134" s="39"/>
      <c r="I134" s="183"/>
      <c r="J134" s="39"/>
      <c r="K134" s="39"/>
      <c r="L134" s="42"/>
      <c r="M134" s="184"/>
      <c r="N134" s="185"/>
      <c r="O134" s="67"/>
      <c r="P134" s="67"/>
      <c r="Q134" s="67"/>
      <c r="R134" s="67"/>
      <c r="S134" s="67"/>
      <c r="T134" s="68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T134" s="20" t="s">
        <v>152</v>
      </c>
      <c r="AU134" s="20" t="s">
        <v>77</v>
      </c>
    </row>
    <row r="135" spans="1:65" s="2" customFormat="1" ht="16.5" customHeight="1">
      <c r="A135" s="37"/>
      <c r="B135" s="38"/>
      <c r="C135" s="168" t="s">
        <v>461</v>
      </c>
      <c r="D135" s="168" t="s">
        <v>145</v>
      </c>
      <c r="E135" s="169" t="s">
        <v>2337</v>
      </c>
      <c r="F135" s="170" t="s">
        <v>2338</v>
      </c>
      <c r="G135" s="171" t="s">
        <v>2339</v>
      </c>
      <c r="H135" s="172">
        <v>2</v>
      </c>
      <c r="I135" s="173"/>
      <c r="J135" s="174">
        <f>ROUND(I135*H135,2)</f>
        <v>0</v>
      </c>
      <c r="K135" s="170" t="s">
        <v>19</v>
      </c>
      <c r="L135" s="42"/>
      <c r="M135" s="175" t="s">
        <v>19</v>
      </c>
      <c r="N135" s="176" t="s">
        <v>40</v>
      </c>
      <c r="O135" s="67"/>
      <c r="P135" s="177">
        <f>O135*H135</f>
        <v>0</v>
      </c>
      <c r="Q135" s="177">
        <v>0</v>
      </c>
      <c r="R135" s="177">
        <f>Q135*H135</f>
        <v>0</v>
      </c>
      <c r="S135" s="177">
        <v>0</v>
      </c>
      <c r="T135" s="178">
        <f>S135*H135</f>
        <v>0</v>
      </c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R135" s="179" t="s">
        <v>408</v>
      </c>
      <c r="AT135" s="179" t="s">
        <v>145</v>
      </c>
      <c r="AU135" s="179" t="s">
        <v>77</v>
      </c>
      <c r="AY135" s="20" t="s">
        <v>144</v>
      </c>
      <c r="BE135" s="180">
        <f>IF(N135="základní",J135,0)</f>
        <v>0</v>
      </c>
      <c r="BF135" s="180">
        <f>IF(N135="snížená",J135,0)</f>
        <v>0</v>
      </c>
      <c r="BG135" s="180">
        <f>IF(N135="zákl. přenesená",J135,0)</f>
        <v>0</v>
      </c>
      <c r="BH135" s="180">
        <f>IF(N135="sníž. přenesená",J135,0)</f>
        <v>0</v>
      </c>
      <c r="BI135" s="180">
        <f>IF(N135="nulová",J135,0)</f>
        <v>0</v>
      </c>
      <c r="BJ135" s="20" t="s">
        <v>77</v>
      </c>
      <c r="BK135" s="180">
        <f>ROUND(I135*H135,2)</f>
        <v>0</v>
      </c>
      <c r="BL135" s="20" t="s">
        <v>408</v>
      </c>
      <c r="BM135" s="179" t="s">
        <v>2340</v>
      </c>
    </row>
    <row r="136" spans="1:65" s="2" customFormat="1" ht="11.25">
      <c r="A136" s="37"/>
      <c r="B136" s="38"/>
      <c r="C136" s="39"/>
      <c r="D136" s="181" t="s">
        <v>152</v>
      </c>
      <c r="E136" s="39"/>
      <c r="F136" s="182" t="s">
        <v>2338</v>
      </c>
      <c r="G136" s="39"/>
      <c r="H136" s="39"/>
      <c r="I136" s="183"/>
      <c r="J136" s="39"/>
      <c r="K136" s="39"/>
      <c r="L136" s="42"/>
      <c r="M136" s="184"/>
      <c r="N136" s="185"/>
      <c r="O136" s="67"/>
      <c r="P136" s="67"/>
      <c r="Q136" s="67"/>
      <c r="R136" s="67"/>
      <c r="S136" s="67"/>
      <c r="T136" s="68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T136" s="20" t="s">
        <v>152</v>
      </c>
      <c r="AU136" s="20" t="s">
        <v>77</v>
      </c>
    </row>
    <row r="137" spans="1:65" s="2" customFormat="1" ht="16.5" customHeight="1">
      <c r="A137" s="37"/>
      <c r="B137" s="38"/>
      <c r="C137" s="168" t="s">
        <v>467</v>
      </c>
      <c r="D137" s="168" t="s">
        <v>145</v>
      </c>
      <c r="E137" s="169" t="s">
        <v>2341</v>
      </c>
      <c r="F137" s="170" t="s">
        <v>2342</v>
      </c>
      <c r="G137" s="171" t="s">
        <v>1847</v>
      </c>
      <c r="H137" s="172">
        <v>18</v>
      </c>
      <c r="I137" s="173"/>
      <c r="J137" s="174">
        <f>ROUND(I137*H137,2)</f>
        <v>0</v>
      </c>
      <c r="K137" s="170" t="s">
        <v>19</v>
      </c>
      <c r="L137" s="42"/>
      <c r="M137" s="175" t="s">
        <v>19</v>
      </c>
      <c r="N137" s="176" t="s">
        <v>40</v>
      </c>
      <c r="O137" s="67"/>
      <c r="P137" s="177">
        <f>O137*H137</f>
        <v>0</v>
      </c>
      <c r="Q137" s="177">
        <v>0</v>
      </c>
      <c r="R137" s="177">
        <f>Q137*H137</f>
        <v>0</v>
      </c>
      <c r="S137" s="177">
        <v>0</v>
      </c>
      <c r="T137" s="178">
        <f>S137*H137</f>
        <v>0</v>
      </c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R137" s="179" t="s">
        <v>408</v>
      </c>
      <c r="AT137" s="179" t="s">
        <v>145</v>
      </c>
      <c r="AU137" s="179" t="s">
        <v>77</v>
      </c>
      <c r="AY137" s="20" t="s">
        <v>144</v>
      </c>
      <c r="BE137" s="180">
        <f>IF(N137="základní",J137,0)</f>
        <v>0</v>
      </c>
      <c r="BF137" s="180">
        <f>IF(N137="snížená",J137,0)</f>
        <v>0</v>
      </c>
      <c r="BG137" s="180">
        <f>IF(N137="zákl. přenesená",J137,0)</f>
        <v>0</v>
      </c>
      <c r="BH137" s="180">
        <f>IF(N137="sníž. přenesená",J137,0)</f>
        <v>0</v>
      </c>
      <c r="BI137" s="180">
        <f>IF(N137="nulová",J137,0)</f>
        <v>0</v>
      </c>
      <c r="BJ137" s="20" t="s">
        <v>77</v>
      </c>
      <c r="BK137" s="180">
        <f>ROUND(I137*H137,2)</f>
        <v>0</v>
      </c>
      <c r="BL137" s="20" t="s">
        <v>408</v>
      </c>
      <c r="BM137" s="179" t="s">
        <v>2343</v>
      </c>
    </row>
    <row r="138" spans="1:65" s="2" customFormat="1" ht="11.25">
      <c r="A138" s="37"/>
      <c r="B138" s="38"/>
      <c r="C138" s="39"/>
      <c r="D138" s="181" t="s">
        <v>152</v>
      </c>
      <c r="E138" s="39"/>
      <c r="F138" s="182" t="s">
        <v>2342</v>
      </c>
      <c r="G138" s="39"/>
      <c r="H138" s="39"/>
      <c r="I138" s="183"/>
      <c r="J138" s="39"/>
      <c r="K138" s="39"/>
      <c r="L138" s="42"/>
      <c r="M138" s="184"/>
      <c r="N138" s="185"/>
      <c r="O138" s="67"/>
      <c r="P138" s="67"/>
      <c r="Q138" s="67"/>
      <c r="R138" s="67"/>
      <c r="S138" s="67"/>
      <c r="T138" s="68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T138" s="20" t="s">
        <v>152</v>
      </c>
      <c r="AU138" s="20" t="s">
        <v>77</v>
      </c>
    </row>
    <row r="139" spans="1:65" s="2" customFormat="1" ht="24.2" customHeight="1">
      <c r="A139" s="37"/>
      <c r="B139" s="38"/>
      <c r="C139" s="168" t="s">
        <v>474</v>
      </c>
      <c r="D139" s="168" t="s">
        <v>145</v>
      </c>
      <c r="E139" s="169" t="s">
        <v>2344</v>
      </c>
      <c r="F139" s="170" t="s">
        <v>2345</v>
      </c>
      <c r="G139" s="171" t="s">
        <v>1847</v>
      </c>
      <c r="H139" s="172">
        <v>2</v>
      </c>
      <c r="I139" s="173"/>
      <c r="J139" s="174">
        <f>ROUND(I139*H139,2)</f>
        <v>0</v>
      </c>
      <c r="K139" s="170" t="s">
        <v>19</v>
      </c>
      <c r="L139" s="42"/>
      <c r="M139" s="175" t="s">
        <v>19</v>
      </c>
      <c r="N139" s="176" t="s">
        <v>40</v>
      </c>
      <c r="O139" s="67"/>
      <c r="P139" s="177">
        <f>O139*H139</f>
        <v>0</v>
      </c>
      <c r="Q139" s="177">
        <v>0</v>
      </c>
      <c r="R139" s="177">
        <f>Q139*H139</f>
        <v>0</v>
      </c>
      <c r="S139" s="177">
        <v>0</v>
      </c>
      <c r="T139" s="178">
        <f>S139*H139</f>
        <v>0</v>
      </c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R139" s="179" t="s">
        <v>408</v>
      </c>
      <c r="AT139" s="179" t="s">
        <v>145</v>
      </c>
      <c r="AU139" s="179" t="s">
        <v>77</v>
      </c>
      <c r="AY139" s="20" t="s">
        <v>144</v>
      </c>
      <c r="BE139" s="180">
        <f>IF(N139="základní",J139,0)</f>
        <v>0</v>
      </c>
      <c r="BF139" s="180">
        <f>IF(N139="snížená",J139,0)</f>
        <v>0</v>
      </c>
      <c r="BG139" s="180">
        <f>IF(N139="zákl. přenesená",J139,0)</f>
        <v>0</v>
      </c>
      <c r="BH139" s="180">
        <f>IF(N139="sníž. přenesená",J139,0)</f>
        <v>0</v>
      </c>
      <c r="BI139" s="180">
        <f>IF(N139="nulová",J139,0)</f>
        <v>0</v>
      </c>
      <c r="BJ139" s="20" t="s">
        <v>77</v>
      </c>
      <c r="BK139" s="180">
        <f>ROUND(I139*H139,2)</f>
        <v>0</v>
      </c>
      <c r="BL139" s="20" t="s">
        <v>408</v>
      </c>
      <c r="BM139" s="179" t="s">
        <v>2346</v>
      </c>
    </row>
    <row r="140" spans="1:65" s="2" customFormat="1" ht="19.5">
      <c r="A140" s="37"/>
      <c r="B140" s="38"/>
      <c r="C140" s="39"/>
      <c r="D140" s="181" t="s">
        <v>152</v>
      </c>
      <c r="E140" s="39"/>
      <c r="F140" s="182" t="s">
        <v>2345</v>
      </c>
      <c r="G140" s="39"/>
      <c r="H140" s="39"/>
      <c r="I140" s="183"/>
      <c r="J140" s="39"/>
      <c r="K140" s="39"/>
      <c r="L140" s="42"/>
      <c r="M140" s="184"/>
      <c r="N140" s="185"/>
      <c r="O140" s="67"/>
      <c r="P140" s="67"/>
      <c r="Q140" s="67"/>
      <c r="R140" s="67"/>
      <c r="S140" s="67"/>
      <c r="T140" s="68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T140" s="20" t="s">
        <v>152</v>
      </c>
      <c r="AU140" s="20" t="s">
        <v>77</v>
      </c>
    </row>
    <row r="141" spans="1:65" s="11" customFormat="1" ht="25.9" customHeight="1">
      <c r="B141" s="154"/>
      <c r="C141" s="155"/>
      <c r="D141" s="156" t="s">
        <v>68</v>
      </c>
      <c r="E141" s="157" t="s">
        <v>2347</v>
      </c>
      <c r="F141" s="157" t="s">
        <v>2348</v>
      </c>
      <c r="G141" s="155"/>
      <c r="H141" s="155"/>
      <c r="I141" s="158"/>
      <c r="J141" s="159">
        <f>BK141</f>
        <v>0</v>
      </c>
      <c r="K141" s="155"/>
      <c r="L141" s="160"/>
      <c r="M141" s="161"/>
      <c r="N141" s="162"/>
      <c r="O141" s="162"/>
      <c r="P141" s="163">
        <f>SUM(P142:P173)</f>
        <v>0</v>
      </c>
      <c r="Q141" s="162"/>
      <c r="R141" s="163">
        <f>SUM(R142:R173)</f>
        <v>0</v>
      </c>
      <c r="S141" s="162"/>
      <c r="T141" s="164">
        <f>SUM(T142:T173)</f>
        <v>0</v>
      </c>
      <c r="AR141" s="165" t="s">
        <v>79</v>
      </c>
      <c r="AT141" s="166" t="s">
        <v>68</v>
      </c>
      <c r="AU141" s="166" t="s">
        <v>69</v>
      </c>
      <c r="AY141" s="165" t="s">
        <v>144</v>
      </c>
      <c r="BK141" s="167">
        <f>SUM(BK142:BK173)</f>
        <v>0</v>
      </c>
    </row>
    <row r="142" spans="1:65" s="2" customFormat="1" ht="33" customHeight="1">
      <c r="A142" s="37"/>
      <c r="B142" s="38"/>
      <c r="C142" s="168" t="s">
        <v>479</v>
      </c>
      <c r="D142" s="168" t="s">
        <v>145</v>
      </c>
      <c r="E142" s="169" t="s">
        <v>2349</v>
      </c>
      <c r="F142" s="170" t="s">
        <v>2350</v>
      </c>
      <c r="G142" s="171" t="s">
        <v>1847</v>
      </c>
      <c r="H142" s="172">
        <v>3</v>
      </c>
      <c r="I142" s="173"/>
      <c r="J142" s="174">
        <f>ROUND(I142*H142,2)</f>
        <v>0</v>
      </c>
      <c r="K142" s="170" t="s">
        <v>19</v>
      </c>
      <c r="L142" s="42"/>
      <c r="M142" s="175" t="s">
        <v>19</v>
      </c>
      <c r="N142" s="176" t="s">
        <v>40</v>
      </c>
      <c r="O142" s="67"/>
      <c r="P142" s="177">
        <f>O142*H142</f>
        <v>0</v>
      </c>
      <c r="Q142" s="177">
        <v>0</v>
      </c>
      <c r="R142" s="177">
        <f>Q142*H142</f>
        <v>0</v>
      </c>
      <c r="S142" s="177">
        <v>0</v>
      </c>
      <c r="T142" s="178">
        <f>S142*H142</f>
        <v>0</v>
      </c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R142" s="179" t="s">
        <v>408</v>
      </c>
      <c r="AT142" s="179" t="s">
        <v>145</v>
      </c>
      <c r="AU142" s="179" t="s">
        <v>77</v>
      </c>
      <c r="AY142" s="20" t="s">
        <v>144</v>
      </c>
      <c r="BE142" s="180">
        <f>IF(N142="základní",J142,0)</f>
        <v>0</v>
      </c>
      <c r="BF142" s="180">
        <f>IF(N142="snížená",J142,0)</f>
        <v>0</v>
      </c>
      <c r="BG142" s="180">
        <f>IF(N142="zákl. přenesená",J142,0)</f>
        <v>0</v>
      </c>
      <c r="BH142" s="180">
        <f>IF(N142="sníž. přenesená",J142,0)</f>
        <v>0</v>
      </c>
      <c r="BI142" s="180">
        <f>IF(N142="nulová",J142,0)</f>
        <v>0</v>
      </c>
      <c r="BJ142" s="20" t="s">
        <v>77</v>
      </c>
      <c r="BK142" s="180">
        <f>ROUND(I142*H142,2)</f>
        <v>0</v>
      </c>
      <c r="BL142" s="20" t="s">
        <v>408</v>
      </c>
      <c r="BM142" s="179" t="s">
        <v>2351</v>
      </c>
    </row>
    <row r="143" spans="1:65" s="2" customFormat="1" ht="19.5">
      <c r="A143" s="37"/>
      <c r="B143" s="38"/>
      <c r="C143" s="39"/>
      <c r="D143" s="181" t="s">
        <v>152</v>
      </c>
      <c r="E143" s="39"/>
      <c r="F143" s="182" t="s">
        <v>2350</v>
      </c>
      <c r="G143" s="39"/>
      <c r="H143" s="39"/>
      <c r="I143" s="183"/>
      <c r="J143" s="39"/>
      <c r="K143" s="39"/>
      <c r="L143" s="42"/>
      <c r="M143" s="184"/>
      <c r="N143" s="185"/>
      <c r="O143" s="67"/>
      <c r="P143" s="67"/>
      <c r="Q143" s="67"/>
      <c r="R143" s="67"/>
      <c r="S143" s="67"/>
      <c r="T143" s="68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T143" s="20" t="s">
        <v>152</v>
      </c>
      <c r="AU143" s="20" t="s">
        <v>77</v>
      </c>
    </row>
    <row r="144" spans="1:65" s="2" customFormat="1" ht="16.5" customHeight="1">
      <c r="A144" s="37"/>
      <c r="B144" s="38"/>
      <c r="C144" s="168" t="s">
        <v>485</v>
      </c>
      <c r="D144" s="168" t="s">
        <v>145</v>
      </c>
      <c r="E144" s="169" t="s">
        <v>2352</v>
      </c>
      <c r="F144" s="170" t="s">
        <v>2353</v>
      </c>
      <c r="G144" s="171" t="s">
        <v>1847</v>
      </c>
      <c r="H144" s="172">
        <v>3</v>
      </c>
      <c r="I144" s="173"/>
      <c r="J144" s="174">
        <f>ROUND(I144*H144,2)</f>
        <v>0</v>
      </c>
      <c r="K144" s="170" t="s">
        <v>19</v>
      </c>
      <c r="L144" s="42"/>
      <c r="M144" s="175" t="s">
        <v>19</v>
      </c>
      <c r="N144" s="176" t="s">
        <v>40</v>
      </c>
      <c r="O144" s="67"/>
      <c r="P144" s="177">
        <f>O144*H144</f>
        <v>0</v>
      </c>
      <c r="Q144" s="177">
        <v>0</v>
      </c>
      <c r="R144" s="177">
        <f>Q144*H144</f>
        <v>0</v>
      </c>
      <c r="S144" s="177">
        <v>0</v>
      </c>
      <c r="T144" s="178">
        <f>S144*H144</f>
        <v>0</v>
      </c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R144" s="179" t="s">
        <v>408</v>
      </c>
      <c r="AT144" s="179" t="s">
        <v>145</v>
      </c>
      <c r="AU144" s="179" t="s">
        <v>77</v>
      </c>
      <c r="AY144" s="20" t="s">
        <v>144</v>
      </c>
      <c r="BE144" s="180">
        <f>IF(N144="základní",J144,0)</f>
        <v>0</v>
      </c>
      <c r="BF144" s="180">
        <f>IF(N144="snížená",J144,0)</f>
        <v>0</v>
      </c>
      <c r="BG144" s="180">
        <f>IF(N144="zákl. přenesená",J144,0)</f>
        <v>0</v>
      </c>
      <c r="BH144" s="180">
        <f>IF(N144="sníž. přenesená",J144,0)</f>
        <v>0</v>
      </c>
      <c r="BI144" s="180">
        <f>IF(N144="nulová",J144,0)</f>
        <v>0</v>
      </c>
      <c r="BJ144" s="20" t="s">
        <v>77</v>
      </c>
      <c r="BK144" s="180">
        <f>ROUND(I144*H144,2)</f>
        <v>0</v>
      </c>
      <c r="BL144" s="20" t="s">
        <v>408</v>
      </c>
      <c r="BM144" s="179" t="s">
        <v>2354</v>
      </c>
    </row>
    <row r="145" spans="1:65" s="2" customFormat="1" ht="11.25">
      <c r="A145" s="37"/>
      <c r="B145" s="38"/>
      <c r="C145" s="39"/>
      <c r="D145" s="181" t="s">
        <v>152</v>
      </c>
      <c r="E145" s="39"/>
      <c r="F145" s="182" t="s">
        <v>2353</v>
      </c>
      <c r="G145" s="39"/>
      <c r="H145" s="39"/>
      <c r="I145" s="183"/>
      <c r="J145" s="39"/>
      <c r="K145" s="39"/>
      <c r="L145" s="42"/>
      <c r="M145" s="184"/>
      <c r="N145" s="185"/>
      <c r="O145" s="67"/>
      <c r="P145" s="67"/>
      <c r="Q145" s="67"/>
      <c r="R145" s="67"/>
      <c r="S145" s="67"/>
      <c r="T145" s="68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T145" s="20" t="s">
        <v>152</v>
      </c>
      <c r="AU145" s="20" t="s">
        <v>77</v>
      </c>
    </row>
    <row r="146" spans="1:65" s="2" customFormat="1" ht="21.75" customHeight="1">
      <c r="A146" s="37"/>
      <c r="B146" s="38"/>
      <c r="C146" s="168" t="s">
        <v>489</v>
      </c>
      <c r="D146" s="168" t="s">
        <v>145</v>
      </c>
      <c r="E146" s="169" t="s">
        <v>2355</v>
      </c>
      <c r="F146" s="170" t="s">
        <v>2356</v>
      </c>
      <c r="G146" s="171" t="s">
        <v>1847</v>
      </c>
      <c r="H146" s="172">
        <v>3</v>
      </c>
      <c r="I146" s="173"/>
      <c r="J146" s="174">
        <f>ROUND(I146*H146,2)</f>
        <v>0</v>
      </c>
      <c r="K146" s="170" t="s">
        <v>19</v>
      </c>
      <c r="L146" s="42"/>
      <c r="M146" s="175" t="s">
        <v>19</v>
      </c>
      <c r="N146" s="176" t="s">
        <v>40</v>
      </c>
      <c r="O146" s="67"/>
      <c r="P146" s="177">
        <f>O146*H146</f>
        <v>0</v>
      </c>
      <c r="Q146" s="177">
        <v>0</v>
      </c>
      <c r="R146" s="177">
        <f>Q146*H146</f>
        <v>0</v>
      </c>
      <c r="S146" s="177">
        <v>0</v>
      </c>
      <c r="T146" s="178">
        <f>S146*H146</f>
        <v>0</v>
      </c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R146" s="179" t="s">
        <v>408</v>
      </c>
      <c r="AT146" s="179" t="s">
        <v>145</v>
      </c>
      <c r="AU146" s="179" t="s">
        <v>77</v>
      </c>
      <c r="AY146" s="20" t="s">
        <v>144</v>
      </c>
      <c r="BE146" s="180">
        <f>IF(N146="základní",J146,0)</f>
        <v>0</v>
      </c>
      <c r="BF146" s="180">
        <f>IF(N146="snížená",J146,0)</f>
        <v>0</v>
      </c>
      <c r="BG146" s="180">
        <f>IF(N146="zákl. přenesená",J146,0)</f>
        <v>0</v>
      </c>
      <c r="BH146" s="180">
        <f>IF(N146="sníž. přenesená",J146,0)</f>
        <v>0</v>
      </c>
      <c r="BI146" s="180">
        <f>IF(N146="nulová",J146,0)</f>
        <v>0</v>
      </c>
      <c r="BJ146" s="20" t="s">
        <v>77</v>
      </c>
      <c r="BK146" s="180">
        <f>ROUND(I146*H146,2)</f>
        <v>0</v>
      </c>
      <c r="BL146" s="20" t="s">
        <v>408</v>
      </c>
      <c r="BM146" s="179" t="s">
        <v>2357</v>
      </c>
    </row>
    <row r="147" spans="1:65" s="2" customFormat="1" ht="11.25">
      <c r="A147" s="37"/>
      <c r="B147" s="38"/>
      <c r="C147" s="39"/>
      <c r="D147" s="181" t="s">
        <v>152</v>
      </c>
      <c r="E147" s="39"/>
      <c r="F147" s="182" t="s">
        <v>2356</v>
      </c>
      <c r="G147" s="39"/>
      <c r="H147" s="39"/>
      <c r="I147" s="183"/>
      <c r="J147" s="39"/>
      <c r="K147" s="39"/>
      <c r="L147" s="42"/>
      <c r="M147" s="184"/>
      <c r="N147" s="185"/>
      <c r="O147" s="67"/>
      <c r="P147" s="67"/>
      <c r="Q147" s="67"/>
      <c r="R147" s="67"/>
      <c r="S147" s="67"/>
      <c r="T147" s="68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T147" s="20" t="s">
        <v>152</v>
      </c>
      <c r="AU147" s="20" t="s">
        <v>77</v>
      </c>
    </row>
    <row r="148" spans="1:65" s="2" customFormat="1" ht="16.5" customHeight="1">
      <c r="A148" s="37"/>
      <c r="B148" s="38"/>
      <c r="C148" s="168" t="s">
        <v>496</v>
      </c>
      <c r="D148" s="168" t="s">
        <v>145</v>
      </c>
      <c r="E148" s="169" t="s">
        <v>2358</v>
      </c>
      <c r="F148" s="170" t="s">
        <v>2359</v>
      </c>
      <c r="G148" s="171" t="s">
        <v>1847</v>
      </c>
      <c r="H148" s="172">
        <v>3</v>
      </c>
      <c r="I148" s="173"/>
      <c r="J148" s="174">
        <f>ROUND(I148*H148,2)</f>
        <v>0</v>
      </c>
      <c r="K148" s="170" t="s">
        <v>19</v>
      </c>
      <c r="L148" s="42"/>
      <c r="M148" s="175" t="s">
        <v>19</v>
      </c>
      <c r="N148" s="176" t="s">
        <v>40</v>
      </c>
      <c r="O148" s="67"/>
      <c r="P148" s="177">
        <f>O148*H148</f>
        <v>0</v>
      </c>
      <c r="Q148" s="177">
        <v>0</v>
      </c>
      <c r="R148" s="177">
        <f>Q148*H148</f>
        <v>0</v>
      </c>
      <c r="S148" s="177">
        <v>0</v>
      </c>
      <c r="T148" s="178">
        <f>S148*H148</f>
        <v>0</v>
      </c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R148" s="179" t="s">
        <v>408</v>
      </c>
      <c r="AT148" s="179" t="s">
        <v>145</v>
      </c>
      <c r="AU148" s="179" t="s">
        <v>77</v>
      </c>
      <c r="AY148" s="20" t="s">
        <v>144</v>
      </c>
      <c r="BE148" s="180">
        <f>IF(N148="základní",J148,0)</f>
        <v>0</v>
      </c>
      <c r="BF148" s="180">
        <f>IF(N148="snížená",J148,0)</f>
        <v>0</v>
      </c>
      <c r="BG148" s="180">
        <f>IF(N148="zákl. přenesená",J148,0)</f>
        <v>0</v>
      </c>
      <c r="BH148" s="180">
        <f>IF(N148="sníž. přenesená",J148,0)</f>
        <v>0</v>
      </c>
      <c r="BI148" s="180">
        <f>IF(N148="nulová",J148,0)</f>
        <v>0</v>
      </c>
      <c r="BJ148" s="20" t="s">
        <v>77</v>
      </c>
      <c r="BK148" s="180">
        <f>ROUND(I148*H148,2)</f>
        <v>0</v>
      </c>
      <c r="BL148" s="20" t="s">
        <v>408</v>
      </c>
      <c r="BM148" s="179" t="s">
        <v>2360</v>
      </c>
    </row>
    <row r="149" spans="1:65" s="2" customFormat="1" ht="11.25">
      <c r="A149" s="37"/>
      <c r="B149" s="38"/>
      <c r="C149" s="39"/>
      <c r="D149" s="181" t="s">
        <v>152</v>
      </c>
      <c r="E149" s="39"/>
      <c r="F149" s="182" t="s">
        <v>2359</v>
      </c>
      <c r="G149" s="39"/>
      <c r="H149" s="39"/>
      <c r="I149" s="183"/>
      <c r="J149" s="39"/>
      <c r="K149" s="39"/>
      <c r="L149" s="42"/>
      <c r="M149" s="184"/>
      <c r="N149" s="185"/>
      <c r="O149" s="67"/>
      <c r="P149" s="67"/>
      <c r="Q149" s="67"/>
      <c r="R149" s="67"/>
      <c r="S149" s="67"/>
      <c r="T149" s="68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T149" s="20" t="s">
        <v>152</v>
      </c>
      <c r="AU149" s="20" t="s">
        <v>77</v>
      </c>
    </row>
    <row r="150" spans="1:65" s="2" customFormat="1" ht="21.75" customHeight="1">
      <c r="A150" s="37"/>
      <c r="B150" s="38"/>
      <c r="C150" s="168" t="s">
        <v>501</v>
      </c>
      <c r="D150" s="168" t="s">
        <v>145</v>
      </c>
      <c r="E150" s="169" t="s">
        <v>2361</v>
      </c>
      <c r="F150" s="170" t="s">
        <v>2362</v>
      </c>
      <c r="G150" s="171" t="s">
        <v>1847</v>
      </c>
      <c r="H150" s="172">
        <v>3</v>
      </c>
      <c r="I150" s="173"/>
      <c r="J150" s="174">
        <f>ROUND(I150*H150,2)</f>
        <v>0</v>
      </c>
      <c r="K150" s="170" t="s">
        <v>19</v>
      </c>
      <c r="L150" s="42"/>
      <c r="M150" s="175" t="s">
        <v>19</v>
      </c>
      <c r="N150" s="176" t="s">
        <v>40</v>
      </c>
      <c r="O150" s="67"/>
      <c r="P150" s="177">
        <f>O150*H150</f>
        <v>0</v>
      </c>
      <c r="Q150" s="177">
        <v>0</v>
      </c>
      <c r="R150" s="177">
        <f>Q150*H150</f>
        <v>0</v>
      </c>
      <c r="S150" s="177">
        <v>0</v>
      </c>
      <c r="T150" s="178">
        <f>S150*H150</f>
        <v>0</v>
      </c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R150" s="179" t="s">
        <v>408</v>
      </c>
      <c r="AT150" s="179" t="s">
        <v>145</v>
      </c>
      <c r="AU150" s="179" t="s">
        <v>77</v>
      </c>
      <c r="AY150" s="20" t="s">
        <v>144</v>
      </c>
      <c r="BE150" s="180">
        <f>IF(N150="základní",J150,0)</f>
        <v>0</v>
      </c>
      <c r="BF150" s="180">
        <f>IF(N150="snížená",J150,0)</f>
        <v>0</v>
      </c>
      <c r="BG150" s="180">
        <f>IF(N150="zákl. přenesená",J150,0)</f>
        <v>0</v>
      </c>
      <c r="BH150" s="180">
        <f>IF(N150="sníž. přenesená",J150,0)</f>
        <v>0</v>
      </c>
      <c r="BI150" s="180">
        <f>IF(N150="nulová",J150,0)</f>
        <v>0</v>
      </c>
      <c r="BJ150" s="20" t="s">
        <v>77</v>
      </c>
      <c r="BK150" s="180">
        <f>ROUND(I150*H150,2)</f>
        <v>0</v>
      </c>
      <c r="BL150" s="20" t="s">
        <v>408</v>
      </c>
      <c r="BM150" s="179" t="s">
        <v>2363</v>
      </c>
    </row>
    <row r="151" spans="1:65" s="2" customFormat="1" ht="11.25">
      <c r="A151" s="37"/>
      <c r="B151" s="38"/>
      <c r="C151" s="39"/>
      <c r="D151" s="181" t="s">
        <v>152</v>
      </c>
      <c r="E151" s="39"/>
      <c r="F151" s="182" t="s">
        <v>2362</v>
      </c>
      <c r="G151" s="39"/>
      <c r="H151" s="39"/>
      <c r="I151" s="183"/>
      <c r="J151" s="39"/>
      <c r="K151" s="39"/>
      <c r="L151" s="42"/>
      <c r="M151" s="184"/>
      <c r="N151" s="185"/>
      <c r="O151" s="67"/>
      <c r="P151" s="67"/>
      <c r="Q151" s="67"/>
      <c r="R151" s="67"/>
      <c r="S151" s="67"/>
      <c r="T151" s="68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T151" s="20" t="s">
        <v>152</v>
      </c>
      <c r="AU151" s="20" t="s">
        <v>77</v>
      </c>
    </row>
    <row r="152" spans="1:65" s="2" customFormat="1" ht="16.5" customHeight="1">
      <c r="A152" s="37"/>
      <c r="B152" s="38"/>
      <c r="C152" s="168" t="s">
        <v>506</v>
      </c>
      <c r="D152" s="168" t="s">
        <v>145</v>
      </c>
      <c r="E152" s="169" t="s">
        <v>2364</v>
      </c>
      <c r="F152" s="170" t="s">
        <v>2365</v>
      </c>
      <c r="G152" s="171" t="s">
        <v>1847</v>
      </c>
      <c r="H152" s="172">
        <v>4</v>
      </c>
      <c r="I152" s="173"/>
      <c r="J152" s="174">
        <f>ROUND(I152*H152,2)</f>
        <v>0</v>
      </c>
      <c r="K152" s="170" t="s">
        <v>19</v>
      </c>
      <c r="L152" s="42"/>
      <c r="M152" s="175" t="s">
        <v>19</v>
      </c>
      <c r="N152" s="176" t="s">
        <v>40</v>
      </c>
      <c r="O152" s="67"/>
      <c r="P152" s="177">
        <f>O152*H152</f>
        <v>0</v>
      </c>
      <c r="Q152" s="177">
        <v>0</v>
      </c>
      <c r="R152" s="177">
        <f>Q152*H152</f>
        <v>0</v>
      </c>
      <c r="S152" s="177">
        <v>0</v>
      </c>
      <c r="T152" s="178">
        <f>S152*H152</f>
        <v>0</v>
      </c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R152" s="179" t="s">
        <v>408</v>
      </c>
      <c r="AT152" s="179" t="s">
        <v>145</v>
      </c>
      <c r="AU152" s="179" t="s">
        <v>77</v>
      </c>
      <c r="AY152" s="20" t="s">
        <v>144</v>
      </c>
      <c r="BE152" s="180">
        <f>IF(N152="základní",J152,0)</f>
        <v>0</v>
      </c>
      <c r="BF152" s="180">
        <f>IF(N152="snížená",J152,0)</f>
        <v>0</v>
      </c>
      <c r="BG152" s="180">
        <f>IF(N152="zákl. přenesená",J152,0)</f>
        <v>0</v>
      </c>
      <c r="BH152" s="180">
        <f>IF(N152="sníž. přenesená",J152,0)</f>
        <v>0</v>
      </c>
      <c r="BI152" s="180">
        <f>IF(N152="nulová",J152,0)</f>
        <v>0</v>
      </c>
      <c r="BJ152" s="20" t="s">
        <v>77</v>
      </c>
      <c r="BK152" s="180">
        <f>ROUND(I152*H152,2)</f>
        <v>0</v>
      </c>
      <c r="BL152" s="20" t="s">
        <v>408</v>
      </c>
      <c r="BM152" s="179" t="s">
        <v>2366</v>
      </c>
    </row>
    <row r="153" spans="1:65" s="2" customFormat="1" ht="11.25">
      <c r="A153" s="37"/>
      <c r="B153" s="38"/>
      <c r="C153" s="39"/>
      <c r="D153" s="181" t="s">
        <v>152</v>
      </c>
      <c r="E153" s="39"/>
      <c r="F153" s="182" t="s">
        <v>2365</v>
      </c>
      <c r="G153" s="39"/>
      <c r="H153" s="39"/>
      <c r="I153" s="183"/>
      <c r="J153" s="39"/>
      <c r="K153" s="39"/>
      <c r="L153" s="42"/>
      <c r="M153" s="184"/>
      <c r="N153" s="185"/>
      <c r="O153" s="67"/>
      <c r="P153" s="67"/>
      <c r="Q153" s="67"/>
      <c r="R153" s="67"/>
      <c r="S153" s="67"/>
      <c r="T153" s="68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T153" s="20" t="s">
        <v>152</v>
      </c>
      <c r="AU153" s="20" t="s">
        <v>77</v>
      </c>
    </row>
    <row r="154" spans="1:65" s="2" customFormat="1" ht="16.5" customHeight="1">
      <c r="A154" s="37"/>
      <c r="B154" s="38"/>
      <c r="C154" s="168" t="s">
        <v>511</v>
      </c>
      <c r="D154" s="168" t="s">
        <v>145</v>
      </c>
      <c r="E154" s="169" t="s">
        <v>2367</v>
      </c>
      <c r="F154" s="170" t="s">
        <v>2368</v>
      </c>
      <c r="G154" s="171" t="s">
        <v>1847</v>
      </c>
      <c r="H154" s="172">
        <v>4</v>
      </c>
      <c r="I154" s="173"/>
      <c r="J154" s="174">
        <f>ROUND(I154*H154,2)</f>
        <v>0</v>
      </c>
      <c r="K154" s="170" t="s">
        <v>19</v>
      </c>
      <c r="L154" s="42"/>
      <c r="M154" s="175" t="s">
        <v>19</v>
      </c>
      <c r="N154" s="176" t="s">
        <v>40</v>
      </c>
      <c r="O154" s="67"/>
      <c r="P154" s="177">
        <f>O154*H154</f>
        <v>0</v>
      </c>
      <c r="Q154" s="177">
        <v>0</v>
      </c>
      <c r="R154" s="177">
        <f>Q154*H154</f>
        <v>0</v>
      </c>
      <c r="S154" s="177">
        <v>0</v>
      </c>
      <c r="T154" s="178">
        <f>S154*H154</f>
        <v>0</v>
      </c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R154" s="179" t="s">
        <v>408</v>
      </c>
      <c r="AT154" s="179" t="s">
        <v>145</v>
      </c>
      <c r="AU154" s="179" t="s">
        <v>77</v>
      </c>
      <c r="AY154" s="20" t="s">
        <v>144</v>
      </c>
      <c r="BE154" s="180">
        <f>IF(N154="základní",J154,0)</f>
        <v>0</v>
      </c>
      <c r="BF154" s="180">
        <f>IF(N154="snížená",J154,0)</f>
        <v>0</v>
      </c>
      <c r="BG154" s="180">
        <f>IF(N154="zákl. přenesená",J154,0)</f>
        <v>0</v>
      </c>
      <c r="BH154" s="180">
        <f>IF(N154="sníž. přenesená",J154,0)</f>
        <v>0</v>
      </c>
      <c r="BI154" s="180">
        <f>IF(N154="nulová",J154,0)</f>
        <v>0</v>
      </c>
      <c r="BJ154" s="20" t="s">
        <v>77</v>
      </c>
      <c r="BK154" s="180">
        <f>ROUND(I154*H154,2)</f>
        <v>0</v>
      </c>
      <c r="BL154" s="20" t="s">
        <v>408</v>
      </c>
      <c r="BM154" s="179" t="s">
        <v>2369</v>
      </c>
    </row>
    <row r="155" spans="1:65" s="2" customFormat="1" ht="11.25">
      <c r="A155" s="37"/>
      <c r="B155" s="38"/>
      <c r="C155" s="39"/>
      <c r="D155" s="181" t="s">
        <v>152</v>
      </c>
      <c r="E155" s="39"/>
      <c r="F155" s="182" t="s">
        <v>2368</v>
      </c>
      <c r="G155" s="39"/>
      <c r="H155" s="39"/>
      <c r="I155" s="183"/>
      <c r="J155" s="39"/>
      <c r="K155" s="39"/>
      <c r="L155" s="42"/>
      <c r="M155" s="184"/>
      <c r="N155" s="185"/>
      <c r="O155" s="67"/>
      <c r="P155" s="67"/>
      <c r="Q155" s="67"/>
      <c r="R155" s="67"/>
      <c r="S155" s="67"/>
      <c r="T155" s="68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T155" s="20" t="s">
        <v>152</v>
      </c>
      <c r="AU155" s="20" t="s">
        <v>77</v>
      </c>
    </row>
    <row r="156" spans="1:65" s="2" customFormat="1" ht="16.5" customHeight="1">
      <c r="A156" s="37"/>
      <c r="B156" s="38"/>
      <c r="C156" s="168" t="s">
        <v>258</v>
      </c>
      <c r="D156" s="168" t="s">
        <v>145</v>
      </c>
      <c r="E156" s="169" t="s">
        <v>2370</v>
      </c>
      <c r="F156" s="170" t="s">
        <v>2371</v>
      </c>
      <c r="G156" s="171" t="s">
        <v>1847</v>
      </c>
      <c r="H156" s="172">
        <v>4</v>
      </c>
      <c r="I156" s="173"/>
      <c r="J156" s="174">
        <f>ROUND(I156*H156,2)</f>
        <v>0</v>
      </c>
      <c r="K156" s="170" t="s">
        <v>19</v>
      </c>
      <c r="L156" s="42"/>
      <c r="M156" s="175" t="s">
        <v>19</v>
      </c>
      <c r="N156" s="176" t="s">
        <v>40</v>
      </c>
      <c r="O156" s="67"/>
      <c r="P156" s="177">
        <f>O156*H156</f>
        <v>0</v>
      </c>
      <c r="Q156" s="177">
        <v>0</v>
      </c>
      <c r="R156" s="177">
        <f>Q156*H156</f>
        <v>0</v>
      </c>
      <c r="S156" s="177">
        <v>0</v>
      </c>
      <c r="T156" s="178">
        <f>S156*H156</f>
        <v>0</v>
      </c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R156" s="179" t="s">
        <v>408</v>
      </c>
      <c r="AT156" s="179" t="s">
        <v>145</v>
      </c>
      <c r="AU156" s="179" t="s">
        <v>77</v>
      </c>
      <c r="AY156" s="20" t="s">
        <v>144</v>
      </c>
      <c r="BE156" s="180">
        <f>IF(N156="základní",J156,0)</f>
        <v>0</v>
      </c>
      <c r="BF156" s="180">
        <f>IF(N156="snížená",J156,0)</f>
        <v>0</v>
      </c>
      <c r="BG156" s="180">
        <f>IF(N156="zákl. přenesená",J156,0)</f>
        <v>0</v>
      </c>
      <c r="BH156" s="180">
        <f>IF(N156="sníž. přenesená",J156,0)</f>
        <v>0</v>
      </c>
      <c r="BI156" s="180">
        <f>IF(N156="nulová",J156,0)</f>
        <v>0</v>
      </c>
      <c r="BJ156" s="20" t="s">
        <v>77</v>
      </c>
      <c r="BK156" s="180">
        <f>ROUND(I156*H156,2)</f>
        <v>0</v>
      </c>
      <c r="BL156" s="20" t="s">
        <v>408</v>
      </c>
      <c r="BM156" s="179" t="s">
        <v>2372</v>
      </c>
    </row>
    <row r="157" spans="1:65" s="2" customFormat="1" ht="11.25">
      <c r="A157" s="37"/>
      <c r="B157" s="38"/>
      <c r="C157" s="39"/>
      <c r="D157" s="181" t="s">
        <v>152</v>
      </c>
      <c r="E157" s="39"/>
      <c r="F157" s="182" t="s">
        <v>2371</v>
      </c>
      <c r="G157" s="39"/>
      <c r="H157" s="39"/>
      <c r="I157" s="183"/>
      <c r="J157" s="39"/>
      <c r="K157" s="39"/>
      <c r="L157" s="42"/>
      <c r="M157" s="184"/>
      <c r="N157" s="185"/>
      <c r="O157" s="67"/>
      <c r="P157" s="67"/>
      <c r="Q157" s="67"/>
      <c r="R157" s="67"/>
      <c r="S157" s="67"/>
      <c r="T157" s="68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T157" s="20" t="s">
        <v>152</v>
      </c>
      <c r="AU157" s="20" t="s">
        <v>77</v>
      </c>
    </row>
    <row r="158" spans="1:65" s="2" customFormat="1" ht="21.75" customHeight="1">
      <c r="A158" s="37"/>
      <c r="B158" s="38"/>
      <c r="C158" s="168" t="s">
        <v>519</v>
      </c>
      <c r="D158" s="168" t="s">
        <v>145</v>
      </c>
      <c r="E158" s="169" t="s">
        <v>2373</v>
      </c>
      <c r="F158" s="170" t="s">
        <v>2374</v>
      </c>
      <c r="G158" s="171" t="s">
        <v>1847</v>
      </c>
      <c r="H158" s="172">
        <v>2</v>
      </c>
      <c r="I158" s="173"/>
      <c r="J158" s="174">
        <f>ROUND(I158*H158,2)</f>
        <v>0</v>
      </c>
      <c r="K158" s="170" t="s">
        <v>19</v>
      </c>
      <c r="L158" s="42"/>
      <c r="M158" s="175" t="s">
        <v>19</v>
      </c>
      <c r="N158" s="176" t="s">
        <v>40</v>
      </c>
      <c r="O158" s="67"/>
      <c r="P158" s="177">
        <f>O158*H158</f>
        <v>0</v>
      </c>
      <c r="Q158" s="177">
        <v>0</v>
      </c>
      <c r="R158" s="177">
        <f>Q158*H158</f>
        <v>0</v>
      </c>
      <c r="S158" s="177">
        <v>0</v>
      </c>
      <c r="T158" s="178">
        <f>S158*H158</f>
        <v>0</v>
      </c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R158" s="179" t="s">
        <v>408</v>
      </c>
      <c r="AT158" s="179" t="s">
        <v>145</v>
      </c>
      <c r="AU158" s="179" t="s">
        <v>77</v>
      </c>
      <c r="AY158" s="20" t="s">
        <v>144</v>
      </c>
      <c r="BE158" s="180">
        <f>IF(N158="základní",J158,0)</f>
        <v>0</v>
      </c>
      <c r="BF158" s="180">
        <f>IF(N158="snížená",J158,0)</f>
        <v>0</v>
      </c>
      <c r="BG158" s="180">
        <f>IF(N158="zákl. přenesená",J158,0)</f>
        <v>0</v>
      </c>
      <c r="BH158" s="180">
        <f>IF(N158="sníž. přenesená",J158,0)</f>
        <v>0</v>
      </c>
      <c r="BI158" s="180">
        <f>IF(N158="nulová",J158,0)</f>
        <v>0</v>
      </c>
      <c r="BJ158" s="20" t="s">
        <v>77</v>
      </c>
      <c r="BK158" s="180">
        <f>ROUND(I158*H158,2)</f>
        <v>0</v>
      </c>
      <c r="BL158" s="20" t="s">
        <v>408</v>
      </c>
      <c r="BM158" s="179" t="s">
        <v>2375</v>
      </c>
    </row>
    <row r="159" spans="1:65" s="2" customFormat="1" ht="11.25">
      <c r="A159" s="37"/>
      <c r="B159" s="38"/>
      <c r="C159" s="39"/>
      <c r="D159" s="181" t="s">
        <v>152</v>
      </c>
      <c r="E159" s="39"/>
      <c r="F159" s="182" t="s">
        <v>2374</v>
      </c>
      <c r="G159" s="39"/>
      <c r="H159" s="39"/>
      <c r="I159" s="183"/>
      <c r="J159" s="39"/>
      <c r="K159" s="39"/>
      <c r="L159" s="42"/>
      <c r="M159" s="184"/>
      <c r="N159" s="185"/>
      <c r="O159" s="67"/>
      <c r="P159" s="67"/>
      <c r="Q159" s="67"/>
      <c r="R159" s="67"/>
      <c r="S159" s="67"/>
      <c r="T159" s="68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T159" s="20" t="s">
        <v>152</v>
      </c>
      <c r="AU159" s="20" t="s">
        <v>77</v>
      </c>
    </row>
    <row r="160" spans="1:65" s="2" customFormat="1" ht="16.5" customHeight="1">
      <c r="A160" s="37"/>
      <c r="B160" s="38"/>
      <c r="C160" s="168" t="s">
        <v>523</v>
      </c>
      <c r="D160" s="168" t="s">
        <v>145</v>
      </c>
      <c r="E160" s="169" t="s">
        <v>2376</v>
      </c>
      <c r="F160" s="170" t="s">
        <v>2377</v>
      </c>
      <c r="G160" s="171" t="s">
        <v>1847</v>
      </c>
      <c r="H160" s="172">
        <v>1</v>
      </c>
      <c r="I160" s="173"/>
      <c r="J160" s="174">
        <f>ROUND(I160*H160,2)</f>
        <v>0</v>
      </c>
      <c r="K160" s="170" t="s">
        <v>19</v>
      </c>
      <c r="L160" s="42"/>
      <c r="M160" s="175" t="s">
        <v>19</v>
      </c>
      <c r="N160" s="176" t="s">
        <v>40</v>
      </c>
      <c r="O160" s="67"/>
      <c r="P160" s="177">
        <f>O160*H160</f>
        <v>0</v>
      </c>
      <c r="Q160" s="177">
        <v>0</v>
      </c>
      <c r="R160" s="177">
        <f>Q160*H160</f>
        <v>0</v>
      </c>
      <c r="S160" s="177">
        <v>0</v>
      </c>
      <c r="T160" s="178">
        <f>S160*H160</f>
        <v>0</v>
      </c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R160" s="179" t="s">
        <v>408</v>
      </c>
      <c r="AT160" s="179" t="s">
        <v>145</v>
      </c>
      <c r="AU160" s="179" t="s">
        <v>77</v>
      </c>
      <c r="AY160" s="20" t="s">
        <v>144</v>
      </c>
      <c r="BE160" s="180">
        <f>IF(N160="základní",J160,0)</f>
        <v>0</v>
      </c>
      <c r="BF160" s="180">
        <f>IF(N160="snížená",J160,0)</f>
        <v>0</v>
      </c>
      <c r="BG160" s="180">
        <f>IF(N160="zákl. přenesená",J160,0)</f>
        <v>0</v>
      </c>
      <c r="BH160" s="180">
        <f>IF(N160="sníž. přenesená",J160,0)</f>
        <v>0</v>
      </c>
      <c r="BI160" s="180">
        <f>IF(N160="nulová",J160,0)</f>
        <v>0</v>
      </c>
      <c r="BJ160" s="20" t="s">
        <v>77</v>
      </c>
      <c r="BK160" s="180">
        <f>ROUND(I160*H160,2)</f>
        <v>0</v>
      </c>
      <c r="BL160" s="20" t="s">
        <v>408</v>
      </c>
      <c r="BM160" s="179" t="s">
        <v>2378</v>
      </c>
    </row>
    <row r="161" spans="1:65" s="2" customFormat="1" ht="11.25">
      <c r="A161" s="37"/>
      <c r="B161" s="38"/>
      <c r="C161" s="39"/>
      <c r="D161" s="181" t="s">
        <v>152</v>
      </c>
      <c r="E161" s="39"/>
      <c r="F161" s="182" t="s">
        <v>2377</v>
      </c>
      <c r="G161" s="39"/>
      <c r="H161" s="39"/>
      <c r="I161" s="183"/>
      <c r="J161" s="39"/>
      <c r="K161" s="39"/>
      <c r="L161" s="42"/>
      <c r="M161" s="184"/>
      <c r="N161" s="185"/>
      <c r="O161" s="67"/>
      <c r="P161" s="67"/>
      <c r="Q161" s="67"/>
      <c r="R161" s="67"/>
      <c r="S161" s="67"/>
      <c r="T161" s="68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T161" s="20" t="s">
        <v>152</v>
      </c>
      <c r="AU161" s="20" t="s">
        <v>77</v>
      </c>
    </row>
    <row r="162" spans="1:65" s="2" customFormat="1" ht="24.2" customHeight="1">
      <c r="A162" s="37"/>
      <c r="B162" s="38"/>
      <c r="C162" s="168" t="s">
        <v>528</v>
      </c>
      <c r="D162" s="168" t="s">
        <v>145</v>
      </c>
      <c r="E162" s="169" t="s">
        <v>2379</v>
      </c>
      <c r="F162" s="170" t="s">
        <v>2380</v>
      </c>
      <c r="G162" s="171" t="s">
        <v>1847</v>
      </c>
      <c r="H162" s="172">
        <v>4</v>
      </c>
      <c r="I162" s="173"/>
      <c r="J162" s="174">
        <f>ROUND(I162*H162,2)</f>
        <v>0</v>
      </c>
      <c r="K162" s="170" t="s">
        <v>19</v>
      </c>
      <c r="L162" s="42"/>
      <c r="M162" s="175" t="s">
        <v>19</v>
      </c>
      <c r="N162" s="176" t="s">
        <v>40</v>
      </c>
      <c r="O162" s="67"/>
      <c r="P162" s="177">
        <f>O162*H162</f>
        <v>0</v>
      </c>
      <c r="Q162" s="177">
        <v>0</v>
      </c>
      <c r="R162" s="177">
        <f>Q162*H162</f>
        <v>0</v>
      </c>
      <c r="S162" s="177">
        <v>0</v>
      </c>
      <c r="T162" s="178">
        <f>S162*H162</f>
        <v>0</v>
      </c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R162" s="179" t="s">
        <v>408</v>
      </c>
      <c r="AT162" s="179" t="s">
        <v>145</v>
      </c>
      <c r="AU162" s="179" t="s">
        <v>77</v>
      </c>
      <c r="AY162" s="20" t="s">
        <v>144</v>
      </c>
      <c r="BE162" s="180">
        <f>IF(N162="základní",J162,0)</f>
        <v>0</v>
      </c>
      <c r="BF162" s="180">
        <f>IF(N162="snížená",J162,0)</f>
        <v>0</v>
      </c>
      <c r="BG162" s="180">
        <f>IF(N162="zákl. přenesená",J162,0)</f>
        <v>0</v>
      </c>
      <c r="BH162" s="180">
        <f>IF(N162="sníž. přenesená",J162,0)</f>
        <v>0</v>
      </c>
      <c r="BI162" s="180">
        <f>IF(N162="nulová",J162,0)</f>
        <v>0</v>
      </c>
      <c r="BJ162" s="20" t="s">
        <v>77</v>
      </c>
      <c r="BK162" s="180">
        <f>ROUND(I162*H162,2)</f>
        <v>0</v>
      </c>
      <c r="BL162" s="20" t="s">
        <v>408</v>
      </c>
      <c r="BM162" s="179" t="s">
        <v>2381</v>
      </c>
    </row>
    <row r="163" spans="1:65" s="2" customFormat="1" ht="19.5">
      <c r="A163" s="37"/>
      <c r="B163" s="38"/>
      <c r="C163" s="39"/>
      <c r="D163" s="181" t="s">
        <v>152</v>
      </c>
      <c r="E163" s="39"/>
      <c r="F163" s="182" t="s">
        <v>2380</v>
      </c>
      <c r="G163" s="39"/>
      <c r="H163" s="39"/>
      <c r="I163" s="183"/>
      <c r="J163" s="39"/>
      <c r="K163" s="39"/>
      <c r="L163" s="42"/>
      <c r="M163" s="184"/>
      <c r="N163" s="185"/>
      <c r="O163" s="67"/>
      <c r="P163" s="67"/>
      <c r="Q163" s="67"/>
      <c r="R163" s="67"/>
      <c r="S163" s="67"/>
      <c r="T163" s="68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T163" s="20" t="s">
        <v>152</v>
      </c>
      <c r="AU163" s="20" t="s">
        <v>77</v>
      </c>
    </row>
    <row r="164" spans="1:65" s="2" customFormat="1" ht="49.15" customHeight="1">
      <c r="A164" s="37"/>
      <c r="B164" s="38"/>
      <c r="C164" s="168" t="s">
        <v>532</v>
      </c>
      <c r="D164" s="168" t="s">
        <v>145</v>
      </c>
      <c r="E164" s="169" t="s">
        <v>2382</v>
      </c>
      <c r="F164" s="170" t="s">
        <v>2383</v>
      </c>
      <c r="G164" s="171" t="s">
        <v>1847</v>
      </c>
      <c r="H164" s="172">
        <v>2</v>
      </c>
      <c r="I164" s="173"/>
      <c r="J164" s="174">
        <f>ROUND(I164*H164,2)</f>
        <v>0</v>
      </c>
      <c r="K164" s="170" t="s">
        <v>19</v>
      </c>
      <c r="L164" s="42"/>
      <c r="M164" s="175" t="s">
        <v>19</v>
      </c>
      <c r="N164" s="176" t="s">
        <v>40</v>
      </c>
      <c r="O164" s="67"/>
      <c r="P164" s="177">
        <f>O164*H164</f>
        <v>0</v>
      </c>
      <c r="Q164" s="177">
        <v>0</v>
      </c>
      <c r="R164" s="177">
        <f>Q164*H164</f>
        <v>0</v>
      </c>
      <c r="S164" s="177">
        <v>0</v>
      </c>
      <c r="T164" s="178">
        <f>S164*H164</f>
        <v>0</v>
      </c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R164" s="179" t="s">
        <v>408</v>
      </c>
      <c r="AT164" s="179" t="s">
        <v>145</v>
      </c>
      <c r="AU164" s="179" t="s">
        <v>77</v>
      </c>
      <c r="AY164" s="20" t="s">
        <v>144</v>
      </c>
      <c r="BE164" s="180">
        <f>IF(N164="základní",J164,0)</f>
        <v>0</v>
      </c>
      <c r="BF164" s="180">
        <f>IF(N164="snížená",J164,0)</f>
        <v>0</v>
      </c>
      <c r="BG164" s="180">
        <f>IF(N164="zákl. přenesená",J164,0)</f>
        <v>0</v>
      </c>
      <c r="BH164" s="180">
        <f>IF(N164="sníž. přenesená",J164,0)</f>
        <v>0</v>
      </c>
      <c r="BI164" s="180">
        <f>IF(N164="nulová",J164,0)</f>
        <v>0</v>
      </c>
      <c r="BJ164" s="20" t="s">
        <v>77</v>
      </c>
      <c r="BK164" s="180">
        <f>ROUND(I164*H164,2)</f>
        <v>0</v>
      </c>
      <c r="BL164" s="20" t="s">
        <v>408</v>
      </c>
      <c r="BM164" s="179" t="s">
        <v>2384</v>
      </c>
    </row>
    <row r="165" spans="1:65" s="2" customFormat="1" ht="29.25">
      <c r="A165" s="37"/>
      <c r="B165" s="38"/>
      <c r="C165" s="39"/>
      <c r="D165" s="181" t="s">
        <v>152</v>
      </c>
      <c r="E165" s="39"/>
      <c r="F165" s="182" t="s">
        <v>2383</v>
      </c>
      <c r="G165" s="39"/>
      <c r="H165" s="39"/>
      <c r="I165" s="183"/>
      <c r="J165" s="39"/>
      <c r="K165" s="39"/>
      <c r="L165" s="42"/>
      <c r="M165" s="184"/>
      <c r="N165" s="185"/>
      <c r="O165" s="67"/>
      <c r="P165" s="67"/>
      <c r="Q165" s="67"/>
      <c r="R165" s="67"/>
      <c r="S165" s="67"/>
      <c r="T165" s="68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T165" s="20" t="s">
        <v>152</v>
      </c>
      <c r="AU165" s="20" t="s">
        <v>77</v>
      </c>
    </row>
    <row r="166" spans="1:65" s="2" customFormat="1" ht="16.5" customHeight="1">
      <c r="A166" s="37"/>
      <c r="B166" s="38"/>
      <c r="C166" s="168" t="s">
        <v>539</v>
      </c>
      <c r="D166" s="168" t="s">
        <v>145</v>
      </c>
      <c r="E166" s="169" t="s">
        <v>2385</v>
      </c>
      <c r="F166" s="170" t="s">
        <v>2386</v>
      </c>
      <c r="G166" s="171" t="s">
        <v>1847</v>
      </c>
      <c r="H166" s="172">
        <v>1</v>
      </c>
      <c r="I166" s="173"/>
      <c r="J166" s="174">
        <f>ROUND(I166*H166,2)</f>
        <v>0</v>
      </c>
      <c r="K166" s="170" t="s">
        <v>19</v>
      </c>
      <c r="L166" s="42"/>
      <c r="M166" s="175" t="s">
        <v>19</v>
      </c>
      <c r="N166" s="176" t="s">
        <v>40</v>
      </c>
      <c r="O166" s="67"/>
      <c r="P166" s="177">
        <f>O166*H166</f>
        <v>0</v>
      </c>
      <c r="Q166" s="177">
        <v>0</v>
      </c>
      <c r="R166" s="177">
        <f>Q166*H166</f>
        <v>0</v>
      </c>
      <c r="S166" s="177">
        <v>0</v>
      </c>
      <c r="T166" s="178">
        <f>S166*H166</f>
        <v>0</v>
      </c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R166" s="179" t="s">
        <v>408</v>
      </c>
      <c r="AT166" s="179" t="s">
        <v>145</v>
      </c>
      <c r="AU166" s="179" t="s">
        <v>77</v>
      </c>
      <c r="AY166" s="20" t="s">
        <v>144</v>
      </c>
      <c r="BE166" s="180">
        <f>IF(N166="základní",J166,0)</f>
        <v>0</v>
      </c>
      <c r="BF166" s="180">
        <f>IF(N166="snížená",J166,0)</f>
        <v>0</v>
      </c>
      <c r="BG166" s="180">
        <f>IF(N166="zákl. přenesená",J166,0)</f>
        <v>0</v>
      </c>
      <c r="BH166" s="180">
        <f>IF(N166="sníž. přenesená",J166,0)</f>
        <v>0</v>
      </c>
      <c r="BI166" s="180">
        <f>IF(N166="nulová",J166,0)</f>
        <v>0</v>
      </c>
      <c r="BJ166" s="20" t="s">
        <v>77</v>
      </c>
      <c r="BK166" s="180">
        <f>ROUND(I166*H166,2)</f>
        <v>0</v>
      </c>
      <c r="BL166" s="20" t="s">
        <v>408</v>
      </c>
      <c r="BM166" s="179" t="s">
        <v>2387</v>
      </c>
    </row>
    <row r="167" spans="1:65" s="2" customFormat="1" ht="11.25">
      <c r="A167" s="37"/>
      <c r="B167" s="38"/>
      <c r="C167" s="39"/>
      <c r="D167" s="181" t="s">
        <v>152</v>
      </c>
      <c r="E167" s="39"/>
      <c r="F167" s="182" t="s">
        <v>2386</v>
      </c>
      <c r="G167" s="39"/>
      <c r="H167" s="39"/>
      <c r="I167" s="183"/>
      <c r="J167" s="39"/>
      <c r="K167" s="39"/>
      <c r="L167" s="42"/>
      <c r="M167" s="184"/>
      <c r="N167" s="185"/>
      <c r="O167" s="67"/>
      <c r="P167" s="67"/>
      <c r="Q167" s="67"/>
      <c r="R167" s="67"/>
      <c r="S167" s="67"/>
      <c r="T167" s="68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T167" s="20" t="s">
        <v>152</v>
      </c>
      <c r="AU167" s="20" t="s">
        <v>77</v>
      </c>
    </row>
    <row r="168" spans="1:65" s="2" customFormat="1" ht="37.9" customHeight="1">
      <c r="A168" s="37"/>
      <c r="B168" s="38"/>
      <c r="C168" s="168" t="s">
        <v>544</v>
      </c>
      <c r="D168" s="168" t="s">
        <v>145</v>
      </c>
      <c r="E168" s="169" t="s">
        <v>2388</v>
      </c>
      <c r="F168" s="170" t="s">
        <v>2389</v>
      </c>
      <c r="G168" s="171" t="s">
        <v>1847</v>
      </c>
      <c r="H168" s="172">
        <v>1</v>
      </c>
      <c r="I168" s="173"/>
      <c r="J168" s="174">
        <f>ROUND(I168*H168,2)</f>
        <v>0</v>
      </c>
      <c r="K168" s="170" t="s">
        <v>19</v>
      </c>
      <c r="L168" s="42"/>
      <c r="M168" s="175" t="s">
        <v>19</v>
      </c>
      <c r="N168" s="176" t="s">
        <v>40</v>
      </c>
      <c r="O168" s="67"/>
      <c r="P168" s="177">
        <f>O168*H168</f>
        <v>0</v>
      </c>
      <c r="Q168" s="177">
        <v>0</v>
      </c>
      <c r="R168" s="177">
        <f>Q168*H168</f>
        <v>0</v>
      </c>
      <c r="S168" s="177">
        <v>0</v>
      </c>
      <c r="T168" s="178">
        <f>S168*H168</f>
        <v>0</v>
      </c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R168" s="179" t="s">
        <v>408</v>
      </c>
      <c r="AT168" s="179" t="s">
        <v>145</v>
      </c>
      <c r="AU168" s="179" t="s">
        <v>77</v>
      </c>
      <c r="AY168" s="20" t="s">
        <v>144</v>
      </c>
      <c r="BE168" s="180">
        <f>IF(N168="základní",J168,0)</f>
        <v>0</v>
      </c>
      <c r="BF168" s="180">
        <f>IF(N168="snížená",J168,0)</f>
        <v>0</v>
      </c>
      <c r="BG168" s="180">
        <f>IF(N168="zákl. přenesená",J168,0)</f>
        <v>0</v>
      </c>
      <c r="BH168" s="180">
        <f>IF(N168="sníž. přenesená",J168,0)</f>
        <v>0</v>
      </c>
      <c r="BI168" s="180">
        <f>IF(N168="nulová",J168,0)</f>
        <v>0</v>
      </c>
      <c r="BJ168" s="20" t="s">
        <v>77</v>
      </c>
      <c r="BK168" s="180">
        <f>ROUND(I168*H168,2)</f>
        <v>0</v>
      </c>
      <c r="BL168" s="20" t="s">
        <v>408</v>
      </c>
      <c r="BM168" s="179" t="s">
        <v>2390</v>
      </c>
    </row>
    <row r="169" spans="1:65" s="2" customFormat="1" ht="19.5">
      <c r="A169" s="37"/>
      <c r="B169" s="38"/>
      <c r="C169" s="39"/>
      <c r="D169" s="181" t="s">
        <v>152</v>
      </c>
      <c r="E169" s="39"/>
      <c r="F169" s="182" t="s">
        <v>2389</v>
      </c>
      <c r="G169" s="39"/>
      <c r="H169" s="39"/>
      <c r="I169" s="183"/>
      <c r="J169" s="39"/>
      <c r="K169" s="39"/>
      <c r="L169" s="42"/>
      <c r="M169" s="184"/>
      <c r="N169" s="185"/>
      <c r="O169" s="67"/>
      <c r="P169" s="67"/>
      <c r="Q169" s="67"/>
      <c r="R169" s="67"/>
      <c r="S169" s="67"/>
      <c r="T169" s="68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T169" s="20" t="s">
        <v>152</v>
      </c>
      <c r="AU169" s="20" t="s">
        <v>77</v>
      </c>
    </row>
    <row r="170" spans="1:65" s="2" customFormat="1" ht="16.5" customHeight="1">
      <c r="A170" s="37"/>
      <c r="B170" s="38"/>
      <c r="C170" s="168" t="s">
        <v>549</v>
      </c>
      <c r="D170" s="168" t="s">
        <v>145</v>
      </c>
      <c r="E170" s="169" t="s">
        <v>2391</v>
      </c>
      <c r="F170" s="170" t="s">
        <v>2392</v>
      </c>
      <c r="G170" s="171" t="s">
        <v>1847</v>
      </c>
      <c r="H170" s="172">
        <v>1</v>
      </c>
      <c r="I170" s="173"/>
      <c r="J170" s="174">
        <f>ROUND(I170*H170,2)</f>
        <v>0</v>
      </c>
      <c r="K170" s="170" t="s">
        <v>19</v>
      </c>
      <c r="L170" s="42"/>
      <c r="M170" s="175" t="s">
        <v>19</v>
      </c>
      <c r="N170" s="176" t="s">
        <v>40</v>
      </c>
      <c r="O170" s="67"/>
      <c r="P170" s="177">
        <f>O170*H170</f>
        <v>0</v>
      </c>
      <c r="Q170" s="177">
        <v>0</v>
      </c>
      <c r="R170" s="177">
        <f>Q170*H170</f>
        <v>0</v>
      </c>
      <c r="S170" s="177">
        <v>0</v>
      </c>
      <c r="T170" s="178">
        <f>S170*H170</f>
        <v>0</v>
      </c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R170" s="179" t="s">
        <v>408</v>
      </c>
      <c r="AT170" s="179" t="s">
        <v>145</v>
      </c>
      <c r="AU170" s="179" t="s">
        <v>77</v>
      </c>
      <c r="AY170" s="20" t="s">
        <v>144</v>
      </c>
      <c r="BE170" s="180">
        <f>IF(N170="základní",J170,0)</f>
        <v>0</v>
      </c>
      <c r="BF170" s="180">
        <f>IF(N170="snížená",J170,0)</f>
        <v>0</v>
      </c>
      <c r="BG170" s="180">
        <f>IF(N170="zákl. přenesená",J170,0)</f>
        <v>0</v>
      </c>
      <c r="BH170" s="180">
        <f>IF(N170="sníž. přenesená",J170,0)</f>
        <v>0</v>
      </c>
      <c r="BI170" s="180">
        <f>IF(N170="nulová",J170,0)</f>
        <v>0</v>
      </c>
      <c r="BJ170" s="20" t="s">
        <v>77</v>
      </c>
      <c r="BK170" s="180">
        <f>ROUND(I170*H170,2)</f>
        <v>0</v>
      </c>
      <c r="BL170" s="20" t="s">
        <v>408</v>
      </c>
      <c r="BM170" s="179" t="s">
        <v>2393</v>
      </c>
    </row>
    <row r="171" spans="1:65" s="2" customFormat="1" ht="11.25">
      <c r="A171" s="37"/>
      <c r="B171" s="38"/>
      <c r="C171" s="39"/>
      <c r="D171" s="181" t="s">
        <v>152</v>
      </c>
      <c r="E171" s="39"/>
      <c r="F171" s="182" t="s">
        <v>2392</v>
      </c>
      <c r="G171" s="39"/>
      <c r="H171" s="39"/>
      <c r="I171" s="183"/>
      <c r="J171" s="39"/>
      <c r="K171" s="39"/>
      <c r="L171" s="42"/>
      <c r="M171" s="184"/>
      <c r="N171" s="185"/>
      <c r="O171" s="67"/>
      <c r="P171" s="67"/>
      <c r="Q171" s="67"/>
      <c r="R171" s="67"/>
      <c r="S171" s="67"/>
      <c r="T171" s="68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T171" s="20" t="s">
        <v>152</v>
      </c>
      <c r="AU171" s="20" t="s">
        <v>77</v>
      </c>
    </row>
    <row r="172" spans="1:65" s="2" customFormat="1" ht="16.5" customHeight="1">
      <c r="A172" s="37"/>
      <c r="B172" s="38"/>
      <c r="C172" s="168" t="s">
        <v>559</v>
      </c>
      <c r="D172" s="168" t="s">
        <v>145</v>
      </c>
      <c r="E172" s="169" t="s">
        <v>2394</v>
      </c>
      <c r="F172" s="170" t="s">
        <v>2395</v>
      </c>
      <c r="G172" s="171" t="s">
        <v>1847</v>
      </c>
      <c r="H172" s="172">
        <v>10</v>
      </c>
      <c r="I172" s="173"/>
      <c r="J172" s="174">
        <f>ROUND(I172*H172,2)</f>
        <v>0</v>
      </c>
      <c r="K172" s="170" t="s">
        <v>19</v>
      </c>
      <c r="L172" s="42"/>
      <c r="M172" s="175" t="s">
        <v>19</v>
      </c>
      <c r="N172" s="176" t="s">
        <v>40</v>
      </c>
      <c r="O172" s="67"/>
      <c r="P172" s="177">
        <f>O172*H172</f>
        <v>0</v>
      </c>
      <c r="Q172" s="177">
        <v>0</v>
      </c>
      <c r="R172" s="177">
        <f>Q172*H172</f>
        <v>0</v>
      </c>
      <c r="S172" s="177">
        <v>0</v>
      </c>
      <c r="T172" s="178">
        <f>S172*H172</f>
        <v>0</v>
      </c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R172" s="179" t="s">
        <v>408</v>
      </c>
      <c r="AT172" s="179" t="s">
        <v>145</v>
      </c>
      <c r="AU172" s="179" t="s">
        <v>77</v>
      </c>
      <c r="AY172" s="20" t="s">
        <v>144</v>
      </c>
      <c r="BE172" s="180">
        <f>IF(N172="základní",J172,0)</f>
        <v>0</v>
      </c>
      <c r="BF172" s="180">
        <f>IF(N172="snížená",J172,0)</f>
        <v>0</v>
      </c>
      <c r="BG172" s="180">
        <f>IF(N172="zákl. přenesená",J172,0)</f>
        <v>0</v>
      </c>
      <c r="BH172" s="180">
        <f>IF(N172="sníž. přenesená",J172,0)</f>
        <v>0</v>
      </c>
      <c r="BI172" s="180">
        <f>IF(N172="nulová",J172,0)</f>
        <v>0</v>
      </c>
      <c r="BJ172" s="20" t="s">
        <v>77</v>
      </c>
      <c r="BK172" s="180">
        <f>ROUND(I172*H172,2)</f>
        <v>0</v>
      </c>
      <c r="BL172" s="20" t="s">
        <v>408</v>
      </c>
      <c r="BM172" s="179" t="s">
        <v>2396</v>
      </c>
    </row>
    <row r="173" spans="1:65" s="2" customFormat="1" ht="11.25">
      <c r="A173" s="37"/>
      <c r="B173" s="38"/>
      <c r="C173" s="39"/>
      <c r="D173" s="181" t="s">
        <v>152</v>
      </c>
      <c r="E173" s="39"/>
      <c r="F173" s="182" t="s">
        <v>2395</v>
      </c>
      <c r="G173" s="39"/>
      <c r="H173" s="39"/>
      <c r="I173" s="183"/>
      <c r="J173" s="39"/>
      <c r="K173" s="39"/>
      <c r="L173" s="42"/>
      <c r="M173" s="188"/>
      <c r="N173" s="189"/>
      <c r="O173" s="190"/>
      <c r="P173" s="190"/>
      <c r="Q173" s="190"/>
      <c r="R173" s="190"/>
      <c r="S173" s="190"/>
      <c r="T173" s="191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T173" s="20" t="s">
        <v>152</v>
      </c>
      <c r="AU173" s="20" t="s">
        <v>77</v>
      </c>
    </row>
    <row r="174" spans="1:65" s="2" customFormat="1" ht="6.95" customHeight="1">
      <c r="A174" s="37"/>
      <c r="B174" s="50"/>
      <c r="C174" s="51"/>
      <c r="D174" s="51"/>
      <c r="E174" s="51"/>
      <c r="F174" s="51"/>
      <c r="G174" s="51"/>
      <c r="H174" s="51"/>
      <c r="I174" s="51"/>
      <c r="J174" s="51"/>
      <c r="K174" s="51"/>
      <c r="L174" s="42"/>
      <c r="M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</row>
  </sheetData>
  <sheetProtection algorithmName="SHA-512" hashValue="ZGVQvQfFOvYiCQQgB4IlbwLzy8W85v6muKYMsk6M5DFQPFqKUa57B++k9Xdl84Q2U9rxvBMz8fo2HSfPvIvIzg==" saltValue="afh8mCDxjSqKNuYNu5SdgAuxXYJ8hOyd7RD+TmdcNVxeC2LBOPRMix1rnU4edI3t1jOaUjPScVpAZBZZ+UtROw==" spinCount="100000" sheet="1" objects="1" scenarios="1" formatColumns="0" formatRows="0" autoFilter="0"/>
  <autoFilter ref="C81:K173"/>
  <mergeCells count="9">
    <mergeCell ref="E50:H50"/>
    <mergeCell ref="E72:H72"/>
    <mergeCell ref="E74:H74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450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0" t="s">
        <v>119</v>
      </c>
    </row>
    <row r="3" spans="1:46" s="1" customFormat="1" ht="6.95" customHeight="1"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23"/>
      <c r="AT3" s="20" t="s">
        <v>79</v>
      </c>
    </row>
    <row r="4" spans="1:46" s="1" customFormat="1" ht="24.95" customHeight="1">
      <c r="B4" s="23"/>
      <c r="D4" s="106" t="s">
        <v>120</v>
      </c>
      <c r="L4" s="23"/>
      <c r="M4" s="107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08" t="s">
        <v>16</v>
      </c>
      <c r="L6" s="23"/>
    </row>
    <row r="7" spans="1:46" s="1" customFormat="1" ht="16.5" customHeight="1">
      <c r="B7" s="23"/>
      <c r="E7" s="388" t="str">
        <f>'Rekapitulace stavby'!K6</f>
        <v>Rekonstrukce hřiště SOŠ Třešť_1</v>
      </c>
      <c r="F7" s="389"/>
      <c r="G7" s="389"/>
      <c r="H7" s="389"/>
      <c r="L7" s="23"/>
    </row>
    <row r="8" spans="1:46" s="2" customFormat="1" ht="12" customHeight="1">
      <c r="A8" s="37"/>
      <c r="B8" s="42"/>
      <c r="C8" s="37"/>
      <c r="D8" s="108" t="s">
        <v>121</v>
      </c>
      <c r="E8" s="37"/>
      <c r="F8" s="37"/>
      <c r="G8" s="37"/>
      <c r="H8" s="37"/>
      <c r="I8" s="37"/>
      <c r="J8" s="37"/>
      <c r="K8" s="37"/>
      <c r="L8" s="109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46" s="2" customFormat="1" ht="16.5" customHeight="1">
      <c r="A9" s="37"/>
      <c r="B9" s="42"/>
      <c r="C9" s="37"/>
      <c r="D9" s="37"/>
      <c r="E9" s="390" t="s">
        <v>2397</v>
      </c>
      <c r="F9" s="391"/>
      <c r="G9" s="391"/>
      <c r="H9" s="391"/>
      <c r="I9" s="37"/>
      <c r="J9" s="37"/>
      <c r="K9" s="37"/>
      <c r="L9" s="109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1.25">
      <c r="A10" s="37"/>
      <c r="B10" s="42"/>
      <c r="C10" s="37"/>
      <c r="D10" s="37"/>
      <c r="E10" s="37"/>
      <c r="F10" s="37"/>
      <c r="G10" s="37"/>
      <c r="H10" s="37"/>
      <c r="I10" s="37"/>
      <c r="J10" s="37"/>
      <c r="K10" s="37"/>
      <c r="L10" s="109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2" customHeight="1">
      <c r="A11" s="37"/>
      <c r="B11" s="42"/>
      <c r="C11" s="37"/>
      <c r="D11" s="108" t="s">
        <v>18</v>
      </c>
      <c r="E11" s="37"/>
      <c r="F11" s="110" t="s">
        <v>19</v>
      </c>
      <c r="G11" s="37"/>
      <c r="H11" s="37"/>
      <c r="I11" s="108" t="s">
        <v>20</v>
      </c>
      <c r="J11" s="110" t="s">
        <v>19</v>
      </c>
      <c r="K11" s="37"/>
      <c r="L11" s="109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08" t="s">
        <v>21</v>
      </c>
      <c r="E12" s="37"/>
      <c r="F12" s="110" t="s">
        <v>22</v>
      </c>
      <c r="G12" s="37"/>
      <c r="H12" s="37"/>
      <c r="I12" s="108" t="s">
        <v>23</v>
      </c>
      <c r="J12" s="111" t="str">
        <f>'Rekapitulace stavby'!AN8</f>
        <v>8. 11. 2025</v>
      </c>
      <c r="K12" s="37"/>
      <c r="L12" s="109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0.9" customHeight="1">
      <c r="A13" s="37"/>
      <c r="B13" s="42"/>
      <c r="C13" s="37"/>
      <c r="D13" s="37"/>
      <c r="E13" s="37"/>
      <c r="F13" s="37"/>
      <c r="G13" s="37"/>
      <c r="H13" s="37"/>
      <c r="I13" s="37"/>
      <c r="J13" s="37"/>
      <c r="K13" s="37"/>
      <c r="L13" s="109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08" t="s">
        <v>25</v>
      </c>
      <c r="E14" s="37"/>
      <c r="F14" s="37"/>
      <c r="G14" s="37"/>
      <c r="H14" s="37"/>
      <c r="I14" s="108" t="s">
        <v>26</v>
      </c>
      <c r="J14" s="110" t="s">
        <v>19</v>
      </c>
      <c r="K14" s="37"/>
      <c r="L14" s="109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8" customHeight="1">
      <c r="A15" s="37"/>
      <c r="B15" s="42"/>
      <c r="C15" s="37"/>
      <c r="D15" s="37"/>
      <c r="E15" s="110" t="s">
        <v>22</v>
      </c>
      <c r="F15" s="37"/>
      <c r="G15" s="37"/>
      <c r="H15" s="37"/>
      <c r="I15" s="108" t="s">
        <v>27</v>
      </c>
      <c r="J15" s="110" t="s">
        <v>19</v>
      </c>
      <c r="K15" s="37"/>
      <c r="L15" s="109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6.95" customHeight="1">
      <c r="A16" s="37"/>
      <c r="B16" s="42"/>
      <c r="C16" s="37"/>
      <c r="D16" s="37"/>
      <c r="E16" s="37"/>
      <c r="F16" s="37"/>
      <c r="G16" s="37"/>
      <c r="H16" s="37"/>
      <c r="I16" s="37"/>
      <c r="J16" s="37"/>
      <c r="K16" s="37"/>
      <c r="L16" s="109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2" customHeight="1">
      <c r="A17" s="37"/>
      <c r="B17" s="42"/>
      <c r="C17" s="37"/>
      <c r="D17" s="108" t="s">
        <v>28</v>
      </c>
      <c r="E17" s="37"/>
      <c r="F17" s="37"/>
      <c r="G17" s="37"/>
      <c r="H17" s="37"/>
      <c r="I17" s="108" t="s">
        <v>26</v>
      </c>
      <c r="J17" s="33" t="str">
        <f>'Rekapitulace stavby'!AN13</f>
        <v>Vyplň údaj</v>
      </c>
      <c r="K17" s="37"/>
      <c r="L17" s="109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8" customHeight="1">
      <c r="A18" s="37"/>
      <c r="B18" s="42"/>
      <c r="C18" s="37"/>
      <c r="D18" s="37"/>
      <c r="E18" s="392" t="str">
        <f>'Rekapitulace stavby'!E14</f>
        <v>Vyplň údaj</v>
      </c>
      <c r="F18" s="393"/>
      <c r="G18" s="393"/>
      <c r="H18" s="393"/>
      <c r="I18" s="108" t="s">
        <v>27</v>
      </c>
      <c r="J18" s="33" t="str">
        <f>'Rekapitulace stavby'!AN14</f>
        <v>Vyplň údaj</v>
      </c>
      <c r="K18" s="37"/>
      <c r="L18" s="109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6.95" customHeight="1">
      <c r="A19" s="37"/>
      <c r="B19" s="42"/>
      <c r="C19" s="37"/>
      <c r="D19" s="37"/>
      <c r="E19" s="37"/>
      <c r="F19" s="37"/>
      <c r="G19" s="37"/>
      <c r="H19" s="37"/>
      <c r="I19" s="37"/>
      <c r="J19" s="37"/>
      <c r="K19" s="37"/>
      <c r="L19" s="109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2" customHeight="1">
      <c r="A20" s="37"/>
      <c r="B20" s="42"/>
      <c r="C20" s="37"/>
      <c r="D20" s="108" t="s">
        <v>30</v>
      </c>
      <c r="E20" s="37"/>
      <c r="F20" s="37"/>
      <c r="G20" s="37"/>
      <c r="H20" s="37"/>
      <c r="I20" s="108" t="s">
        <v>26</v>
      </c>
      <c r="J20" s="110" t="s">
        <v>19</v>
      </c>
      <c r="K20" s="37"/>
      <c r="L20" s="109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8" customHeight="1">
      <c r="A21" s="37"/>
      <c r="B21" s="42"/>
      <c r="C21" s="37"/>
      <c r="D21" s="37"/>
      <c r="E21" s="110" t="s">
        <v>22</v>
      </c>
      <c r="F21" s="37"/>
      <c r="G21" s="37"/>
      <c r="H21" s="37"/>
      <c r="I21" s="108" t="s">
        <v>27</v>
      </c>
      <c r="J21" s="110" t="s">
        <v>19</v>
      </c>
      <c r="K21" s="37"/>
      <c r="L21" s="109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6.95" customHeight="1">
      <c r="A22" s="37"/>
      <c r="B22" s="42"/>
      <c r="C22" s="37"/>
      <c r="D22" s="37"/>
      <c r="E22" s="37"/>
      <c r="F22" s="37"/>
      <c r="G22" s="37"/>
      <c r="H22" s="37"/>
      <c r="I22" s="37"/>
      <c r="J22" s="37"/>
      <c r="K22" s="37"/>
      <c r="L22" s="109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2" customHeight="1">
      <c r="A23" s="37"/>
      <c r="B23" s="42"/>
      <c r="C23" s="37"/>
      <c r="D23" s="108" t="s">
        <v>32</v>
      </c>
      <c r="E23" s="37"/>
      <c r="F23" s="37"/>
      <c r="G23" s="37"/>
      <c r="H23" s="37"/>
      <c r="I23" s="108" t="s">
        <v>26</v>
      </c>
      <c r="J23" s="110" t="s">
        <v>19</v>
      </c>
      <c r="K23" s="37"/>
      <c r="L23" s="109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8" customHeight="1">
      <c r="A24" s="37"/>
      <c r="B24" s="42"/>
      <c r="C24" s="37"/>
      <c r="D24" s="37"/>
      <c r="E24" s="110" t="s">
        <v>22</v>
      </c>
      <c r="F24" s="37"/>
      <c r="G24" s="37"/>
      <c r="H24" s="37"/>
      <c r="I24" s="108" t="s">
        <v>27</v>
      </c>
      <c r="J24" s="110" t="s">
        <v>19</v>
      </c>
      <c r="K24" s="37"/>
      <c r="L24" s="109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6.95" customHeight="1">
      <c r="A25" s="37"/>
      <c r="B25" s="42"/>
      <c r="C25" s="37"/>
      <c r="D25" s="37"/>
      <c r="E25" s="37"/>
      <c r="F25" s="37"/>
      <c r="G25" s="37"/>
      <c r="H25" s="37"/>
      <c r="I25" s="37"/>
      <c r="J25" s="37"/>
      <c r="K25" s="37"/>
      <c r="L25" s="109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2" customHeight="1">
      <c r="A26" s="37"/>
      <c r="B26" s="42"/>
      <c r="C26" s="37"/>
      <c r="D26" s="108" t="s">
        <v>33</v>
      </c>
      <c r="E26" s="37"/>
      <c r="F26" s="37"/>
      <c r="G26" s="37"/>
      <c r="H26" s="37"/>
      <c r="I26" s="37"/>
      <c r="J26" s="37"/>
      <c r="K26" s="37"/>
      <c r="L26" s="109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8" customFormat="1" ht="16.5" customHeight="1">
      <c r="A27" s="112"/>
      <c r="B27" s="113"/>
      <c r="C27" s="112"/>
      <c r="D27" s="112"/>
      <c r="E27" s="394" t="s">
        <v>19</v>
      </c>
      <c r="F27" s="394"/>
      <c r="G27" s="394"/>
      <c r="H27" s="394"/>
      <c r="I27" s="112"/>
      <c r="J27" s="112"/>
      <c r="K27" s="112"/>
      <c r="L27" s="114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</row>
    <row r="28" spans="1:31" s="2" customFormat="1" ht="6.95" customHeight="1">
      <c r="A28" s="37"/>
      <c r="B28" s="42"/>
      <c r="C28" s="37"/>
      <c r="D28" s="37"/>
      <c r="E28" s="37"/>
      <c r="F28" s="37"/>
      <c r="G28" s="37"/>
      <c r="H28" s="37"/>
      <c r="I28" s="37"/>
      <c r="J28" s="37"/>
      <c r="K28" s="37"/>
      <c r="L28" s="109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115"/>
      <c r="E29" s="115"/>
      <c r="F29" s="115"/>
      <c r="G29" s="115"/>
      <c r="H29" s="115"/>
      <c r="I29" s="115"/>
      <c r="J29" s="115"/>
      <c r="K29" s="115"/>
      <c r="L29" s="109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25.35" customHeight="1">
      <c r="A30" s="37"/>
      <c r="B30" s="42"/>
      <c r="C30" s="37"/>
      <c r="D30" s="116" t="s">
        <v>35</v>
      </c>
      <c r="E30" s="37"/>
      <c r="F30" s="37"/>
      <c r="G30" s="37"/>
      <c r="H30" s="37"/>
      <c r="I30" s="37"/>
      <c r="J30" s="117">
        <f>ROUND(J94, 2)</f>
        <v>0</v>
      </c>
      <c r="K30" s="37"/>
      <c r="L30" s="109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15"/>
      <c r="E31" s="115"/>
      <c r="F31" s="115"/>
      <c r="G31" s="115"/>
      <c r="H31" s="115"/>
      <c r="I31" s="115"/>
      <c r="J31" s="115"/>
      <c r="K31" s="115"/>
      <c r="L31" s="109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14.45" customHeight="1">
      <c r="A32" s="37"/>
      <c r="B32" s="42"/>
      <c r="C32" s="37"/>
      <c r="D32" s="37"/>
      <c r="E32" s="37"/>
      <c r="F32" s="118" t="s">
        <v>37</v>
      </c>
      <c r="G32" s="37"/>
      <c r="H32" s="37"/>
      <c r="I32" s="118" t="s">
        <v>36</v>
      </c>
      <c r="J32" s="118" t="s">
        <v>38</v>
      </c>
      <c r="K32" s="37"/>
      <c r="L32" s="109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14.45" customHeight="1">
      <c r="A33" s="37"/>
      <c r="B33" s="42"/>
      <c r="C33" s="37"/>
      <c r="D33" s="119" t="s">
        <v>39</v>
      </c>
      <c r="E33" s="108" t="s">
        <v>40</v>
      </c>
      <c r="F33" s="120">
        <f>ROUND((SUM(BE94:BE449)),  2)</f>
        <v>0</v>
      </c>
      <c r="G33" s="37"/>
      <c r="H33" s="37"/>
      <c r="I33" s="121">
        <v>0.21</v>
      </c>
      <c r="J33" s="120">
        <f>ROUND(((SUM(BE94:BE449))*I33),  2)</f>
        <v>0</v>
      </c>
      <c r="K33" s="37"/>
      <c r="L33" s="109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108" t="s">
        <v>41</v>
      </c>
      <c r="F34" s="120">
        <f>ROUND((SUM(BF94:BF449)),  2)</f>
        <v>0</v>
      </c>
      <c r="G34" s="37"/>
      <c r="H34" s="37"/>
      <c r="I34" s="121">
        <v>0.15</v>
      </c>
      <c r="J34" s="120">
        <f>ROUND(((SUM(BF94:BF449))*I34),  2)</f>
        <v>0</v>
      </c>
      <c r="K34" s="37"/>
      <c r="L34" s="109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hidden="1" customHeight="1">
      <c r="A35" s="37"/>
      <c r="B35" s="42"/>
      <c r="C35" s="37"/>
      <c r="D35" s="37"/>
      <c r="E35" s="108" t="s">
        <v>42</v>
      </c>
      <c r="F35" s="120">
        <f>ROUND((SUM(BG94:BG449)),  2)</f>
        <v>0</v>
      </c>
      <c r="G35" s="37"/>
      <c r="H35" s="37"/>
      <c r="I35" s="121">
        <v>0.21</v>
      </c>
      <c r="J35" s="120">
        <f>0</f>
        <v>0</v>
      </c>
      <c r="K35" s="37"/>
      <c r="L35" s="109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hidden="1" customHeight="1">
      <c r="A36" s="37"/>
      <c r="B36" s="42"/>
      <c r="C36" s="37"/>
      <c r="D36" s="37"/>
      <c r="E36" s="108" t="s">
        <v>43</v>
      </c>
      <c r="F36" s="120">
        <f>ROUND((SUM(BH94:BH449)),  2)</f>
        <v>0</v>
      </c>
      <c r="G36" s="37"/>
      <c r="H36" s="37"/>
      <c r="I36" s="121">
        <v>0.15</v>
      </c>
      <c r="J36" s="120">
        <f>0</f>
        <v>0</v>
      </c>
      <c r="K36" s="37"/>
      <c r="L36" s="109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08" t="s">
        <v>44</v>
      </c>
      <c r="F37" s="120">
        <f>ROUND((SUM(BI94:BI449)),  2)</f>
        <v>0</v>
      </c>
      <c r="G37" s="37"/>
      <c r="H37" s="37"/>
      <c r="I37" s="121">
        <v>0</v>
      </c>
      <c r="J37" s="120">
        <f>0</f>
        <v>0</v>
      </c>
      <c r="K37" s="37"/>
      <c r="L37" s="109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6.95" customHeight="1">
      <c r="A38" s="37"/>
      <c r="B38" s="42"/>
      <c r="C38" s="37"/>
      <c r="D38" s="37"/>
      <c r="E38" s="37"/>
      <c r="F38" s="37"/>
      <c r="G38" s="37"/>
      <c r="H38" s="37"/>
      <c r="I38" s="37"/>
      <c r="J38" s="37"/>
      <c r="K38" s="37"/>
      <c r="L38" s="109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25.35" customHeight="1">
      <c r="A39" s="37"/>
      <c r="B39" s="42"/>
      <c r="C39" s="122"/>
      <c r="D39" s="123" t="s">
        <v>45</v>
      </c>
      <c r="E39" s="124"/>
      <c r="F39" s="124"/>
      <c r="G39" s="125" t="s">
        <v>46</v>
      </c>
      <c r="H39" s="126" t="s">
        <v>47</v>
      </c>
      <c r="I39" s="124"/>
      <c r="J39" s="127">
        <f>SUM(J30:J37)</f>
        <v>0</v>
      </c>
      <c r="K39" s="128"/>
      <c r="L39" s="109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customHeight="1">
      <c r="A40" s="37"/>
      <c r="B40" s="129"/>
      <c r="C40" s="130"/>
      <c r="D40" s="130"/>
      <c r="E40" s="130"/>
      <c r="F40" s="130"/>
      <c r="G40" s="130"/>
      <c r="H40" s="130"/>
      <c r="I40" s="130"/>
      <c r="J40" s="130"/>
      <c r="K40" s="130"/>
      <c r="L40" s="109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4" spans="1:31" s="2" customFormat="1" ht="6.95" customHeight="1">
      <c r="A44" s="37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09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5" spans="1:31" s="2" customFormat="1" ht="24.95" customHeight="1">
      <c r="A45" s="37"/>
      <c r="B45" s="38"/>
      <c r="C45" s="26" t="s">
        <v>123</v>
      </c>
      <c r="D45" s="39"/>
      <c r="E45" s="39"/>
      <c r="F45" s="39"/>
      <c r="G45" s="39"/>
      <c r="H45" s="39"/>
      <c r="I45" s="39"/>
      <c r="J45" s="39"/>
      <c r="K45" s="39"/>
      <c r="L45" s="109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</row>
    <row r="46" spans="1:31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109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12" customHeight="1">
      <c r="A47" s="37"/>
      <c r="B47" s="38"/>
      <c r="C47" s="32" t="s">
        <v>16</v>
      </c>
      <c r="D47" s="39"/>
      <c r="E47" s="39"/>
      <c r="F47" s="39"/>
      <c r="G47" s="39"/>
      <c r="H47" s="39"/>
      <c r="I47" s="39"/>
      <c r="J47" s="39"/>
      <c r="K47" s="39"/>
      <c r="L47" s="109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16.5" customHeight="1">
      <c r="A48" s="37"/>
      <c r="B48" s="38"/>
      <c r="C48" s="39"/>
      <c r="D48" s="39"/>
      <c r="E48" s="395" t="str">
        <f>E7</f>
        <v>Rekonstrukce hřiště SOŠ Třešť_1</v>
      </c>
      <c r="F48" s="396"/>
      <c r="G48" s="396"/>
      <c r="H48" s="396"/>
      <c r="I48" s="39"/>
      <c r="J48" s="39"/>
      <c r="K48" s="39"/>
      <c r="L48" s="109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121</v>
      </c>
      <c r="D49" s="39"/>
      <c r="E49" s="39"/>
      <c r="F49" s="39"/>
      <c r="G49" s="39"/>
      <c r="H49" s="39"/>
      <c r="I49" s="39"/>
      <c r="J49" s="39"/>
      <c r="K49" s="39"/>
      <c r="L49" s="109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352" t="str">
        <f>E9</f>
        <v>SA-16 - SO 16 - Elektro, VO</v>
      </c>
      <c r="F50" s="397"/>
      <c r="G50" s="397"/>
      <c r="H50" s="397"/>
      <c r="I50" s="39"/>
      <c r="J50" s="39"/>
      <c r="K50" s="39"/>
      <c r="L50" s="109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2" customFormat="1" ht="6.95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109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47" s="2" customFormat="1" ht="12" customHeight="1">
      <c r="A52" s="37"/>
      <c r="B52" s="38"/>
      <c r="C52" s="32" t="s">
        <v>21</v>
      </c>
      <c r="D52" s="39"/>
      <c r="E52" s="39"/>
      <c r="F52" s="30" t="str">
        <f>F12</f>
        <v xml:space="preserve"> </v>
      </c>
      <c r="G52" s="39"/>
      <c r="H52" s="39"/>
      <c r="I52" s="32" t="s">
        <v>23</v>
      </c>
      <c r="J52" s="62" t="str">
        <f>IF(J12="","",J12)</f>
        <v>8. 11. 2025</v>
      </c>
      <c r="K52" s="39"/>
      <c r="L52" s="109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6.95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109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5.2" customHeight="1">
      <c r="A54" s="37"/>
      <c r="B54" s="38"/>
      <c r="C54" s="32" t="s">
        <v>25</v>
      </c>
      <c r="D54" s="39"/>
      <c r="E54" s="39"/>
      <c r="F54" s="30" t="str">
        <f>E15</f>
        <v xml:space="preserve"> </v>
      </c>
      <c r="G54" s="39"/>
      <c r="H54" s="39"/>
      <c r="I54" s="32" t="s">
        <v>30</v>
      </c>
      <c r="J54" s="35" t="str">
        <f>E21</f>
        <v xml:space="preserve"> </v>
      </c>
      <c r="K54" s="39"/>
      <c r="L54" s="109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15.2" customHeight="1">
      <c r="A55" s="37"/>
      <c r="B55" s="38"/>
      <c r="C55" s="32" t="s">
        <v>28</v>
      </c>
      <c r="D55" s="39"/>
      <c r="E55" s="39"/>
      <c r="F55" s="30" t="str">
        <f>IF(E18="","",E18)</f>
        <v>Vyplň údaj</v>
      </c>
      <c r="G55" s="39"/>
      <c r="H55" s="39"/>
      <c r="I55" s="32" t="s">
        <v>32</v>
      </c>
      <c r="J55" s="35" t="str">
        <f>E24</f>
        <v xml:space="preserve"> </v>
      </c>
      <c r="K55" s="39"/>
      <c r="L55" s="109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0.35" customHeight="1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109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29.25" customHeight="1">
      <c r="A57" s="37"/>
      <c r="B57" s="38"/>
      <c r="C57" s="133" t="s">
        <v>124</v>
      </c>
      <c r="D57" s="134"/>
      <c r="E57" s="134"/>
      <c r="F57" s="134"/>
      <c r="G57" s="134"/>
      <c r="H57" s="134"/>
      <c r="I57" s="134"/>
      <c r="J57" s="135" t="s">
        <v>125</v>
      </c>
      <c r="K57" s="134"/>
      <c r="L57" s="109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0.35" customHeight="1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109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22.9" customHeight="1">
      <c r="A59" s="37"/>
      <c r="B59" s="38"/>
      <c r="C59" s="136" t="s">
        <v>67</v>
      </c>
      <c r="D59" s="39"/>
      <c r="E59" s="39"/>
      <c r="F59" s="39"/>
      <c r="G59" s="39"/>
      <c r="H59" s="39"/>
      <c r="I59" s="39"/>
      <c r="J59" s="80">
        <f>J94</f>
        <v>0</v>
      </c>
      <c r="K59" s="39"/>
      <c r="L59" s="109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U59" s="20" t="s">
        <v>126</v>
      </c>
    </row>
    <row r="60" spans="1:47" s="9" customFormat="1" ht="24.95" customHeight="1">
      <c r="B60" s="137"/>
      <c r="C60" s="138"/>
      <c r="D60" s="139" t="s">
        <v>2398</v>
      </c>
      <c r="E60" s="140"/>
      <c r="F60" s="140"/>
      <c r="G60" s="140"/>
      <c r="H60" s="140"/>
      <c r="I60" s="140"/>
      <c r="J60" s="141">
        <f>J95</f>
        <v>0</v>
      </c>
      <c r="K60" s="138"/>
      <c r="L60" s="142"/>
    </row>
    <row r="61" spans="1:47" s="9" customFormat="1" ht="24.95" customHeight="1">
      <c r="B61" s="137"/>
      <c r="C61" s="138"/>
      <c r="D61" s="139" t="s">
        <v>331</v>
      </c>
      <c r="E61" s="140"/>
      <c r="F61" s="140"/>
      <c r="G61" s="140"/>
      <c r="H61" s="140"/>
      <c r="I61" s="140"/>
      <c r="J61" s="141">
        <f>J176</f>
        <v>0</v>
      </c>
      <c r="K61" s="138"/>
      <c r="L61" s="142"/>
    </row>
    <row r="62" spans="1:47" s="12" customFormat="1" ht="19.899999999999999" customHeight="1">
      <c r="B62" s="192"/>
      <c r="C62" s="193"/>
      <c r="D62" s="194" t="s">
        <v>2399</v>
      </c>
      <c r="E62" s="195"/>
      <c r="F62" s="195"/>
      <c r="G62" s="195"/>
      <c r="H62" s="195"/>
      <c r="I62" s="195"/>
      <c r="J62" s="196">
        <f>J177</f>
        <v>0</v>
      </c>
      <c r="K62" s="193"/>
      <c r="L62" s="197"/>
    </row>
    <row r="63" spans="1:47" s="12" customFormat="1" ht="19.899999999999999" customHeight="1">
      <c r="B63" s="192"/>
      <c r="C63" s="193"/>
      <c r="D63" s="194" t="s">
        <v>2400</v>
      </c>
      <c r="E63" s="195"/>
      <c r="F63" s="195"/>
      <c r="G63" s="195"/>
      <c r="H63" s="195"/>
      <c r="I63" s="195"/>
      <c r="J63" s="196">
        <f>J204</f>
        <v>0</v>
      </c>
      <c r="K63" s="193"/>
      <c r="L63" s="197"/>
    </row>
    <row r="64" spans="1:47" s="12" customFormat="1" ht="19.899999999999999" customHeight="1">
      <c r="B64" s="192"/>
      <c r="C64" s="193"/>
      <c r="D64" s="194" t="s">
        <v>2401</v>
      </c>
      <c r="E64" s="195"/>
      <c r="F64" s="195"/>
      <c r="G64" s="195"/>
      <c r="H64" s="195"/>
      <c r="I64" s="195"/>
      <c r="J64" s="196">
        <f>J213</f>
        <v>0</v>
      </c>
      <c r="K64" s="193"/>
      <c r="L64" s="197"/>
    </row>
    <row r="65" spans="1:31" s="12" customFormat="1" ht="19.899999999999999" customHeight="1">
      <c r="B65" s="192"/>
      <c r="C65" s="193"/>
      <c r="D65" s="194" t="s">
        <v>2402</v>
      </c>
      <c r="E65" s="195"/>
      <c r="F65" s="195"/>
      <c r="G65" s="195"/>
      <c r="H65" s="195"/>
      <c r="I65" s="195"/>
      <c r="J65" s="196">
        <f>J242</f>
        <v>0</v>
      </c>
      <c r="K65" s="193"/>
      <c r="L65" s="197"/>
    </row>
    <row r="66" spans="1:31" s="12" customFormat="1" ht="19.899999999999999" customHeight="1">
      <c r="B66" s="192"/>
      <c r="C66" s="193"/>
      <c r="D66" s="194" t="s">
        <v>2403</v>
      </c>
      <c r="E66" s="195"/>
      <c r="F66" s="195"/>
      <c r="G66" s="195"/>
      <c r="H66" s="195"/>
      <c r="I66" s="195"/>
      <c r="J66" s="196">
        <f>J243</f>
        <v>0</v>
      </c>
      <c r="K66" s="193"/>
      <c r="L66" s="197"/>
    </row>
    <row r="67" spans="1:31" s="9" customFormat="1" ht="24.95" customHeight="1">
      <c r="B67" s="137"/>
      <c r="C67" s="138"/>
      <c r="D67" s="139" t="s">
        <v>2404</v>
      </c>
      <c r="E67" s="140"/>
      <c r="F67" s="140"/>
      <c r="G67" s="140"/>
      <c r="H67" s="140"/>
      <c r="I67" s="140"/>
      <c r="J67" s="141">
        <f>J250</f>
        <v>0</v>
      </c>
      <c r="K67" s="138"/>
      <c r="L67" s="142"/>
    </row>
    <row r="68" spans="1:31" s="12" customFormat="1" ht="19.899999999999999" customHeight="1">
      <c r="B68" s="192"/>
      <c r="C68" s="193"/>
      <c r="D68" s="194" t="s">
        <v>2405</v>
      </c>
      <c r="E68" s="195"/>
      <c r="F68" s="195"/>
      <c r="G68" s="195"/>
      <c r="H68" s="195"/>
      <c r="I68" s="195"/>
      <c r="J68" s="196">
        <f>J251</f>
        <v>0</v>
      </c>
      <c r="K68" s="193"/>
      <c r="L68" s="197"/>
    </row>
    <row r="69" spans="1:31" s="12" customFormat="1" ht="19.899999999999999" customHeight="1">
      <c r="B69" s="192"/>
      <c r="C69" s="193"/>
      <c r="D69" s="194" t="s">
        <v>2406</v>
      </c>
      <c r="E69" s="195"/>
      <c r="F69" s="195"/>
      <c r="G69" s="195"/>
      <c r="H69" s="195"/>
      <c r="I69" s="195"/>
      <c r="J69" s="196">
        <f>J420</f>
        <v>0</v>
      </c>
      <c r="K69" s="193"/>
      <c r="L69" s="197"/>
    </row>
    <row r="70" spans="1:31" s="12" customFormat="1" ht="19.899999999999999" customHeight="1">
      <c r="B70" s="192"/>
      <c r="C70" s="193"/>
      <c r="D70" s="194" t="s">
        <v>2407</v>
      </c>
      <c r="E70" s="195"/>
      <c r="F70" s="195"/>
      <c r="G70" s="195"/>
      <c r="H70" s="195"/>
      <c r="I70" s="195"/>
      <c r="J70" s="196">
        <f>J425</f>
        <v>0</v>
      </c>
      <c r="K70" s="193"/>
      <c r="L70" s="197"/>
    </row>
    <row r="71" spans="1:31" s="9" customFormat="1" ht="24.95" customHeight="1">
      <c r="B71" s="137"/>
      <c r="C71" s="138"/>
      <c r="D71" s="139" t="s">
        <v>127</v>
      </c>
      <c r="E71" s="140"/>
      <c r="F71" s="140"/>
      <c r="G71" s="140"/>
      <c r="H71" s="140"/>
      <c r="I71" s="140"/>
      <c r="J71" s="141">
        <f>J438</f>
        <v>0</v>
      </c>
      <c r="K71" s="138"/>
      <c r="L71" s="142"/>
    </row>
    <row r="72" spans="1:31" s="12" customFormat="1" ht="19.899999999999999" customHeight="1">
      <c r="B72" s="192"/>
      <c r="C72" s="193"/>
      <c r="D72" s="194" t="s">
        <v>2408</v>
      </c>
      <c r="E72" s="195"/>
      <c r="F72" s="195"/>
      <c r="G72" s="195"/>
      <c r="H72" s="195"/>
      <c r="I72" s="195"/>
      <c r="J72" s="196">
        <f>J439</f>
        <v>0</v>
      </c>
      <c r="K72" s="193"/>
      <c r="L72" s="197"/>
    </row>
    <row r="73" spans="1:31" s="12" customFormat="1" ht="19.899999999999999" customHeight="1">
      <c r="B73" s="192"/>
      <c r="C73" s="193"/>
      <c r="D73" s="194" t="s">
        <v>2409</v>
      </c>
      <c r="E73" s="195"/>
      <c r="F73" s="195"/>
      <c r="G73" s="195"/>
      <c r="H73" s="195"/>
      <c r="I73" s="195"/>
      <c r="J73" s="196">
        <f>J442</f>
        <v>0</v>
      </c>
      <c r="K73" s="193"/>
      <c r="L73" s="197"/>
    </row>
    <row r="74" spans="1:31" s="12" customFormat="1" ht="19.899999999999999" customHeight="1">
      <c r="B74" s="192"/>
      <c r="C74" s="193"/>
      <c r="D74" s="194" t="s">
        <v>2410</v>
      </c>
      <c r="E74" s="195"/>
      <c r="F74" s="195"/>
      <c r="G74" s="195"/>
      <c r="H74" s="195"/>
      <c r="I74" s="195"/>
      <c r="J74" s="196">
        <f>J445</f>
        <v>0</v>
      </c>
      <c r="K74" s="193"/>
      <c r="L74" s="197"/>
    </row>
    <row r="75" spans="1:31" s="2" customFormat="1" ht="21.75" customHeight="1">
      <c r="A75" s="37"/>
      <c r="B75" s="38"/>
      <c r="C75" s="39"/>
      <c r="D75" s="39"/>
      <c r="E75" s="39"/>
      <c r="F75" s="39"/>
      <c r="G75" s="39"/>
      <c r="H75" s="39"/>
      <c r="I75" s="39"/>
      <c r="J75" s="39"/>
      <c r="K75" s="39"/>
      <c r="L75" s="109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</row>
    <row r="76" spans="1:31" s="2" customFormat="1" ht="6.95" customHeight="1">
      <c r="A76" s="37"/>
      <c r="B76" s="50"/>
      <c r="C76" s="51"/>
      <c r="D76" s="51"/>
      <c r="E76" s="51"/>
      <c r="F76" s="51"/>
      <c r="G76" s="51"/>
      <c r="H76" s="51"/>
      <c r="I76" s="51"/>
      <c r="J76" s="51"/>
      <c r="K76" s="51"/>
      <c r="L76" s="109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80" spans="1:31" s="2" customFormat="1" ht="6.95" customHeight="1">
      <c r="A80" s="37"/>
      <c r="B80" s="52"/>
      <c r="C80" s="53"/>
      <c r="D80" s="53"/>
      <c r="E80" s="53"/>
      <c r="F80" s="53"/>
      <c r="G80" s="53"/>
      <c r="H80" s="53"/>
      <c r="I80" s="53"/>
      <c r="J80" s="53"/>
      <c r="K80" s="53"/>
      <c r="L80" s="109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65" s="2" customFormat="1" ht="24.95" customHeight="1">
      <c r="A81" s="37"/>
      <c r="B81" s="38"/>
      <c r="C81" s="26" t="s">
        <v>128</v>
      </c>
      <c r="D81" s="39"/>
      <c r="E81" s="39"/>
      <c r="F81" s="39"/>
      <c r="G81" s="39"/>
      <c r="H81" s="39"/>
      <c r="I81" s="39"/>
      <c r="J81" s="39"/>
      <c r="K81" s="39"/>
      <c r="L81" s="109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pans="1:65" s="2" customFormat="1" ht="6.95" customHeight="1">
      <c r="A82" s="37"/>
      <c r="B82" s="38"/>
      <c r="C82" s="39"/>
      <c r="D82" s="39"/>
      <c r="E82" s="39"/>
      <c r="F82" s="39"/>
      <c r="G82" s="39"/>
      <c r="H82" s="39"/>
      <c r="I82" s="39"/>
      <c r="J82" s="39"/>
      <c r="K82" s="39"/>
      <c r="L82" s="109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65" s="2" customFormat="1" ht="12" customHeight="1">
      <c r="A83" s="37"/>
      <c r="B83" s="38"/>
      <c r="C83" s="32" t="s">
        <v>16</v>
      </c>
      <c r="D83" s="39"/>
      <c r="E83" s="39"/>
      <c r="F83" s="39"/>
      <c r="G83" s="39"/>
      <c r="H83" s="39"/>
      <c r="I83" s="39"/>
      <c r="J83" s="39"/>
      <c r="K83" s="39"/>
      <c r="L83" s="109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65" s="2" customFormat="1" ht="16.5" customHeight="1">
      <c r="A84" s="37"/>
      <c r="B84" s="38"/>
      <c r="C84" s="39"/>
      <c r="D84" s="39"/>
      <c r="E84" s="395" t="str">
        <f>E7</f>
        <v>Rekonstrukce hřiště SOŠ Třešť_1</v>
      </c>
      <c r="F84" s="396"/>
      <c r="G84" s="396"/>
      <c r="H84" s="396"/>
      <c r="I84" s="39"/>
      <c r="J84" s="39"/>
      <c r="K84" s="39"/>
      <c r="L84" s="109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65" s="2" customFormat="1" ht="12" customHeight="1">
      <c r="A85" s="37"/>
      <c r="B85" s="38"/>
      <c r="C85" s="32" t="s">
        <v>121</v>
      </c>
      <c r="D85" s="39"/>
      <c r="E85" s="39"/>
      <c r="F85" s="39"/>
      <c r="G85" s="39"/>
      <c r="H85" s="39"/>
      <c r="I85" s="39"/>
      <c r="J85" s="39"/>
      <c r="K85" s="39"/>
      <c r="L85" s="109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65" s="2" customFormat="1" ht="16.5" customHeight="1">
      <c r="A86" s="37"/>
      <c r="B86" s="38"/>
      <c r="C86" s="39"/>
      <c r="D86" s="39"/>
      <c r="E86" s="352" t="str">
        <f>E9</f>
        <v>SA-16 - SO 16 - Elektro, VO</v>
      </c>
      <c r="F86" s="397"/>
      <c r="G86" s="397"/>
      <c r="H86" s="397"/>
      <c r="I86" s="39"/>
      <c r="J86" s="39"/>
      <c r="K86" s="39"/>
      <c r="L86" s="109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65" s="2" customFormat="1" ht="6.95" customHeight="1">
      <c r="A87" s="37"/>
      <c r="B87" s="38"/>
      <c r="C87" s="39"/>
      <c r="D87" s="39"/>
      <c r="E87" s="39"/>
      <c r="F87" s="39"/>
      <c r="G87" s="39"/>
      <c r="H87" s="39"/>
      <c r="I87" s="39"/>
      <c r="J87" s="39"/>
      <c r="K87" s="39"/>
      <c r="L87" s="109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</row>
    <row r="88" spans="1:65" s="2" customFormat="1" ht="12" customHeight="1">
      <c r="A88" s="37"/>
      <c r="B88" s="38"/>
      <c r="C88" s="32" t="s">
        <v>21</v>
      </c>
      <c r="D88" s="39"/>
      <c r="E88" s="39"/>
      <c r="F88" s="30" t="str">
        <f>F12</f>
        <v xml:space="preserve"> </v>
      </c>
      <c r="G88" s="39"/>
      <c r="H88" s="39"/>
      <c r="I88" s="32" t="s">
        <v>23</v>
      </c>
      <c r="J88" s="62" t="str">
        <f>IF(J12="","",J12)</f>
        <v>8. 11. 2025</v>
      </c>
      <c r="K88" s="39"/>
      <c r="L88" s="109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</row>
    <row r="89" spans="1:65" s="2" customFormat="1" ht="6.95" customHeight="1">
      <c r="A89" s="37"/>
      <c r="B89" s="38"/>
      <c r="C89" s="39"/>
      <c r="D89" s="39"/>
      <c r="E89" s="39"/>
      <c r="F89" s="39"/>
      <c r="G89" s="39"/>
      <c r="H89" s="39"/>
      <c r="I89" s="39"/>
      <c r="J89" s="39"/>
      <c r="K89" s="39"/>
      <c r="L89" s="109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</row>
    <row r="90" spans="1:65" s="2" customFormat="1" ht="15.2" customHeight="1">
      <c r="A90" s="37"/>
      <c r="B90" s="38"/>
      <c r="C90" s="32" t="s">
        <v>25</v>
      </c>
      <c r="D90" s="39"/>
      <c r="E90" s="39"/>
      <c r="F90" s="30" t="str">
        <f>E15</f>
        <v xml:space="preserve"> </v>
      </c>
      <c r="G90" s="39"/>
      <c r="H90" s="39"/>
      <c r="I90" s="32" t="s">
        <v>30</v>
      </c>
      <c r="J90" s="35" t="str">
        <f>E21</f>
        <v xml:space="preserve"> </v>
      </c>
      <c r="K90" s="39"/>
      <c r="L90" s="109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pans="1:65" s="2" customFormat="1" ht="15.2" customHeight="1">
      <c r="A91" s="37"/>
      <c r="B91" s="38"/>
      <c r="C91" s="32" t="s">
        <v>28</v>
      </c>
      <c r="D91" s="39"/>
      <c r="E91" s="39"/>
      <c r="F91" s="30" t="str">
        <f>IF(E18="","",E18)</f>
        <v>Vyplň údaj</v>
      </c>
      <c r="G91" s="39"/>
      <c r="H91" s="39"/>
      <c r="I91" s="32" t="s">
        <v>32</v>
      </c>
      <c r="J91" s="35" t="str">
        <f>E24</f>
        <v xml:space="preserve"> </v>
      </c>
      <c r="K91" s="39"/>
      <c r="L91" s="109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pans="1:65" s="2" customFormat="1" ht="10.35" customHeight="1">
      <c r="A92" s="37"/>
      <c r="B92" s="38"/>
      <c r="C92" s="39"/>
      <c r="D92" s="39"/>
      <c r="E92" s="39"/>
      <c r="F92" s="39"/>
      <c r="G92" s="39"/>
      <c r="H92" s="39"/>
      <c r="I92" s="39"/>
      <c r="J92" s="39"/>
      <c r="K92" s="39"/>
      <c r="L92" s="109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pans="1:65" s="10" customFormat="1" ht="29.25" customHeight="1">
      <c r="A93" s="143"/>
      <c r="B93" s="144"/>
      <c r="C93" s="145" t="s">
        <v>129</v>
      </c>
      <c r="D93" s="146" t="s">
        <v>54</v>
      </c>
      <c r="E93" s="146" t="s">
        <v>50</v>
      </c>
      <c r="F93" s="146" t="s">
        <v>51</v>
      </c>
      <c r="G93" s="146" t="s">
        <v>130</v>
      </c>
      <c r="H93" s="146" t="s">
        <v>131</v>
      </c>
      <c r="I93" s="146" t="s">
        <v>132</v>
      </c>
      <c r="J93" s="146" t="s">
        <v>125</v>
      </c>
      <c r="K93" s="147" t="s">
        <v>133</v>
      </c>
      <c r="L93" s="148"/>
      <c r="M93" s="71" t="s">
        <v>19</v>
      </c>
      <c r="N93" s="72" t="s">
        <v>39</v>
      </c>
      <c r="O93" s="72" t="s">
        <v>134</v>
      </c>
      <c r="P93" s="72" t="s">
        <v>135</v>
      </c>
      <c r="Q93" s="72" t="s">
        <v>136</v>
      </c>
      <c r="R93" s="72" t="s">
        <v>137</v>
      </c>
      <c r="S93" s="72" t="s">
        <v>138</v>
      </c>
      <c r="T93" s="73" t="s">
        <v>139</v>
      </c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65" s="2" customFormat="1" ht="22.9" customHeight="1">
      <c r="A94" s="37"/>
      <c r="B94" s="38"/>
      <c r="C94" s="78" t="s">
        <v>140</v>
      </c>
      <c r="D94" s="39"/>
      <c r="E94" s="39"/>
      <c r="F94" s="39"/>
      <c r="G94" s="39"/>
      <c r="H94" s="39"/>
      <c r="I94" s="39"/>
      <c r="J94" s="149">
        <f>BK94</f>
        <v>0</v>
      </c>
      <c r="K94" s="39"/>
      <c r="L94" s="42"/>
      <c r="M94" s="74"/>
      <c r="N94" s="150"/>
      <c r="O94" s="75"/>
      <c r="P94" s="151">
        <f>P95+P176+P250+P438</f>
        <v>0</v>
      </c>
      <c r="Q94" s="75"/>
      <c r="R94" s="151">
        <f>R95+R176+R250+R438</f>
        <v>0</v>
      </c>
      <c r="S94" s="75"/>
      <c r="T94" s="152">
        <f>T95+T176+T250+T438</f>
        <v>0</v>
      </c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T94" s="20" t="s">
        <v>68</v>
      </c>
      <c r="AU94" s="20" t="s">
        <v>126</v>
      </c>
      <c r="BK94" s="153">
        <f>BK95+BK176+BK250+BK438</f>
        <v>0</v>
      </c>
    </row>
    <row r="95" spans="1:65" s="11" customFormat="1" ht="25.9" customHeight="1">
      <c r="B95" s="154"/>
      <c r="C95" s="155"/>
      <c r="D95" s="156" t="s">
        <v>68</v>
      </c>
      <c r="E95" s="157" t="s">
        <v>2411</v>
      </c>
      <c r="F95" s="157" t="s">
        <v>2412</v>
      </c>
      <c r="G95" s="155"/>
      <c r="H95" s="155"/>
      <c r="I95" s="158"/>
      <c r="J95" s="159">
        <f>BK95</f>
        <v>0</v>
      </c>
      <c r="K95" s="155"/>
      <c r="L95" s="160"/>
      <c r="M95" s="161"/>
      <c r="N95" s="162"/>
      <c r="O95" s="162"/>
      <c r="P95" s="163">
        <f>SUM(P96:P175)</f>
        <v>0</v>
      </c>
      <c r="Q95" s="162"/>
      <c r="R95" s="163">
        <f>SUM(R96:R175)</f>
        <v>0</v>
      </c>
      <c r="S95" s="162"/>
      <c r="T95" s="164">
        <f>SUM(T96:T175)</f>
        <v>0</v>
      </c>
      <c r="AR95" s="165" t="s">
        <v>77</v>
      </c>
      <c r="AT95" s="166" t="s">
        <v>68</v>
      </c>
      <c r="AU95" s="166" t="s">
        <v>69</v>
      </c>
      <c r="AY95" s="165" t="s">
        <v>144</v>
      </c>
      <c r="BK95" s="167">
        <f>SUM(BK96:BK175)</f>
        <v>0</v>
      </c>
    </row>
    <row r="96" spans="1:65" s="2" customFormat="1" ht="16.5" customHeight="1">
      <c r="A96" s="37"/>
      <c r="B96" s="38"/>
      <c r="C96" s="168" t="s">
        <v>77</v>
      </c>
      <c r="D96" s="168" t="s">
        <v>145</v>
      </c>
      <c r="E96" s="169" t="s">
        <v>2413</v>
      </c>
      <c r="F96" s="170" t="s">
        <v>2414</v>
      </c>
      <c r="G96" s="171" t="s">
        <v>243</v>
      </c>
      <c r="H96" s="172">
        <v>325</v>
      </c>
      <c r="I96" s="173"/>
      <c r="J96" s="174">
        <f>ROUND(I96*H96,2)</f>
        <v>0</v>
      </c>
      <c r="K96" s="170" t="s">
        <v>19</v>
      </c>
      <c r="L96" s="42"/>
      <c r="M96" s="175" t="s">
        <v>19</v>
      </c>
      <c r="N96" s="176" t="s">
        <v>40</v>
      </c>
      <c r="O96" s="67"/>
      <c r="P96" s="177">
        <f>O96*H96</f>
        <v>0</v>
      </c>
      <c r="Q96" s="177">
        <v>0</v>
      </c>
      <c r="R96" s="177">
        <f>Q96*H96</f>
        <v>0</v>
      </c>
      <c r="S96" s="177">
        <v>0</v>
      </c>
      <c r="T96" s="178">
        <f>S96*H96</f>
        <v>0</v>
      </c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R96" s="179" t="s">
        <v>165</v>
      </c>
      <c r="AT96" s="179" t="s">
        <v>145</v>
      </c>
      <c r="AU96" s="179" t="s">
        <v>77</v>
      </c>
      <c r="AY96" s="20" t="s">
        <v>144</v>
      </c>
      <c r="BE96" s="180">
        <f>IF(N96="základní",J96,0)</f>
        <v>0</v>
      </c>
      <c r="BF96" s="180">
        <f>IF(N96="snížená",J96,0)</f>
        <v>0</v>
      </c>
      <c r="BG96" s="180">
        <f>IF(N96="zákl. přenesená",J96,0)</f>
        <v>0</v>
      </c>
      <c r="BH96" s="180">
        <f>IF(N96="sníž. přenesená",J96,0)</f>
        <v>0</v>
      </c>
      <c r="BI96" s="180">
        <f>IF(N96="nulová",J96,0)</f>
        <v>0</v>
      </c>
      <c r="BJ96" s="20" t="s">
        <v>77</v>
      </c>
      <c r="BK96" s="180">
        <f>ROUND(I96*H96,2)</f>
        <v>0</v>
      </c>
      <c r="BL96" s="20" t="s">
        <v>165</v>
      </c>
      <c r="BM96" s="179" t="s">
        <v>2415</v>
      </c>
    </row>
    <row r="97" spans="1:65" s="2" customFormat="1" ht="11.25">
      <c r="A97" s="37"/>
      <c r="B97" s="38"/>
      <c r="C97" s="39"/>
      <c r="D97" s="181" t="s">
        <v>152</v>
      </c>
      <c r="E97" s="39"/>
      <c r="F97" s="182" t="s">
        <v>2414</v>
      </c>
      <c r="G97" s="39"/>
      <c r="H97" s="39"/>
      <c r="I97" s="183"/>
      <c r="J97" s="39"/>
      <c r="K97" s="39"/>
      <c r="L97" s="42"/>
      <c r="M97" s="184"/>
      <c r="N97" s="185"/>
      <c r="O97" s="67"/>
      <c r="P97" s="67"/>
      <c r="Q97" s="67"/>
      <c r="R97" s="67"/>
      <c r="S97" s="67"/>
      <c r="T97" s="68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T97" s="20" t="s">
        <v>152</v>
      </c>
      <c r="AU97" s="20" t="s">
        <v>77</v>
      </c>
    </row>
    <row r="98" spans="1:65" s="2" customFormat="1" ht="16.5" customHeight="1">
      <c r="A98" s="37"/>
      <c r="B98" s="38"/>
      <c r="C98" s="246" t="s">
        <v>79</v>
      </c>
      <c r="D98" s="246" t="s">
        <v>381</v>
      </c>
      <c r="E98" s="247" t="s">
        <v>2416</v>
      </c>
      <c r="F98" s="248" t="s">
        <v>2417</v>
      </c>
      <c r="G98" s="249" t="s">
        <v>381</v>
      </c>
      <c r="H98" s="250">
        <v>325</v>
      </c>
      <c r="I98" s="251"/>
      <c r="J98" s="252">
        <f>ROUND(I98*H98,2)</f>
        <v>0</v>
      </c>
      <c r="K98" s="248" t="s">
        <v>19</v>
      </c>
      <c r="L98" s="253"/>
      <c r="M98" s="254" t="s">
        <v>19</v>
      </c>
      <c r="N98" s="255" t="s">
        <v>40</v>
      </c>
      <c r="O98" s="67"/>
      <c r="P98" s="177">
        <f>O98*H98</f>
        <v>0</v>
      </c>
      <c r="Q98" s="177">
        <v>0</v>
      </c>
      <c r="R98" s="177">
        <f>Q98*H98</f>
        <v>0</v>
      </c>
      <c r="S98" s="177">
        <v>0</v>
      </c>
      <c r="T98" s="178">
        <f>S98*H98</f>
        <v>0</v>
      </c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R98" s="179" t="s">
        <v>184</v>
      </c>
      <c r="AT98" s="179" t="s">
        <v>381</v>
      </c>
      <c r="AU98" s="179" t="s">
        <v>77</v>
      </c>
      <c r="AY98" s="20" t="s">
        <v>144</v>
      </c>
      <c r="BE98" s="180">
        <f>IF(N98="základní",J98,0)</f>
        <v>0</v>
      </c>
      <c r="BF98" s="180">
        <f>IF(N98="snížená",J98,0)</f>
        <v>0</v>
      </c>
      <c r="BG98" s="180">
        <f>IF(N98="zákl. přenesená",J98,0)</f>
        <v>0</v>
      </c>
      <c r="BH98" s="180">
        <f>IF(N98="sníž. přenesená",J98,0)</f>
        <v>0</v>
      </c>
      <c r="BI98" s="180">
        <f>IF(N98="nulová",J98,0)</f>
        <v>0</v>
      </c>
      <c r="BJ98" s="20" t="s">
        <v>77</v>
      </c>
      <c r="BK98" s="180">
        <f>ROUND(I98*H98,2)</f>
        <v>0</v>
      </c>
      <c r="BL98" s="20" t="s">
        <v>165</v>
      </c>
      <c r="BM98" s="179" t="s">
        <v>2418</v>
      </c>
    </row>
    <row r="99" spans="1:65" s="2" customFormat="1" ht="11.25">
      <c r="A99" s="37"/>
      <c r="B99" s="38"/>
      <c r="C99" s="39"/>
      <c r="D99" s="181" t="s">
        <v>152</v>
      </c>
      <c r="E99" s="39"/>
      <c r="F99" s="182" t="s">
        <v>2417</v>
      </c>
      <c r="G99" s="39"/>
      <c r="H99" s="39"/>
      <c r="I99" s="183"/>
      <c r="J99" s="39"/>
      <c r="K99" s="39"/>
      <c r="L99" s="42"/>
      <c r="M99" s="184"/>
      <c r="N99" s="185"/>
      <c r="O99" s="67"/>
      <c r="P99" s="67"/>
      <c r="Q99" s="67"/>
      <c r="R99" s="67"/>
      <c r="S99" s="67"/>
      <c r="T99" s="68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T99" s="20" t="s">
        <v>152</v>
      </c>
      <c r="AU99" s="20" t="s">
        <v>77</v>
      </c>
    </row>
    <row r="100" spans="1:65" s="2" customFormat="1" ht="21.75" customHeight="1">
      <c r="A100" s="37"/>
      <c r="B100" s="38"/>
      <c r="C100" s="168" t="s">
        <v>160</v>
      </c>
      <c r="D100" s="168" t="s">
        <v>145</v>
      </c>
      <c r="E100" s="169" t="s">
        <v>2419</v>
      </c>
      <c r="F100" s="170" t="s">
        <v>2420</v>
      </c>
      <c r="G100" s="171" t="s">
        <v>492</v>
      </c>
      <c r="H100" s="172">
        <v>12</v>
      </c>
      <c r="I100" s="173"/>
      <c r="J100" s="174">
        <f>ROUND(I100*H100,2)</f>
        <v>0</v>
      </c>
      <c r="K100" s="170" t="s">
        <v>19</v>
      </c>
      <c r="L100" s="42"/>
      <c r="M100" s="175" t="s">
        <v>19</v>
      </c>
      <c r="N100" s="176" t="s">
        <v>40</v>
      </c>
      <c r="O100" s="67"/>
      <c r="P100" s="177">
        <f>O100*H100</f>
        <v>0</v>
      </c>
      <c r="Q100" s="177">
        <v>0</v>
      </c>
      <c r="R100" s="177">
        <f>Q100*H100</f>
        <v>0</v>
      </c>
      <c r="S100" s="177">
        <v>0</v>
      </c>
      <c r="T100" s="178">
        <f>S100*H100</f>
        <v>0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R100" s="179" t="s">
        <v>165</v>
      </c>
      <c r="AT100" s="179" t="s">
        <v>145</v>
      </c>
      <c r="AU100" s="179" t="s">
        <v>77</v>
      </c>
      <c r="AY100" s="20" t="s">
        <v>144</v>
      </c>
      <c r="BE100" s="180">
        <f>IF(N100="základní",J100,0)</f>
        <v>0</v>
      </c>
      <c r="BF100" s="180">
        <f>IF(N100="snížená",J100,0)</f>
        <v>0</v>
      </c>
      <c r="BG100" s="180">
        <f>IF(N100="zákl. přenesená",J100,0)</f>
        <v>0</v>
      </c>
      <c r="BH100" s="180">
        <f>IF(N100="sníž. přenesená",J100,0)</f>
        <v>0</v>
      </c>
      <c r="BI100" s="180">
        <f>IF(N100="nulová",J100,0)</f>
        <v>0</v>
      </c>
      <c r="BJ100" s="20" t="s">
        <v>77</v>
      </c>
      <c r="BK100" s="180">
        <f>ROUND(I100*H100,2)</f>
        <v>0</v>
      </c>
      <c r="BL100" s="20" t="s">
        <v>165</v>
      </c>
      <c r="BM100" s="179" t="s">
        <v>2421</v>
      </c>
    </row>
    <row r="101" spans="1:65" s="2" customFormat="1" ht="11.25">
      <c r="A101" s="37"/>
      <c r="B101" s="38"/>
      <c r="C101" s="39"/>
      <c r="D101" s="181" t="s">
        <v>152</v>
      </c>
      <c r="E101" s="39"/>
      <c r="F101" s="182" t="s">
        <v>2420</v>
      </c>
      <c r="G101" s="39"/>
      <c r="H101" s="39"/>
      <c r="I101" s="183"/>
      <c r="J101" s="39"/>
      <c r="K101" s="39"/>
      <c r="L101" s="42"/>
      <c r="M101" s="184"/>
      <c r="N101" s="185"/>
      <c r="O101" s="67"/>
      <c r="P101" s="67"/>
      <c r="Q101" s="67"/>
      <c r="R101" s="67"/>
      <c r="S101" s="67"/>
      <c r="T101" s="68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T101" s="20" t="s">
        <v>152</v>
      </c>
      <c r="AU101" s="20" t="s">
        <v>77</v>
      </c>
    </row>
    <row r="102" spans="1:65" s="2" customFormat="1" ht="33" customHeight="1">
      <c r="A102" s="37"/>
      <c r="B102" s="38"/>
      <c r="C102" s="246" t="s">
        <v>165</v>
      </c>
      <c r="D102" s="246" t="s">
        <v>381</v>
      </c>
      <c r="E102" s="247" t="s">
        <v>2422</v>
      </c>
      <c r="F102" s="248" t="s">
        <v>2423</v>
      </c>
      <c r="G102" s="249" t="s">
        <v>1847</v>
      </c>
      <c r="H102" s="250">
        <v>12</v>
      </c>
      <c r="I102" s="251"/>
      <c r="J102" s="252">
        <f>ROUND(I102*H102,2)</f>
        <v>0</v>
      </c>
      <c r="K102" s="248" t="s">
        <v>19</v>
      </c>
      <c r="L102" s="253"/>
      <c r="M102" s="254" t="s">
        <v>19</v>
      </c>
      <c r="N102" s="255" t="s">
        <v>40</v>
      </c>
      <c r="O102" s="67"/>
      <c r="P102" s="177">
        <f>O102*H102</f>
        <v>0</v>
      </c>
      <c r="Q102" s="177">
        <v>0</v>
      </c>
      <c r="R102" s="177">
        <f>Q102*H102</f>
        <v>0</v>
      </c>
      <c r="S102" s="177">
        <v>0</v>
      </c>
      <c r="T102" s="178">
        <f>S102*H102</f>
        <v>0</v>
      </c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R102" s="179" t="s">
        <v>184</v>
      </c>
      <c r="AT102" s="179" t="s">
        <v>381</v>
      </c>
      <c r="AU102" s="179" t="s">
        <v>77</v>
      </c>
      <c r="AY102" s="20" t="s">
        <v>144</v>
      </c>
      <c r="BE102" s="180">
        <f>IF(N102="základní",J102,0)</f>
        <v>0</v>
      </c>
      <c r="BF102" s="180">
        <f>IF(N102="snížená",J102,0)</f>
        <v>0</v>
      </c>
      <c r="BG102" s="180">
        <f>IF(N102="zákl. přenesená",J102,0)</f>
        <v>0</v>
      </c>
      <c r="BH102" s="180">
        <f>IF(N102="sníž. přenesená",J102,0)</f>
        <v>0</v>
      </c>
      <c r="BI102" s="180">
        <f>IF(N102="nulová",J102,0)</f>
        <v>0</v>
      </c>
      <c r="BJ102" s="20" t="s">
        <v>77</v>
      </c>
      <c r="BK102" s="180">
        <f>ROUND(I102*H102,2)</f>
        <v>0</v>
      </c>
      <c r="BL102" s="20" t="s">
        <v>165</v>
      </c>
      <c r="BM102" s="179" t="s">
        <v>2424</v>
      </c>
    </row>
    <row r="103" spans="1:65" s="2" customFormat="1" ht="19.5">
      <c r="A103" s="37"/>
      <c r="B103" s="38"/>
      <c r="C103" s="39"/>
      <c r="D103" s="181" t="s">
        <v>152</v>
      </c>
      <c r="E103" s="39"/>
      <c r="F103" s="182" t="s">
        <v>2423</v>
      </c>
      <c r="G103" s="39"/>
      <c r="H103" s="39"/>
      <c r="I103" s="183"/>
      <c r="J103" s="39"/>
      <c r="K103" s="39"/>
      <c r="L103" s="42"/>
      <c r="M103" s="184"/>
      <c r="N103" s="185"/>
      <c r="O103" s="67"/>
      <c r="P103" s="67"/>
      <c r="Q103" s="67"/>
      <c r="R103" s="67"/>
      <c r="S103" s="67"/>
      <c r="T103" s="68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T103" s="20" t="s">
        <v>152</v>
      </c>
      <c r="AU103" s="20" t="s">
        <v>77</v>
      </c>
    </row>
    <row r="104" spans="1:65" s="2" customFormat="1" ht="16.5" customHeight="1">
      <c r="A104" s="37"/>
      <c r="B104" s="38"/>
      <c r="C104" s="246" t="s">
        <v>143</v>
      </c>
      <c r="D104" s="246" t="s">
        <v>381</v>
      </c>
      <c r="E104" s="247" t="s">
        <v>2425</v>
      </c>
      <c r="F104" s="248" t="s">
        <v>2426</v>
      </c>
      <c r="G104" s="249" t="s">
        <v>1676</v>
      </c>
      <c r="H104" s="250">
        <v>1</v>
      </c>
      <c r="I104" s="251"/>
      <c r="J104" s="252">
        <f>ROUND(I104*H104,2)</f>
        <v>0</v>
      </c>
      <c r="K104" s="248" t="s">
        <v>19</v>
      </c>
      <c r="L104" s="253"/>
      <c r="M104" s="254" t="s">
        <v>19</v>
      </c>
      <c r="N104" s="255" t="s">
        <v>40</v>
      </c>
      <c r="O104" s="67"/>
      <c r="P104" s="177">
        <f>O104*H104</f>
        <v>0</v>
      </c>
      <c r="Q104" s="177">
        <v>0</v>
      </c>
      <c r="R104" s="177">
        <f>Q104*H104</f>
        <v>0</v>
      </c>
      <c r="S104" s="177">
        <v>0</v>
      </c>
      <c r="T104" s="178">
        <f>S104*H104</f>
        <v>0</v>
      </c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R104" s="179" t="s">
        <v>184</v>
      </c>
      <c r="AT104" s="179" t="s">
        <v>381</v>
      </c>
      <c r="AU104" s="179" t="s">
        <v>77</v>
      </c>
      <c r="AY104" s="20" t="s">
        <v>144</v>
      </c>
      <c r="BE104" s="180">
        <f>IF(N104="základní",J104,0)</f>
        <v>0</v>
      </c>
      <c r="BF104" s="180">
        <f>IF(N104="snížená",J104,0)</f>
        <v>0</v>
      </c>
      <c r="BG104" s="180">
        <f>IF(N104="zákl. přenesená",J104,0)</f>
        <v>0</v>
      </c>
      <c r="BH104" s="180">
        <f>IF(N104="sníž. přenesená",J104,0)</f>
        <v>0</v>
      </c>
      <c r="BI104" s="180">
        <f>IF(N104="nulová",J104,0)</f>
        <v>0</v>
      </c>
      <c r="BJ104" s="20" t="s">
        <v>77</v>
      </c>
      <c r="BK104" s="180">
        <f>ROUND(I104*H104,2)</f>
        <v>0</v>
      </c>
      <c r="BL104" s="20" t="s">
        <v>165</v>
      </c>
      <c r="BM104" s="179" t="s">
        <v>2427</v>
      </c>
    </row>
    <row r="105" spans="1:65" s="2" customFormat="1" ht="11.25">
      <c r="A105" s="37"/>
      <c r="B105" s="38"/>
      <c r="C105" s="39"/>
      <c r="D105" s="181" t="s">
        <v>152</v>
      </c>
      <c r="E105" s="39"/>
      <c r="F105" s="182" t="s">
        <v>2426</v>
      </c>
      <c r="G105" s="39"/>
      <c r="H105" s="39"/>
      <c r="I105" s="183"/>
      <c r="J105" s="39"/>
      <c r="K105" s="39"/>
      <c r="L105" s="42"/>
      <c r="M105" s="184"/>
      <c r="N105" s="185"/>
      <c r="O105" s="67"/>
      <c r="P105" s="67"/>
      <c r="Q105" s="67"/>
      <c r="R105" s="67"/>
      <c r="S105" s="67"/>
      <c r="T105" s="68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T105" s="20" t="s">
        <v>152</v>
      </c>
      <c r="AU105" s="20" t="s">
        <v>77</v>
      </c>
    </row>
    <row r="106" spans="1:65" s="2" customFormat="1" ht="33" customHeight="1">
      <c r="A106" s="37"/>
      <c r="B106" s="38"/>
      <c r="C106" s="168" t="s">
        <v>174</v>
      </c>
      <c r="D106" s="168" t="s">
        <v>145</v>
      </c>
      <c r="E106" s="169" t="s">
        <v>2428</v>
      </c>
      <c r="F106" s="170" t="s">
        <v>2429</v>
      </c>
      <c r="G106" s="171" t="s">
        <v>243</v>
      </c>
      <c r="H106" s="172">
        <v>197</v>
      </c>
      <c r="I106" s="173"/>
      <c r="J106" s="174">
        <f>ROUND(I106*H106,2)</f>
        <v>0</v>
      </c>
      <c r="K106" s="170" t="s">
        <v>19</v>
      </c>
      <c r="L106" s="42"/>
      <c r="M106" s="175" t="s">
        <v>19</v>
      </c>
      <c r="N106" s="176" t="s">
        <v>40</v>
      </c>
      <c r="O106" s="67"/>
      <c r="P106" s="177">
        <f>O106*H106</f>
        <v>0</v>
      </c>
      <c r="Q106" s="177">
        <v>0</v>
      </c>
      <c r="R106" s="177">
        <f>Q106*H106</f>
        <v>0</v>
      </c>
      <c r="S106" s="177">
        <v>0</v>
      </c>
      <c r="T106" s="178">
        <f>S106*H106</f>
        <v>0</v>
      </c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R106" s="179" t="s">
        <v>165</v>
      </c>
      <c r="AT106" s="179" t="s">
        <v>145</v>
      </c>
      <c r="AU106" s="179" t="s">
        <v>77</v>
      </c>
      <c r="AY106" s="20" t="s">
        <v>144</v>
      </c>
      <c r="BE106" s="180">
        <f>IF(N106="základní",J106,0)</f>
        <v>0</v>
      </c>
      <c r="BF106" s="180">
        <f>IF(N106="snížená",J106,0)</f>
        <v>0</v>
      </c>
      <c r="BG106" s="180">
        <f>IF(N106="zákl. přenesená",J106,0)</f>
        <v>0</v>
      </c>
      <c r="BH106" s="180">
        <f>IF(N106="sníž. přenesená",J106,0)</f>
        <v>0</v>
      </c>
      <c r="BI106" s="180">
        <f>IF(N106="nulová",J106,0)</f>
        <v>0</v>
      </c>
      <c r="BJ106" s="20" t="s">
        <v>77</v>
      </c>
      <c r="BK106" s="180">
        <f>ROUND(I106*H106,2)</f>
        <v>0</v>
      </c>
      <c r="BL106" s="20" t="s">
        <v>165</v>
      </c>
      <c r="BM106" s="179" t="s">
        <v>2430</v>
      </c>
    </row>
    <row r="107" spans="1:65" s="2" customFormat="1" ht="19.5">
      <c r="A107" s="37"/>
      <c r="B107" s="38"/>
      <c r="C107" s="39"/>
      <c r="D107" s="181" t="s">
        <v>152</v>
      </c>
      <c r="E107" s="39"/>
      <c r="F107" s="182" t="s">
        <v>2429</v>
      </c>
      <c r="G107" s="39"/>
      <c r="H107" s="39"/>
      <c r="I107" s="183"/>
      <c r="J107" s="39"/>
      <c r="K107" s="39"/>
      <c r="L107" s="42"/>
      <c r="M107" s="184"/>
      <c r="N107" s="185"/>
      <c r="O107" s="67"/>
      <c r="P107" s="67"/>
      <c r="Q107" s="67"/>
      <c r="R107" s="67"/>
      <c r="S107" s="67"/>
      <c r="T107" s="68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T107" s="20" t="s">
        <v>152</v>
      </c>
      <c r="AU107" s="20" t="s">
        <v>77</v>
      </c>
    </row>
    <row r="108" spans="1:65" s="2" customFormat="1" ht="16.5" customHeight="1">
      <c r="A108" s="37"/>
      <c r="B108" s="38"/>
      <c r="C108" s="246" t="s">
        <v>179</v>
      </c>
      <c r="D108" s="246" t="s">
        <v>381</v>
      </c>
      <c r="E108" s="247" t="s">
        <v>2431</v>
      </c>
      <c r="F108" s="248" t="s">
        <v>2432</v>
      </c>
      <c r="G108" s="249" t="s">
        <v>1676</v>
      </c>
      <c r="H108" s="250">
        <v>126.08</v>
      </c>
      <c r="I108" s="251"/>
      <c r="J108" s="252">
        <f>ROUND(I108*H108,2)</f>
        <v>0</v>
      </c>
      <c r="K108" s="248" t="s">
        <v>19</v>
      </c>
      <c r="L108" s="253"/>
      <c r="M108" s="254" t="s">
        <v>19</v>
      </c>
      <c r="N108" s="255" t="s">
        <v>40</v>
      </c>
      <c r="O108" s="67"/>
      <c r="P108" s="177">
        <f>O108*H108</f>
        <v>0</v>
      </c>
      <c r="Q108" s="177">
        <v>0</v>
      </c>
      <c r="R108" s="177">
        <f>Q108*H108</f>
        <v>0</v>
      </c>
      <c r="S108" s="177">
        <v>0</v>
      </c>
      <c r="T108" s="178">
        <f>S108*H108</f>
        <v>0</v>
      </c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R108" s="179" t="s">
        <v>184</v>
      </c>
      <c r="AT108" s="179" t="s">
        <v>381</v>
      </c>
      <c r="AU108" s="179" t="s">
        <v>77</v>
      </c>
      <c r="AY108" s="20" t="s">
        <v>144</v>
      </c>
      <c r="BE108" s="180">
        <f>IF(N108="základní",J108,0)</f>
        <v>0</v>
      </c>
      <c r="BF108" s="180">
        <f>IF(N108="snížená",J108,0)</f>
        <v>0</v>
      </c>
      <c r="BG108" s="180">
        <f>IF(N108="zákl. přenesená",J108,0)</f>
        <v>0</v>
      </c>
      <c r="BH108" s="180">
        <f>IF(N108="sníž. přenesená",J108,0)</f>
        <v>0</v>
      </c>
      <c r="BI108" s="180">
        <f>IF(N108="nulová",J108,0)</f>
        <v>0</v>
      </c>
      <c r="BJ108" s="20" t="s">
        <v>77</v>
      </c>
      <c r="BK108" s="180">
        <f>ROUND(I108*H108,2)</f>
        <v>0</v>
      </c>
      <c r="BL108" s="20" t="s">
        <v>165</v>
      </c>
      <c r="BM108" s="179" t="s">
        <v>2433</v>
      </c>
    </row>
    <row r="109" spans="1:65" s="2" customFormat="1" ht="11.25">
      <c r="A109" s="37"/>
      <c r="B109" s="38"/>
      <c r="C109" s="39"/>
      <c r="D109" s="181" t="s">
        <v>152</v>
      </c>
      <c r="E109" s="39"/>
      <c r="F109" s="182" t="s">
        <v>2432</v>
      </c>
      <c r="G109" s="39"/>
      <c r="H109" s="39"/>
      <c r="I109" s="183"/>
      <c r="J109" s="39"/>
      <c r="K109" s="39"/>
      <c r="L109" s="42"/>
      <c r="M109" s="184"/>
      <c r="N109" s="185"/>
      <c r="O109" s="67"/>
      <c r="P109" s="67"/>
      <c r="Q109" s="67"/>
      <c r="R109" s="67"/>
      <c r="S109" s="67"/>
      <c r="T109" s="68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T109" s="20" t="s">
        <v>152</v>
      </c>
      <c r="AU109" s="20" t="s">
        <v>77</v>
      </c>
    </row>
    <row r="110" spans="1:65" s="2" customFormat="1" ht="24.2" customHeight="1">
      <c r="A110" s="37"/>
      <c r="B110" s="38"/>
      <c r="C110" s="168" t="s">
        <v>184</v>
      </c>
      <c r="D110" s="168" t="s">
        <v>145</v>
      </c>
      <c r="E110" s="169" t="s">
        <v>2434</v>
      </c>
      <c r="F110" s="170" t="s">
        <v>2435</v>
      </c>
      <c r="G110" s="171" t="s">
        <v>492</v>
      </c>
      <c r="H110" s="172">
        <v>36</v>
      </c>
      <c r="I110" s="173"/>
      <c r="J110" s="174">
        <f>ROUND(I110*H110,2)</f>
        <v>0</v>
      </c>
      <c r="K110" s="170" t="s">
        <v>19</v>
      </c>
      <c r="L110" s="42"/>
      <c r="M110" s="175" t="s">
        <v>19</v>
      </c>
      <c r="N110" s="176" t="s">
        <v>40</v>
      </c>
      <c r="O110" s="67"/>
      <c r="P110" s="177">
        <f>O110*H110</f>
        <v>0</v>
      </c>
      <c r="Q110" s="177">
        <v>0</v>
      </c>
      <c r="R110" s="177">
        <f>Q110*H110</f>
        <v>0</v>
      </c>
      <c r="S110" s="177">
        <v>0</v>
      </c>
      <c r="T110" s="178">
        <f>S110*H110</f>
        <v>0</v>
      </c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R110" s="179" t="s">
        <v>165</v>
      </c>
      <c r="AT110" s="179" t="s">
        <v>145</v>
      </c>
      <c r="AU110" s="179" t="s">
        <v>77</v>
      </c>
      <c r="AY110" s="20" t="s">
        <v>144</v>
      </c>
      <c r="BE110" s="180">
        <f>IF(N110="základní",J110,0)</f>
        <v>0</v>
      </c>
      <c r="BF110" s="180">
        <f>IF(N110="snížená",J110,0)</f>
        <v>0</v>
      </c>
      <c r="BG110" s="180">
        <f>IF(N110="zákl. přenesená",J110,0)</f>
        <v>0</v>
      </c>
      <c r="BH110" s="180">
        <f>IF(N110="sníž. přenesená",J110,0)</f>
        <v>0</v>
      </c>
      <c r="BI110" s="180">
        <f>IF(N110="nulová",J110,0)</f>
        <v>0</v>
      </c>
      <c r="BJ110" s="20" t="s">
        <v>77</v>
      </c>
      <c r="BK110" s="180">
        <f>ROUND(I110*H110,2)</f>
        <v>0</v>
      </c>
      <c r="BL110" s="20" t="s">
        <v>165</v>
      </c>
      <c r="BM110" s="179" t="s">
        <v>2436</v>
      </c>
    </row>
    <row r="111" spans="1:65" s="2" customFormat="1" ht="11.25">
      <c r="A111" s="37"/>
      <c r="B111" s="38"/>
      <c r="C111" s="39"/>
      <c r="D111" s="181" t="s">
        <v>152</v>
      </c>
      <c r="E111" s="39"/>
      <c r="F111" s="182" t="s">
        <v>2435</v>
      </c>
      <c r="G111" s="39"/>
      <c r="H111" s="39"/>
      <c r="I111" s="183"/>
      <c r="J111" s="39"/>
      <c r="K111" s="39"/>
      <c r="L111" s="42"/>
      <c r="M111" s="184"/>
      <c r="N111" s="185"/>
      <c r="O111" s="67"/>
      <c r="P111" s="67"/>
      <c r="Q111" s="67"/>
      <c r="R111" s="67"/>
      <c r="S111" s="67"/>
      <c r="T111" s="68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T111" s="20" t="s">
        <v>152</v>
      </c>
      <c r="AU111" s="20" t="s">
        <v>77</v>
      </c>
    </row>
    <row r="112" spans="1:65" s="2" customFormat="1" ht="16.5" customHeight="1">
      <c r="A112" s="37"/>
      <c r="B112" s="38"/>
      <c r="C112" s="246" t="s">
        <v>189</v>
      </c>
      <c r="D112" s="246" t="s">
        <v>381</v>
      </c>
      <c r="E112" s="247" t="s">
        <v>2437</v>
      </c>
      <c r="F112" s="248" t="s">
        <v>2438</v>
      </c>
      <c r="G112" s="249" t="s">
        <v>492</v>
      </c>
      <c r="H112" s="250">
        <v>36</v>
      </c>
      <c r="I112" s="251"/>
      <c r="J112" s="252">
        <f>ROUND(I112*H112,2)</f>
        <v>0</v>
      </c>
      <c r="K112" s="248" t="s">
        <v>19</v>
      </c>
      <c r="L112" s="253"/>
      <c r="M112" s="254" t="s">
        <v>19</v>
      </c>
      <c r="N112" s="255" t="s">
        <v>40</v>
      </c>
      <c r="O112" s="67"/>
      <c r="P112" s="177">
        <f>O112*H112</f>
        <v>0</v>
      </c>
      <c r="Q112" s="177">
        <v>0</v>
      </c>
      <c r="R112" s="177">
        <f>Q112*H112</f>
        <v>0</v>
      </c>
      <c r="S112" s="177">
        <v>0</v>
      </c>
      <c r="T112" s="178">
        <f>S112*H112</f>
        <v>0</v>
      </c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R112" s="179" t="s">
        <v>184</v>
      </c>
      <c r="AT112" s="179" t="s">
        <v>381</v>
      </c>
      <c r="AU112" s="179" t="s">
        <v>77</v>
      </c>
      <c r="AY112" s="20" t="s">
        <v>144</v>
      </c>
      <c r="BE112" s="180">
        <f>IF(N112="základní",J112,0)</f>
        <v>0</v>
      </c>
      <c r="BF112" s="180">
        <f>IF(N112="snížená",J112,0)</f>
        <v>0</v>
      </c>
      <c r="BG112" s="180">
        <f>IF(N112="zákl. přenesená",J112,0)</f>
        <v>0</v>
      </c>
      <c r="BH112" s="180">
        <f>IF(N112="sníž. přenesená",J112,0)</f>
        <v>0</v>
      </c>
      <c r="BI112" s="180">
        <f>IF(N112="nulová",J112,0)</f>
        <v>0</v>
      </c>
      <c r="BJ112" s="20" t="s">
        <v>77</v>
      </c>
      <c r="BK112" s="180">
        <f>ROUND(I112*H112,2)</f>
        <v>0</v>
      </c>
      <c r="BL112" s="20" t="s">
        <v>165</v>
      </c>
      <c r="BM112" s="179" t="s">
        <v>2439</v>
      </c>
    </row>
    <row r="113" spans="1:65" s="2" customFormat="1" ht="11.25">
      <c r="A113" s="37"/>
      <c r="B113" s="38"/>
      <c r="C113" s="39"/>
      <c r="D113" s="181" t="s">
        <v>152</v>
      </c>
      <c r="E113" s="39"/>
      <c r="F113" s="182" t="s">
        <v>2438</v>
      </c>
      <c r="G113" s="39"/>
      <c r="H113" s="39"/>
      <c r="I113" s="183"/>
      <c r="J113" s="39"/>
      <c r="K113" s="39"/>
      <c r="L113" s="42"/>
      <c r="M113" s="184"/>
      <c r="N113" s="185"/>
      <c r="O113" s="67"/>
      <c r="P113" s="67"/>
      <c r="Q113" s="67"/>
      <c r="R113" s="67"/>
      <c r="S113" s="67"/>
      <c r="T113" s="68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T113" s="20" t="s">
        <v>152</v>
      </c>
      <c r="AU113" s="20" t="s">
        <v>77</v>
      </c>
    </row>
    <row r="114" spans="1:65" s="2" customFormat="1" ht="24.2" customHeight="1">
      <c r="A114" s="37"/>
      <c r="B114" s="38"/>
      <c r="C114" s="168" t="s">
        <v>194</v>
      </c>
      <c r="D114" s="168" t="s">
        <v>145</v>
      </c>
      <c r="E114" s="169" t="s">
        <v>2440</v>
      </c>
      <c r="F114" s="170" t="s">
        <v>2441</v>
      </c>
      <c r="G114" s="171" t="s">
        <v>492</v>
      </c>
      <c r="H114" s="172">
        <v>9</v>
      </c>
      <c r="I114" s="173"/>
      <c r="J114" s="174">
        <f>ROUND(I114*H114,2)</f>
        <v>0</v>
      </c>
      <c r="K114" s="170" t="s">
        <v>19</v>
      </c>
      <c r="L114" s="42"/>
      <c r="M114" s="175" t="s">
        <v>19</v>
      </c>
      <c r="N114" s="176" t="s">
        <v>40</v>
      </c>
      <c r="O114" s="67"/>
      <c r="P114" s="177">
        <f>O114*H114</f>
        <v>0</v>
      </c>
      <c r="Q114" s="177">
        <v>0</v>
      </c>
      <c r="R114" s="177">
        <f>Q114*H114</f>
        <v>0</v>
      </c>
      <c r="S114" s="177">
        <v>0</v>
      </c>
      <c r="T114" s="178">
        <f>S114*H114</f>
        <v>0</v>
      </c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R114" s="179" t="s">
        <v>165</v>
      </c>
      <c r="AT114" s="179" t="s">
        <v>145</v>
      </c>
      <c r="AU114" s="179" t="s">
        <v>77</v>
      </c>
      <c r="AY114" s="20" t="s">
        <v>144</v>
      </c>
      <c r="BE114" s="180">
        <f>IF(N114="základní",J114,0)</f>
        <v>0</v>
      </c>
      <c r="BF114" s="180">
        <f>IF(N114="snížená",J114,0)</f>
        <v>0</v>
      </c>
      <c r="BG114" s="180">
        <f>IF(N114="zákl. přenesená",J114,0)</f>
        <v>0</v>
      </c>
      <c r="BH114" s="180">
        <f>IF(N114="sníž. přenesená",J114,0)</f>
        <v>0</v>
      </c>
      <c r="BI114" s="180">
        <f>IF(N114="nulová",J114,0)</f>
        <v>0</v>
      </c>
      <c r="BJ114" s="20" t="s">
        <v>77</v>
      </c>
      <c r="BK114" s="180">
        <f>ROUND(I114*H114,2)</f>
        <v>0</v>
      </c>
      <c r="BL114" s="20" t="s">
        <v>165</v>
      </c>
      <c r="BM114" s="179" t="s">
        <v>2442</v>
      </c>
    </row>
    <row r="115" spans="1:65" s="2" customFormat="1" ht="19.5">
      <c r="A115" s="37"/>
      <c r="B115" s="38"/>
      <c r="C115" s="39"/>
      <c r="D115" s="181" t="s">
        <v>152</v>
      </c>
      <c r="E115" s="39"/>
      <c r="F115" s="182" t="s">
        <v>2441</v>
      </c>
      <c r="G115" s="39"/>
      <c r="H115" s="39"/>
      <c r="I115" s="183"/>
      <c r="J115" s="39"/>
      <c r="K115" s="39"/>
      <c r="L115" s="42"/>
      <c r="M115" s="184"/>
      <c r="N115" s="185"/>
      <c r="O115" s="67"/>
      <c r="P115" s="67"/>
      <c r="Q115" s="67"/>
      <c r="R115" s="67"/>
      <c r="S115" s="67"/>
      <c r="T115" s="68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T115" s="20" t="s">
        <v>152</v>
      </c>
      <c r="AU115" s="20" t="s">
        <v>77</v>
      </c>
    </row>
    <row r="116" spans="1:65" s="2" customFormat="1" ht="16.5" customHeight="1">
      <c r="A116" s="37"/>
      <c r="B116" s="38"/>
      <c r="C116" s="246" t="s">
        <v>199</v>
      </c>
      <c r="D116" s="246" t="s">
        <v>381</v>
      </c>
      <c r="E116" s="247" t="s">
        <v>2443</v>
      </c>
      <c r="F116" s="248" t="s">
        <v>2444</v>
      </c>
      <c r="G116" s="249" t="s">
        <v>492</v>
      </c>
      <c r="H116" s="250">
        <v>9</v>
      </c>
      <c r="I116" s="251"/>
      <c r="J116" s="252">
        <f>ROUND(I116*H116,2)</f>
        <v>0</v>
      </c>
      <c r="K116" s="248" t="s">
        <v>19</v>
      </c>
      <c r="L116" s="253"/>
      <c r="M116" s="254" t="s">
        <v>19</v>
      </c>
      <c r="N116" s="255" t="s">
        <v>40</v>
      </c>
      <c r="O116" s="67"/>
      <c r="P116" s="177">
        <f>O116*H116</f>
        <v>0</v>
      </c>
      <c r="Q116" s="177">
        <v>0</v>
      </c>
      <c r="R116" s="177">
        <f>Q116*H116</f>
        <v>0</v>
      </c>
      <c r="S116" s="177">
        <v>0</v>
      </c>
      <c r="T116" s="178">
        <f>S116*H116</f>
        <v>0</v>
      </c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R116" s="179" t="s">
        <v>184</v>
      </c>
      <c r="AT116" s="179" t="s">
        <v>381</v>
      </c>
      <c r="AU116" s="179" t="s">
        <v>77</v>
      </c>
      <c r="AY116" s="20" t="s">
        <v>144</v>
      </c>
      <c r="BE116" s="180">
        <f>IF(N116="základní",J116,0)</f>
        <v>0</v>
      </c>
      <c r="BF116" s="180">
        <f>IF(N116="snížená",J116,0)</f>
        <v>0</v>
      </c>
      <c r="BG116" s="180">
        <f>IF(N116="zákl. přenesená",J116,0)</f>
        <v>0</v>
      </c>
      <c r="BH116" s="180">
        <f>IF(N116="sníž. přenesená",J116,0)</f>
        <v>0</v>
      </c>
      <c r="BI116" s="180">
        <f>IF(N116="nulová",J116,0)</f>
        <v>0</v>
      </c>
      <c r="BJ116" s="20" t="s">
        <v>77</v>
      </c>
      <c r="BK116" s="180">
        <f>ROUND(I116*H116,2)</f>
        <v>0</v>
      </c>
      <c r="BL116" s="20" t="s">
        <v>165</v>
      </c>
      <c r="BM116" s="179" t="s">
        <v>2445</v>
      </c>
    </row>
    <row r="117" spans="1:65" s="2" customFormat="1" ht="11.25">
      <c r="A117" s="37"/>
      <c r="B117" s="38"/>
      <c r="C117" s="39"/>
      <c r="D117" s="181" t="s">
        <v>152</v>
      </c>
      <c r="E117" s="39"/>
      <c r="F117" s="182" t="s">
        <v>2444</v>
      </c>
      <c r="G117" s="39"/>
      <c r="H117" s="39"/>
      <c r="I117" s="183"/>
      <c r="J117" s="39"/>
      <c r="K117" s="39"/>
      <c r="L117" s="42"/>
      <c r="M117" s="184"/>
      <c r="N117" s="185"/>
      <c r="O117" s="67"/>
      <c r="P117" s="67"/>
      <c r="Q117" s="67"/>
      <c r="R117" s="67"/>
      <c r="S117" s="67"/>
      <c r="T117" s="68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T117" s="20" t="s">
        <v>152</v>
      </c>
      <c r="AU117" s="20" t="s">
        <v>77</v>
      </c>
    </row>
    <row r="118" spans="1:65" s="2" customFormat="1" ht="33" customHeight="1">
      <c r="A118" s="37"/>
      <c r="B118" s="38"/>
      <c r="C118" s="168" t="s">
        <v>204</v>
      </c>
      <c r="D118" s="168" t="s">
        <v>145</v>
      </c>
      <c r="E118" s="169" t="s">
        <v>2446</v>
      </c>
      <c r="F118" s="170" t="s">
        <v>2447</v>
      </c>
      <c r="G118" s="171" t="s">
        <v>243</v>
      </c>
      <c r="H118" s="172">
        <v>120</v>
      </c>
      <c r="I118" s="173"/>
      <c r="J118" s="174">
        <f>ROUND(I118*H118,2)</f>
        <v>0</v>
      </c>
      <c r="K118" s="170" t="s">
        <v>19</v>
      </c>
      <c r="L118" s="42"/>
      <c r="M118" s="175" t="s">
        <v>19</v>
      </c>
      <c r="N118" s="176" t="s">
        <v>40</v>
      </c>
      <c r="O118" s="67"/>
      <c r="P118" s="177">
        <f>O118*H118</f>
        <v>0</v>
      </c>
      <c r="Q118" s="177">
        <v>0</v>
      </c>
      <c r="R118" s="177">
        <f>Q118*H118</f>
        <v>0</v>
      </c>
      <c r="S118" s="177">
        <v>0</v>
      </c>
      <c r="T118" s="178">
        <f>S118*H118</f>
        <v>0</v>
      </c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R118" s="179" t="s">
        <v>165</v>
      </c>
      <c r="AT118" s="179" t="s">
        <v>145</v>
      </c>
      <c r="AU118" s="179" t="s">
        <v>77</v>
      </c>
      <c r="AY118" s="20" t="s">
        <v>144</v>
      </c>
      <c r="BE118" s="180">
        <f>IF(N118="základní",J118,0)</f>
        <v>0</v>
      </c>
      <c r="BF118" s="180">
        <f>IF(N118="snížená",J118,0)</f>
        <v>0</v>
      </c>
      <c r="BG118" s="180">
        <f>IF(N118="zákl. přenesená",J118,0)</f>
        <v>0</v>
      </c>
      <c r="BH118" s="180">
        <f>IF(N118="sníž. přenesená",J118,0)</f>
        <v>0</v>
      </c>
      <c r="BI118" s="180">
        <f>IF(N118="nulová",J118,0)</f>
        <v>0</v>
      </c>
      <c r="BJ118" s="20" t="s">
        <v>77</v>
      </c>
      <c r="BK118" s="180">
        <f>ROUND(I118*H118,2)</f>
        <v>0</v>
      </c>
      <c r="BL118" s="20" t="s">
        <v>165</v>
      </c>
      <c r="BM118" s="179" t="s">
        <v>2448</v>
      </c>
    </row>
    <row r="119" spans="1:65" s="2" customFormat="1" ht="19.5">
      <c r="A119" s="37"/>
      <c r="B119" s="38"/>
      <c r="C119" s="39"/>
      <c r="D119" s="181" t="s">
        <v>152</v>
      </c>
      <c r="E119" s="39"/>
      <c r="F119" s="182" t="s">
        <v>2447</v>
      </c>
      <c r="G119" s="39"/>
      <c r="H119" s="39"/>
      <c r="I119" s="183"/>
      <c r="J119" s="39"/>
      <c r="K119" s="39"/>
      <c r="L119" s="42"/>
      <c r="M119" s="184"/>
      <c r="N119" s="185"/>
      <c r="O119" s="67"/>
      <c r="P119" s="67"/>
      <c r="Q119" s="67"/>
      <c r="R119" s="67"/>
      <c r="S119" s="67"/>
      <c r="T119" s="68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T119" s="20" t="s">
        <v>152</v>
      </c>
      <c r="AU119" s="20" t="s">
        <v>77</v>
      </c>
    </row>
    <row r="120" spans="1:65" s="2" customFormat="1" ht="16.5" customHeight="1">
      <c r="A120" s="37"/>
      <c r="B120" s="38"/>
      <c r="C120" s="246" t="s">
        <v>209</v>
      </c>
      <c r="D120" s="246" t="s">
        <v>381</v>
      </c>
      <c r="E120" s="247" t="s">
        <v>2449</v>
      </c>
      <c r="F120" s="248" t="s">
        <v>2450</v>
      </c>
      <c r="G120" s="249" t="s">
        <v>381</v>
      </c>
      <c r="H120" s="250">
        <v>120</v>
      </c>
      <c r="I120" s="251"/>
      <c r="J120" s="252">
        <f>ROUND(I120*H120,2)</f>
        <v>0</v>
      </c>
      <c r="K120" s="248" t="s">
        <v>19</v>
      </c>
      <c r="L120" s="253"/>
      <c r="M120" s="254" t="s">
        <v>19</v>
      </c>
      <c r="N120" s="255" t="s">
        <v>40</v>
      </c>
      <c r="O120" s="67"/>
      <c r="P120" s="177">
        <f>O120*H120</f>
        <v>0</v>
      </c>
      <c r="Q120" s="177">
        <v>0</v>
      </c>
      <c r="R120" s="177">
        <f>Q120*H120</f>
        <v>0</v>
      </c>
      <c r="S120" s="177">
        <v>0</v>
      </c>
      <c r="T120" s="178">
        <f>S120*H120</f>
        <v>0</v>
      </c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R120" s="179" t="s">
        <v>184</v>
      </c>
      <c r="AT120" s="179" t="s">
        <v>381</v>
      </c>
      <c r="AU120" s="179" t="s">
        <v>77</v>
      </c>
      <c r="AY120" s="20" t="s">
        <v>144</v>
      </c>
      <c r="BE120" s="180">
        <f>IF(N120="základní",J120,0)</f>
        <v>0</v>
      </c>
      <c r="BF120" s="180">
        <f>IF(N120="snížená",J120,0)</f>
        <v>0</v>
      </c>
      <c r="BG120" s="180">
        <f>IF(N120="zákl. přenesená",J120,0)</f>
        <v>0</v>
      </c>
      <c r="BH120" s="180">
        <f>IF(N120="sníž. přenesená",J120,0)</f>
        <v>0</v>
      </c>
      <c r="BI120" s="180">
        <f>IF(N120="nulová",J120,0)</f>
        <v>0</v>
      </c>
      <c r="BJ120" s="20" t="s">
        <v>77</v>
      </c>
      <c r="BK120" s="180">
        <f>ROUND(I120*H120,2)</f>
        <v>0</v>
      </c>
      <c r="BL120" s="20" t="s">
        <v>165</v>
      </c>
      <c r="BM120" s="179" t="s">
        <v>2451</v>
      </c>
    </row>
    <row r="121" spans="1:65" s="2" customFormat="1" ht="11.25">
      <c r="A121" s="37"/>
      <c r="B121" s="38"/>
      <c r="C121" s="39"/>
      <c r="D121" s="181" t="s">
        <v>152</v>
      </c>
      <c r="E121" s="39"/>
      <c r="F121" s="182" t="s">
        <v>2450</v>
      </c>
      <c r="G121" s="39"/>
      <c r="H121" s="39"/>
      <c r="I121" s="183"/>
      <c r="J121" s="39"/>
      <c r="K121" s="39"/>
      <c r="L121" s="42"/>
      <c r="M121" s="184"/>
      <c r="N121" s="185"/>
      <c r="O121" s="67"/>
      <c r="P121" s="67"/>
      <c r="Q121" s="67"/>
      <c r="R121" s="67"/>
      <c r="S121" s="67"/>
      <c r="T121" s="68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T121" s="20" t="s">
        <v>152</v>
      </c>
      <c r="AU121" s="20" t="s">
        <v>77</v>
      </c>
    </row>
    <row r="122" spans="1:65" s="2" customFormat="1" ht="21.75" customHeight="1">
      <c r="A122" s="37"/>
      <c r="B122" s="38"/>
      <c r="C122" s="168" t="s">
        <v>313</v>
      </c>
      <c r="D122" s="168" t="s">
        <v>145</v>
      </c>
      <c r="E122" s="169" t="s">
        <v>2452</v>
      </c>
      <c r="F122" s="170" t="s">
        <v>2453</v>
      </c>
      <c r="G122" s="171" t="s">
        <v>243</v>
      </c>
      <c r="H122" s="172">
        <v>197</v>
      </c>
      <c r="I122" s="173"/>
      <c r="J122" s="174">
        <f>ROUND(I122*H122,2)</f>
        <v>0</v>
      </c>
      <c r="K122" s="170" t="s">
        <v>19</v>
      </c>
      <c r="L122" s="42"/>
      <c r="M122" s="175" t="s">
        <v>19</v>
      </c>
      <c r="N122" s="176" t="s">
        <v>40</v>
      </c>
      <c r="O122" s="67"/>
      <c r="P122" s="177">
        <f>O122*H122</f>
        <v>0</v>
      </c>
      <c r="Q122" s="177">
        <v>0</v>
      </c>
      <c r="R122" s="177">
        <f>Q122*H122</f>
        <v>0</v>
      </c>
      <c r="S122" s="177">
        <v>0</v>
      </c>
      <c r="T122" s="178">
        <f>S122*H122</f>
        <v>0</v>
      </c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R122" s="179" t="s">
        <v>165</v>
      </c>
      <c r="AT122" s="179" t="s">
        <v>145</v>
      </c>
      <c r="AU122" s="179" t="s">
        <v>77</v>
      </c>
      <c r="AY122" s="20" t="s">
        <v>144</v>
      </c>
      <c r="BE122" s="180">
        <f>IF(N122="základní",J122,0)</f>
        <v>0</v>
      </c>
      <c r="BF122" s="180">
        <f>IF(N122="snížená",J122,0)</f>
        <v>0</v>
      </c>
      <c r="BG122" s="180">
        <f>IF(N122="zákl. přenesená",J122,0)</f>
        <v>0</v>
      </c>
      <c r="BH122" s="180">
        <f>IF(N122="sníž. přenesená",J122,0)</f>
        <v>0</v>
      </c>
      <c r="BI122" s="180">
        <f>IF(N122="nulová",J122,0)</f>
        <v>0</v>
      </c>
      <c r="BJ122" s="20" t="s">
        <v>77</v>
      </c>
      <c r="BK122" s="180">
        <f>ROUND(I122*H122,2)</f>
        <v>0</v>
      </c>
      <c r="BL122" s="20" t="s">
        <v>165</v>
      </c>
      <c r="BM122" s="179" t="s">
        <v>2454</v>
      </c>
    </row>
    <row r="123" spans="1:65" s="2" customFormat="1" ht="11.25">
      <c r="A123" s="37"/>
      <c r="B123" s="38"/>
      <c r="C123" s="39"/>
      <c r="D123" s="181" t="s">
        <v>152</v>
      </c>
      <c r="E123" s="39"/>
      <c r="F123" s="182" t="s">
        <v>2453</v>
      </c>
      <c r="G123" s="39"/>
      <c r="H123" s="39"/>
      <c r="I123" s="183"/>
      <c r="J123" s="39"/>
      <c r="K123" s="39"/>
      <c r="L123" s="42"/>
      <c r="M123" s="184"/>
      <c r="N123" s="185"/>
      <c r="O123" s="67"/>
      <c r="P123" s="67"/>
      <c r="Q123" s="67"/>
      <c r="R123" s="67"/>
      <c r="S123" s="67"/>
      <c r="T123" s="68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T123" s="20" t="s">
        <v>152</v>
      </c>
      <c r="AU123" s="20" t="s">
        <v>77</v>
      </c>
    </row>
    <row r="124" spans="1:65" s="2" customFormat="1" ht="24.2" customHeight="1">
      <c r="A124" s="37"/>
      <c r="B124" s="38"/>
      <c r="C124" s="246" t="s">
        <v>8</v>
      </c>
      <c r="D124" s="246" t="s">
        <v>381</v>
      </c>
      <c r="E124" s="247" t="s">
        <v>2455</v>
      </c>
      <c r="F124" s="248" t="s">
        <v>2456</v>
      </c>
      <c r="G124" s="249" t="s">
        <v>243</v>
      </c>
      <c r="H124" s="250">
        <v>197</v>
      </c>
      <c r="I124" s="251"/>
      <c r="J124" s="252">
        <f>ROUND(I124*H124,2)</f>
        <v>0</v>
      </c>
      <c r="K124" s="248" t="s">
        <v>19</v>
      </c>
      <c r="L124" s="253"/>
      <c r="M124" s="254" t="s">
        <v>19</v>
      </c>
      <c r="N124" s="255" t="s">
        <v>40</v>
      </c>
      <c r="O124" s="67"/>
      <c r="P124" s="177">
        <f>O124*H124</f>
        <v>0</v>
      </c>
      <c r="Q124" s="177">
        <v>0</v>
      </c>
      <c r="R124" s="177">
        <f>Q124*H124</f>
        <v>0</v>
      </c>
      <c r="S124" s="177">
        <v>0</v>
      </c>
      <c r="T124" s="178">
        <f>S124*H124</f>
        <v>0</v>
      </c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R124" s="179" t="s">
        <v>184</v>
      </c>
      <c r="AT124" s="179" t="s">
        <v>381</v>
      </c>
      <c r="AU124" s="179" t="s">
        <v>77</v>
      </c>
      <c r="AY124" s="20" t="s">
        <v>144</v>
      </c>
      <c r="BE124" s="180">
        <f>IF(N124="základní",J124,0)</f>
        <v>0</v>
      </c>
      <c r="BF124" s="180">
        <f>IF(N124="snížená",J124,0)</f>
        <v>0</v>
      </c>
      <c r="BG124" s="180">
        <f>IF(N124="zákl. přenesená",J124,0)</f>
        <v>0</v>
      </c>
      <c r="BH124" s="180">
        <f>IF(N124="sníž. přenesená",J124,0)</f>
        <v>0</v>
      </c>
      <c r="BI124" s="180">
        <f>IF(N124="nulová",J124,0)</f>
        <v>0</v>
      </c>
      <c r="BJ124" s="20" t="s">
        <v>77</v>
      </c>
      <c r="BK124" s="180">
        <f>ROUND(I124*H124,2)</f>
        <v>0</v>
      </c>
      <c r="BL124" s="20" t="s">
        <v>165</v>
      </c>
      <c r="BM124" s="179" t="s">
        <v>2457</v>
      </c>
    </row>
    <row r="125" spans="1:65" s="2" customFormat="1" ht="11.25">
      <c r="A125" s="37"/>
      <c r="B125" s="38"/>
      <c r="C125" s="39"/>
      <c r="D125" s="181" t="s">
        <v>152</v>
      </c>
      <c r="E125" s="39"/>
      <c r="F125" s="182" t="s">
        <v>2456</v>
      </c>
      <c r="G125" s="39"/>
      <c r="H125" s="39"/>
      <c r="I125" s="183"/>
      <c r="J125" s="39"/>
      <c r="K125" s="39"/>
      <c r="L125" s="42"/>
      <c r="M125" s="184"/>
      <c r="N125" s="185"/>
      <c r="O125" s="67"/>
      <c r="P125" s="67"/>
      <c r="Q125" s="67"/>
      <c r="R125" s="67"/>
      <c r="S125" s="67"/>
      <c r="T125" s="68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T125" s="20" t="s">
        <v>152</v>
      </c>
      <c r="AU125" s="20" t="s">
        <v>77</v>
      </c>
    </row>
    <row r="126" spans="1:65" s="2" customFormat="1" ht="21.75" customHeight="1">
      <c r="A126" s="37"/>
      <c r="B126" s="38"/>
      <c r="C126" s="168" t="s">
        <v>408</v>
      </c>
      <c r="D126" s="168" t="s">
        <v>145</v>
      </c>
      <c r="E126" s="169" t="s">
        <v>2458</v>
      </c>
      <c r="F126" s="170" t="s">
        <v>2459</v>
      </c>
      <c r="G126" s="171" t="s">
        <v>2222</v>
      </c>
      <c r="H126" s="172">
        <v>0.2</v>
      </c>
      <c r="I126" s="173"/>
      <c r="J126" s="174">
        <f>ROUND(I126*H126,2)</f>
        <v>0</v>
      </c>
      <c r="K126" s="170" t="s">
        <v>19</v>
      </c>
      <c r="L126" s="42"/>
      <c r="M126" s="175" t="s">
        <v>19</v>
      </c>
      <c r="N126" s="176" t="s">
        <v>40</v>
      </c>
      <c r="O126" s="67"/>
      <c r="P126" s="177">
        <f>O126*H126</f>
        <v>0</v>
      </c>
      <c r="Q126" s="177">
        <v>0</v>
      </c>
      <c r="R126" s="177">
        <f>Q126*H126</f>
        <v>0</v>
      </c>
      <c r="S126" s="177">
        <v>0</v>
      </c>
      <c r="T126" s="178">
        <f>S126*H126</f>
        <v>0</v>
      </c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R126" s="179" t="s">
        <v>165</v>
      </c>
      <c r="AT126" s="179" t="s">
        <v>145</v>
      </c>
      <c r="AU126" s="179" t="s">
        <v>77</v>
      </c>
      <c r="AY126" s="20" t="s">
        <v>144</v>
      </c>
      <c r="BE126" s="180">
        <f>IF(N126="základní",J126,0)</f>
        <v>0</v>
      </c>
      <c r="BF126" s="180">
        <f>IF(N126="snížená",J126,0)</f>
        <v>0</v>
      </c>
      <c r="BG126" s="180">
        <f>IF(N126="zákl. přenesená",J126,0)</f>
        <v>0</v>
      </c>
      <c r="BH126" s="180">
        <f>IF(N126="sníž. přenesená",J126,0)</f>
        <v>0</v>
      </c>
      <c r="BI126" s="180">
        <f>IF(N126="nulová",J126,0)</f>
        <v>0</v>
      </c>
      <c r="BJ126" s="20" t="s">
        <v>77</v>
      </c>
      <c r="BK126" s="180">
        <f>ROUND(I126*H126,2)</f>
        <v>0</v>
      </c>
      <c r="BL126" s="20" t="s">
        <v>165</v>
      </c>
      <c r="BM126" s="179" t="s">
        <v>2460</v>
      </c>
    </row>
    <row r="127" spans="1:65" s="2" customFormat="1" ht="11.25">
      <c r="A127" s="37"/>
      <c r="B127" s="38"/>
      <c r="C127" s="39"/>
      <c r="D127" s="181" t="s">
        <v>152</v>
      </c>
      <c r="E127" s="39"/>
      <c r="F127" s="182" t="s">
        <v>2459</v>
      </c>
      <c r="G127" s="39"/>
      <c r="H127" s="39"/>
      <c r="I127" s="183"/>
      <c r="J127" s="39"/>
      <c r="K127" s="39"/>
      <c r="L127" s="42"/>
      <c r="M127" s="184"/>
      <c r="N127" s="185"/>
      <c r="O127" s="67"/>
      <c r="P127" s="67"/>
      <c r="Q127" s="67"/>
      <c r="R127" s="67"/>
      <c r="S127" s="67"/>
      <c r="T127" s="68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T127" s="20" t="s">
        <v>152</v>
      </c>
      <c r="AU127" s="20" t="s">
        <v>77</v>
      </c>
    </row>
    <row r="128" spans="1:65" s="2" customFormat="1" ht="16.5" customHeight="1">
      <c r="A128" s="37"/>
      <c r="B128" s="38"/>
      <c r="C128" s="168" t="s">
        <v>415</v>
      </c>
      <c r="D128" s="168" t="s">
        <v>145</v>
      </c>
      <c r="E128" s="169" t="s">
        <v>2461</v>
      </c>
      <c r="F128" s="170" t="s">
        <v>2462</v>
      </c>
      <c r="G128" s="171" t="s">
        <v>492</v>
      </c>
      <c r="H128" s="172">
        <v>9</v>
      </c>
      <c r="I128" s="173"/>
      <c r="J128" s="174">
        <f>ROUND(I128*H128,2)</f>
        <v>0</v>
      </c>
      <c r="K128" s="170" t="s">
        <v>19</v>
      </c>
      <c r="L128" s="42"/>
      <c r="M128" s="175" t="s">
        <v>19</v>
      </c>
      <c r="N128" s="176" t="s">
        <v>40</v>
      </c>
      <c r="O128" s="67"/>
      <c r="P128" s="177">
        <f>O128*H128</f>
        <v>0</v>
      </c>
      <c r="Q128" s="177">
        <v>0</v>
      </c>
      <c r="R128" s="177">
        <f>Q128*H128</f>
        <v>0</v>
      </c>
      <c r="S128" s="177">
        <v>0</v>
      </c>
      <c r="T128" s="178">
        <f>S128*H128</f>
        <v>0</v>
      </c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R128" s="179" t="s">
        <v>165</v>
      </c>
      <c r="AT128" s="179" t="s">
        <v>145</v>
      </c>
      <c r="AU128" s="179" t="s">
        <v>77</v>
      </c>
      <c r="AY128" s="20" t="s">
        <v>144</v>
      </c>
      <c r="BE128" s="180">
        <f>IF(N128="základní",J128,0)</f>
        <v>0</v>
      </c>
      <c r="BF128" s="180">
        <f>IF(N128="snížená",J128,0)</f>
        <v>0</v>
      </c>
      <c r="BG128" s="180">
        <f>IF(N128="zákl. přenesená",J128,0)</f>
        <v>0</v>
      </c>
      <c r="BH128" s="180">
        <f>IF(N128="sníž. přenesená",J128,0)</f>
        <v>0</v>
      </c>
      <c r="BI128" s="180">
        <f>IF(N128="nulová",J128,0)</f>
        <v>0</v>
      </c>
      <c r="BJ128" s="20" t="s">
        <v>77</v>
      </c>
      <c r="BK128" s="180">
        <f>ROUND(I128*H128,2)</f>
        <v>0</v>
      </c>
      <c r="BL128" s="20" t="s">
        <v>165</v>
      </c>
      <c r="BM128" s="179" t="s">
        <v>2463</v>
      </c>
    </row>
    <row r="129" spans="1:65" s="2" customFormat="1" ht="11.25">
      <c r="A129" s="37"/>
      <c r="B129" s="38"/>
      <c r="C129" s="39"/>
      <c r="D129" s="181" t="s">
        <v>152</v>
      </c>
      <c r="E129" s="39"/>
      <c r="F129" s="182" t="s">
        <v>2462</v>
      </c>
      <c r="G129" s="39"/>
      <c r="H129" s="39"/>
      <c r="I129" s="183"/>
      <c r="J129" s="39"/>
      <c r="K129" s="39"/>
      <c r="L129" s="42"/>
      <c r="M129" s="184"/>
      <c r="N129" s="185"/>
      <c r="O129" s="67"/>
      <c r="P129" s="67"/>
      <c r="Q129" s="67"/>
      <c r="R129" s="67"/>
      <c r="S129" s="67"/>
      <c r="T129" s="68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T129" s="20" t="s">
        <v>152</v>
      </c>
      <c r="AU129" s="20" t="s">
        <v>77</v>
      </c>
    </row>
    <row r="130" spans="1:65" s="2" customFormat="1" ht="16.5" customHeight="1">
      <c r="A130" s="37"/>
      <c r="B130" s="38"/>
      <c r="C130" s="168" t="s">
        <v>422</v>
      </c>
      <c r="D130" s="168" t="s">
        <v>145</v>
      </c>
      <c r="E130" s="169" t="s">
        <v>2464</v>
      </c>
      <c r="F130" s="170" t="s">
        <v>2465</v>
      </c>
      <c r="G130" s="171" t="s">
        <v>492</v>
      </c>
      <c r="H130" s="172">
        <v>9</v>
      </c>
      <c r="I130" s="173"/>
      <c r="J130" s="174">
        <f>ROUND(I130*H130,2)</f>
        <v>0</v>
      </c>
      <c r="K130" s="170" t="s">
        <v>19</v>
      </c>
      <c r="L130" s="42"/>
      <c r="M130" s="175" t="s">
        <v>19</v>
      </c>
      <c r="N130" s="176" t="s">
        <v>40</v>
      </c>
      <c r="O130" s="67"/>
      <c r="P130" s="177">
        <f>O130*H130</f>
        <v>0</v>
      </c>
      <c r="Q130" s="177">
        <v>0</v>
      </c>
      <c r="R130" s="177">
        <f>Q130*H130</f>
        <v>0</v>
      </c>
      <c r="S130" s="177">
        <v>0</v>
      </c>
      <c r="T130" s="178">
        <f>S130*H130</f>
        <v>0</v>
      </c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R130" s="179" t="s">
        <v>165</v>
      </c>
      <c r="AT130" s="179" t="s">
        <v>145</v>
      </c>
      <c r="AU130" s="179" t="s">
        <v>77</v>
      </c>
      <c r="AY130" s="20" t="s">
        <v>144</v>
      </c>
      <c r="BE130" s="180">
        <f>IF(N130="základní",J130,0)</f>
        <v>0</v>
      </c>
      <c r="BF130" s="180">
        <f>IF(N130="snížená",J130,0)</f>
        <v>0</v>
      </c>
      <c r="BG130" s="180">
        <f>IF(N130="zákl. přenesená",J130,0)</f>
        <v>0</v>
      </c>
      <c r="BH130" s="180">
        <f>IF(N130="sníž. přenesená",J130,0)</f>
        <v>0</v>
      </c>
      <c r="BI130" s="180">
        <f>IF(N130="nulová",J130,0)</f>
        <v>0</v>
      </c>
      <c r="BJ130" s="20" t="s">
        <v>77</v>
      </c>
      <c r="BK130" s="180">
        <f>ROUND(I130*H130,2)</f>
        <v>0</v>
      </c>
      <c r="BL130" s="20" t="s">
        <v>165</v>
      </c>
      <c r="BM130" s="179" t="s">
        <v>2466</v>
      </c>
    </row>
    <row r="131" spans="1:65" s="2" customFormat="1" ht="11.25">
      <c r="A131" s="37"/>
      <c r="B131" s="38"/>
      <c r="C131" s="39"/>
      <c r="D131" s="181" t="s">
        <v>152</v>
      </c>
      <c r="E131" s="39"/>
      <c r="F131" s="182" t="s">
        <v>2465</v>
      </c>
      <c r="G131" s="39"/>
      <c r="H131" s="39"/>
      <c r="I131" s="183"/>
      <c r="J131" s="39"/>
      <c r="K131" s="39"/>
      <c r="L131" s="42"/>
      <c r="M131" s="184"/>
      <c r="N131" s="185"/>
      <c r="O131" s="67"/>
      <c r="P131" s="67"/>
      <c r="Q131" s="67"/>
      <c r="R131" s="67"/>
      <c r="S131" s="67"/>
      <c r="T131" s="68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T131" s="20" t="s">
        <v>152</v>
      </c>
      <c r="AU131" s="20" t="s">
        <v>77</v>
      </c>
    </row>
    <row r="132" spans="1:65" s="2" customFormat="1" ht="24.2" customHeight="1">
      <c r="A132" s="37"/>
      <c r="B132" s="38"/>
      <c r="C132" s="168" t="s">
        <v>428</v>
      </c>
      <c r="D132" s="168" t="s">
        <v>145</v>
      </c>
      <c r="E132" s="169" t="s">
        <v>2467</v>
      </c>
      <c r="F132" s="170" t="s">
        <v>2468</v>
      </c>
      <c r="G132" s="171" t="s">
        <v>492</v>
      </c>
      <c r="H132" s="172">
        <v>9</v>
      </c>
      <c r="I132" s="173"/>
      <c r="J132" s="174">
        <f>ROUND(I132*H132,2)</f>
        <v>0</v>
      </c>
      <c r="K132" s="170" t="s">
        <v>19</v>
      </c>
      <c r="L132" s="42"/>
      <c r="M132" s="175" t="s">
        <v>19</v>
      </c>
      <c r="N132" s="176" t="s">
        <v>40</v>
      </c>
      <c r="O132" s="67"/>
      <c r="P132" s="177">
        <f>O132*H132</f>
        <v>0</v>
      </c>
      <c r="Q132" s="177">
        <v>0</v>
      </c>
      <c r="R132" s="177">
        <f>Q132*H132</f>
        <v>0</v>
      </c>
      <c r="S132" s="177">
        <v>0</v>
      </c>
      <c r="T132" s="178">
        <f>S132*H132</f>
        <v>0</v>
      </c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R132" s="179" t="s">
        <v>165</v>
      </c>
      <c r="AT132" s="179" t="s">
        <v>145</v>
      </c>
      <c r="AU132" s="179" t="s">
        <v>77</v>
      </c>
      <c r="AY132" s="20" t="s">
        <v>144</v>
      </c>
      <c r="BE132" s="180">
        <f>IF(N132="základní",J132,0)</f>
        <v>0</v>
      </c>
      <c r="BF132" s="180">
        <f>IF(N132="snížená",J132,0)</f>
        <v>0</v>
      </c>
      <c r="BG132" s="180">
        <f>IF(N132="zákl. přenesená",J132,0)</f>
        <v>0</v>
      </c>
      <c r="BH132" s="180">
        <f>IF(N132="sníž. přenesená",J132,0)</f>
        <v>0</v>
      </c>
      <c r="BI132" s="180">
        <f>IF(N132="nulová",J132,0)</f>
        <v>0</v>
      </c>
      <c r="BJ132" s="20" t="s">
        <v>77</v>
      </c>
      <c r="BK132" s="180">
        <f>ROUND(I132*H132,2)</f>
        <v>0</v>
      </c>
      <c r="BL132" s="20" t="s">
        <v>165</v>
      </c>
      <c r="BM132" s="179" t="s">
        <v>2469</v>
      </c>
    </row>
    <row r="133" spans="1:65" s="2" customFormat="1" ht="19.5">
      <c r="A133" s="37"/>
      <c r="B133" s="38"/>
      <c r="C133" s="39"/>
      <c r="D133" s="181" t="s">
        <v>152</v>
      </c>
      <c r="E133" s="39"/>
      <c r="F133" s="182" t="s">
        <v>2468</v>
      </c>
      <c r="G133" s="39"/>
      <c r="H133" s="39"/>
      <c r="I133" s="183"/>
      <c r="J133" s="39"/>
      <c r="K133" s="39"/>
      <c r="L133" s="42"/>
      <c r="M133" s="184"/>
      <c r="N133" s="185"/>
      <c r="O133" s="67"/>
      <c r="P133" s="67"/>
      <c r="Q133" s="67"/>
      <c r="R133" s="67"/>
      <c r="S133" s="67"/>
      <c r="T133" s="68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T133" s="20" t="s">
        <v>152</v>
      </c>
      <c r="AU133" s="20" t="s">
        <v>77</v>
      </c>
    </row>
    <row r="134" spans="1:65" s="2" customFormat="1" ht="24.2" customHeight="1">
      <c r="A134" s="37"/>
      <c r="B134" s="38"/>
      <c r="C134" s="168" t="s">
        <v>268</v>
      </c>
      <c r="D134" s="168" t="s">
        <v>145</v>
      </c>
      <c r="E134" s="169" t="s">
        <v>2470</v>
      </c>
      <c r="F134" s="170" t="s">
        <v>2471</v>
      </c>
      <c r="G134" s="171" t="s">
        <v>243</v>
      </c>
      <c r="H134" s="172">
        <v>325</v>
      </c>
      <c r="I134" s="173"/>
      <c r="J134" s="174">
        <f>ROUND(I134*H134,2)</f>
        <v>0</v>
      </c>
      <c r="K134" s="170" t="s">
        <v>19</v>
      </c>
      <c r="L134" s="42"/>
      <c r="M134" s="175" t="s">
        <v>19</v>
      </c>
      <c r="N134" s="176" t="s">
        <v>40</v>
      </c>
      <c r="O134" s="67"/>
      <c r="P134" s="177">
        <f>O134*H134</f>
        <v>0</v>
      </c>
      <c r="Q134" s="177">
        <v>0</v>
      </c>
      <c r="R134" s="177">
        <f>Q134*H134</f>
        <v>0</v>
      </c>
      <c r="S134" s="177">
        <v>0</v>
      </c>
      <c r="T134" s="178">
        <f>S134*H134</f>
        <v>0</v>
      </c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R134" s="179" t="s">
        <v>165</v>
      </c>
      <c r="AT134" s="179" t="s">
        <v>145</v>
      </c>
      <c r="AU134" s="179" t="s">
        <v>77</v>
      </c>
      <c r="AY134" s="20" t="s">
        <v>144</v>
      </c>
      <c r="BE134" s="180">
        <f>IF(N134="základní",J134,0)</f>
        <v>0</v>
      </c>
      <c r="BF134" s="180">
        <f>IF(N134="snížená",J134,0)</f>
        <v>0</v>
      </c>
      <c r="BG134" s="180">
        <f>IF(N134="zákl. přenesená",J134,0)</f>
        <v>0</v>
      </c>
      <c r="BH134" s="180">
        <f>IF(N134="sníž. přenesená",J134,0)</f>
        <v>0</v>
      </c>
      <c r="BI134" s="180">
        <f>IF(N134="nulová",J134,0)</f>
        <v>0</v>
      </c>
      <c r="BJ134" s="20" t="s">
        <v>77</v>
      </c>
      <c r="BK134" s="180">
        <f>ROUND(I134*H134,2)</f>
        <v>0</v>
      </c>
      <c r="BL134" s="20" t="s">
        <v>165</v>
      </c>
      <c r="BM134" s="179" t="s">
        <v>2472</v>
      </c>
    </row>
    <row r="135" spans="1:65" s="2" customFormat="1" ht="19.5">
      <c r="A135" s="37"/>
      <c r="B135" s="38"/>
      <c r="C135" s="39"/>
      <c r="D135" s="181" t="s">
        <v>152</v>
      </c>
      <c r="E135" s="39"/>
      <c r="F135" s="182" t="s">
        <v>2471</v>
      </c>
      <c r="G135" s="39"/>
      <c r="H135" s="39"/>
      <c r="I135" s="183"/>
      <c r="J135" s="39"/>
      <c r="K135" s="39"/>
      <c r="L135" s="42"/>
      <c r="M135" s="184"/>
      <c r="N135" s="185"/>
      <c r="O135" s="67"/>
      <c r="P135" s="67"/>
      <c r="Q135" s="67"/>
      <c r="R135" s="67"/>
      <c r="S135" s="67"/>
      <c r="T135" s="68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T135" s="20" t="s">
        <v>152</v>
      </c>
      <c r="AU135" s="20" t="s">
        <v>77</v>
      </c>
    </row>
    <row r="136" spans="1:65" s="2" customFormat="1" ht="24.2" customHeight="1">
      <c r="A136" s="37"/>
      <c r="B136" s="38"/>
      <c r="C136" s="168" t="s">
        <v>7</v>
      </c>
      <c r="D136" s="168" t="s">
        <v>145</v>
      </c>
      <c r="E136" s="169" t="s">
        <v>2473</v>
      </c>
      <c r="F136" s="170" t="s">
        <v>2474</v>
      </c>
      <c r="G136" s="171" t="s">
        <v>243</v>
      </c>
      <c r="H136" s="172">
        <v>325</v>
      </c>
      <c r="I136" s="173"/>
      <c r="J136" s="174">
        <f>ROUND(I136*H136,2)</f>
        <v>0</v>
      </c>
      <c r="K136" s="170" t="s">
        <v>19</v>
      </c>
      <c r="L136" s="42"/>
      <c r="M136" s="175" t="s">
        <v>19</v>
      </c>
      <c r="N136" s="176" t="s">
        <v>40</v>
      </c>
      <c r="O136" s="67"/>
      <c r="P136" s="177">
        <f>O136*H136</f>
        <v>0</v>
      </c>
      <c r="Q136" s="177">
        <v>0</v>
      </c>
      <c r="R136" s="177">
        <f>Q136*H136</f>
        <v>0</v>
      </c>
      <c r="S136" s="177">
        <v>0</v>
      </c>
      <c r="T136" s="178">
        <f>S136*H136</f>
        <v>0</v>
      </c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R136" s="179" t="s">
        <v>165</v>
      </c>
      <c r="AT136" s="179" t="s">
        <v>145</v>
      </c>
      <c r="AU136" s="179" t="s">
        <v>77</v>
      </c>
      <c r="AY136" s="20" t="s">
        <v>144</v>
      </c>
      <c r="BE136" s="180">
        <f>IF(N136="základní",J136,0)</f>
        <v>0</v>
      </c>
      <c r="BF136" s="180">
        <f>IF(N136="snížená",J136,0)</f>
        <v>0</v>
      </c>
      <c r="BG136" s="180">
        <f>IF(N136="zákl. přenesená",J136,0)</f>
        <v>0</v>
      </c>
      <c r="BH136" s="180">
        <f>IF(N136="sníž. přenesená",J136,0)</f>
        <v>0</v>
      </c>
      <c r="BI136" s="180">
        <f>IF(N136="nulová",J136,0)</f>
        <v>0</v>
      </c>
      <c r="BJ136" s="20" t="s">
        <v>77</v>
      </c>
      <c r="BK136" s="180">
        <f>ROUND(I136*H136,2)</f>
        <v>0</v>
      </c>
      <c r="BL136" s="20" t="s">
        <v>165</v>
      </c>
      <c r="BM136" s="179" t="s">
        <v>2475</v>
      </c>
    </row>
    <row r="137" spans="1:65" s="2" customFormat="1" ht="11.25">
      <c r="A137" s="37"/>
      <c r="B137" s="38"/>
      <c r="C137" s="39"/>
      <c r="D137" s="181" t="s">
        <v>152</v>
      </c>
      <c r="E137" s="39"/>
      <c r="F137" s="182" t="s">
        <v>2474</v>
      </c>
      <c r="G137" s="39"/>
      <c r="H137" s="39"/>
      <c r="I137" s="183"/>
      <c r="J137" s="39"/>
      <c r="K137" s="39"/>
      <c r="L137" s="42"/>
      <c r="M137" s="184"/>
      <c r="N137" s="185"/>
      <c r="O137" s="67"/>
      <c r="P137" s="67"/>
      <c r="Q137" s="67"/>
      <c r="R137" s="67"/>
      <c r="S137" s="67"/>
      <c r="T137" s="68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T137" s="20" t="s">
        <v>152</v>
      </c>
      <c r="AU137" s="20" t="s">
        <v>77</v>
      </c>
    </row>
    <row r="138" spans="1:65" s="2" customFormat="1" ht="33" customHeight="1">
      <c r="A138" s="37"/>
      <c r="B138" s="38"/>
      <c r="C138" s="168" t="s">
        <v>441</v>
      </c>
      <c r="D138" s="168" t="s">
        <v>145</v>
      </c>
      <c r="E138" s="169" t="s">
        <v>2476</v>
      </c>
      <c r="F138" s="170" t="s">
        <v>2477</v>
      </c>
      <c r="G138" s="171" t="s">
        <v>243</v>
      </c>
      <c r="H138" s="172">
        <v>325</v>
      </c>
      <c r="I138" s="173"/>
      <c r="J138" s="174">
        <f>ROUND(I138*H138,2)</f>
        <v>0</v>
      </c>
      <c r="K138" s="170" t="s">
        <v>19</v>
      </c>
      <c r="L138" s="42"/>
      <c r="M138" s="175" t="s">
        <v>19</v>
      </c>
      <c r="N138" s="176" t="s">
        <v>40</v>
      </c>
      <c r="O138" s="67"/>
      <c r="P138" s="177">
        <f>O138*H138</f>
        <v>0</v>
      </c>
      <c r="Q138" s="177">
        <v>0</v>
      </c>
      <c r="R138" s="177">
        <f>Q138*H138</f>
        <v>0</v>
      </c>
      <c r="S138" s="177">
        <v>0</v>
      </c>
      <c r="T138" s="178">
        <f>S138*H138</f>
        <v>0</v>
      </c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R138" s="179" t="s">
        <v>165</v>
      </c>
      <c r="AT138" s="179" t="s">
        <v>145</v>
      </c>
      <c r="AU138" s="179" t="s">
        <v>77</v>
      </c>
      <c r="AY138" s="20" t="s">
        <v>144</v>
      </c>
      <c r="BE138" s="180">
        <f>IF(N138="základní",J138,0)</f>
        <v>0</v>
      </c>
      <c r="BF138" s="180">
        <f>IF(N138="snížená",J138,0)</f>
        <v>0</v>
      </c>
      <c r="BG138" s="180">
        <f>IF(N138="zákl. přenesená",J138,0)</f>
        <v>0</v>
      </c>
      <c r="BH138" s="180">
        <f>IF(N138="sníž. přenesená",J138,0)</f>
        <v>0</v>
      </c>
      <c r="BI138" s="180">
        <f>IF(N138="nulová",J138,0)</f>
        <v>0</v>
      </c>
      <c r="BJ138" s="20" t="s">
        <v>77</v>
      </c>
      <c r="BK138" s="180">
        <f>ROUND(I138*H138,2)</f>
        <v>0</v>
      </c>
      <c r="BL138" s="20" t="s">
        <v>165</v>
      </c>
      <c r="BM138" s="179" t="s">
        <v>2478</v>
      </c>
    </row>
    <row r="139" spans="1:65" s="2" customFormat="1" ht="19.5">
      <c r="A139" s="37"/>
      <c r="B139" s="38"/>
      <c r="C139" s="39"/>
      <c r="D139" s="181" t="s">
        <v>152</v>
      </c>
      <c r="E139" s="39"/>
      <c r="F139" s="182" t="s">
        <v>2477</v>
      </c>
      <c r="G139" s="39"/>
      <c r="H139" s="39"/>
      <c r="I139" s="183"/>
      <c r="J139" s="39"/>
      <c r="K139" s="39"/>
      <c r="L139" s="42"/>
      <c r="M139" s="184"/>
      <c r="N139" s="185"/>
      <c r="O139" s="67"/>
      <c r="P139" s="67"/>
      <c r="Q139" s="67"/>
      <c r="R139" s="67"/>
      <c r="S139" s="67"/>
      <c r="T139" s="68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T139" s="20" t="s">
        <v>152</v>
      </c>
      <c r="AU139" s="20" t="s">
        <v>77</v>
      </c>
    </row>
    <row r="140" spans="1:65" s="2" customFormat="1" ht="24.2" customHeight="1">
      <c r="A140" s="37"/>
      <c r="B140" s="38"/>
      <c r="C140" s="168" t="s">
        <v>446</v>
      </c>
      <c r="D140" s="168" t="s">
        <v>145</v>
      </c>
      <c r="E140" s="169" t="s">
        <v>2479</v>
      </c>
      <c r="F140" s="170" t="s">
        <v>2480</v>
      </c>
      <c r="G140" s="171" t="s">
        <v>296</v>
      </c>
      <c r="H140" s="172">
        <v>2</v>
      </c>
      <c r="I140" s="173"/>
      <c r="J140" s="174">
        <f>ROUND(I140*H140,2)</f>
        <v>0</v>
      </c>
      <c r="K140" s="170" t="s">
        <v>19</v>
      </c>
      <c r="L140" s="42"/>
      <c r="M140" s="175" t="s">
        <v>19</v>
      </c>
      <c r="N140" s="176" t="s">
        <v>40</v>
      </c>
      <c r="O140" s="67"/>
      <c r="P140" s="177">
        <f>O140*H140</f>
        <v>0</v>
      </c>
      <c r="Q140" s="177">
        <v>0</v>
      </c>
      <c r="R140" s="177">
        <f>Q140*H140</f>
        <v>0</v>
      </c>
      <c r="S140" s="177">
        <v>0</v>
      </c>
      <c r="T140" s="178">
        <f>S140*H140</f>
        <v>0</v>
      </c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R140" s="179" t="s">
        <v>165</v>
      </c>
      <c r="AT140" s="179" t="s">
        <v>145</v>
      </c>
      <c r="AU140" s="179" t="s">
        <v>77</v>
      </c>
      <c r="AY140" s="20" t="s">
        <v>144</v>
      </c>
      <c r="BE140" s="180">
        <f>IF(N140="základní",J140,0)</f>
        <v>0</v>
      </c>
      <c r="BF140" s="180">
        <f>IF(N140="snížená",J140,0)</f>
        <v>0</v>
      </c>
      <c r="BG140" s="180">
        <f>IF(N140="zákl. přenesená",J140,0)</f>
        <v>0</v>
      </c>
      <c r="BH140" s="180">
        <f>IF(N140="sníž. přenesená",J140,0)</f>
        <v>0</v>
      </c>
      <c r="BI140" s="180">
        <f>IF(N140="nulová",J140,0)</f>
        <v>0</v>
      </c>
      <c r="BJ140" s="20" t="s">
        <v>77</v>
      </c>
      <c r="BK140" s="180">
        <f>ROUND(I140*H140,2)</f>
        <v>0</v>
      </c>
      <c r="BL140" s="20" t="s">
        <v>165</v>
      </c>
      <c r="BM140" s="179" t="s">
        <v>2481</v>
      </c>
    </row>
    <row r="141" spans="1:65" s="2" customFormat="1" ht="19.5">
      <c r="A141" s="37"/>
      <c r="B141" s="38"/>
      <c r="C141" s="39"/>
      <c r="D141" s="181" t="s">
        <v>152</v>
      </c>
      <c r="E141" s="39"/>
      <c r="F141" s="182" t="s">
        <v>2480</v>
      </c>
      <c r="G141" s="39"/>
      <c r="H141" s="39"/>
      <c r="I141" s="183"/>
      <c r="J141" s="39"/>
      <c r="K141" s="39"/>
      <c r="L141" s="42"/>
      <c r="M141" s="184"/>
      <c r="N141" s="185"/>
      <c r="O141" s="67"/>
      <c r="P141" s="67"/>
      <c r="Q141" s="67"/>
      <c r="R141" s="67"/>
      <c r="S141" s="67"/>
      <c r="T141" s="68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T141" s="20" t="s">
        <v>152</v>
      </c>
      <c r="AU141" s="20" t="s">
        <v>77</v>
      </c>
    </row>
    <row r="142" spans="1:65" s="2" customFormat="1" ht="24.2" customHeight="1">
      <c r="A142" s="37"/>
      <c r="B142" s="38"/>
      <c r="C142" s="168" t="s">
        <v>451</v>
      </c>
      <c r="D142" s="168" t="s">
        <v>145</v>
      </c>
      <c r="E142" s="169" t="s">
        <v>2482</v>
      </c>
      <c r="F142" s="170" t="s">
        <v>2483</v>
      </c>
      <c r="G142" s="171" t="s">
        <v>254</v>
      </c>
      <c r="H142" s="172">
        <v>113.75</v>
      </c>
      <c r="I142" s="173"/>
      <c r="J142" s="174">
        <f>ROUND(I142*H142,2)</f>
        <v>0</v>
      </c>
      <c r="K142" s="170" t="s">
        <v>19</v>
      </c>
      <c r="L142" s="42"/>
      <c r="M142" s="175" t="s">
        <v>19</v>
      </c>
      <c r="N142" s="176" t="s">
        <v>40</v>
      </c>
      <c r="O142" s="67"/>
      <c r="P142" s="177">
        <f>O142*H142</f>
        <v>0</v>
      </c>
      <c r="Q142" s="177">
        <v>0</v>
      </c>
      <c r="R142" s="177">
        <f>Q142*H142</f>
        <v>0</v>
      </c>
      <c r="S142" s="177">
        <v>0</v>
      </c>
      <c r="T142" s="178">
        <f>S142*H142</f>
        <v>0</v>
      </c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R142" s="179" t="s">
        <v>165</v>
      </c>
      <c r="AT142" s="179" t="s">
        <v>145</v>
      </c>
      <c r="AU142" s="179" t="s">
        <v>77</v>
      </c>
      <c r="AY142" s="20" t="s">
        <v>144</v>
      </c>
      <c r="BE142" s="180">
        <f>IF(N142="základní",J142,0)</f>
        <v>0</v>
      </c>
      <c r="BF142" s="180">
        <f>IF(N142="snížená",J142,0)</f>
        <v>0</v>
      </c>
      <c r="BG142" s="180">
        <f>IF(N142="zákl. přenesená",J142,0)</f>
        <v>0</v>
      </c>
      <c r="BH142" s="180">
        <f>IF(N142="sníž. přenesená",J142,0)</f>
        <v>0</v>
      </c>
      <c r="BI142" s="180">
        <f>IF(N142="nulová",J142,0)</f>
        <v>0</v>
      </c>
      <c r="BJ142" s="20" t="s">
        <v>77</v>
      </c>
      <c r="BK142" s="180">
        <f>ROUND(I142*H142,2)</f>
        <v>0</v>
      </c>
      <c r="BL142" s="20" t="s">
        <v>165</v>
      </c>
      <c r="BM142" s="179" t="s">
        <v>2484</v>
      </c>
    </row>
    <row r="143" spans="1:65" s="2" customFormat="1" ht="19.5">
      <c r="A143" s="37"/>
      <c r="B143" s="38"/>
      <c r="C143" s="39"/>
      <c r="D143" s="181" t="s">
        <v>152</v>
      </c>
      <c r="E143" s="39"/>
      <c r="F143" s="182" t="s">
        <v>2483</v>
      </c>
      <c r="G143" s="39"/>
      <c r="H143" s="39"/>
      <c r="I143" s="183"/>
      <c r="J143" s="39"/>
      <c r="K143" s="39"/>
      <c r="L143" s="42"/>
      <c r="M143" s="184"/>
      <c r="N143" s="185"/>
      <c r="O143" s="67"/>
      <c r="P143" s="67"/>
      <c r="Q143" s="67"/>
      <c r="R143" s="67"/>
      <c r="S143" s="67"/>
      <c r="T143" s="68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T143" s="20" t="s">
        <v>152</v>
      </c>
      <c r="AU143" s="20" t="s">
        <v>77</v>
      </c>
    </row>
    <row r="144" spans="1:65" s="2" customFormat="1" ht="24.2" customHeight="1">
      <c r="A144" s="37"/>
      <c r="B144" s="38"/>
      <c r="C144" s="168" t="s">
        <v>456</v>
      </c>
      <c r="D144" s="168" t="s">
        <v>145</v>
      </c>
      <c r="E144" s="169" t="s">
        <v>2485</v>
      </c>
      <c r="F144" s="170" t="s">
        <v>2486</v>
      </c>
      <c r="G144" s="171" t="s">
        <v>243</v>
      </c>
      <c r="H144" s="172">
        <v>197</v>
      </c>
      <c r="I144" s="173"/>
      <c r="J144" s="174">
        <f>ROUND(I144*H144,2)</f>
        <v>0</v>
      </c>
      <c r="K144" s="170" t="s">
        <v>19</v>
      </c>
      <c r="L144" s="42"/>
      <c r="M144" s="175" t="s">
        <v>19</v>
      </c>
      <c r="N144" s="176" t="s">
        <v>40</v>
      </c>
      <c r="O144" s="67"/>
      <c r="P144" s="177">
        <f>O144*H144</f>
        <v>0</v>
      </c>
      <c r="Q144" s="177">
        <v>0</v>
      </c>
      <c r="R144" s="177">
        <f>Q144*H144</f>
        <v>0</v>
      </c>
      <c r="S144" s="177">
        <v>0</v>
      </c>
      <c r="T144" s="178">
        <f>S144*H144</f>
        <v>0</v>
      </c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R144" s="179" t="s">
        <v>165</v>
      </c>
      <c r="AT144" s="179" t="s">
        <v>145</v>
      </c>
      <c r="AU144" s="179" t="s">
        <v>77</v>
      </c>
      <c r="AY144" s="20" t="s">
        <v>144</v>
      </c>
      <c r="BE144" s="180">
        <f>IF(N144="základní",J144,0)</f>
        <v>0</v>
      </c>
      <c r="BF144" s="180">
        <f>IF(N144="snížená",J144,0)</f>
        <v>0</v>
      </c>
      <c r="BG144" s="180">
        <f>IF(N144="zákl. přenesená",J144,0)</f>
        <v>0</v>
      </c>
      <c r="BH144" s="180">
        <f>IF(N144="sníž. přenesená",J144,0)</f>
        <v>0</v>
      </c>
      <c r="BI144" s="180">
        <f>IF(N144="nulová",J144,0)</f>
        <v>0</v>
      </c>
      <c r="BJ144" s="20" t="s">
        <v>77</v>
      </c>
      <c r="BK144" s="180">
        <f>ROUND(I144*H144,2)</f>
        <v>0</v>
      </c>
      <c r="BL144" s="20" t="s">
        <v>165</v>
      </c>
      <c r="BM144" s="179" t="s">
        <v>2487</v>
      </c>
    </row>
    <row r="145" spans="1:65" s="2" customFormat="1" ht="11.25">
      <c r="A145" s="37"/>
      <c r="B145" s="38"/>
      <c r="C145" s="39"/>
      <c r="D145" s="181" t="s">
        <v>152</v>
      </c>
      <c r="E145" s="39"/>
      <c r="F145" s="182" t="s">
        <v>2486</v>
      </c>
      <c r="G145" s="39"/>
      <c r="H145" s="39"/>
      <c r="I145" s="183"/>
      <c r="J145" s="39"/>
      <c r="K145" s="39"/>
      <c r="L145" s="42"/>
      <c r="M145" s="184"/>
      <c r="N145" s="185"/>
      <c r="O145" s="67"/>
      <c r="P145" s="67"/>
      <c r="Q145" s="67"/>
      <c r="R145" s="67"/>
      <c r="S145" s="67"/>
      <c r="T145" s="68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T145" s="20" t="s">
        <v>152</v>
      </c>
      <c r="AU145" s="20" t="s">
        <v>77</v>
      </c>
    </row>
    <row r="146" spans="1:65" s="2" customFormat="1" ht="16.5" customHeight="1">
      <c r="A146" s="37"/>
      <c r="B146" s="38"/>
      <c r="C146" s="246" t="s">
        <v>461</v>
      </c>
      <c r="D146" s="246" t="s">
        <v>381</v>
      </c>
      <c r="E146" s="247" t="s">
        <v>2488</v>
      </c>
      <c r="F146" s="248" t="s">
        <v>2489</v>
      </c>
      <c r="G146" s="249" t="s">
        <v>243</v>
      </c>
      <c r="H146" s="250">
        <v>197</v>
      </c>
      <c r="I146" s="251"/>
      <c r="J146" s="252">
        <f>ROUND(I146*H146,2)</f>
        <v>0</v>
      </c>
      <c r="K146" s="248" t="s">
        <v>19</v>
      </c>
      <c r="L146" s="253"/>
      <c r="M146" s="254" t="s">
        <v>19</v>
      </c>
      <c r="N146" s="255" t="s">
        <v>40</v>
      </c>
      <c r="O146" s="67"/>
      <c r="P146" s="177">
        <f>O146*H146</f>
        <v>0</v>
      </c>
      <c r="Q146" s="177">
        <v>0</v>
      </c>
      <c r="R146" s="177">
        <f>Q146*H146</f>
        <v>0</v>
      </c>
      <c r="S146" s="177">
        <v>0</v>
      </c>
      <c r="T146" s="178">
        <f>S146*H146</f>
        <v>0</v>
      </c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R146" s="179" t="s">
        <v>184</v>
      </c>
      <c r="AT146" s="179" t="s">
        <v>381</v>
      </c>
      <c r="AU146" s="179" t="s">
        <v>77</v>
      </c>
      <c r="AY146" s="20" t="s">
        <v>144</v>
      </c>
      <c r="BE146" s="180">
        <f>IF(N146="základní",J146,0)</f>
        <v>0</v>
      </c>
      <c r="BF146" s="180">
        <f>IF(N146="snížená",J146,0)</f>
        <v>0</v>
      </c>
      <c r="BG146" s="180">
        <f>IF(N146="zákl. přenesená",J146,0)</f>
        <v>0</v>
      </c>
      <c r="BH146" s="180">
        <f>IF(N146="sníž. přenesená",J146,0)</f>
        <v>0</v>
      </c>
      <c r="BI146" s="180">
        <f>IF(N146="nulová",J146,0)</f>
        <v>0</v>
      </c>
      <c r="BJ146" s="20" t="s">
        <v>77</v>
      </c>
      <c r="BK146" s="180">
        <f>ROUND(I146*H146,2)</f>
        <v>0</v>
      </c>
      <c r="BL146" s="20" t="s">
        <v>165</v>
      </c>
      <c r="BM146" s="179" t="s">
        <v>2490</v>
      </c>
    </row>
    <row r="147" spans="1:65" s="2" customFormat="1" ht="11.25">
      <c r="A147" s="37"/>
      <c r="B147" s="38"/>
      <c r="C147" s="39"/>
      <c r="D147" s="181" t="s">
        <v>152</v>
      </c>
      <c r="E147" s="39"/>
      <c r="F147" s="182" t="s">
        <v>2489</v>
      </c>
      <c r="G147" s="39"/>
      <c r="H147" s="39"/>
      <c r="I147" s="183"/>
      <c r="J147" s="39"/>
      <c r="K147" s="39"/>
      <c r="L147" s="42"/>
      <c r="M147" s="184"/>
      <c r="N147" s="185"/>
      <c r="O147" s="67"/>
      <c r="P147" s="67"/>
      <c r="Q147" s="67"/>
      <c r="R147" s="67"/>
      <c r="S147" s="67"/>
      <c r="T147" s="68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T147" s="20" t="s">
        <v>152</v>
      </c>
      <c r="AU147" s="20" t="s">
        <v>77</v>
      </c>
    </row>
    <row r="148" spans="1:65" s="2" customFormat="1" ht="16.5" customHeight="1">
      <c r="A148" s="37"/>
      <c r="B148" s="38"/>
      <c r="C148" s="168" t="s">
        <v>467</v>
      </c>
      <c r="D148" s="168" t="s">
        <v>145</v>
      </c>
      <c r="E148" s="169" t="s">
        <v>2491</v>
      </c>
      <c r="F148" s="170" t="s">
        <v>2492</v>
      </c>
      <c r="G148" s="171" t="s">
        <v>492</v>
      </c>
      <c r="H148" s="172">
        <v>9</v>
      </c>
      <c r="I148" s="173"/>
      <c r="J148" s="174">
        <f>ROUND(I148*H148,2)</f>
        <v>0</v>
      </c>
      <c r="K148" s="170" t="s">
        <v>19</v>
      </c>
      <c r="L148" s="42"/>
      <c r="M148" s="175" t="s">
        <v>19</v>
      </c>
      <c r="N148" s="176" t="s">
        <v>40</v>
      </c>
      <c r="O148" s="67"/>
      <c r="P148" s="177">
        <f>O148*H148</f>
        <v>0</v>
      </c>
      <c r="Q148" s="177">
        <v>0</v>
      </c>
      <c r="R148" s="177">
        <f>Q148*H148</f>
        <v>0</v>
      </c>
      <c r="S148" s="177">
        <v>0</v>
      </c>
      <c r="T148" s="178">
        <f>S148*H148</f>
        <v>0</v>
      </c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R148" s="179" t="s">
        <v>165</v>
      </c>
      <c r="AT148" s="179" t="s">
        <v>145</v>
      </c>
      <c r="AU148" s="179" t="s">
        <v>77</v>
      </c>
      <c r="AY148" s="20" t="s">
        <v>144</v>
      </c>
      <c r="BE148" s="180">
        <f>IF(N148="základní",J148,0)</f>
        <v>0</v>
      </c>
      <c r="BF148" s="180">
        <f>IF(N148="snížená",J148,0)</f>
        <v>0</v>
      </c>
      <c r="BG148" s="180">
        <f>IF(N148="zákl. přenesená",J148,0)</f>
        <v>0</v>
      </c>
      <c r="BH148" s="180">
        <f>IF(N148="sníž. přenesená",J148,0)</f>
        <v>0</v>
      </c>
      <c r="BI148" s="180">
        <f>IF(N148="nulová",J148,0)</f>
        <v>0</v>
      </c>
      <c r="BJ148" s="20" t="s">
        <v>77</v>
      </c>
      <c r="BK148" s="180">
        <f>ROUND(I148*H148,2)</f>
        <v>0</v>
      </c>
      <c r="BL148" s="20" t="s">
        <v>165</v>
      </c>
      <c r="BM148" s="179" t="s">
        <v>2493</v>
      </c>
    </row>
    <row r="149" spans="1:65" s="2" customFormat="1" ht="11.25">
      <c r="A149" s="37"/>
      <c r="B149" s="38"/>
      <c r="C149" s="39"/>
      <c r="D149" s="181" t="s">
        <v>152</v>
      </c>
      <c r="E149" s="39"/>
      <c r="F149" s="182" t="s">
        <v>2492</v>
      </c>
      <c r="G149" s="39"/>
      <c r="H149" s="39"/>
      <c r="I149" s="183"/>
      <c r="J149" s="39"/>
      <c r="K149" s="39"/>
      <c r="L149" s="42"/>
      <c r="M149" s="184"/>
      <c r="N149" s="185"/>
      <c r="O149" s="67"/>
      <c r="P149" s="67"/>
      <c r="Q149" s="67"/>
      <c r="R149" s="67"/>
      <c r="S149" s="67"/>
      <c r="T149" s="68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T149" s="20" t="s">
        <v>152</v>
      </c>
      <c r="AU149" s="20" t="s">
        <v>77</v>
      </c>
    </row>
    <row r="150" spans="1:65" s="2" customFormat="1" ht="24.2" customHeight="1">
      <c r="A150" s="37"/>
      <c r="B150" s="38"/>
      <c r="C150" s="246" t="s">
        <v>474</v>
      </c>
      <c r="D150" s="246" t="s">
        <v>381</v>
      </c>
      <c r="E150" s="247" t="s">
        <v>2494</v>
      </c>
      <c r="F150" s="248" t="s">
        <v>2495</v>
      </c>
      <c r="G150" s="249" t="s">
        <v>492</v>
      </c>
      <c r="H150" s="250">
        <v>9</v>
      </c>
      <c r="I150" s="251"/>
      <c r="J150" s="252">
        <f>ROUND(I150*H150,2)</f>
        <v>0</v>
      </c>
      <c r="K150" s="248" t="s">
        <v>19</v>
      </c>
      <c r="L150" s="253"/>
      <c r="M150" s="254" t="s">
        <v>19</v>
      </c>
      <c r="N150" s="255" t="s">
        <v>40</v>
      </c>
      <c r="O150" s="67"/>
      <c r="P150" s="177">
        <f>O150*H150</f>
        <v>0</v>
      </c>
      <c r="Q150" s="177">
        <v>0</v>
      </c>
      <c r="R150" s="177">
        <f>Q150*H150</f>
        <v>0</v>
      </c>
      <c r="S150" s="177">
        <v>0</v>
      </c>
      <c r="T150" s="178">
        <f>S150*H150</f>
        <v>0</v>
      </c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R150" s="179" t="s">
        <v>184</v>
      </c>
      <c r="AT150" s="179" t="s">
        <v>381</v>
      </c>
      <c r="AU150" s="179" t="s">
        <v>77</v>
      </c>
      <c r="AY150" s="20" t="s">
        <v>144</v>
      </c>
      <c r="BE150" s="180">
        <f>IF(N150="základní",J150,0)</f>
        <v>0</v>
      </c>
      <c r="BF150" s="180">
        <f>IF(N150="snížená",J150,0)</f>
        <v>0</v>
      </c>
      <c r="BG150" s="180">
        <f>IF(N150="zákl. přenesená",J150,0)</f>
        <v>0</v>
      </c>
      <c r="BH150" s="180">
        <f>IF(N150="sníž. přenesená",J150,0)</f>
        <v>0</v>
      </c>
      <c r="BI150" s="180">
        <f>IF(N150="nulová",J150,0)</f>
        <v>0</v>
      </c>
      <c r="BJ150" s="20" t="s">
        <v>77</v>
      </c>
      <c r="BK150" s="180">
        <f>ROUND(I150*H150,2)</f>
        <v>0</v>
      </c>
      <c r="BL150" s="20" t="s">
        <v>165</v>
      </c>
      <c r="BM150" s="179" t="s">
        <v>2496</v>
      </c>
    </row>
    <row r="151" spans="1:65" s="2" customFormat="1" ht="19.5">
      <c r="A151" s="37"/>
      <c r="B151" s="38"/>
      <c r="C151" s="39"/>
      <c r="D151" s="181" t="s">
        <v>152</v>
      </c>
      <c r="E151" s="39"/>
      <c r="F151" s="182" t="s">
        <v>2495</v>
      </c>
      <c r="G151" s="39"/>
      <c r="H151" s="39"/>
      <c r="I151" s="183"/>
      <c r="J151" s="39"/>
      <c r="K151" s="39"/>
      <c r="L151" s="42"/>
      <c r="M151" s="184"/>
      <c r="N151" s="185"/>
      <c r="O151" s="67"/>
      <c r="P151" s="67"/>
      <c r="Q151" s="67"/>
      <c r="R151" s="67"/>
      <c r="S151" s="67"/>
      <c r="T151" s="68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T151" s="20" t="s">
        <v>152</v>
      </c>
      <c r="AU151" s="20" t="s">
        <v>77</v>
      </c>
    </row>
    <row r="152" spans="1:65" s="2" customFormat="1" ht="16.5" customHeight="1">
      <c r="A152" s="37"/>
      <c r="B152" s="38"/>
      <c r="C152" s="168" t="s">
        <v>479</v>
      </c>
      <c r="D152" s="168" t="s">
        <v>145</v>
      </c>
      <c r="E152" s="169" t="s">
        <v>2497</v>
      </c>
      <c r="F152" s="170" t="s">
        <v>2498</v>
      </c>
      <c r="G152" s="171" t="s">
        <v>492</v>
      </c>
      <c r="H152" s="172">
        <v>3</v>
      </c>
      <c r="I152" s="173"/>
      <c r="J152" s="174">
        <f>ROUND(I152*H152,2)</f>
        <v>0</v>
      </c>
      <c r="K152" s="170" t="s">
        <v>19</v>
      </c>
      <c r="L152" s="42"/>
      <c r="M152" s="175" t="s">
        <v>19</v>
      </c>
      <c r="N152" s="176" t="s">
        <v>40</v>
      </c>
      <c r="O152" s="67"/>
      <c r="P152" s="177">
        <f>O152*H152</f>
        <v>0</v>
      </c>
      <c r="Q152" s="177">
        <v>0</v>
      </c>
      <c r="R152" s="177">
        <f>Q152*H152</f>
        <v>0</v>
      </c>
      <c r="S152" s="177">
        <v>0</v>
      </c>
      <c r="T152" s="178">
        <f>S152*H152</f>
        <v>0</v>
      </c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R152" s="179" t="s">
        <v>165</v>
      </c>
      <c r="AT152" s="179" t="s">
        <v>145</v>
      </c>
      <c r="AU152" s="179" t="s">
        <v>77</v>
      </c>
      <c r="AY152" s="20" t="s">
        <v>144</v>
      </c>
      <c r="BE152" s="180">
        <f>IF(N152="základní",J152,0)</f>
        <v>0</v>
      </c>
      <c r="BF152" s="180">
        <f>IF(N152="snížená",J152,0)</f>
        <v>0</v>
      </c>
      <c r="BG152" s="180">
        <f>IF(N152="zákl. přenesená",J152,0)</f>
        <v>0</v>
      </c>
      <c r="BH152" s="180">
        <f>IF(N152="sníž. přenesená",J152,0)</f>
        <v>0</v>
      </c>
      <c r="BI152" s="180">
        <f>IF(N152="nulová",J152,0)</f>
        <v>0</v>
      </c>
      <c r="BJ152" s="20" t="s">
        <v>77</v>
      </c>
      <c r="BK152" s="180">
        <f>ROUND(I152*H152,2)</f>
        <v>0</v>
      </c>
      <c r="BL152" s="20" t="s">
        <v>165</v>
      </c>
      <c r="BM152" s="179" t="s">
        <v>2499</v>
      </c>
    </row>
    <row r="153" spans="1:65" s="2" customFormat="1" ht="11.25">
      <c r="A153" s="37"/>
      <c r="B153" s="38"/>
      <c r="C153" s="39"/>
      <c r="D153" s="181" t="s">
        <v>152</v>
      </c>
      <c r="E153" s="39"/>
      <c r="F153" s="182" t="s">
        <v>2498</v>
      </c>
      <c r="G153" s="39"/>
      <c r="H153" s="39"/>
      <c r="I153" s="183"/>
      <c r="J153" s="39"/>
      <c r="K153" s="39"/>
      <c r="L153" s="42"/>
      <c r="M153" s="184"/>
      <c r="N153" s="185"/>
      <c r="O153" s="67"/>
      <c r="P153" s="67"/>
      <c r="Q153" s="67"/>
      <c r="R153" s="67"/>
      <c r="S153" s="67"/>
      <c r="T153" s="68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T153" s="20" t="s">
        <v>152</v>
      </c>
      <c r="AU153" s="20" t="s">
        <v>77</v>
      </c>
    </row>
    <row r="154" spans="1:65" s="2" customFormat="1" ht="16.5" customHeight="1">
      <c r="A154" s="37"/>
      <c r="B154" s="38"/>
      <c r="C154" s="246" t="s">
        <v>485</v>
      </c>
      <c r="D154" s="246" t="s">
        <v>381</v>
      </c>
      <c r="E154" s="247" t="s">
        <v>2500</v>
      </c>
      <c r="F154" s="248" t="s">
        <v>2501</v>
      </c>
      <c r="G154" s="249" t="s">
        <v>492</v>
      </c>
      <c r="H154" s="250">
        <v>3</v>
      </c>
      <c r="I154" s="251"/>
      <c r="J154" s="252">
        <f>ROUND(I154*H154,2)</f>
        <v>0</v>
      </c>
      <c r="K154" s="248" t="s">
        <v>19</v>
      </c>
      <c r="L154" s="253"/>
      <c r="M154" s="254" t="s">
        <v>19</v>
      </c>
      <c r="N154" s="255" t="s">
        <v>40</v>
      </c>
      <c r="O154" s="67"/>
      <c r="P154" s="177">
        <f>O154*H154</f>
        <v>0</v>
      </c>
      <c r="Q154" s="177">
        <v>0</v>
      </c>
      <c r="R154" s="177">
        <f>Q154*H154</f>
        <v>0</v>
      </c>
      <c r="S154" s="177">
        <v>0</v>
      </c>
      <c r="T154" s="178">
        <f>S154*H154</f>
        <v>0</v>
      </c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R154" s="179" t="s">
        <v>184</v>
      </c>
      <c r="AT154" s="179" t="s">
        <v>381</v>
      </c>
      <c r="AU154" s="179" t="s">
        <v>77</v>
      </c>
      <c r="AY154" s="20" t="s">
        <v>144</v>
      </c>
      <c r="BE154" s="180">
        <f>IF(N154="základní",J154,0)</f>
        <v>0</v>
      </c>
      <c r="BF154" s="180">
        <f>IF(N154="snížená",J154,0)</f>
        <v>0</v>
      </c>
      <c r="BG154" s="180">
        <f>IF(N154="zákl. přenesená",J154,0)</f>
        <v>0</v>
      </c>
      <c r="BH154" s="180">
        <f>IF(N154="sníž. přenesená",J154,0)</f>
        <v>0</v>
      </c>
      <c r="BI154" s="180">
        <f>IF(N154="nulová",J154,0)</f>
        <v>0</v>
      </c>
      <c r="BJ154" s="20" t="s">
        <v>77</v>
      </c>
      <c r="BK154" s="180">
        <f>ROUND(I154*H154,2)</f>
        <v>0</v>
      </c>
      <c r="BL154" s="20" t="s">
        <v>165</v>
      </c>
      <c r="BM154" s="179" t="s">
        <v>2502</v>
      </c>
    </row>
    <row r="155" spans="1:65" s="2" customFormat="1" ht="11.25">
      <c r="A155" s="37"/>
      <c r="B155" s="38"/>
      <c r="C155" s="39"/>
      <c r="D155" s="181" t="s">
        <v>152</v>
      </c>
      <c r="E155" s="39"/>
      <c r="F155" s="182" t="s">
        <v>2501</v>
      </c>
      <c r="G155" s="39"/>
      <c r="H155" s="39"/>
      <c r="I155" s="183"/>
      <c r="J155" s="39"/>
      <c r="K155" s="39"/>
      <c r="L155" s="42"/>
      <c r="M155" s="184"/>
      <c r="N155" s="185"/>
      <c r="O155" s="67"/>
      <c r="P155" s="67"/>
      <c r="Q155" s="67"/>
      <c r="R155" s="67"/>
      <c r="S155" s="67"/>
      <c r="T155" s="68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T155" s="20" t="s">
        <v>152</v>
      </c>
      <c r="AU155" s="20" t="s">
        <v>77</v>
      </c>
    </row>
    <row r="156" spans="1:65" s="2" customFormat="1" ht="16.5" customHeight="1">
      <c r="A156" s="37"/>
      <c r="B156" s="38"/>
      <c r="C156" s="168" t="s">
        <v>489</v>
      </c>
      <c r="D156" s="168" t="s">
        <v>145</v>
      </c>
      <c r="E156" s="169" t="s">
        <v>2503</v>
      </c>
      <c r="F156" s="170" t="s">
        <v>2504</v>
      </c>
      <c r="G156" s="171" t="s">
        <v>492</v>
      </c>
      <c r="H156" s="172">
        <v>9</v>
      </c>
      <c r="I156" s="173"/>
      <c r="J156" s="174">
        <f>ROUND(I156*H156,2)</f>
        <v>0</v>
      </c>
      <c r="K156" s="170" t="s">
        <v>19</v>
      </c>
      <c r="L156" s="42"/>
      <c r="M156" s="175" t="s">
        <v>19</v>
      </c>
      <c r="N156" s="176" t="s">
        <v>40</v>
      </c>
      <c r="O156" s="67"/>
      <c r="P156" s="177">
        <f>O156*H156</f>
        <v>0</v>
      </c>
      <c r="Q156" s="177">
        <v>0</v>
      </c>
      <c r="R156" s="177">
        <f>Q156*H156</f>
        <v>0</v>
      </c>
      <c r="S156" s="177">
        <v>0</v>
      </c>
      <c r="T156" s="178">
        <f>S156*H156</f>
        <v>0</v>
      </c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R156" s="179" t="s">
        <v>165</v>
      </c>
      <c r="AT156" s="179" t="s">
        <v>145</v>
      </c>
      <c r="AU156" s="179" t="s">
        <v>77</v>
      </c>
      <c r="AY156" s="20" t="s">
        <v>144</v>
      </c>
      <c r="BE156" s="180">
        <f>IF(N156="základní",J156,0)</f>
        <v>0</v>
      </c>
      <c r="BF156" s="180">
        <f>IF(N156="snížená",J156,0)</f>
        <v>0</v>
      </c>
      <c r="BG156" s="180">
        <f>IF(N156="zákl. přenesená",J156,0)</f>
        <v>0</v>
      </c>
      <c r="BH156" s="180">
        <f>IF(N156="sníž. přenesená",J156,0)</f>
        <v>0</v>
      </c>
      <c r="BI156" s="180">
        <f>IF(N156="nulová",J156,0)</f>
        <v>0</v>
      </c>
      <c r="BJ156" s="20" t="s">
        <v>77</v>
      </c>
      <c r="BK156" s="180">
        <f>ROUND(I156*H156,2)</f>
        <v>0</v>
      </c>
      <c r="BL156" s="20" t="s">
        <v>165</v>
      </c>
      <c r="BM156" s="179" t="s">
        <v>2505</v>
      </c>
    </row>
    <row r="157" spans="1:65" s="2" customFormat="1" ht="11.25">
      <c r="A157" s="37"/>
      <c r="B157" s="38"/>
      <c r="C157" s="39"/>
      <c r="D157" s="181" t="s">
        <v>152</v>
      </c>
      <c r="E157" s="39"/>
      <c r="F157" s="182" t="s">
        <v>2504</v>
      </c>
      <c r="G157" s="39"/>
      <c r="H157" s="39"/>
      <c r="I157" s="183"/>
      <c r="J157" s="39"/>
      <c r="K157" s="39"/>
      <c r="L157" s="42"/>
      <c r="M157" s="184"/>
      <c r="N157" s="185"/>
      <c r="O157" s="67"/>
      <c r="P157" s="67"/>
      <c r="Q157" s="67"/>
      <c r="R157" s="67"/>
      <c r="S157" s="67"/>
      <c r="T157" s="68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T157" s="20" t="s">
        <v>152</v>
      </c>
      <c r="AU157" s="20" t="s">
        <v>77</v>
      </c>
    </row>
    <row r="158" spans="1:65" s="2" customFormat="1" ht="16.5" customHeight="1">
      <c r="A158" s="37"/>
      <c r="B158" s="38"/>
      <c r="C158" s="246" t="s">
        <v>496</v>
      </c>
      <c r="D158" s="246" t="s">
        <v>381</v>
      </c>
      <c r="E158" s="247" t="s">
        <v>2506</v>
      </c>
      <c r="F158" s="248" t="s">
        <v>2507</v>
      </c>
      <c r="G158" s="249" t="s">
        <v>2196</v>
      </c>
      <c r="H158" s="250">
        <v>9</v>
      </c>
      <c r="I158" s="251"/>
      <c r="J158" s="252">
        <f>ROUND(I158*H158,2)</f>
        <v>0</v>
      </c>
      <c r="K158" s="248" t="s">
        <v>19</v>
      </c>
      <c r="L158" s="253"/>
      <c r="M158" s="254" t="s">
        <v>19</v>
      </c>
      <c r="N158" s="255" t="s">
        <v>40</v>
      </c>
      <c r="O158" s="67"/>
      <c r="P158" s="177">
        <f>O158*H158</f>
        <v>0</v>
      </c>
      <c r="Q158" s="177">
        <v>0</v>
      </c>
      <c r="R158" s="177">
        <f>Q158*H158</f>
        <v>0</v>
      </c>
      <c r="S158" s="177">
        <v>0</v>
      </c>
      <c r="T158" s="178">
        <f>S158*H158</f>
        <v>0</v>
      </c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R158" s="179" t="s">
        <v>184</v>
      </c>
      <c r="AT158" s="179" t="s">
        <v>381</v>
      </c>
      <c r="AU158" s="179" t="s">
        <v>77</v>
      </c>
      <c r="AY158" s="20" t="s">
        <v>144</v>
      </c>
      <c r="BE158" s="180">
        <f>IF(N158="základní",J158,0)</f>
        <v>0</v>
      </c>
      <c r="BF158" s="180">
        <f>IF(N158="snížená",J158,0)</f>
        <v>0</v>
      </c>
      <c r="BG158" s="180">
        <f>IF(N158="zákl. přenesená",J158,0)</f>
        <v>0</v>
      </c>
      <c r="BH158" s="180">
        <f>IF(N158="sníž. přenesená",J158,0)</f>
        <v>0</v>
      </c>
      <c r="BI158" s="180">
        <f>IF(N158="nulová",J158,0)</f>
        <v>0</v>
      </c>
      <c r="BJ158" s="20" t="s">
        <v>77</v>
      </c>
      <c r="BK158" s="180">
        <f>ROUND(I158*H158,2)</f>
        <v>0</v>
      </c>
      <c r="BL158" s="20" t="s">
        <v>165</v>
      </c>
      <c r="BM158" s="179" t="s">
        <v>2508</v>
      </c>
    </row>
    <row r="159" spans="1:65" s="2" customFormat="1" ht="11.25">
      <c r="A159" s="37"/>
      <c r="B159" s="38"/>
      <c r="C159" s="39"/>
      <c r="D159" s="181" t="s">
        <v>152</v>
      </c>
      <c r="E159" s="39"/>
      <c r="F159" s="182" t="s">
        <v>2507</v>
      </c>
      <c r="G159" s="39"/>
      <c r="H159" s="39"/>
      <c r="I159" s="183"/>
      <c r="J159" s="39"/>
      <c r="K159" s="39"/>
      <c r="L159" s="42"/>
      <c r="M159" s="184"/>
      <c r="N159" s="185"/>
      <c r="O159" s="67"/>
      <c r="P159" s="67"/>
      <c r="Q159" s="67"/>
      <c r="R159" s="67"/>
      <c r="S159" s="67"/>
      <c r="T159" s="68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T159" s="20" t="s">
        <v>152</v>
      </c>
      <c r="AU159" s="20" t="s">
        <v>77</v>
      </c>
    </row>
    <row r="160" spans="1:65" s="2" customFormat="1" ht="16.5" customHeight="1">
      <c r="A160" s="37"/>
      <c r="B160" s="38"/>
      <c r="C160" s="246" t="s">
        <v>501</v>
      </c>
      <c r="D160" s="246" t="s">
        <v>381</v>
      </c>
      <c r="E160" s="247" t="s">
        <v>2509</v>
      </c>
      <c r="F160" s="248" t="s">
        <v>2510</v>
      </c>
      <c r="G160" s="249" t="s">
        <v>492</v>
      </c>
      <c r="H160" s="250">
        <v>9</v>
      </c>
      <c r="I160" s="251"/>
      <c r="J160" s="252">
        <f>ROUND(I160*H160,2)</f>
        <v>0</v>
      </c>
      <c r="K160" s="248" t="s">
        <v>19</v>
      </c>
      <c r="L160" s="253"/>
      <c r="M160" s="254" t="s">
        <v>19</v>
      </c>
      <c r="N160" s="255" t="s">
        <v>40</v>
      </c>
      <c r="O160" s="67"/>
      <c r="P160" s="177">
        <f>O160*H160</f>
        <v>0</v>
      </c>
      <c r="Q160" s="177">
        <v>0</v>
      </c>
      <c r="R160" s="177">
        <f>Q160*H160</f>
        <v>0</v>
      </c>
      <c r="S160" s="177">
        <v>0</v>
      </c>
      <c r="T160" s="178">
        <f>S160*H160</f>
        <v>0</v>
      </c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R160" s="179" t="s">
        <v>184</v>
      </c>
      <c r="AT160" s="179" t="s">
        <v>381</v>
      </c>
      <c r="AU160" s="179" t="s">
        <v>77</v>
      </c>
      <c r="AY160" s="20" t="s">
        <v>144</v>
      </c>
      <c r="BE160" s="180">
        <f>IF(N160="základní",J160,0)</f>
        <v>0</v>
      </c>
      <c r="BF160" s="180">
        <f>IF(N160="snížená",J160,0)</f>
        <v>0</v>
      </c>
      <c r="BG160" s="180">
        <f>IF(N160="zákl. přenesená",J160,0)</f>
        <v>0</v>
      </c>
      <c r="BH160" s="180">
        <f>IF(N160="sníž. přenesená",J160,0)</f>
        <v>0</v>
      </c>
      <c r="BI160" s="180">
        <f>IF(N160="nulová",J160,0)</f>
        <v>0</v>
      </c>
      <c r="BJ160" s="20" t="s">
        <v>77</v>
      </c>
      <c r="BK160" s="180">
        <f>ROUND(I160*H160,2)</f>
        <v>0</v>
      </c>
      <c r="BL160" s="20" t="s">
        <v>165</v>
      </c>
      <c r="BM160" s="179" t="s">
        <v>2511</v>
      </c>
    </row>
    <row r="161" spans="1:65" s="2" customFormat="1" ht="11.25">
      <c r="A161" s="37"/>
      <c r="B161" s="38"/>
      <c r="C161" s="39"/>
      <c r="D161" s="181" t="s">
        <v>152</v>
      </c>
      <c r="E161" s="39"/>
      <c r="F161" s="182" t="s">
        <v>2510</v>
      </c>
      <c r="G161" s="39"/>
      <c r="H161" s="39"/>
      <c r="I161" s="183"/>
      <c r="J161" s="39"/>
      <c r="K161" s="39"/>
      <c r="L161" s="42"/>
      <c r="M161" s="184"/>
      <c r="N161" s="185"/>
      <c r="O161" s="67"/>
      <c r="P161" s="67"/>
      <c r="Q161" s="67"/>
      <c r="R161" s="67"/>
      <c r="S161" s="67"/>
      <c r="T161" s="68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T161" s="20" t="s">
        <v>152</v>
      </c>
      <c r="AU161" s="20" t="s">
        <v>77</v>
      </c>
    </row>
    <row r="162" spans="1:65" s="2" customFormat="1" ht="24.2" customHeight="1">
      <c r="A162" s="37"/>
      <c r="B162" s="38"/>
      <c r="C162" s="168" t="s">
        <v>506</v>
      </c>
      <c r="D162" s="168" t="s">
        <v>145</v>
      </c>
      <c r="E162" s="169" t="s">
        <v>2512</v>
      </c>
      <c r="F162" s="170" t="s">
        <v>2513</v>
      </c>
      <c r="G162" s="171" t="s">
        <v>492</v>
      </c>
      <c r="H162" s="172">
        <v>72</v>
      </c>
      <c r="I162" s="173"/>
      <c r="J162" s="174">
        <f>ROUND(I162*H162,2)</f>
        <v>0</v>
      </c>
      <c r="K162" s="170" t="s">
        <v>19</v>
      </c>
      <c r="L162" s="42"/>
      <c r="M162" s="175" t="s">
        <v>19</v>
      </c>
      <c r="N162" s="176" t="s">
        <v>40</v>
      </c>
      <c r="O162" s="67"/>
      <c r="P162" s="177">
        <f>O162*H162</f>
        <v>0</v>
      </c>
      <c r="Q162" s="177">
        <v>0</v>
      </c>
      <c r="R162" s="177">
        <f>Q162*H162</f>
        <v>0</v>
      </c>
      <c r="S162" s="177">
        <v>0</v>
      </c>
      <c r="T162" s="178">
        <f>S162*H162</f>
        <v>0</v>
      </c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R162" s="179" t="s">
        <v>165</v>
      </c>
      <c r="AT162" s="179" t="s">
        <v>145</v>
      </c>
      <c r="AU162" s="179" t="s">
        <v>77</v>
      </c>
      <c r="AY162" s="20" t="s">
        <v>144</v>
      </c>
      <c r="BE162" s="180">
        <f>IF(N162="základní",J162,0)</f>
        <v>0</v>
      </c>
      <c r="BF162" s="180">
        <f>IF(N162="snížená",J162,0)</f>
        <v>0</v>
      </c>
      <c r="BG162" s="180">
        <f>IF(N162="zákl. přenesená",J162,0)</f>
        <v>0</v>
      </c>
      <c r="BH162" s="180">
        <f>IF(N162="sníž. přenesená",J162,0)</f>
        <v>0</v>
      </c>
      <c r="BI162" s="180">
        <f>IF(N162="nulová",J162,0)</f>
        <v>0</v>
      </c>
      <c r="BJ162" s="20" t="s">
        <v>77</v>
      </c>
      <c r="BK162" s="180">
        <f>ROUND(I162*H162,2)</f>
        <v>0</v>
      </c>
      <c r="BL162" s="20" t="s">
        <v>165</v>
      </c>
      <c r="BM162" s="179" t="s">
        <v>2514</v>
      </c>
    </row>
    <row r="163" spans="1:65" s="2" customFormat="1" ht="11.25">
      <c r="A163" s="37"/>
      <c r="B163" s="38"/>
      <c r="C163" s="39"/>
      <c r="D163" s="181" t="s">
        <v>152</v>
      </c>
      <c r="E163" s="39"/>
      <c r="F163" s="182" t="s">
        <v>2513</v>
      </c>
      <c r="G163" s="39"/>
      <c r="H163" s="39"/>
      <c r="I163" s="183"/>
      <c r="J163" s="39"/>
      <c r="K163" s="39"/>
      <c r="L163" s="42"/>
      <c r="M163" s="184"/>
      <c r="N163" s="185"/>
      <c r="O163" s="67"/>
      <c r="P163" s="67"/>
      <c r="Q163" s="67"/>
      <c r="R163" s="67"/>
      <c r="S163" s="67"/>
      <c r="T163" s="68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T163" s="20" t="s">
        <v>152</v>
      </c>
      <c r="AU163" s="20" t="s">
        <v>77</v>
      </c>
    </row>
    <row r="164" spans="1:65" s="2" customFormat="1" ht="24.2" customHeight="1">
      <c r="A164" s="37"/>
      <c r="B164" s="38"/>
      <c r="C164" s="168" t="s">
        <v>511</v>
      </c>
      <c r="D164" s="168" t="s">
        <v>145</v>
      </c>
      <c r="E164" s="169" t="s">
        <v>2515</v>
      </c>
      <c r="F164" s="170" t="s">
        <v>2516</v>
      </c>
      <c r="G164" s="171" t="s">
        <v>492</v>
      </c>
      <c r="H164" s="172">
        <v>120</v>
      </c>
      <c r="I164" s="173"/>
      <c r="J164" s="174">
        <f>ROUND(I164*H164,2)</f>
        <v>0</v>
      </c>
      <c r="K164" s="170" t="s">
        <v>19</v>
      </c>
      <c r="L164" s="42"/>
      <c r="M164" s="175" t="s">
        <v>19</v>
      </c>
      <c r="N164" s="176" t="s">
        <v>40</v>
      </c>
      <c r="O164" s="67"/>
      <c r="P164" s="177">
        <f>O164*H164</f>
        <v>0</v>
      </c>
      <c r="Q164" s="177">
        <v>0</v>
      </c>
      <c r="R164" s="177">
        <f>Q164*H164</f>
        <v>0</v>
      </c>
      <c r="S164" s="177">
        <v>0</v>
      </c>
      <c r="T164" s="178">
        <f>S164*H164</f>
        <v>0</v>
      </c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R164" s="179" t="s">
        <v>165</v>
      </c>
      <c r="AT164" s="179" t="s">
        <v>145</v>
      </c>
      <c r="AU164" s="179" t="s">
        <v>77</v>
      </c>
      <c r="AY164" s="20" t="s">
        <v>144</v>
      </c>
      <c r="BE164" s="180">
        <f>IF(N164="základní",J164,0)</f>
        <v>0</v>
      </c>
      <c r="BF164" s="180">
        <f>IF(N164="snížená",J164,0)</f>
        <v>0</v>
      </c>
      <c r="BG164" s="180">
        <f>IF(N164="zákl. přenesená",J164,0)</f>
        <v>0</v>
      </c>
      <c r="BH164" s="180">
        <f>IF(N164="sníž. přenesená",J164,0)</f>
        <v>0</v>
      </c>
      <c r="BI164" s="180">
        <f>IF(N164="nulová",J164,0)</f>
        <v>0</v>
      </c>
      <c r="BJ164" s="20" t="s">
        <v>77</v>
      </c>
      <c r="BK164" s="180">
        <f>ROUND(I164*H164,2)</f>
        <v>0</v>
      </c>
      <c r="BL164" s="20" t="s">
        <v>165</v>
      </c>
      <c r="BM164" s="179" t="s">
        <v>2517</v>
      </c>
    </row>
    <row r="165" spans="1:65" s="2" customFormat="1" ht="11.25">
      <c r="A165" s="37"/>
      <c r="B165" s="38"/>
      <c r="C165" s="39"/>
      <c r="D165" s="181" t="s">
        <v>152</v>
      </c>
      <c r="E165" s="39"/>
      <c r="F165" s="182" t="s">
        <v>2516</v>
      </c>
      <c r="G165" s="39"/>
      <c r="H165" s="39"/>
      <c r="I165" s="183"/>
      <c r="J165" s="39"/>
      <c r="K165" s="39"/>
      <c r="L165" s="42"/>
      <c r="M165" s="184"/>
      <c r="N165" s="185"/>
      <c r="O165" s="67"/>
      <c r="P165" s="67"/>
      <c r="Q165" s="67"/>
      <c r="R165" s="67"/>
      <c r="S165" s="67"/>
      <c r="T165" s="68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T165" s="20" t="s">
        <v>152</v>
      </c>
      <c r="AU165" s="20" t="s">
        <v>77</v>
      </c>
    </row>
    <row r="166" spans="1:65" s="2" customFormat="1" ht="24.2" customHeight="1">
      <c r="A166" s="37"/>
      <c r="B166" s="38"/>
      <c r="C166" s="168" t="s">
        <v>258</v>
      </c>
      <c r="D166" s="168" t="s">
        <v>145</v>
      </c>
      <c r="E166" s="169" t="s">
        <v>2518</v>
      </c>
      <c r="F166" s="170" t="s">
        <v>2519</v>
      </c>
      <c r="G166" s="171" t="s">
        <v>2520</v>
      </c>
      <c r="H166" s="172">
        <v>2</v>
      </c>
      <c r="I166" s="173"/>
      <c r="J166" s="174">
        <f>ROUND(I166*H166,2)</f>
        <v>0</v>
      </c>
      <c r="K166" s="170" t="s">
        <v>19</v>
      </c>
      <c r="L166" s="42"/>
      <c r="M166" s="175" t="s">
        <v>19</v>
      </c>
      <c r="N166" s="176" t="s">
        <v>40</v>
      </c>
      <c r="O166" s="67"/>
      <c r="P166" s="177">
        <f>O166*H166</f>
        <v>0</v>
      </c>
      <c r="Q166" s="177">
        <v>0</v>
      </c>
      <c r="R166" s="177">
        <f>Q166*H166</f>
        <v>0</v>
      </c>
      <c r="S166" s="177">
        <v>0</v>
      </c>
      <c r="T166" s="178">
        <f>S166*H166</f>
        <v>0</v>
      </c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R166" s="179" t="s">
        <v>165</v>
      </c>
      <c r="AT166" s="179" t="s">
        <v>145</v>
      </c>
      <c r="AU166" s="179" t="s">
        <v>77</v>
      </c>
      <c r="AY166" s="20" t="s">
        <v>144</v>
      </c>
      <c r="BE166" s="180">
        <f>IF(N166="základní",J166,0)</f>
        <v>0</v>
      </c>
      <c r="BF166" s="180">
        <f>IF(N166="snížená",J166,0)</f>
        <v>0</v>
      </c>
      <c r="BG166" s="180">
        <f>IF(N166="zákl. přenesená",J166,0)</f>
        <v>0</v>
      </c>
      <c r="BH166" s="180">
        <f>IF(N166="sníž. přenesená",J166,0)</f>
        <v>0</v>
      </c>
      <c r="BI166" s="180">
        <f>IF(N166="nulová",J166,0)</f>
        <v>0</v>
      </c>
      <c r="BJ166" s="20" t="s">
        <v>77</v>
      </c>
      <c r="BK166" s="180">
        <f>ROUND(I166*H166,2)</f>
        <v>0</v>
      </c>
      <c r="BL166" s="20" t="s">
        <v>165</v>
      </c>
      <c r="BM166" s="179" t="s">
        <v>2521</v>
      </c>
    </row>
    <row r="167" spans="1:65" s="2" customFormat="1" ht="19.5">
      <c r="A167" s="37"/>
      <c r="B167" s="38"/>
      <c r="C167" s="39"/>
      <c r="D167" s="181" t="s">
        <v>152</v>
      </c>
      <c r="E167" s="39"/>
      <c r="F167" s="182" t="s">
        <v>2519</v>
      </c>
      <c r="G167" s="39"/>
      <c r="H167" s="39"/>
      <c r="I167" s="183"/>
      <c r="J167" s="39"/>
      <c r="K167" s="39"/>
      <c r="L167" s="42"/>
      <c r="M167" s="184"/>
      <c r="N167" s="185"/>
      <c r="O167" s="67"/>
      <c r="P167" s="67"/>
      <c r="Q167" s="67"/>
      <c r="R167" s="67"/>
      <c r="S167" s="67"/>
      <c r="T167" s="68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T167" s="20" t="s">
        <v>152</v>
      </c>
      <c r="AU167" s="20" t="s">
        <v>77</v>
      </c>
    </row>
    <row r="168" spans="1:65" s="2" customFormat="1" ht="24.2" customHeight="1">
      <c r="A168" s="37"/>
      <c r="B168" s="38"/>
      <c r="C168" s="168" t="s">
        <v>519</v>
      </c>
      <c r="D168" s="168" t="s">
        <v>145</v>
      </c>
      <c r="E168" s="169" t="s">
        <v>2522</v>
      </c>
      <c r="F168" s="170" t="s">
        <v>2523</v>
      </c>
      <c r="G168" s="171" t="s">
        <v>2520</v>
      </c>
      <c r="H168" s="172">
        <v>20</v>
      </c>
      <c r="I168" s="173"/>
      <c r="J168" s="174">
        <f>ROUND(I168*H168,2)</f>
        <v>0</v>
      </c>
      <c r="K168" s="170" t="s">
        <v>19</v>
      </c>
      <c r="L168" s="42"/>
      <c r="M168" s="175" t="s">
        <v>19</v>
      </c>
      <c r="N168" s="176" t="s">
        <v>40</v>
      </c>
      <c r="O168" s="67"/>
      <c r="P168" s="177">
        <f>O168*H168</f>
        <v>0</v>
      </c>
      <c r="Q168" s="177">
        <v>0</v>
      </c>
      <c r="R168" s="177">
        <f>Q168*H168</f>
        <v>0</v>
      </c>
      <c r="S168" s="177">
        <v>0</v>
      </c>
      <c r="T168" s="178">
        <f>S168*H168</f>
        <v>0</v>
      </c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R168" s="179" t="s">
        <v>165</v>
      </c>
      <c r="AT168" s="179" t="s">
        <v>145</v>
      </c>
      <c r="AU168" s="179" t="s">
        <v>77</v>
      </c>
      <c r="AY168" s="20" t="s">
        <v>144</v>
      </c>
      <c r="BE168" s="180">
        <f>IF(N168="základní",J168,0)</f>
        <v>0</v>
      </c>
      <c r="BF168" s="180">
        <f>IF(N168="snížená",J168,0)</f>
        <v>0</v>
      </c>
      <c r="BG168" s="180">
        <f>IF(N168="zákl. přenesená",J168,0)</f>
        <v>0</v>
      </c>
      <c r="BH168" s="180">
        <f>IF(N168="sníž. přenesená",J168,0)</f>
        <v>0</v>
      </c>
      <c r="BI168" s="180">
        <f>IF(N168="nulová",J168,0)</f>
        <v>0</v>
      </c>
      <c r="BJ168" s="20" t="s">
        <v>77</v>
      </c>
      <c r="BK168" s="180">
        <f>ROUND(I168*H168,2)</f>
        <v>0</v>
      </c>
      <c r="BL168" s="20" t="s">
        <v>165</v>
      </c>
      <c r="BM168" s="179" t="s">
        <v>2524</v>
      </c>
    </row>
    <row r="169" spans="1:65" s="2" customFormat="1" ht="11.25">
      <c r="A169" s="37"/>
      <c r="B169" s="38"/>
      <c r="C169" s="39"/>
      <c r="D169" s="181" t="s">
        <v>152</v>
      </c>
      <c r="E169" s="39"/>
      <c r="F169" s="182" t="s">
        <v>2523</v>
      </c>
      <c r="G169" s="39"/>
      <c r="H169" s="39"/>
      <c r="I169" s="183"/>
      <c r="J169" s="39"/>
      <c r="K169" s="39"/>
      <c r="L169" s="42"/>
      <c r="M169" s="184"/>
      <c r="N169" s="185"/>
      <c r="O169" s="67"/>
      <c r="P169" s="67"/>
      <c r="Q169" s="67"/>
      <c r="R169" s="67"/>
      <c r="S169" s="67"/>
      <c r="T169" s="68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T169" s="20" t="s">
        <v>152</v>
      </c>
      <c r="AU169" s="20" t="s">
        <v>77</v>
      </c>
    </row>
    <row r="170" spans="1:65" s="2" customFormat="1" ht="16.5" customHeight="1">
      <c r="A170" s="37"/>
      <c r="B170" s="38"/>
      <c r="C170" s="168" t="s">
        <v>523</v>
      </c>
      <c r="D170" s="168" t="s">
        <v>145</v>
      </c>
      <c r="E170" s="169" t="s">
        <v>2525</v>
      </c>
      <c r="F170" s="170" t="s">
        <v>2526</v>
      </c>
      <c r="G170" s="171" t="s">
        <v>2520</v>
      </c>
      <c r="H170" s="172">
        <v>8</v>
      </c>
      <c r="I170" s="173"/>
      <c r="J170" s="174">
        <f>ROUND(I170*H170,2)</f>
        <v>0</v>
      </c>
      <c r="K170" s="170" t="s">
        <v>19</v>
      </c>
      <c r="L170" s="42"/>
      <c r="M170" s="175" t="s">
        <v>19</v>
      </c>
      <c r="N170" s="176" t="s">
        <v>40</v>
      </c>
      <c r="O170" s="67"/>
      <c r="P170" s="177">
        <f>O170*H170</f>
        <v>0</v>
      </c>
      <c r="Q170" s="177">
        <v>0</v>
      </c>
      <c r="R170" s="177">
        <f>Q170*H170</f>
        <v>0</v>
      </c>
      <c r="S170" s="177">
        <v>0</v>
      </c>
      <c r="T170" s="178">
        <f>S170*H170</f>
        <v>0</v>
      </c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R170" s="179" t="s">
        <v>165</v>
      </c>
      <c r="AT170" s="179" t="s">
        <v>145</v>
      </c>
      <c r="AU170" s="179" t="s">
        <v>77</v>
      </c>
      <c r="AY170" s="20" t="s">
        <v>144</v>
      </c>
      <c r="BE170" s="180">
        <f>IF(N170="základní",J170,0)</f>
        <v>0</v>
      </c>
      <c r="BF170" s="180">
        <f>IF(N170="snížená",J170,0)</f>
        <v>0</v>
      </c>
      <c r="BG170" s="180">
        <f>IF(N170="zákl. přenesená",J170,0)</f>
        <v>0</v>
      </c>
      <c r="BH170" s="180">
        <f>IF(N170="sníž. přenesená",J170,0)</f>
        <v>0</v>
      </c>
      <c r="BI170" s="180">
        <f>IF(N170="nulová",J170,0)</f>
        <v>0</v>
      </c>
      <c r="BJ170" s="20" t="s">
        <v>77</v>
      </c>
      <c r="BK170" s="180">
        <f>ROUND(I170*H170,2)</f>
        <v>0</v>
      </c>
      <c r="BL170" s="20" t="s">
        <v>165</v>
      </c>
      <c r="BM170" s="179" t="s">
        <v>2527</v>
      </c>
    </row>
    <row r="171" spans="1:65" s="2" customFormat="1" ht="11.25">
      <c r="A171" s="37"/>
      <c r="B171" s="38"/>
      <c r="C171" s="39"/>
      <c r="D171" s="181" t="s">
        <v>152</v>
      </c>
      <c r="E171" s="39"/>
      <c r="F171" s="182" t="s">
        <v>2526</v>
      </c>
      <c r="G171" s="39"/>
      <c r="H171" s="39"/>
      <c r="I171" s="183"/>
      <c r="J171" s="39"/>
      <c r="K171" s="39"/>
      <c r="L171" s="42"/>
      <c r="M171" s="184"/>
      <c r="N171" s="185"/>
      <c r="O171" s="67"/>
      <c r="P171" s="67"/>
      <c r="Q171" s="67"/>
      <c r="R171" s="67"/>
      <c r="S171" s="67"/>
      <c r="T171" s="68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T171" s="20" t="s">
        <v>152</v>
      </c>
      <c r="AU171" s="20" t="s">
        <v>77</v>
      </c>
    </row>
    <row r="172" spans="1:65" s="2" customFormat="1" ht="21.75" customHeight="1">
      <c r="A172" s="37"/>
      <c r="B172" s="38"/>
      <c r="C172" s="168" t="s">
        <v>528</v>
      </c>
      <c r="D172" s="168" t="s">
        <v>145</v>
      </c>
      <c r="E172" s="169" t="s">
        <v>2528</v>
      </c>
      <c r="F172" s="170" t="s">
        <v>2529</v>
      </c>
      <c r="G172" s="171" t="s">
        <v>459</v>
      </c>
      <c r="H172" s="172">
        <v>2</v>
      </c>
      <c r="I172" s="173"/>
      <c r="J172" s="174">
        <f>ROUND(I172*H172,2)</f>
        <v>0</v>
      </c>
      <c r="K172" s="170" t="s">
        <v>19</v>
      </c>
      <c r="L172" s="42"/>
      <c r="M172" s="175" t="s">
        <v>19</v>
      </c>
      <c r="N172" s="176" t="s">
        <v>40</v>
      </c>
      <c r="O172" s="67"/>
      <c r="P172" s="177">
        <f>O172*H172</f>
        <v>0</v>
      </c>
      <c r="Q172" s="177">
        <v>0</v>
      </c>
      <c r="R172" s="177">
        <f>Q172*H172</f>
        <v>0</v>
      </c>
      <c r="S172" s="177">
        <v>0</v>
      </c>
      <c r="T172" s="178">
        <f>S172*H172</f>
        <v>0</v>
      </c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R172" s="179" t="s">
        <v>165</v>
      </c>
      <c r="AT172" s="179" t="s">
        <v>145</v>
      </c>
      <c r="AU172" s="179" t="s">
        <v>77</v>
      </c>
      <c r="AY172" s="20" t="s">
        <v>144</v>
      </c>
      <c r="BE172" s="180">
        <f>IF(N172="základní",J172,0)</f>
        <v>0</v>
      </c>
      <c r="BF172" s="180">
        <f>IF(N172="snížená",J172,0)</f>
        <v>0</v>
      </c>
      <c r="BG172" s="180">
        <f>IF(N172="zákl. přenesená",J172,0)</f>
        <v>0</v>
      </c>
      <c r="BH172" s="180">
        <f>IF(N172="sníž. přenesená",J172,0)</f>
        <v>0</v>
      </c>
      <c r="BI172" s="180">
        <f>IF(N172="nulová",J172,0)</f>
        <v>0</v>
      </c>
      <c r="BJ172" s="20" t="s">
        <v>77</v>
      </c>
      <c r="BK172" s="180">
        <f>ROUND(I172*H172,2)</f>
        <v>0</v>
      </c>
      <c r="BL172" s="20" t="s">
        <v>165</v>
      </c>
      <c r="BM172" s="179" t="s">
        <v>2530</v>
      </c>
    </row>
    <row r="173" spans="1:65" s="2" customFormat="1" ht="11.25">
      <c r="A173" s="37"/>
      <c r="B173" s="38"/>
      <c r="C173" s="39"/>
      <c r="D173" s="181" t="s">
        <v>152</v>
      </c>
      <c r="E173" s="39"/>
      <c r="F173" s="182" t="s">
        <v>2529</v>
      </c>
      <c r="G173" s="39"/>
      <c r="H173" s="39"/>
      <c r="I173" s="183"/>
      <c r="J173" s="39"/>
      <c r="K173" s="39"/>
      <c r="L173" s="42"/>
      <c r="M173" s="184"/>
      <c r="N173" s="185"/>
      <c r="O173" s="67"/>
      <c r="P173" s="67"/>
      <c r="Q173" s="67"/>
      <c r="R173" s="67"/>
      <c r="S173" s="67"/>
      <c r="T173" s="68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T173" s="20" t="s">
        <v>152</v>
      </c>
      <c r="AU173" s="20" t="s">
        <v>77</v>
      </c>
    </row>
    <row r="174" spans="1:65" s="2" customFormat="1" ht="16.5" customHeight="1">
      <c r="A174" s="37"/>
      <c r="B174" s="38"/>
      <c r="C174" s="246" t="s">
        <v>532</v>
      </c>
      <c r="D174" s="246" t="s">
        <v>381</v>
      </c>
      <c r="E174" s="247" t="s">
        <v>2531</v>
      </c>
      <c r="F174" s="248" t="s">
        <v>2532</v>
      </c>
      <c r="G174" s="249" t="s">
        <v>459</v>
      </c>
      <c r="H174" s="250">
        <v>1</v>
      </c>
      <c r="I174" s="251"/>
      <c r="J174" s="252">
        <f>ROUND(I174*H174,2)</f>
        <v>0</v>
      </c>
      <c r="K174" s="248" t="s">
        <v>19</v>
      </c>
      <c r="L174" s="253"/>
      <c r="M174" s="254" t="s">
        <v>19</v>
      </c>
      <c r="N174" s="255" t="s">
        <v>40</v>
      </c>
      <c r="O174" s="67"/>
      <c r="P174" s="177">
        <f>O174*H174</f>
        <v>0</v>
      </c>
      <c r="Q174" s="177">
        <v>0</v>
      </c>
      <c r="R174" s="177">
        <f>Q174*H174</f>
        <v>0</v>
      </c>
      <c r="S174" s="177">
        <v>0</v>
      </c>
      <c r="T174" s="178">
        <f>S174*H174</f>
        <v>0</v>
      </c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R174" s="179" t="s">
        <v>184</v>
      </c>
      <c r="AT174" s="179" t="s">
        <v>381</v>
      </c>
      <c r="AU174" s="179" t="s">
        <v>77</v>
      </c>
      <c r="AY174" s="20" t="s">
        <v>144</v>
      </c>
      <c r="BE174" s="180">
        <f>IF(N174="základní",J174,0)</f>
        <v>0</v>
      </c>
      <c r="BF174" s="180">
        <f>IF(N174="snížená",J174,0)</f>
        <v>0</v>
      </c>
      <c r="BG174" s="180">
        <f>IF(N174="zákl. přenesená",J174,0)</f>
        <v>0</v>
      </c>
      <c r="BH174" s="180">
        <f>IF(N174="sníž. přenesená",J174,0)</f>
        <v>0</v>
      </c>
      <c r="BI174" s="180">
        <f>IF(N174="nulová",J174,0)</f>
        <v>0</v>
      </c>
      <c r="BJ174" s="20" t="s">
        <v>77</v>
      </c>
      <c r="BK174" s="180">
        <f>ROUND(I174*H174,2)</f>
        <v>0</v>
      </c>
      <c r="BL174" s="20" t="s">
        <v>165</v>
      </c>
      <c r="BM174" s="179" t="s">
        <v>2533</v>
      </c>
    </row>
    <row r="175" spans="1:65" s="2" customFormat="1" ht="11.25">
      <c r="A175" s="37"/>
      <c r="B175" s="38"/>
      <c r="C175" s="39"/>
      <c r="D175" s="181" t="s">
        <v>152</v>
      </c>
      <c r="E175" s="39"/>
      <c r="F175" s="182" t="s">
        <v>2532</v>
      </c>
      <c r="G175" s="39"/>
      <c r="H175" s="39"/>
      <c r="I175" s="183"/>
      <c r="J175" s="39"/>
      <c r="K175" s="39"/>
      <c r="L175" s="42"/>
      <c r="M175" s="184"/>
      <c r="N175" s="185"/>
      <c r="O175" s="67"/>
      <c r="P175" s="67"/>
      <c r="Q175" s="67"/>
      <c r="R175" s="67"/>
      <c r="S175" s="67"/>
      <c r="T175" s="68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T175" s="20" t="s">
        <v>152</v>
      </c>
      <c r="AU175" s="20" t="s">
        <v>77</v>
      </c>
    </row>
    <row r="176" spans="1:65" s="11" customFormat="1" ht="25.9" customHeight="1">
      <c r="B176" s="154"/>
      <c r="C176" s="155"/>
      <c r="D176" s="156" t="s">
        <v>68</v>
      </c>
      <c r="E176" s="157" t="s">
        <v>555</v>
      </c>
      <c r="F176" s="157" t="s">
        <v>556</v>
      </c>
      <c r="G176" s="155"/>
      <c r="H176" s="155"/>
      <c r="I176" s="158"/>
      <c r="J176" s="159">
        <f>BK176</f>
        <v>0</v>
      </c>
      <c r="K176" s="155"/>
      <c r="L176" s="160"/>
      <c r="M176" s="161"/>
      <c r="N176" s="162"/>
      <c r="O176" s="162"/>
      <c r="P176" s="163">
        <f>P177+P204+P213+P242+P243</f>
        <v>0</v>
      </c>
      <c r="Q176" s="162"/>
      <c r="R176" s="163">
        <f>R177+R204+R213+R242+R243</f>
        <v>0</v>
      </c>
      <c r="S176" s="162"/>
      <c r="T176" s="164">
        <f>T177+T204+T213+T242+T243</f>
        <v>0</v>
      </c>
      <c r="AR176" s="165" t="s">
        <v>79</v>
      </c>
      <c r="AT176" s="166" t="s">
        <v>68</v>
      </c>
      <c r="AU176" s="166" t="s">
        <v>69</v>
      </c>
      <c r="AY176" s="165" t="s">
        <v>144</v>
      </c>
      <c r="BK176" s="167">
        <f>BK177+BK204+BK213+BK242+BK243</f>
        <v>0</v>
      </c>
    </row>
    <row r="177" spans="1:65" s="11" customFormat="1" ht="22.9" customHeight="1">
      <c r="B177" s="154"/>
      <c r="C177" s="155"/>
      <c r="D177" s="156" t="s">
        <v>68</v>
      </c>
      <c r="E177" s="198" t="s">
        <v>2534</v>
      </c>
      <c r="F177" s="198" t="s">
        <v>2535</v>
      </c>
      <c r="G177" s="155"/>
      <c r="H177" s="155"/>
      <c r="I177" s="158"/>
      <c r="J177" s="199">
        <f>BK177</f>
        <v>0</v>
      </c>
      <c r="K177" s="155"/>
      <c r="L177" s="160"/>
      <c r="M177" s="161"/>
      <c r="N177" s="162"/>
      <c r="O177" s="162"/>
      <c r="P177" s="163">
        <f>SUM(P178:P203)</f>
        <v>0</v>
      </c>
      <c r="Q177" s="162"/>
      <c r="R177" s="163">
        <f>SUM(R178:R203)</f>
        <v>0</v>
      </c>
      <c r="S177" s="162"/>
      <c r="T177" s="164">
        <f>SUM(T178:T203)</f>
        <v>0</v>
      </c>
      <c r="AR177" s="165" t="s">
        <v>79</v>
      </c>
      <c r="AT177" s="166" t="s">
        <v>68</v>
      </c>
      <c r="AU177" s="166" t="s">
        <v>77</v>
      </c>
      <c r="AY177" s="165" t="s">
        <v>144</v>
      </c>
      <c r="BK177" s="167">
        <f>SUM(BK178:BK203)</f>
        <v>0</v>
      </c>
    </row>
    <row r="178" spans="1:65" s="2" customFormat="1" ht="24.2" customHeight="1">
      <c r="A178" s="37"/>
      <c r="B178" s="38"/>
      <c r="C178" s="168" t="s">
        <v>539</v>
      </c>
      <c r="D178" s="168" t="s">
        <v>145</v>
      </c>
      <c r="E178" s="169" t="s">
        <v>2536</v>
      </c>
      <c r="F178" s="170" t="s">
        <v>2537</v>
      </c>
      <c r="G178" s="171" t="s">
        <v>243</v>
      </c>
      <c r="H178" s="172">
        <v>12</v>
      </c>
      <c r="I178" s="173"/>
      <c r="J178" s="174">
        <f>ROUND(I178*H178,2)</f>
        <v>0</v>
      </c>
      <c r="K178" s="170" t="s">
        <v>19</v>
      </c>
      <c r="L178" s="42"/>
      <c r="M178" s="175" t="s">
        <v>19</v>
      </c>
      <c r="N178" s="176" t="s">
        <v>40</v>
      </c>
      <c r="O178" s="67"/>
      <c r="P178" s="177">
        <f>O178*H178</f>
        <v>0</v>
      </c>
      <c r="Q178" s="177">
        <v>0</v>
      </c>
      <c r="R178" s="177">
        <f>Q178*H178</f>
        <v>0</v>
      </c>
      <c r="S178" s="177">
        <v>0</v>
      </c>
      <c r="T178" s="178">
        <f>S178*H178</f>
        <v>0</v>
      </c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R178" s="179" t="s">
        <v>408</v>
      </c>
      <c r="AT178" s="179" t="s">
        <v>145</v>
      </c>
      <c r="AU178" s="179" t="s">
        <v>79</v>
      </c>
      <c r="AY178" s="20" t="s">
        <v>144</v>
      </c>
      <c r="BE178" s="180">
        <f>IF(N178="základní",J178,0)</f>
        <v>0</v>
      </c>
      <c r="BF178" s="180">
        <f>IF(N178="snížená",J178,0)</f>
        <v>0</v>
      </c>
      <c r="BG178" s="180">
        <f>IF(N178="zákl. přenesená",J178,0)</f>
        <v>0</v>
      </c>
      <c r="BH178" s="180">
        <f>IF(N178="sníž. přenesená",J178,0)</f>
        <v>0</v>
      </c>
      <c r="BI178" s="180">
        <f>IF(N178="nulová",J178,0)</f>
        <v>0</v>
      </c>
      <c r="BJ178" s="20" t="s">
        <v>77</v>
      </c>
      <c r="BK178" s="180">
        <f>ROUND(I178*H178,2)</f>
        <v>0</v>
      </c>
      <c r="BL178" s="20" t="s">
        <v>408</v>
      </c>
      <c r="BM178" s="179" t="s">
        <v>2538</v>
      </c>
    </row>
    <row r="179" spans="1:65" s="2" customFormat="1" ht="19.5">
      <c r="A179" s="37"/>
      <c r="B179" s="38"/>
      <c r="C179" s="39"/>
      <c r="D179" s="181" t="s">
        <v>152</v>
      </c>
      <c r="E179" s="39"/>
      <c r="F179" s="182" t="s">
        <v>2537</v>
      </c>
      <c r="G179" s="39"/>
      <c r="H179" s="39"/>
      <c r="I179" s="183"/>
      <c r="J179" s="39"/>
      <c r="K179" s="39"/>
      <c r="L179" s="42"/>
      <c r="M179" s="184"/>
      <c r="N179" s="185"/>
      <c r="O179" s="67"/>
      <c r="P179" s="67"/>
      <c r="Q179" s="67"/>
      <c r="R179" s="67"/>
      <c r="S179" s="67"/>
      <c r="T179" s="68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T179" s="20" t="s">
        <v>152</v>
      </c>
      <c r="AU179" s="20" t="s">
        <v>79</v>
      </c>
    </row>
    <row r="180" spans="1:65" s="2" customFormat="1" ht="24.2" customHeight="1">
      <c r="A180" s="37"/>
      <c r="B180" s="38"/>
      <c r="C180" s="246" t="s">
        <v>544</v>
      </c>
      <c r="D180" s="246" t="s">
        <v>381</v>
      </c>
      <c r="E180" s="247" t="s">
        <v>2539</v>
      </c>
      <c r="F180" s="248" t="s">
        <v>2540</v>
      </c>
      <c r="G180" s="249" t="s">
        <v>243</v>
      </c>
      <c r="H180" s="250">
        <v>12</v>
      </c>
      <c r="I180" s="251"/>
      <c r="J180" s="252">
        <f>ROUND(I180*H180,2)</f>
        <v>0</v>
      </c>
      <c r="K180" s="248" t="s">
        <v>19</v>
      </c>
      <c r="L180" s="253"/>
      <c r="M180" s="254" t="s">
        <v>19</v>
      </c>
      <c r="N180" s="255" t="s">
        <v>40</v>
      </c>
      <c r="O180" s="67"/>
      <c r="P180" s="177">
        <f>O180*H180</f>
        <v>0</v>
      </c>
      <c r="Q180" s="177">
        <v>0</v>
      </c>
      <c r="R180" s="177">
        <f>Q180*H180</f>
        <v>0</v>
      </c>
      <c r="S180" s="177">
        <v>0</v>
      </c>
      <c r="T180" s="178">
        <f>S180*H180</f>
        <v>0</v>
      </c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R180" s="179" t="s">
        <v>496</v>
      </c>
      <c r="AT180" s="179" t="s">
        <v>381</v>
      </c>
      <c r="AU180" s="179" t="s">
        <v>79</v>
      </c>
      <c r="AY180" s="20" t="s">
        <v>144</v>
      </c>
      <c r="BE180" s="180">
        <f>IF(N180="základní",J180,0)</f>
        <v>0</v>
      </c>
      <c r="BF180" s="180">
        <f>IF(N180="snížená",J180,0)</f>
        <v>0</v>
      </c>
      <c r="BG180" s="180">
        <f>IF(N180="zákl. přenesená",J180,0)</f>
        <v>0</v>
      </c>
      <c r="BH180" s="180">
        <f>IF(N180="sníž. přenesená",J180,0)</f>
        <v>0</v>
      </c>
      <c r="BI180" s="180">
        <f>IF(N180="nulová",J180,0)</f>
        <v>0</v>
      </c>
      <c r="BJ180" s="20" t="s">
        <v>77</v>
      </c>
      <c r="BK180" s="180">
        <f>ROUND(I180*H180,2)</f>
        <v>0</v>
      </c>
      <c r="BL180" s="20" t="s">
        <v>408</v>
      </c>
      <c r="BM180" s="179" t="s">
        <v>2541</v>
      </c>
    </row>
    <row r="181" spans="1:65" s="2" customFormat="1" ht="19.5">
      <c r="A181" s="37"/>
      <c r="B181" s="38"/>
      <c r="C181" s="39"/>
      <c r="D181" s="181" t="s">
        <v>152</v>
      </c>
      <c r="E181" s="39"/>
      <c r="F181" s="182" t="s">
        <v>2540</v>
      </c>
      <c r="G181" s="39"/>
      <c r="H181" s="39"/>
      <c r="I181" s="183"/>
      <c r="J181" s="39"/>
      <c r="K181" s="39"/>
      <c r="L181" s="42"/>
      <c r="M181" s="184"/>
      <c r="N181" s="185"/>
      <c r="O181" s="67"/>
      <c r="P181" s="67"/>
      <c r="Q181" s="67"/>
      <c r="R181" s="67"/>
      <c r="S181" s="67"/>
      <c r="T181" s="68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T181" s="20" t="s">
        <v>152</v>
      </c>
      <c r="AU181" s="20" t="s">
        <v>79</v>
      </c>
    </row>
    <row r="182" spans="1:65" s="2" customFormat="1" ht="16.5" customHeight="1">
      <c r="A182" s="37"/>
      <c r="B182" s="38"/>
      <c r="C182" s="246" t="s">
        <v>549</v>
      </c>
      <c r="D182" s="246" t="s">
        <v>381</v>
      </c>
      <c r="E182" s="247" t="s">
        <v>2542</v>
      </c>
      <c r="F182" s="248" t="s">
        <v>2543</v>
      </c>
      <c r="G182" s="249" t="s">
        <v>1847</v>
      </c>
      <c r="H182" s="250">
        <v>12</v>
      </c>
      <c r="I182" s="251"/>
      <c r="J182" s="252">
        <f>ROUND(I182*H182,2)</f>
        <v>0</v>
      </c>
      <c r="K182" s="248" t="s">
        <v>19</v>
      </c>
      <c r="L182" s="253"/>
      <c r="M182" s="254" t="s">
        <v>19</v>
      </c>
      <c r="N182" s="255" t="s">
        <v>40</v>
      </c>
      <c r="O182" s="67"/>
      <c r="P182" s="177">
        <f>O182*H182</f>
        <v>0</v>
      </c>
      <c r="Q182" s="177">
        <v>0</v>
      </c>
      <c r="R182" s="177">
        <f>Q182*H182</f>
        <v>0</v>
      </c>
      <c r="S182" s="177">
        <v>0</v>
      </c>
      <c r="T182" s="178">
        <f>S182*H182</f>
        <v>0</v>
      </c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R182" s="179" t="s">
        <v>496</v>
      </c>
      <c r="AT182" s="179" t="s">
        <v>381</v>
      </c>
      <c r="AU182" s="179" t="s">
        <v>79</v>
      </c>
      <c r="AY182" s="20" t="s">
        <v>144</v>
      </c>
      <c r="BE182" s="180">
        <f>IF(N182="základní",J182,0)</f>
        <v>0</v>
      </c>
      <c r="BF182" s="180">
        <f>IF(N182="snížená",J182,0)</f>
        <v>0</v>
      </c>
      <c r="BG182" s="180">
        <f>IF(N182="zákl. přenesená",J182,0)</f>
        <v>0</v>
      </c>
      <c r="BH182" s="180">
        <f>IF(N182="sníž. přenesená",J182,0)</f>
        <v>0</v>
      </c>
      <c r="BI182" s="180">
        <f>IF(N182="nulová",J182,0)</f>
        <v>0</v>
      </c>
      <c r="BJ182" s="20" t="s">
        <v>77</v>
      </c>
      <c r="BK182" s="180">
        <f>ROUND(I182*H182,2)</f>
        <v>0</v>
      </c>
      <c r="BL182" s="20" t="s">
        <v>408</v>
      </c>
      <c r="BM182" s="179" t="s">
        <v>2544</v>
      </c>
    </row>
    <row r="183" spans="1:65" s="2" customFormat="1" ht="11.25">
      <c r="A183" s="37"/>
      <c r="B183" s="38"/>
      <c r="C183" s="39"/>
      <c r="D183" s="181" t="s">
        <v>152</v>
      </c>
      <c r="E183" s="39"/>
      <c r="F183" s="182" t="s">
        <v>2543</v>
      </c>
      <c r="G183" s="39"/>
      <c r="H183" s="39"/>
      <c r="I183" s="183"/>
      <c r="J183" s="39"/>
      <c r="K183" s="39"/>
      <c r="L183" s="42"/>
      <c r="M183" s="184"/>
      <c r="N183" s="185"/>
      <c r="O183" s="67"/>
      <c r="P183" s="67"/>
      <c r="Q183" s="67"/>
      <c r="R183" s="67"/>
      <c r="S183" s="67"/>
      <c r="T183" s="68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T183" s="20" t="s">
        <v>152</v>
      </c>
      <c r="AU183" s="20" t="s">
        <v>79</v>
      </c>
    </row>
    <row r="184" spans="1:65" s="2" customFormat="1" ht="24.2" customHeight="1">
      <c r="A184" s="37"/>
      <c r="B184" s="38"/>
      <c r="C184" s="168" t="s">
        <v>559</v>
      </c>
      <c r="D184" s="168" t="s">
        <v>145</v>
      </c>
      <c r="E184" s="169" t="s">
        <v>2512</v>
      </c>
      <c r="F184" s="170" t="s">
        <v>2513</v>
      </c>
      <c r="G184" s="171" t="s">
        <v>492</v>
      </c>
      <c r="H184" s="172">
        <v>246</v>
      </c>
      <c r="I184" s="173"/>
      <c r="J184" s="174">
        <f>ROUND(I184*H184,2)</f>
        <v>0</v>
      </c>
      <c r="K184" s="170" t="s">
        <v>19</v>
      </c>
      <c r="L184" s="42"/>
      <c r="M184" s="175" t="s">
        <v>19</v>
      </c>
      <c r="N184" s="176" t="s">
        <v>40</v>
      </c>
      <c r="O184" s="67"/>
      <c r="P184" s="177">
        <f>O184*H184</f>
        <v>0</v>
      </c>
      <c r="Q184" s="177">
        <v>0</v>
      </c>
      <c r="R184" s="177">
        <f>Q184*H184</f>
        <v>0</v>
      </c>
      <c r="S184" s="177">
        <v>0</v>
      </c>
      <c r="T184" s="178">
        <f>S184*H184</f>
        <v>0</v>
      </c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R184" s="179" t="s">
        <v>408</v>
      </c>
      <c r="AT184" s="179" t="s">
        <v>145</v>
      </c>
      <c r="AU184" s="179" t="s">
        <v>79</v>
      </c>
      <c r="AY184" s="20" t="s">
        <v>144</v>
      </c>
      <c r="BE184" s="180">
        <f>IF(N184="základní",J184,0)</f>
        <v>0</v>
      </c>
      <c r="BF184" s="180">
        <f>IF(N184="snížená",J184,0)</f>
        <v>0</v>
      </c>
      <c r="BG184" s="180">
        <f>IF(N184="zákl. přenesená",J184,0)</f>
        <v>0</v>
      </c>
      <c r="BH184" s="180">
        <f>IF(N184="sníž. přenesená",J184,0)</f>
        <v>0</v>
      </c>
      <c r="BI184" s="180">
        <f>IF(N184="nulová",J184,0)</f>
        <v>0</v>
      </c>
      <c r="BJ184" s="20" t="s">
        <v>77</v>
      </c>
      <c r="BK184" s="180">
        <f>ROUND(I184*H184,2)</f>
        <v>0</v>
      </c>
      <c r="BL184" s="20" t="s">
        <v>408</v>
      </c>
      <c r="BM184" s="179" t="s">
        <v>2545</v>
      </c>
    </row>
    <row r="185" spans="1:65" s="2" customFormat="1" ht="11.25">
      <c r="A185" s="37"/>
      <c r="B185" s="38"/>
      <c r="C185" s="39"/>
      <c r="D185" s="181" t="s">
        <v>152</v>
      </c>
      <c r="E185" s="39"/>
      <c r="F185" s="182" t="s">
        <v>2513</v>
      </c>
      <c r="G185" s="39"/>
      <c r="H185" s="39"/>
      <c r="I185" s="183"/>
      <c r="J185" s="39"/>
      <c r="K185" s="39"/>
      <c r="L185" s="42"/>
      <c r="M185" s="184"/>
      <c r="N185" s="185"/>
      <c r="O185" s="67"/>
      <c r="P185" s="67"/>
      <c r="Q185" s="67"/>
      <c r="R185" s="67"/>
      <c r="S185" s="67"/>
      <c r="T185" s="68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T185" s="20" t="s">
        <v>152</v>
      </c>
      <c r="AU185" s="20" t="s">
        <v>79</v>
      </c>
    </row>
    <row r="186" spans="1:65" s="2" customFormat="1" ht="24.2" customHeight="1">
      <c r="A186" s="37"/>
      <c r="B186" s="38"/>
      <c r="C186" s="168" t="s">
        <v>566</v>
      </c>
      <c r="D186" s="168" t="s">
        <v>145</v>
      </c>
      <c r="E186" s="169" t="s">
        <v>2515</v>
      </c>
      <c r="F186" s="170" t="s">
        <v>2516</v>
      </c>
      <c r="G186" s="171" t="s">
        <v>492</v>
      </c>
      <c r="H186" s="172">
        <v>10</v>
      </c>
      <c r="I186" s="173"/>
      <c r="J186" s="174">
        <f>ROUND(I186*H186,2)</f>
        <v>0</v>
      </c>
      <c r="K186" s="170" t="s">
        <v>19</v>
      </c>
      <c r="L186" s="42"/>
      <c r="M186" s="175" t="s">
        <v>19</v>
      </c>
      <c r="N186" s="176" t="s">
        <v>40</v>
      </c>
      <c r="O186" s="67"/>
      <c r="P186" s="177">
        <f>O186*H186</f>
        <v>0</v>
      </c>
      <c r="Q186" s="177">
        <v>0</v>
      </c>
      <c r="R186" s="177">
        <f>Q186*H186</f>
        <v>0</v>
      </c>
      <c r="S186" s="177">
        <v>0</v>
      </c>
      <c r="T186" s="178">
        <f>S186*H186</f>
        <v>0</v>
      </c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R186" s="179" t="s">
        <v>408</v>
      </c>
      <c r="AT186" s="179" t="s">
        <v>145</v>
      </c>
      <c r="AU186" s="179" t="s">
        <v>79</v>
      </c>
      <c r="AY186" s="20" t="s">
        <v>144</v>
      </c>
      <c r="BE186" s="180">
        <f>IF(N186="základní",J186,0)</f>
        <v>0</v>
      </c>
      <c r="BF186" s="180">
        <f>IF(N186="snížená",J186,0)</f>
        <v>0</v>
      </c>
      <c r="BG186" s="180">
        <f>IF(N186="zákl. přenesená",J186,0)</f>
        <v>0</v>
      </c>
      <c r="BH186" s="180">
        <f>IF(N186="sníž. přenesená",J186,0)</f>
        <v>0</v>
      </c>
      <c r="BI186" s="180">
        <f>IF(N186="nulová",J186,0)</f>
        <v>0</v>
      </c>
      <c r="BJ186" s="20" t="s">
        <v>77</v>
      </c>
      <c r="BK186" s="180">
        <f>ROUND(I186*H186,2)</f>
        <v>0</v>
      </c>
      <c r="BL186" s="20" t="s">
        <v>408</v>
      </c>
      <c r="BM186" s="179" t="s">
        <v>2546</v>
      </c>
    </row>
    <row r="187" spans="1:65" s="2" customFormat="1" ht="11.25">
      <c r="A187" s="37"/>
      <c r="B187" s="38"/>
      <c r="C187" s="39"/>
      <c r="D187" s="181" t="s">
        <v>152</v>
      </c>
      <c r="E187" s="39"/>
      <c r="F187" s="182" t="s">
        <v>2516</v>
      </c>
      <c r="G187" s="39"/>
      <c r="H187" s="39"/>
      <c r="I187" s="183"/>
      <c r="J187" s="39"/>
      <c r="K187" s="39"/>
      <c r="L187" s="42"/>
      <c r="M187" s="184"/>
      <c r="N187" s="185"/>
      <c r="O187" s="67"/>
      <c r="P187" s="67"/>
      <c r="Q187" s="67"/>
      <c r="R187" s="67"/>
      <c r="S187" s="67"/>
      <c r="T187" s="68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T187" s="20" t="s">
        <v>152</v>
      </c>
      <c r="AU187" s="20" t="s">
        <v>79</v>
      </c>
    </row>
    <row r="188" spans="1:65" s="2" customFormat="1" ht="24.2" customHeight="1">
      <c r="A188" s="37"/>
      <c r="B188" s="38"/>
      <c r="C188" s="168" t="s">
        <v>571</v>
      </c>
      <c r="D188" s="168" t="s">
        <v>145</v>
      </c>
      <c r="E188" s="169" t="s">
        <v>2547</v>
      </c>
      <c r="F188" s="170" t="s">
        <v>2548</v>
      </c>
      <c r="G188" s="171" t="s">
        <v>492</v>
      </c>
      <c r="H188" s="172">
        <v>8</v>
      </c>
      <c r="I188" s="173"/>
      <c r="J188" s="174">
        <f>ROUND(I188*H188,2)</f>
        <v>0</v>
      </c>
      <c r="K188" s="170" t="s">
        <v>19</v>
      </c>
      <c r="L188" s="42"/>
      <c r="M188" s="175" t="s">
        <v>19</v>
      </c>
      <c r="N188" s="176" t="s">
        <v>40</v>
      </c>
      <c r="O188" s="67"/>
      <c r="P188" s="177">
        <f>O188*H188</f>
        <v>0</v>
      </c>
      <c r="Q188" s="177">
        <v>0</v>
      </c>
      <c r="R188" s="177">
        <f>Q188*H188</f>
        <v>0</v>
      </c>
      <c r="S188" s="177">
        <v>0</v>
      </c>
      <c r="T188" s="178">
        <f>S188*H188</f>
        <v>0</v>
      </c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R188" s="179" t="s">
        <v>408</v>
      </c>
      <c r="AT188" s="179" t="s">
        <v>145</v>
      </c>
      <c r="AU188" s="179" t="s">
        <v>79</v>
      </c>
      <c r="AY188" s="20" t="s">
        <v>144</v>
      </c>
      <c r="BE188" s="180">
        <f>IF(N188="základní",J188,0)</f>
        <v>0</v>
      </c>
      <c r="BF188" s="180">
        <f>IF(N188="snížená",J188,0)</f>
        <v>0</v>
      </c>
      <c r="BG188" s="180">
        <f>IF(N188="zákl. přenesená",J188,0)</f>
        <v>0</v>
      </c>
      <c r="BH188" s="180">
        <f>IF(N188="sníž. přenesená",J188,0)</f>
        <v>0</v>
      </c>
      <c r="BI188" s="180">
        <f>IF(N188="nulová",J188,0)</f>
        <v>0</v>
      </c>
      <c r="BJ188" s="20" t="s">
        <v>77</v>
      </c>
      <c r="BK188" s="180">
        <f>ROUND(I188*H188,2)</f>
        <v>0</v>
      </c>
      <c r="BL188" s="20" t="s">
        <v>408</v>
      </c>
      <c r="BM188" s="179" t="s">
        <v>2549</v>
      </c>
    </row>
    <row r="189" spans="1:65" s="2" customFormat="1" ht="11.25">
      <c r="A189" s="37"/>
      <c r="B189" s="38"/>
      <c r="C189" s="39"/>
      <c r="D189" s="181" t="s">
        <v>152</v>
      </c>
      <c r="E189" s="39"/>
      <c r="F189" s="182" t="s">
        <v>2548</v>
      </c>
      <c r="G189" s="39"/>
      <c r="H189" s="39"/>
      <c r="I189" s="183"/>
      <c r="J189" s="39"/>
      <c r="K189" s="39"/>
      <c r="L189" s="42"/>
      <c r="M189" s="184"/>
      <c r="N189" s="185"/>
      <c r="O189" s="67"/>
      <c r="P189" s="67"/>
      <c r="Q189" s="67"/>
      <c r="R189" s="67"/>
      <c r="S189" s="67"/>
      <c r="T189" s="68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T189" s="20" t="s">
        <v>152</v>
      </c>
      <c r="AU189" s="20" t="s">
        <v>79</v>
      </c>
    </row>
    <row r="190" spans="1:65" s="2" customFormat="1" ht="24.2" customHeight="1">
      <c r="A190" s="37"/>
      <c r="B190" s="38"/>
      <c r="C190" s="168" t="s">
        <v>576</v>
      </c>
      <c r="D190" s="168" t="s">
        <v>145</v>
      </c>
      <c r="E190" s="169" t="s">
        <v>2550</v>
      </c>
      <c r="F190" s="170" t="s">
        <v>2551</v>
      </c>
      <c r="G190" s="171" t="s">
        <v>492</v>
      </c>
      <c r="H190" s="172">
        <v>3</v>
      </c>
      <c r="I190" s="173"/>
      <c r="J190" s="174">
        <f>ROUND(I190*H190,2)</f>
        <v>0</v>
      </c>
      <c r="K190" s="170" t="s">
        <v>19</v>
      </c>
      <c r="L190" s="42"/>
      <c r="M190" s="175" t="s">
        <v>19</v>
      </c>
      <c r="N190" s="176" t="s">
        <v>40</v>
      </c>
      <c r="O190" s="67"/>
      <c r="P190" s="177">
        <f>O190*H190</f>
        <v>0</v>
      </c>
      <c r="Q190" s="177">
        <v>0</v>
      </c>
      <c r="R190" s="177">
        <f>Q190*H190</f>
        <v>0</v>
      </c>
      <c r="S190" s="177">
        <v>0</v>
      </c>
      <c r="T190" s="178">
        <f>S190*H190</f>
        <v>0</v>
      </c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R190" s="179" t="s">
        <v>408</v>
      </c>
      <c r="AT190" s="179" t="s">
        <v>145</v>
      </c>
      <c r="AU190" s="179" t="s">
        <v>79</v>
      </c>
      <c r="AY190" s="20" t="s">
        <v>144</v>
      </c>
      <c r="BE190" s="180">
        <f>IF(N190="základní",J190,0)</f>
        <v>0</v>
      </c>
      <c r="BF190" s="180">
        <f>IF(N190="snížená",J190,0)</f>
        <v>0</v>
      </c>
      <c r="BG190" s="180">
        <f>IF(N190="zákl. přenesená",J190,0)</f>
        <v>0</v>
      </c>
      <c r="BH190" s="180">
        <f>IF(N190="sníž. přenesená",J190,0)</f>
        <v>0</v>
      </c>
      <c r="BI190" s="180">
        <f>IF(N190="nulová",J190,0)</f>
        <v>0</v>
      </c>
      <c r="BJ190" s="20" t="s">
        <v>77</v>
      </c>
      <c r="BK190" s="180">
        <f>ROUND(I190*H190,2)</f>
        <v>0</v>
      </c>
      <c r="BL190" s="20" t="s">
        <v>408</v>
      </c>
      <c r="BM190" s="179" t="s">
        <v>2552</v>
      </c>
    </row>
    <row r="191" spans="1:65" s="2" customFormat="1" ht="19.5">
      <c r="A191" s="37"/>
      <c r="B191" s="38"/>
      <c r="C191" s="39"/>
      <c r="D191" s="181" t="s">
        <v>152</v>
      </c>
      <c r="E191" s="39"/>
      <c r="F191" s="182" t="s">
        <v>2551</v>
      </c>
      <c r="G191" s="39"/>
      <c r="H191" s="39"/>
      <c r="I191" s="183"/>
      <c r="J191" s="39"/>
      <c r="K191" s="39"/>
      <c r="L191" s="42"/>
      <c r="M191" s="184"/>
      <c r="N191" s="185"/>
      <c r="O191" s="67"/>
      <c r="P191" s="67"/>
      <c r="Q191" s="67"/>
      <c r="R191" s="67"/>
      <c r="S191" s="67"/>
      <c r="T191" s="68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T191" s="20" t="s">
        <v>152</v>
      </c>
      <c r="AU191" s="20" t="s">
        <v>79</v>
      </c>
    </row>
    <row r="192" spans="1:65" s="2" customFormat="1" ht="37.9" customHeight="1">
      <c r="A192" s="37"/>
      <c r="B192" s="38"/>
      <c r="C192" s="246" t="s">
        <v>584</v>
      </c>
      <c r="D192" s="246" t="s">
        <v>381</v>
      </c>
      <c r="E192" s="247" t="s">
        <v>2553</v>
      </c>
      <c r="F192" s="248" t="s">
        <v>2554</v>
      </c>
      <c r="G192" s="249" t="s">
        <v>2196</v>
      </c>
      <c r="H192" s="250">
        <v>3</v>
      </c>
      <c r="I192" s="251"/>
      <c r="J192" s="252">
        <f>ROUND(I192*H192,2)</f>
        <v>0</v>
      </c>
      <c r="K192" s="248" t="s">
        <v>19</v>
      </c>
      <c r="L192" s="253"/>
      <c r="M192" s="254" t="s">
        <v>19</v>
      </c>
      <c r="N192" s="255" t="s">
        <v>40</v>
      </c>
      <c r="O192" s="67"/>
      <c r="P192" s="177">
        <f>O192*H192</f>
        <v>0</v>
      </c>
      <c r="Q192" s="177">
        <v>0</v>
      </c>
      <c r="R192" s="177">
        <f>Q192*H192</f>
        <v>0</v>
      </c>
      <c r="S192" s="177">
        <v>0</v>
      </c>
      <c r="T192" s="178">
        <f>S192*H192</f>
        <v>0</v>
      </c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R192" s="179" t="s">
        <v>496</v>
      </c>
      <c r="AT192" s="179" t="s">
        <v>381</v>
      </c>
      <c r="AU192" s="179" t="s">
        <v>79</v>
      </c>
      <c r="AY192" s="20" t="s">
        <v>144</v>
      </c>
      <c r="BE192" s="180">
        <f>IF(N192="základní",J192,0)</f>
        <v>0</v>
      </c>
      <c r="BF192" s="180">
        <f>IF(N192="snížená",J192,0)</f>
        <v>0</v>
      </c>
      <c r="BG192" s="180">
        <f>IF(N192="zákl. přenesená",J192,0)</f>
        <v>0</v>
      </c>
      <c r="BH192" s="180">
        <f>IF(N192="sníž. přenesená",J192,0)</f>
        <v>0</v>
      </c>
      <c r="BI192" s="180">
        <f>IF(N192="nulová",J192,0)</f>
        <v>0</v>
      </c>
      <c r="BJ192" s="20" t="s">
        <v>77</v>
      </c>
      <c r="BK192" s="180">
        <f>ROUND(I192*H192,2)</f>
        <v>0</v>
      </c>
      <c r="BL192" s="20" t="s">
        <v>408</v>
      </c>
      <c r="BM192" s="179" t="s">
        <v>2555</v>
      </c>
    </row>
    <row r="193" spans="1:65" s="2" customFormat="1" ht="29.25">
      <c r="A193" s="37"/>
      <c r="B193" s="38"/>
      <c r="C193" s="39"/>
      <c r="D193" s="181" t="s">
        <v>152</v>
      </c>
      <c r="E193" s="39"/>
      <c r="F193" s="182" t="s">
        <v>2554</v>
      </c>
      <c r="G193" s="39"/>
      <c r="H193" s="39"/>
      <c r="I193" s="183"/>
      <c r="J193" s="39"/>
      <c r="K193" s="39"/>
      <c r="L193" s="42"/>
      <c r="M193" s="184"/>
      <c r="N193" s="185"/>
      <c r="O193" s="67"/>
      <c r="P193" s="67"/>
      <c r="Q193" s="67"/>
      <c r="R193" s="67"/>
      <c r="S193" s="67"/>
      <c r="T193" s="68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T193" s="20" t="s">
        <v>152</v>
      </c>
      <c r="AU193" s="20" t="s">
        <v>79</v>
      </c>
    </row>
    <row r="194" spans="1:65" s="2" customFormat="1" ht="24.2" customHeight="1">
      <c r="A194" s="37"/>
      <c r="B194" s="38"/>
      <c r="C194" s="168" t="s">
        <v>590</v>
      </c>
      <c r="D194" s="168" t="s">
        <v>145</v>
      </c>
      <c r="E194" s="169" t="s">
        <v>2556</v>
      </c>
      <c r="F194" s="170" t="s">
        <v>2557</v>
      </c>
      <c r="G194" s="171" t="s">
        <v>492</v>
      </c>
      <c r="H194" s="172">
        <v>6</v>
      </c>
      <c r="I194" s="173"/>
      <c r="J194" s="174">
        <f>ROUND(I194*H194,2)</f>
        <v>0</v>
      </c>
      <c r="K194" s="170" t="s">
        <v>19</v>
      </c>
      <c r="L194" s="42"/>
      <c r="M194" s="175" t="s">
        <v>19</v>
      </c>
      <c r="N194" s="176" t="s">
        <v>40</v>
      </c>
      <c r="O194" s="67"/>
      <c r="P194" s="177">
        <f>O194*H194</f>
        <v>0</v>
      </c>
      <c r="Q194" s="177">
        <v>0</v>
      </c>
      <c r="R194" s="177">
        <f>Q194*H194</f>
        <v>0</v>
      </c>
      <c r="S194" s="177">
        <v>0</v>
      </c>
      <c r="T194" s="178">
        <f>S194*H194</f>
        <v>0</v>
      </c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R194" s="179" t="s">
        <v>408</v>
      </c>
      <c r="AT194" s="179" t="s">
        <v>145</v>
      </c>
      <c r="AU194" s="179" t="s">
        <v>79</v>
      </c>
      <c r="AY194" s="20" t="s">
        <v>144</v>
      </c>
      <c r="BE194" s="180">
        <f>IF(N194="základní",J194,0)</f>
        <v>0</v>
      </c>
      <c r="BF194" s="180">
        <f>IF(N194="snížená",J194,0)</f>
        <v>0</v>
      </c>
      <c r="BG194" s="180">
        <f>IF(N194="zákl. přenesená",J194,0)</f>
        <v>0</v>
      </c>
      <c r="BH194" s="180">
        <f>IF(N194="sníž. přenesená",J194,0)</f>
        <v>0</v>
      </c>
      <c r="BI194" s="180">
        <f>IF(N194="nulová",J194,0)</f>
        <v>0</v>
      </c>
      <c r="BJ194" s="20" t="s">
        <v>77</v>
      </c>
      <c r="BK194" s="180">
        <f>ROUND(I194*H194,2)</f>
        <v>0</v>
      </c>
      <c r="BL194" s="20" t="s">
        <v>408</v>
      </c>
      <c r="BM194" s="179" t="s">
        <v>2558</v>
      </c>
    </row>
    <row r="195" spans="1:65" s="2" customFormat="1" ht="11.25">
      <c r="A195" s="37"/>
      <c r="B195" s="38"/>
      <c r="C195" s="39"/>
      <c r="D195" s="181" t="s">
        <v>152</v>
      </c>
      <c r="E195" s="39"/>
      <c r="F195" s="182" t="s">
        <v>2557</v>
      </c>
      <c r="G195" s="39"/>
      <c r="H195" s="39"/>
      <c r="I195" s="183"/>
      <c r="J195" s="39"/>
      <c r="K195" s="39"/>
      <c r="L195" s="42"/>
      <c r="M195" s="184"/>
      <c r="N195" s="185"/>
      <c r="O195" s="67"/>
      <c r="P195" s="67"/>
      <c r="Q195" s="67"/>
      <c r="R195" s="67"/>
      <c r="S195" s="67"/>
      <c r="T195" s="68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T195" s="20" t="s">
        <v>152</v>
      </c>
      <c r="AU195" s="20" t="s">
        <v>79</v>
      </c>
    </row>
    <row r="196" spans="1:65" s="2" customFormat="1" ht="24.2" customHeight="1">
      <c r="A196" s="37"/>
      <c r="B196" s="38"/>
      <c r="C196" s="246" t="s">
        <v>594</v>
      </c>
      <c r="D196" s="246" t="s">
        <v>381</v>
      </c>
      <c r="E196" s="247" t="s">
        <v>2559</v>
      </c>
      <c r="F196" s="248" t="s">
        <v>2560</v>
      </c>
      <c r="G196" s="249" t="s">
        <v>492</v>
      </c>
      <c r="H196" s="250">
        <v>6</v>
      </c>
      <c r="I196" s="251"/>
      <c r="J196" s="252">
        <f>ROUND(I196*H196,2)</f>
        <v>0</v>
      </c>
      <c r="K196" s="248" t="s">
        <v>19</v>
      </c>
      <c r="L196" s="253"/>
      <c r="M196" s="254" t="s">
        <v>19</v>
      </c>
      <c r="N196" s="255" t="s">
        <v>40</v>
      </c>
      <c r="O196" s="67"/>
      <c r="P196" s="177">
        <f>O196*H196</f>
        <v>0</v>
      </c>
      <c r="Q196" s="177">
        <v>0</v>
      </c>
      <c r="R196" s="177">
        <f>Q196*H196</f>
        <v>0</v>
      </c>
      <c r="S196" s="177">
        <v>0</v>
      </c>
      <c r="T196" s="178">
        <f>S196*H196</f>
        <v>0</v>
      </c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R196" s="179" t="s">
        <v>496</v>
      </c>
      <c r="AT196" s="179" t="s">
        <v>381</v>
      </c>
      <c r="AU196" s="179" t="s">
        <v>79</v>
      </c>
      <c r="AY196" s="20" t="s">
        <v>144</v>
      </c>
      <c r="BE196" s="180">
        <f>IF(N196="základní",J196,0)</f>
        <v>0</v>
      </c>
      <c r="BF196" s="180">
        <f>IF(N196="snížená",J196,0)</f>
        <v>0</v>
      </c>
      <c r="BG196" s="180">
        <f>IF(N196="zákl. přenesená",J196,0)</f>
        <v>0</v>
      </c>
      <c r="BH196" s="180">
        <f>IF(N196="sníž. přenesená",J196,0)</f>
        <v>0</v>
      </c>
      <c r="BI196" s="180">
        <f>IF(N196="nulová",J196,0)</f>
        <v>0</v>
      </c>
      <c r="BJ196" s="20" t="s">
        <v>77</v>
      </c>
      <c r="BK196" s="180">
        <f>ROUND(I196*H196,2)</f>
        <v>0</v>
      </c>
      <c r="BL196" s="20" t="s">
        <v>408</v>
      </c>
      <c r="BM196" s="179" t="s">
        <v>2561</v>
      </c>
    </row>
    <row r="197" spans="1:65" s="2" customFormat="1" ht="11.25">
      <c r="A197" s="37"/>
      <c r="B197" s="38"/>
      <c r="C197" s="39"/>
      <c r="D197" s="181" t="s">
        <v>152</v>
      </c>
      <c r="E197" s="39"/>
      <c r="F197" s="182" t="s">
        <v>2560</v>
      </c>
      <c r="G197" s="39"/>
      <c r="H197" s="39"/>
      <c r="I197" s="183"/>
      <c r="J197" s="39"/>
      <c r="K197" s="39"/>
      <c r="L197" s="42"/>
      <c r="M197" s="184"/>
      <c r="N197" s="185"/>
      <c r="O197" s="67"/>
      <c r="P197" s="67"/>
      <c r="Q197" s="67"/>
      <c r="R197" s="67"/>
      <c r="S197" s="67"/>
      <c r="T197" s="68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T197" s="20" t="s">
        <v>152</v>
      </c>
      <c r="AU197" s="20" t="s">
        <v>79</v>
      </c>
    </row>
    <row r="198" spans="1:65" s="2" customFormat="1" ht="24.2" customHeight="1">
      <c r="A198" s="37"/>
      <c r="B198" s="38"/>
      <c r="C198" s="168" t="s">
        <v>251</v>
      </c>
      <c r="D198" s="168" t="s">
        <v>145</v>
      </c>
      <c r="E198" s="169" t="s">
        <v>2556</v>
      </c>
      <c r="F198" s="170" t="s">
        <v>2557</v>
      </c>
      <c r="G198" s="171" t="s">
        <v>492</v>
      </c>
      <c r="H198" s="172">
        <v>9</v>
      </c>
      <c r="I198" s="173"/>
      <c r="J198" s="174">
        <f>ROUND(I198*H198,2)</f>
        <v>0</v>
      </c>
      <c r="K198" s="170" t="s">
        <v>19</v>
      </c>
      <c r="L198" s="42"/>
      <c r="M198" s="175" t="s">
        <v>19</v>
      </c>
      <c r="N198" s="176" t="s">
        <v>40</v>
      </c>
      <c r="O198" s="67"/>
      <c r="P198" s="177">
        <f>O198*H198</f>
        <v>0</v>
      </c>
      <c r="Q198" s="177">
        <v>0</v>
      </c>
      <c r="R198" s="177">
        <f>Q198*H198</f>
        <v>0</v>
      </c>
      <c r="S198" s="177">
        <v>0</v>
      </c>
      <c r="T198" s="178">
        <f>S198*H198</f>
        <v>0</v>
      </c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R198" s="179" t="s">
        <v>408</v>
      </c>
      <c r="AT198" s="179" t="s">
        <v>145</v>
      </c>
      <c r="AU198" s="179" t="s">
        <v>79</v>
      </c>
      <c r="AY198" s="20" t="s">
        <v>144</v>
      </c>
      <c r="BE198" s="180">
        <f>IF(N198="základní",J198,0)</f>
        <v>0</v>
      </c>
      <c r="BF198" s="180">
        <f>IF(N198="snížená",J198,0)</f>
        <v>0</v>
      </c>
      <c r="BG198" s="180">
        <f>IF(N198="zákl. přenesená",J198,0)</f>
        <v>0</v>
      </c>
      <c r="BH198" s="180">
        <f>IF(N198="sníž. přenesená",J198,0)</f>
        <v>0</v>
      </c>
      <c r="BI198" s="180">
        <f>IF(N198="nulová",J198,0)</f>
        <v>0</v>
      </c>
      <c r="BJ198" s="20" t="s">
        <v>77</v>
      </c>
      <c r="BK198" s="180">
        <f>ROUND(I198*H198,2)</f>
        <v>0</v>
      </c>
      <c r="BL198" s="20" t="s">
        <v>408</v>
      </c>
      <c r="BM198" s="179" t="s">
        <v>2562</v>
      </c>
    </row>
    <row r="199" spans="1:65" s="2" customFormat="1" ht="11.25">
      <c r="A199" s="37"/>
      <c r="B199" s="38"/>
      <c r="C199" s="39"/>
      <c r="D199" s="181" t="s">
        <v>152</v>
      </c>
      <c r="E199" s="39"/>
      <c r="F199" s="182" t="s">
        <v>2557</v>
      </c>
      <c r="G199" s="39"/>
      <c r="H199" s="39"/>
      <c r="I199" s="183"/>
      <c r="J199" s="39"/>
      <c r="K199" s="39"/>
      <c r="L199" s="42"/>
      <c r="M199" s="184"/>
      <c r="N199" s="185"/>
      <c r="O199" s="67"/>
      <c r="P199" s="67"/>
      <c r="Q199" s="67"/>
      <c r="R199" s="67"/>
      <c r="S199" s="67"/>
      <c r="T199" s="68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T199" s="20" t="s">
        <v>152</v>
      </c>
      <c r="AU199" s="20" t="s">
        <v>79</v>
      </c>
    </row>
    <row r="200" spans="1:65" s="2" customFormat="1" ht="24.2" customHeight="1">
      <c r="A200" s="37"/>
      <c r="B200" s="38"/>
      <c r="C200" s="246" t="s">
        <v>603</v>
      </c>
      <c r="D200" s="246" t="s">
        <v>381</v>
      </c>
      <c r="E200" s="247" t="s">
        <v>2563</v>
      </c>
      <c r="F200" s="248" t="s">
        <v>2564</v>
      </c>
      <c r="G200" s="249" t="s">
        <v>492</v>
      </c>
      <c r="H200" s="250">
        <v>9</v>
      </c>
      <c r="I200" s="251"/>
      <c r="J200" s="252">
        <f>ROUND(I200*H200,2)</f>
        <v>0</v>
      </c>
      <c r="K200" s="248" t="s">
        <v>19</v>
      </c>
      <c r="L200" s="253"/>
      <c r="M200" s="254" t="s">
        <v>19</v>
      </c>
      <c r="N200" s="255" t="s">
        <v>40</v>
      </c>
      <c r="O200" s="67"/>
      <c r="P200" s="177">
        <f>O200*H200</f>
        <v>0</v>
      </c>
      <c r="Q200" s="177">
        <v>0</v>
      </c>
      <c r="R200" s="177">
        <f>Q200*H200</f>
        <v>0</v>
      </c>
      <c r="S200" s="177">
        <v>0</v>
      </c>
      <c r="T200" s="178">
        <f>S200*H200</f>
        <v>0</v>
      </c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R200" s="179" t="s">
        <v>496</v>
      </c>
      <c r="AT200" s="179" t="s">
        <v>381</v>
      </c>
      <c r="AU200" s="179" t="s">
        <v>79</v>
      </c>
      <c r="AY200" s="20" t="s">
        <v>144</v>
      </c>
      <c r="BE200" s="180">
        <f>IF(N200="základní",J200,0)</f>
        <v>0</v>
      </c>
      <c r="BF200" s="180">
        <f>IF(N200="snížená",J200,0)</f>
        <v>0</v>
      </c>
      <c r="BG200" s="180">
        <f>IF(N200="zákl. přenesená",J200,0)</f>
        <v>0</v>
      </c>
      <c r="BH200" s="180">
        <f>IF(N200="sníž. přenesená",J200,0)</f>
        <v>0</v>
      </c>
      <c r="BI200" s="180">
        <f>IF(N200="nulová",J200,0)</f>
        <v>0</v>
      </c>
      <c r="BJ200" s="20" t="s">
        <v>77</v>
      </c>
      <c r="BK200" s="180">
        <f>ROUND(I200*H200,2)</f>
        <v>0</v>
      </c>
      <c r="BL200" s="20" t="s">
        <v>408</v>
      </c>
      <c r="BM200" s="179" t="s">
        <v>2565</v>
      </c>
    </row>
    <row r="201" spans="1:65" s="2" customFormat="1" ht="11.25">
      <c r="A201" s="37"/>
      <c r="B201" s="38"/>
      <c r="C201" s="39"/>
      <c r="D201" s="181" t="s">
        <v>152</v>
      </c>
      <c r="E201" s="39"/>
      <c r="F201" s="182" t="s">
        <v>2564</v>
      </c>
      <c r="G201" s="39"/>
      <c r="H201" s="39"/>
      <c r="I201" s="183"/>
      <c r="J201" s="39"/>
      <c r="K201" s="39"/>
      <c r="L201" s="42"/>
      <c r="M201" s="184"/>
      <c r="N201" s="185"/>
      <c r="O201" s="67"/>
      <c r="P201" s="67"/>
      <c r="Q201" s="67"/>
      <c r="R201" s="67"/>
      <c r="S201" s="67"/>
      <c r="T201" s="68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T201" s="20" t="s">
        <v>152</v>
      </c>
      <c r="AU201" s="20" t="s">
        <v>79</v>
      </c>
    </row>
    <row r="202" spans="1:65" s="2" customFormat="1" ht="24.2" customHeight="1">
      <c r="A202" s="37"/>
      <c r="B202" s="38"/>
      <c r="C202" s="168" t="s">
        <v>608</v>
      </c>
      <c r="D202" s="168" t="s">
        <v>145</v>
      </c>
      <c r="E202" s="169" t="s">
        <v>2566</v>
      </c>
      <c r="F202" s="170" t="s">
        <v>2567</v>
      </c>
      <c r="G202" s="171" t="s">
        <v>492</v>
      </c>
      <c r="H202" s="172">
        <v>1</v>
      </c>
      <c r="I202" s="173"/>
      <c r="J202" s="174">
        <f>ROUND(I202*H202,2)</f>
        <v>0</v>
      </c>
      <c r="K202" s="170" t="s">
        <v>19</v>
      </c>
      <c r="L202" s="42"/>
      <c r="M202" s="175" t="s">
        <v>19</v>
      </c>
      <c r="N202" s="176" t="s">
        <v>40</v>
      </c>
      <c r="O202" s="67"/>
      <c r="P202" s="177">
        <f>O202*H202</f>
        <v>0</v>
      </c>
      <c r="Q202" s="177">
        <v>0</v>
      </c>
      <c r="R202" s="177">
        <f>Q202*H202</f>
        <v>0</v>
      </c>
      <c r="S202" s="177">
        <v>0</v>
      </c>
      <c r="T202" s="178">
        <f>S202*H202</f>
        <v>0</v>
      </c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R202" s="179" t="s">
        <v>408</v>
      </c>
      <c r="AT202" s="179" t="s">
        <v>145</v>
      </c>
      <c r="AU202" s="179" t="s">
        <v>79</v>
      </c>
      <c r="AY202" s="20" t="s">
        <v>144</v>
      </c>
      <c r="BE202" s="180">
        <f>IF(N202="základní",J202,0)</f>
        <v>0</v>
      </c>
      <c r="BF202" s="180">
        <f>IF(N202="snížená",J202,0)</f>
        <v>0</v>
      </c>
      <c r="BG202" s="180">
        <f>IF(N202="zákl. přenesená",J202,0)</f>
        <v>0</v>
      </c>
      <c r="BH202" s="180">
        <f>IF(N202="sníž. přenesená",J202,0)</f>
        <v>0</v>
      </c>
      <c r="BI202" s="180">
        <f>IF(N202="nulová",J202,0)</f>
        <v>0</v>
      </c>
      <c r="BJ202" s="20" t="s">
        <v>77</v>
      </c>
      <c r="BK202" s="180">
        <f>ROUND(I202*H202,2)</f>
        <v>0</v>
      </c>
      <c r="BL202" s="20" t="s">
        <v>408</v>
      </c>
      <c r="BM202" s="179" t="s">
        <v>2568</v>
      </c>
    </row>
    <row r="203" spans="1:65" s="2" customFormat="1" ht="19.5">
      <c r="A203" s="37"/>
      <c r="B203" s="38"/>
      <c r="C203" s="39"/>
      <c r="D203" s="181" t="s">
        <v>152</v>
      </c>
      <c r="E203" s="39"/>
      <c r="F203" s="182" t="s">
        <v>2567</v>
      </c>
      <c r="G203" s="39"/>
      <c r="H203" s="39"/>
      <c r="I203" s="183"/>
      <c r="J203" s="39"/>
      <c r="K203" s="39"/>
      <c r="L203" s="42"/>
      <c r="M203" s="184"/>
      <c r="N203" s="185"/>
      <c r="O203" s="67"/>
      <c r="P203" s="67"/>
      <c r="Q203" s="67"/>
      <c r="R203" s="67"/>
      <c r="S203" s="67"/>
      <c r="T203" s="68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T203" s="20" t="s">
        <v>152</v>
      </c>
      <c r="AU203" s="20" t="s">
        <v>79</v>
      </c>
    </row>
    <row r="204" spans="1:65" s="11" customFormat="1" ht="22.9" customHeight="1">
      <c r="B204" s="154"/>
      <c r="C204" s="155"/>
      <c r="D204" s="156" t="s">
        <v>68</v>
      </c>
      <c r="E204" s="198" t="s">
        <v>2569</v>
      </c>
      <c r="F204" s="198" t="s">
        <v>2570</v>
      </c>
      <c r="G204" s="155"/>
      <c r="H204" s="155"/>
      <c r="I204" s="158"/>
      <c r="J204" s="199">
        <f>BK204</f>
        <v>0</v>
      </c>
      <c r="K204" s="155"/>
      <c r="L204" s="160"/>
      <c r="M204" s="161"/>
      <c r="N204" s="162"/>
      <c r="O204" s="162"/>
      <c r="P204" s="163">
        <f>SUM(P205:P212)</f>
        <v>0</v>
      </c>
      <c r="Q204" s="162"/>
      <c r="R204" s="163">
        <f>SUM(R205:R212)</f>
        <v>0</v>
      </c>
      <c r="S204" s="162"/>
      <c r="T204" s="164">
        <f>SUM(T205:T212)</f>
        <v>0</v>
      </c>
      <c r="AR204" s="165" t="s">
        <v>79</v>
      </c>
      <c r="AT204" s="166" t="s">
        <v>68</v>
      </c>
      <c r="AU204" s="166" t="s">
        <v>77</v>
      </c>
      <c r="AY204" s="165" t="s">
        <v>144</v>
      </c>
      <c r="BK204" s="167">
        <f>SUM(BK205:BK212)</f>
        <v>0</v>
      </c>
    </row>
    <row r="205" spans="1:65" s="2" customFormat="1" ht="16.5" customHeight="1">
      <c r="A205" s="37"/>
      <c r="B205" s="38"/>
      <c r="C205" s="246" t="s">
        <v>614</v>
      </c>
      <c r="D205" s="246" t="s">
        <v>381</v>
      </c>
      <c r="E205" s="247" t="s">
        <v>2571</v>
      </c>
      <c r="F205" s="248" t="s">
        <v>2572</v>
      </c>
      <c r="G205" s="249" t="s">
        <v>1676</v>
      </c>
      <c r="H205" s="250">
        <v>30</v>
      </c>
      <c r="I205" s="251"/>
      <c r="J205" s="252">
        <f>ROUND(I205*H205,2)</f>
        <v>0</v>
      </c>
      <c r="K205" s="248" t="s">
        <v>19</v>
      </c>
      <c r="L205" s="253"/>
      <c r="M205" s="254" t="s">
        <v>19</v>
      </c>
      <c r="N205" s="255" t="s">
        <v>40</v>
      </c>
      <c r="O205" s="67"/>
      <c r="P205" s="177">
        <f>O205*H205</f>
        <v>0</v>
      </c>
      <c r="Q205" s="177">
        <v>0</v>
      </c>
      <c r="R205" s="177">
        <f>Q205*H205</f>
        <v>0</v>
      </c>
      <c r="S205" s="177">
        <v>0</v>
      </c>
      <c r="T205" s="178">
        <f>S205*H205</f>
        <v>0</v>
      </c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R205" s="179" t="s">
        <v>496</v>
      </c>
      <c r="AT205" s="179" t="s">
        <v>381</v>
      </c>
      <c r="AU205" s="179" t="s">
        <v>79</v>
      </c>
      <c r="AY205" s="20" t="s">
        <v>144</v>
      </c>
      <c r="BE205" s="180">
        <f>IF(N205="základní",J205,0)</f>
        <v>0</v>
      </c>
      <c r="BF205" s="180">
        <f>IF(N205="snížená",J205,0)</f>
        <v>0</v>
      </c>
      <c r="BG205" s="180">
        <f>IF(N205="zákl. přenesená",J205,0)</f>
        <v>0</v>
      </c>
      <c r="BH205" s="180">
        <f>IF(N205="sníž. přenesená",J205,0)</f>
        <v>0</v>
      </c>
      <c r="BI205" s="180">
        <f>IF(N205="nulová",J205,0)</f>
        <v>0</v>
      </c>
      <c r="BJ205" s="20" t="s">
        <v>77</v>
      </c>
      <c r="BK205" s="180">
        <f>ROUND(I205*H205,2)</f>
        <v>0</v>
      </c>
      <c r="BL205" s="20" t="s">
        <v>408</v>
      </c>
      <c r="BM205" s="179" t="s">
        <v>2573</v>
      </c>
    </row>
    <row r="206" spans="1:65" s="2" customFormat="1" ht="11.25">
      <c r="A206" s="37"/>
      <c r="B206" s="38"/>
      <c r="C206" s="39"/>
      <c r="D206" s="181" t="s">
        <v>152</v>
      </c>
      <c r="E206" s="39"/>
      <c r="F206" s="182" t="s">
        <v>2572</v>
      </c>
      <c r="G206" s="39"/>
      <c r="H206" s="39"/>
      <c r="I206" s="183"/>
      <c r="J206" s="39"/>
      <c r="K206" s="39"/>
      <c r="L206" s="42"/>
      <c r="M206" s="184"/>
      <c r="N206" s="185"/>
      <c r="O206" s="67"/>
      <c r="P206" s="67"/>
      <c r="Q206" s="67"/>
      <c r="R206" s="67"/>
      <c r="S206" s="67"/>
      <c r="T206" s="68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T206" s="20" t="s">
        <v>152</v>
      </c>
      <c r="AU206" s="20" t="s">
        <v>79</v>
      </c>
    </row>
    <row r="207" spans="1:65" s="2" customFormat="1" ht="24.2" customHeight="1">
      <c r="A207" s="37"/>
      <c r="B207" s="38"/>
      <c r="C207" s="168" t="s">
        <v>619</v>
      </c>
      <c r="D207" s="168" t="s">
        <v>145</v>
      </c>
      <c r="E207" s="169" t="s">
        <v>2574</v>
      </c>
      <c r="F207" s="170" t="s">
        <v>2575</v>
      </c>
      <c r="G207" s="171" t="s">
        <v>492</v>
      </c>
      <c r="H207" s="172">
        <v>1</v>
      </c>
      <c r="I207" s="173"/>
      <c r="J207" s="174">
        <f>ROUND(I207*H207,2)</f>
        <v>0</v>
      </c>
      <c r="K207" s="170" t="s">
        <v>19</v>
      </c>
      <c r="L207" s="42"/>
      <c r="M207" s="175" t="s">
        <v>19</v>
      </c>
      <c r="N207" s="176" t="s">
        <v>40</v>
      </c>
      <c r="O207" s="67"/>
      <c r="P207" s="177">
        <f>O207*H207</f>
        <v>0</v>
      </c>
      <c r="Q207" s="177">
        <v>0</v>
      </c>
      <c r="R207" s="177">
        <f>Q207*H207</f>
        <v>0</v>
      </c>
      <c r="S207" s="177">
        <v>0</v>
      </c>
      <c r="T207" s="178">
        <f>S207*H207</f>
        <v>0</v>
      </c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R207" s="179" t="s">
        <v>408</v>
      </c>
      <c r="AT207" s="179" t="s">
        <v>145</v>
      </c>
      <c r="AU207" s="179" t="s">
        <v>79</v>
      </c>
      <c r="AY207" s="20" t="s">
        <v>144</v>
      </c>
      <c r="BE207" s="180">
        <f>IF(N207="základní",J207,0)</f>
        <v>0</v>
      </c>
      <c r="BF207" s="180">
        <f>IF(N207="snížená",J207,0)</f>
        <v>0</v>
      </c>
      <c r="BG207" s="180">
        <f>IF(N207="zákl. přenesená",J207,0)</f>
        <v>0</v>
      </c>
      <c r="BH207" s="180">
        <f>IF(N207="sníž. přenesená",J207,0)</f>
        <v>0</v>
      </c>
      <c r="BI207" s="180">
        <f>IF(N207="nulová",J207,0)</f>
        <v>0</v>
      </c>
      <c r="BJ207" s="20" t="s">
        <v>77</v>
      </c>
      <c r="BK207" s="180">
        <f>ROUND(I207*H207,2)</f>
        <v>0</v>
      </c>
      <c r="BL207" s="20" t="s">
        <v>408</v>
      </c>
      <c r="BM207" s="179" t="s">
        <v>2576</v>
      </c>
    </row>
    <row r="208" spans="1:65" s="2" customFormat="1" ht="11.25">
      <c r="A208" s="37"/>
      <c r="B208" s="38"/>
      <c r="C208" s="39"/>
      <c r="D208" s="181" t="s">
        <v>152</v>
      </c>
      <c r="E208" s="39"/>
      <c r="F208" s="182" t="s">
        <v>2575</v>
      </c>
      <c r="G208" s="39"/>
      <c r="H208" s="39"/>
      <c r="I208" s="183"/>
      <c r="J208" s="39"/>
      <c r="K208" s="39"/>
      <c r="L208" s="42"/>
      <c r="M208" s="184"/>
      <c r="N208" s="185"/>
      <c r="O208" s="67"/>
      <c r="P208" s="67"/>
      <c r="Q208" s="67"/>
      <c r="R208" s="67"/>
      <c r="S208" s="67"/>
      <c r="T208" s="68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T208" s="20" t="s">
        <v>152</v>
      </c>
      <c r="AU208" s="20" t="s">
        <v>79</v>
      </c>
    </row>
    <row r="209" spans="1:65" s="2" customFormat="1" ht="16.5" customHeight="1">
      <c r="A209" s="37"/>
      <c r="B209" s="38"/>
      <c r="C209" s="246" t="s">
        <v>624</v>
      </c>
      <c r="D209" s="246" t="s">
        <v>381</v>
      </c>
      <c r="E209" s="247" t="s">
        <v>2577</v>
      </c>
      <c r="F209" s="248" t="s">
        <v>2578</v>
      </c>
      <c r="G209" s="249" t="s">
        <v>2196</v>
      </c>
      <c r="H209" s="250">
        <v>1</v>
      </c>
      <c r="I209" s="251"/>
      <c r="J209" s="252">
        <f>ROUND(I209*H209,2)</f>
        <v>0</v>
      </c>
      <c r="K209" s="248" t="s">
        <v>19</v>
      </c>
      <c r="L209" s="253"/>
      <c r="M209" s="254" t="s">
        <v>19</v>
      </c>
      <c r="N209" s="255" t="s">
        <v>40</v>
      </c>
      <c r="O209" s="67"/>
      <c r="P209" s="177">
        <f>O209*H209</f>
        <v>0</v>
      </c>
      <c r="Q209" s="177">
        <v>0</v>
      </c>
      <c r="R209" s="177">
        <f>Q209*H209</f>
        <v>0</v>
      </c>
      <c r="S209" s="177">
        <v>0</v>
      </c>
      <c r="T209" s="178">
        <f>S209*H209</f>
        <v>0</v>
      </c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R209" s="179" t="s">
        <v>496</v>
      </c>
      <c r="AT209" s="179" t="s">
        <v>381</v>
      </c>
      <c r="AU209" s="179" t="s">
        <v>79</v>
      </c>
      <c r="AY209" s="20" t="s">
        <v>144</v>
      </c>
      <c r="BE209" s="180">
        <f>IF(N209="základní",J209,0)</f>
        <v>0</v>
      </c>
      <c r="BF209" s="180">
        <f>IF(N209="snížená",J209,0)</f>
        <v>0</v>
      </c>
      <c r="BG209" s="180">
        <f>IF(N209="zákl. přenesená",J209,0)</f>
        <v>0</v>
      </c>
      <c r="BH209" s="180">
        <f>IF(N209="sníž. přenesená",J209,0)</f>
        <v>0</v>
      </c>
      <c r="BI209" s="180">
        <f>IF(N209="nulová",J209,0)</f>
        <v>0</v>
      </c>
      <c r="BJ209" s="20" t="s">
        <v>77</v>
      </c>
      <c r="BK209" s="180">
        <f>ROUND(I209*H209,2)</f>
        <v>0</v>
      </c>
      <c r="BL209" s="20" t="s">
        <v>408</v>
      </c>
      <c r="BM209" s="179" t="s">
        <v>2579</v>
      </c>
    </row>
    <row r="210" spans="1:65" s="2" customFormat="1" ht="11.25">
      <c r="A210" s="37"/>
      <c r="B210" s="38"/>
      <c r="C210" s="39"/>
      <c r="D210" s="181" t="s">
        <v>152</v>
      </c>
      <c r="E210" s="39"/>
      <c r="F210" s="182" t="s">
        <v>2578</v>
      </c>
      <c r="G210" s="39"/>
      <c r="H210" s="39"/>
      <c r="I210" s="183"/>
      <c r="J210" s="39"/>
      <c r="K210" s="39"/>
      <c r="L210" s="42"/>
      <c r="M210" s="184"/>
      <c r="N210" s="185"/>
      <c r="O210" s="67"/>
      <c r="P210" s="67"/>
      <c r="Q210" s="67"/>
      <c r="R210" s="67"/>
      <c r="S210" s="67"/>
      <c r="T210" s="68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T210" s="20" t="s">
        <v>152</v>
      </c>
      <c r="AU210" s="20" t="s">
        <v>79</v>
      </c>
    </row>
    <row r="211" spans="1:65" s="2" customFormat="1" ht="24.2" customHeight="1">
      <c r="A211" s="37"/>
      <c r="B211" s="38"/>
      <c r="C211" s="246" t="s">
        <v>629</v>
      </c>
      <c r="D211" s="246" t="s">
        <v>381</v>
      </c>
      <c r="E211" s="247" t="s">
        <v>2580</v>
      </c>
      <c r="F211" s="248" t="s">
        <v>2581</v>
      </c>
      <c r="G211" s="249" t="s">
        <v>492</v>
      </c>
      <c r="H211" s="250">
        <v>3</v>
      </c>
      <c r="I211" s="251"/>
      <c r="J211" s="252">
        <f>ROUND(I211*H211,2)</f>
        <v>0</v>
      </c>
      <c r="K211" s="248" t="s">
        <v>19</v>
      </c>
      <c r="L211" s="253"/>
      <c r="M211" s="254" t="s">
        <v>19</v>
      </c>
      <c r="N211" s="255" t="s">
        <v>40</v>
      </c>
      <c r="O211" s="67"/>
      <c r="P211" s="177">
        <f>O211*H211</f>
        <v>0</v>
      </c>
      <c r="Q211" s="177">
        <v>0</v>
      </c>
      <c r="R211" s="177">
        <f>Q211*H211</f>
        <v>0</v>
      </c>
      <c r="S211" s="177">
        <v>0</v>
      </c>
      <c r="T211" s="178">
        <f>S211*H211</f>
        <v>0</v>
      </c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R211" s="179" t="s">
        <v>496</v>
      </c>
      <c r="AT211" s="179" t="s">
        <v>381</v>
      </c>
      <c r="AU211" s="179" t="s">
        <v>79</v>
      </c>
      <c r="AY211" s="20" t="s">
        <v>144</v>
      </c>
      <c r="BE211" s="180">
        <f>IF(N211="základní",J211,0)</f>
        <v>0</v>
      </c>
      <c r="BF211" s="180">
        <f>IF(N211="snížená",J211,0)</f>
        <v>0</v>
      </c>
      <c r="BG211" s="180">
        <f>IF(N211="zákl. přenesená",J211,0)</f>
        <v>0</v>
      </c>
      <c r="BH211" s="180">
        <f>IF(N211="sníž. přenesená",J211,0)</f>
        <v>0</v>
      </c>
      <c r="BI211" s="180">
        <f>IF(N211="nulová",J211,0)</f>
        <v>0</v>
      </c>
      <c r="BJ211" s="20" t="s">
        <v>77</v>
      </c>
      <c r="BK211" s="180">
        <f>ROUND(I211*H211,2)</f>
        <v>0</v>
      </c>
      <c r="BL211" s="20" t="s">
        <v>408</v>
      </c>
      <c r="BM211" s="179" t="s">
        <v>2582</v>
      </c>
    </row>
    <row r="212" spans="1:65" s="2" customFormat="1" ht="11.25">
      <c r="A212" s="37"/>
      <c r="B212" s="38"/>
      <c r="C212" s="39"/>
      <c r="D212" s="181" t="s">
        <v>152</v>
      </c>
      <c r="E212" s="39"/>
      <c r="F212" s="182" t="s">
        <v>2581</v>
      </c>
      <c r="G212" s="39"/>
      <c r="H212" s="39"/>
      <c r="I212" s="183"/>
      <c r="J212" s="39"/>
      <c r="K212" s="39"/>
      <c r="L212" s="42"/>
      <c r="M212" s="184"/>
      <c r="N212" s="185"/>
      <c r="O212" s="67"/>
      <c r="P212" s="67"/>
      <c r="Q212" s="67"/>
      <c r="R212" s="67"/>
      <c r="S212" s="67"/>
      <c r="T212" s="68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T212" s="20" t="s">
        <v>152</v>
      </c>
      <c r="AU212" s="20" t="s">
        <v>79</v>
      </c>
    </row>
    <row r="213" spans="1:65" s="11" customFormat="1" ht="22.9" customHeight="1">
      <c r="B213" s="154"/>
      <c r="C213" s="155"/>
      <c r="D213" s="156" t="s">
        <v>68</v>
      </c>
      <c r="E213" s="198" t="s">
        <v>2583</v>
      </c>
      <c r="F213" s="198" t="s">
        <v>2584</v>
      </c>
      <c r="G213" s="155"/>
      <c r="H213" s="155"/>
      <c r="I213" s="158"/>
      <c r="J213" s="199">
        <f>BK213</f>
        <v>0</v>
      </c>
      <c r="K213" s="155"/>
      <c r="L213" s="160"/>
      <c r="M213" s="161"/>
      <c r="N213" s="162"/>
      <c r="O213" s="162"/>
      <c r="P213" s="163">
        <f>SUM(P214:P241)</f>
        <v>0</v>
      </c>
      <c r="Q213" s="162"/>
      <c r="R213" s="163">
        <f>SUM(R214:R241)</f>
        <v>0</v>
      </c>
      <c r="S213" s="162"/>
      <c r="T213" s="164">
        <f>SUM(T214:T241)</f>
        <v>0</v>
      </c>
      <c r="AR213" s="165" t="s">
        <v>79</v>
      </c>
      <c r="AT213" s="166" t="s">
        <v>68</v>
      </c>
      <c r="AU213" s="166" t="s">
        <v>77</v>
      </c>
      <c r="AY213" s="165" t="s">
        <v>144</v>
      </c>
      <c r="BK213" s="167">
        <f>SUM(BK214:BK241)</f>
        <v>0</v>
      </c>
    </row>
    <row r="214" spans="1:65" s="2" customFormat="1" ht="24.2" customHeight="1">
      <c r="A214" s="37"/>
      <c r="B214" s="38"/>
      <c r="C214" s="168" t="s">
        <v>633</v>
      </c>
      <c r="D214" s="168" t="s">
        <v>145</v>
      </c>
      <c r="E214" s="169" t="s">
        <v>2585</v>
      </c>
      <c r="F214" s="170" t="s">
        <v>2586</v>
      </c>
      <c r="G214" s="171" t="s">
        <v>243</v>
      </c>
      <c r="H214" s="172">
        <v>25</v>
      </c>
      <c r="I214" s="173"/>
      <c r="J214" s="174">
        <f>ROUND(I214*H214,2)</f>
        <v>0</v>
      </c>
      <c r="K214" s="170" t="s">
        <v>19</v>
      </c>
      <c r="L214" s="42"/>
      <c r="M214" s="175" t="s">
        <v>19</v>
      </c>
      <c r="N214" s="176" t="s">
        <v>40</v>
      </c>
      <c r="O214" s="67"/>
      <c r="P214" s="177">
        <f>O214*H214</f>
        <v>0</v>
      </c>
      <c r="Q214" s="177">
        <v>0</v>
      </c>
      <c r="R214" s="177">
        <f>Q214*H214</f>
        <v>0</v>
      </c>
      <c r="S214" s="177">
        <v>0</v>
      </c>
      <c r="T214" s="178">
        <f>S214*H214</f>
        <v>0</v>
      </c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R214" s="179" t="s">
        <v>408</v>
      </c>
      <c r="AT214" s="179" t="s">
        <v>145</v>
      </c>
      <c r="AU214" s="179" t="s">
        <v>79</v>
      </c>
      <c r="AY214" s="20" t="s">
        <v>144</v>
      </c>
      <c r="BE214" s="180">
        <f>IF(N214="základní",J214,0)</f>
        <v>0</v>
      </c>
      <c r="BF214" s="180">
        <f>IF(N214="snížená",J214,0)</f>
        <v>0</v>
      </c>
      <c r="BG214" s="180">
        <f>IF(N214="zákl. přenesená",J214,0)</f>
        <v>0</v>
      </c>
      <c r="BH214" s="180">
        <f>IF(N214="sníž. přenesená",J214,0)</f>
        <v>0</v>
      </c>
      <c r="BI214" s="180">
        <f>IF(N214="nulová",J214,0)</f>
        <v>0</v>
      </c>
      <c r="BJ214" s="20" t="s">
        <v>77</v>
      </c>
      <c r="BK214" s="180">
        <f>ROUND(I214*H214,2)</f>
        <v>0</v>
      </c>
      <c r="BL214" s="20" t="s">
        <v>408</v>
      </c>
      <c r="BM214" s="179" t="s">
        <v>2587</v>
      </c>
    </row>
    <row r="215" spans="1:65" s="2" customFormat="1" ht="11.25">
      <c r="A215" s="37"/>
      <c r="B215" s="38"/>
      <c r="C215" s="39"/>
      <c r="D215" s="181" t="s">
        <v>152</v>
      </c>
      <c r="E215" s="39"/>
      <c r="F215" s="182" t="s">
        <v>2586</v>
      </c>
      <c r="G215" s="39"/>
      <c r="H215" s="39"/>
      <c r="I215" s="183"/>
      <c r="J215" s="39"/>
      <c r="K215" s="39"/>
      <c r="L215" s="42"/>
      <c r="M215" s="184"/>
      <c r="N215" s="185"/>
      <c r="O215" s="67"/>
      <c r="P215" s="67"/>
      <c r="Q215" s="67"/>
      <c r="R215" s="67"/>
      <c r="S215" s="67"/>
      <c r="T215" s="68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T215" s="20" t="s">
        <v>152</v>
      </c>
      <c r="AU215" s="20" t="s">
        <v>79</v>
      </c>
    </row>
    <row r="216" spans="1:65" s="2" customFormat="1" ht="21.75" customHeight="1">
      <c r="A216" s="37"/>
      <c r="B216" s="38"/>
      <c r="C216" s="246" t="s">
        <v>637</v>
      </c>
      <c r="D216" s="246" t="s">
        <v>381</v>
      </c>
      <c r="E216" s="247" t="s">
        <v>2588</v>
      </c>
      <c r="F216" s="248" t="s">
        <v>2589</v>
      </c>
      <c r="G216" s="249" t="s">
        <v>243</v>
      </c>
      <c r="H216" s="250">
        <v>25</v>
      </c>
      <c r="I216" s="251"/>
      <c r="J216" s="252">
        <f>ROUND(I216*H216,2)</f>
        <v>0</v>
      </c>
      <c r="K216" s="248" t="s">
        <v>19</v>
      </c>
      <c r="L216" s="253"/>
      <c r="M216" s="254" t="s">
        <v>19</v>
      </c>
      <c r="N216" s="255" t="s">
        <v>40</v>
      </c>
      <c r="O216" s="67"/>
      <c r="P216" s="177">
        <f>O216*H216</f>
        <v>0</v>
      </c>
      <c r="Q216" s="177">
        <v>0</v>
      </c>
      <c r="R216" s="177">
        <f>Q216*H216</f>
        <v>0</v>
      </c>
      <c r="S216" s="177">
        <v>0</v>
      </c>
      <c r="T216" s="178">
        <f>S216*H216</f>
        <v>0</v>
      </c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R216" s="179" t="s">
        <v>496</v>
      </c>
      <c r="AT216" s="179" t="s">
        <v>381</v>
      </c>
      <c r="AU216" s="179" t="s">
        <v>79</v>
      </c>
      <c r="AY216" s="20" t="s">
        <v>144</v>
      </c>
      <c r="BE216" s="180">
        <f>IF(N216="základní",J216,0)</f>
        <v>0</v>
      </c>
      <c r="BF216" s="180">
        <f>IF(N216="snížená",J216,0)</f>
        <v>0</v>
      </c>
      <c r="BG216" s="180">
        <f>IF(N216="zákl. přenesená",J216,0)</f>
        <v>0</v>
      </c>
      <c r="BH216" s="180">
        <f>IF(N216="sníž. přenesená",J216,0)</f>
        <v>0</v>
      </c>
      <c r="BI216" s="180">
        <f>IF(N216="nulová",J216,0)</f>
        <v>0</v>
      </c>
      <c r="BJ216" s="20" t="s">
        <v>77</v>
      </c>
      <c r="BK216" s="180">
        <f>ROUND(I216*H216,2)</f>
        <v>0</v>
      </c>
      <c r="BL216" s="20" t="s">
        <v>408</v>
      </c>
      <c r="BM216" s="179" t="s">
        <v>2590</v>
      </c>
    </row>
    <row r="217" spans="1:65" s="2" customFormat="1" ht="11.25">
      <c r="A217" s="37"/>
      <c r="B217" s="38"/>
      <c r="C217" s="39"/>
      <c r="D217" s="181" t="s">
        <v>152</v>
      </c>
      <c r="E217" s="39"/>
      <c r="F217" s="182" t="s">
        <v>2589</v>
      </c>
      <c r="G217" s="39"/>
      <c r="H217" s="39"/>
      <c r="I217" s="183"/>
      <c r="J217" s="39"/>
      <c r="K217" s="39"/>
      <c r="L217" s="42"/>
      <c r="M217" s="184"/>
      <c r="N217" s="185"/>
      <c r="O217" s="67"/>
      <c r="P217" s="67"/>
      <c r="Q217" s="67"/>
      <c r="R217" s="67"/>
      <c r="S217" s="67"/>
      <c r="T217" s="68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T217" s="20" t="s">
        <v>152</v>
      </c>
      <c r="AU217" s="20" t="s">
        <v>79</v>
      </c>
    </row>
    <row r="218" spans="1:65" s="2" customFormat="1" ht="24.2" customHeight="1">
      <c r="A218" s="37"/>
      <c r="B218" s="38"/>
      <c r="C218" s="168" t="s">
        <v>644</v>
      </c>
      <c r="D218" s="168" t="s">
        <v>145</v>
      </c>
      <c r="E218" s="169" t="s">
        <v>2591</v>
      </c>
      <c r="F218" s="170" t="s">
        <v>2592</v>
      </c>
      <c r="G218" s="171" t="s">
        <v>243</v>
      </c>
      <c r="H218" s="172">
        <v>180</v>
      </c>
      <c r="I218" s="173"/>
      <c r="J218" s="174">
        <f>ROUND(I218*H218,2)</f>
        <v>0</v>
      </c>
      <c r="K218" s="170" t="s">
        <v>19</v>
      </c>
      <c r="L218" s="42"/>
      <c r="M218" s="175" t="s">
        <v>19</v>
      </c>
      <c r="N218" s="176" t="s">
        <v>40</v>
      </c>
      <c r="O218" s="67"/>
      <c r="P218" s="177">
        <f>O218*H218</f>
        <v>0</v>
      </c>
      <c r="Q218" s="177">
        <v>0</v>
      </c>
      <c r="R218" s="177">
        <f>Q218*H218</f>
        <v>0</v>
      </c>
      <c r="S218" s="177">
        <v>0</v>
      </c>
      <c r="T218" s="178">
        <f>S218*H218</f>
        <v>0</v>
      </c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R218" s="179" t="s">
        <v>408</v>
      </c>
      <c r="AT218" s="179" t="s">
        <v>145</v>
      </c>
      <c r="AU218" s="179" t="s">
        <v>79</v>
      </c>
      <c r="AY218" s="20" t="s">
        <v>144</v>
      </c>
      <c r="BE218" s="180">
        <f>IF(N218="základní",J218,0)</f>
        <v>0</v>
      </c>
      <c r="BF218" s="180">
        <f>IF(N218="snížená",J218,0)</f>
        <v>0</v>
      </c>
      <c r="BG218" s="180">
        <f>IF(N218="zákl. přenesená",J218,0)</f>
        <v>0</v>
      </c>
      <c r="BH218" s="180">
        <f>IF(N218="sníž. přenesená",J218,0)</f>
        <v>0</v>
      </c>
      <c r="BI218" s="180">
        <f>IF(N218="nulová",J218,0)</f>
        <v>0</v>
      </c>
      <c r="BJ218" s="20" t="s">
        <v>77</v>
      </c>
      <c r="BK218" s="180">
        <f>ROUND(I218*H218,2)</f>
        <v>0</v>
      </c>
      <c r="BL218" s="20" t="s">
        <v>408</v>
      </c>
      <c r="BM218" s="179" t="s">
        <v>2593</v>
      </c>
    </row>
    <row r="219" spans="1:65" s="2" customFormat="1" ht="11.25">
      <c r="A219" s="37"/>
      <c r="B219" s="38"/>
      <c r="C219" s="39"/>
      <c r="D219" s="181" t="s">
        <v>152</v>
      </c>
      <c r="E219" s="39"/>
      <c r="F219" s="182" t="s">
        <v>2592</v>
      </c>
      <c r="G219" s="39"/>
      <c r="H219" s="39"/>
      <c r="I219" s="183"/>
      <c r="J219" s="39"/>
      <c r="K219" s="39"/>
      <c r="L219" s="42"/>
      <c r="M219" s="184"/>
      <c r="N219" s="185"/>
      <c r="O219" s="67"/>
      <c r="P219" s="67"/>
      <c r="Q219" s="67"/>
      <c r="R219" s="67"/>
      <c r="S219" s="67"/>
      <c r="T219" s="68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T219" s="20" t="s">
        <v>152</v>
      </c>
      <c r="AU219" s="20" t="s">
        <v>79</v>
      </c>
    </row>
    <row r="220" spans="1:65" s="2" customFormat="1" ht="16.5" customHeight="1">
      <c r="A220" s="37"/>
      <c r="B220" s="38"/>
      <c r="C220" s="246" t="s">
        <v>650</v>
      </c>
      <c r="D220" s="246" t="s">
        <v>381</v>
      </c>
      <c r="E220" s="247" t="s">
        <v>2594</v>
      </c>
      <c r="F220" s="248" t="s">
        <v>2595</v>
      </c>
      <c r="G220" s="249" t="s">
        <v>381</v>
      </c>
      <c r="H220" s="250">
        <v>180</v>
      </c>
      <c r="I220" s="251"/>
      <c r="J220" s="252">
        <f>ROUND(I220*H220,2)</f>
        <v>0</v>
      </c>
      <c r="K220" s="248" t="s">
        <v>19</v>
      </c>
      <c r="L220" s="253"/>
      <c r="M220" s="254" t="s">
        <v>19</v>
      </c>
      <c r="N220" s="255" t="s">
        <v>40</v>
      </c>
      <c r="O220" s="67"/>
      <c r="P220" s="177">
        <f>O220*H220</f>
        <v>0</v>
      </c>
      <c r="Q220" s="177">
        <v>0</v>
      </c>
      <c r="R220" s="177">
        <f>Q220*H220</f>
        <v>0</v>
      </c>
      <c r="S220" s="177">
        <v>0</v>
      </c>
      <c r="T220" s="178">
        <f>S220*H220</f>
        <v>0</v>
      </c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R220" s="179" t="s">
        <v>496</v>
      </c>
      <c r="AT220" s="179" t="s">
        <v>381</v>
      </c>
      <c r="AU220" s="179" t="s">
        <v>79</v>
      </c>
      <c r="AY220" s="20" t="s">
        <v>144</v>
      </c>
      <c r="BE220" s="180">
        <f>IF(N220="základní",J220,0)</f>
        <v>0</v>
      </c>
      <c r="BF220" s="180">
        <f>IF(N220="snížená",J220,0)</f>
        <v>0</v>
      </c>
      <c r="BG220" s="180">
        <f>IF(N220="zákl. přenesená",J220,0)</f>
        <v>0</v>
      </c>
      <c r="BH220" s="180">
        <f>IF(N220="sníž. přenesená",J220,0)</f>
        <v>0</v>
      </c>
      <c r="BI220" s="180">
        <f>IF(N220="nulová",J220,0)</f>
        <v>0</v>
      </c>
      <c r="BJ220" s="20" t="s">
        <v>77</v>
      </c>
      <c r="BK220" s="180">
        <f>ROUND(I220*H220,2)</f>
        <v>0</v>
      </c>
      <c r="BL220" s="20" t="s">
        <v>408</v>
      </c>
      <c r="BM220" s="179" t="s">
        <v>2596</v>
      </c>
    </row>
    <row r="221" spans="1:65" s="2" customFormat="1" ht="11.25">
      <c r="A221" s="37"/>
      <c r="B221" s="38"/>
      <c r="C221" s="39"/>
      <c r="D221" s="181" t="s">
        <v>152</v>
      </c>
      <c r="E221" s="39"/>
      <c r="F221" s="182" t="s">
        <v>2595</v>
      </c>
      <c r="G221" s="39"/>
      <c r="H221" s="39"/>
      <c r="I221" s="183"/>
      <c r="J221" s="39"/>
      <c r="K221" s="39"/>
      <c r="L221" s="42"/>
      <c r="M221" s="184"/>
      <c r="N221" s="185"/>
      <c r="O221" s="67"/>
      <c r="P221" s="67"/>
      <c r="Q221" s="67"/>
      <c r="R221" s="67"/>
      <c r="S221" s="67"/>
      <c r="T221" s="68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T221" s="20" t="s">
        <v>152</v>
      </c>
      <c r="AU221" s="20" t="s">
        <v>79</v>
      </c>
    </row>
    <row r="222" spans="1:65" s="2" customFormat="1" ht="24.2" customHeight="1">
      <c r="A222" s="37"/>
      <c r="B222" s="38"/>
      <c r="C222" s="168" t="s">
        <v>657</v>
      </c>
      <c r="D222" s="168" t="s">
        <v>145</v>
      </c>
      <c r="E222" s="169" t="s">
        <v>2597</v>
      </c>
      <c r="F222" s="170" t="s">
        <v>2598</v>
      </c>
      <c r="G222" s="171" t="s">
        <v>492</v>
      </c>
      <c r="H222" s="172">
        <v>22</v>
      </c>
      <c r="I222" s="173"/>
      <c r="J222" s="174">
        <f>ROUND(I222*H222,2)</f>
        <v>0</v>
      </c>
      <c r="K222" s="170" t="s">
        <v>19</v>
      </c>
      <c r="L222" s="42"/>
      <c r="M222" s="175" t="s">
        <v>19</v>
      </c>
      <c r="N222" s="176" t="s">
        <v>40</v>
      </c>
      <c r="O222" s="67"/>
      <c r="P222" s="177">
        <f>O222*H222</f>
        <v>0</v>
      </c>
      <c r="Q222" s="177">
        <v>0</v>
      </c>
      <c r="R222" s="177">
        <f>Q222*H222</f>
        <v>0</v>
      </c>
      <c r="S222" s="177">
        <v>0</v>
      </c>
      <c r="T222" s="178">
        <f>S222*H222</f>
        <v>0</v>
      </c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R222" s="179" t="s">
        <v>408</v>
      </c>
      <c r="AT222" s="179" t="s">
        <v>145</v>
      </c>
      <c r="AU222" s="179" t="s">
        <v>79</v>
      </c>
      <c r="AY222" s="20" t="s">
        <v>144</v>
      </c>
      <c r="BE222" s="180">
        <f>IF(N222="základní",J222,0)</f>
        <v>0</v>
      </c>
      <c r="BF222" s="180">
        <f>IF(N222="snížená",J222,0)</f>
        <v>0</v>
      </c>
      <c r="BG222" s="180">
        <f>IF(N222="zákl. přenesená",J222,0)</f>
        <v>0</v>
      </c>
      <c r="BH222" s="180">
        <f>IF(N222="sníž. přenesená",J222,0)</f>
        <v>0</v>
      </c>
      <c r="BI222" s="180">
        <f>IF(N222="nulová",J222,0)</f>
        <v>0</v>
      </c>
      <c r="BJ222" s="20" t="s">
        <v>77</v>
      </c>
      <c r="BK222" s="180">
        <f>ROUND(I222*H222,2)</f>
        <v>0</v>
      </c>
      <c r="BL222" s="20" t="s">
        <v>408</v>
      </c>
      <c r="BM222" s="179" t="s">
        <v>2599</v>
      </c>
    </row>
    <row r="223" spans="1:65" s="2" customFormat="1" ht="19.5">
      <c r="A223" s="37"/>
      <c r="B223" s="38"/>
      <c r="C223" s="39"/>
      <c r="D223" s="181" t="s">
        <v>152</v>
      </c>
      <c r="E223" s="39"/>
      <c r="F223" s="182" t="s">
        <v>2598</v>
      </c>
      <c r="G223" s="39"/>
      <c r="H223" s="39"/>
      <c r="I223" s="183"/>
      <c r="J223" s="39"/>
      <c r="K223" s="39"/>
      <c r="L223" s="42"/>
      <c r="M223" s="184"/>
      <c r="N223" s="185"/>
      <c r="O223" s="67"/>
      <c r="P223" s="67"/>
      <c r="Q223" s="67"/>
      <c r="R223" s="67"/>
      <c r="S223" s="67"/>
      <c r="T223" s="68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T223" s="20" t="s">
        <v>152</v>
      </c>
      <c r="AU223" s="20" t="s">
        <v>79</v>
      </c>
    </row>
    <row r="224" spans="1:65" s="2" customFormat="1" ht="16.5" customHeight="1">
      <c r="A224" s="37"/>
      <c r="B224" s="38"/>
      <c r="C224" s="246" t="s">
        <v>662</v>
      </c>
      <c r="D224" s="246" t="s">
        <v>381</v>
      </c>
      <c r="E224" s="247" t="s">
        <v>2600</v>
      </c>
      <c r="F224" s="248" t="s">
        <v>2601</v>
      </c>
      <c r="G224" s="249" t="s">
        <v>2196</v>
      </c>
      <c r="H224" s="250">
        <v>22</v>
      </c>
      <c r="I224" s="251"/>
      <c r="J224" s="252">
        <f>ROUND(I224*H224,2)</f>
        <v>0</v>
      </c>
      <c r="K224" s="248" t="s">
        <v>19</v>
      </c>
      <c r="L224" s="253"/>
      <c r="M224" s="254" t="s">
        <v>19</v>
      </c>
      <c r="N224" s="255" t="s">
        <v>40</v>
      </c>
      <c r="O224" s="67"/>
      <c r="P224" s="177">
        <f>O224*H224</f>
        <v>0</v>
      </c>
      <c r="Q224" s="177">
        <v>0</v>
      </c>
      <c r="R224" s="177">
        <f>Q224*H224</f>
        <v>0</v>
      </c>
      <c r="S224" s="177">
        <v>0</v>
      </c>
      <c r="T224" s="178">
        <f>S224*H224</f>
        <v>0</v>
      </c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R224" s="179" t="s">
        <v>496</v>
      </c>
      <c r="AT224" s="179" t="s">
        <v>381</v>
      </c>
      <c r="AU224" s="179" t="s">
        <v>79</v>
      </c>
      <c r="AY224" s="20" t="s">
        <v>144</v>
      </c>
      <c r="BE224" s="180">
        <f>IF(N224="základní",J224,0)</f>
        <v>0</v>
      </c>
      <c r="BF224" s="180">
        <f>IF(N224="snížená",J224,0)</f>
        <v>0</v>
      </c>
      <c r="BG224" s="180">
        <f>IF(N224="zákl. přenesená",J224,0)</f>
        <v>0</v>
      </c>
      <c r="BH224" s="180">
        <f>IF(N224="sníž. přenesená",J224,0)</f>
        <v>0</v>
      </c>
      <c r="BI224" s="180">
        <f>IF(N224="nulová",J224,0)</f>
        <v>0</v>
      </c>
      <c r="BJ224" s="20" t="s">
        <v>77</v>
      </c>
      <c r="BK224" s="180">
        <f>ROUND(I224*H224,2)</f>
        <v>0</v>
      </c>
      <c r="BL224" s="20" t="s">
        <v>408</v>
      </c>
      <c r="BM224" s="179" t="s">
        <v>2602</v>
      </c>
    </row>
    <row r="225" spans="1:65" s="2" customFormat="1" ht="11.25">
      <c r="A225" s="37"/>
      <c r="B225" s="38"/>
      <c r="C225" s="39"/>
      <c r="D225" s="181" t="s">
        <v>152</v>
      </c>
      <c r="E225" s="39"/>
      <c r="F225" s="182" t="s">
        <v>2601</v>
      </c>
      <c r="G225" s="39"/>
      <c r="H225" s="39"/>
      <c r="I225" s="183"/>
      <c r="J225" s="39"/>
      <c r="K225" s="39"/>
      <c r="L225" s="42"/>
      <c r="M225" s="184"/>
      <c r="N225" s="185"/>
      <c r="O225" s="67"/>
      <c r="P225" s="67"/>
      <c r="Q225" s="67"/>
      <c r="R225" s="67"/>
      <c r="S225" s="67"/>
      <c r="T225" s="68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T225" s="20" t="s">
        <v>152</v>
      </c>
      <c r="AU225" s="20" t="s">
        <v>79</v>
      </c>
    </row>
    <row r="226" spans="1:65" s="2" customFormat="1" ht="24.2" customHeight="1">
      <c r="A226" s="37"/>
      <c r="B226" s="38"/>
      <c r="C226" s="168" t="s">
        <v>1228</v>
      </c>
      <c r="D226" s="168" t="s">
        <v>145</v>
      </c>
      <c r="E226" s="169" t="s">
        <v>2603</v>
      </c>
      <c r="F226" s="170" t="s">
        <v>2598</v>
      </c>
      <c r="G226" s="171" t="s">
        <v>492</v>
      </c>
      <c r="H226" s="172">
        <v>12</v>
      </c>
      <c r="I226" s="173"/>
      <c r="J226" s="174">
        <f>ROUND(I226*H226,2)</f>
        <v>0</v>
      </c>
      <c r="K226" s="170" t="s">
        <v>19</v>
      </c>
      <c r="L226" s="42"/>
      <c r="M226" s="175" t="s">
        <v>19</v>
      </c>
      <c r="N226" s="176" t="s">
        <v>40</v>
      </c>
      <c r="O226" s="67"/>
      <c r="P226" s="177">
        <f>O226*H226</f>
        <v>0</v>
      </c>
      <c r="Q226" s="177">
        <v>0</v>
      </c>
      <c r="R226" s="177">
        <f>Q226*H226</f>
        <v>0</v>
      </c>
      <c r="S226" s="177">
        <v>0</v>
      </c>
      <c r="T226" s="178">
        <f>S226*H226</f>
        <v>0</v>
      </c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R226" s="179" t="s">
        <v>408</v>
      </c>
      <c r="AT226" s="179" t="s">
        <v>145</v>
      </c>
      <c r="AU226" s="179" t="s">
        <v>79</v>
      </c>
      <c r="AY226" s="20" t="s">
        <v>144</v>
      </c>
      <c r="BE226" s="180">
        <f>IF(N226="základní",J226,0)</f>
        <v>0</v>
      </c>
      <c r="BF226" s="180">
        <f>IF(N226="snížená",J226,0)</f>
        <v>0</v>
      </c>
      <c r="BG226" s="180">
        <f>IF(N226="zákl. přenesená",J226,0)</f>
        <v>0</v>
      </c>
      <c r="BH226" s="180">
        <f>IF(N226="sníž. přenesená",J226,0)</f>
        <v>0</v>
      </c>
      <c r="BI226" s="180">
        <f>IF(N226="nulová",J226,0)</f>
        <v>0</v>
      </c>
      <c r="BJ226" s="20" t="s">
        <v>77</v>
      </c>
      <c r="BK226" s="180">
        <f>ROUND(I226*H226,2)</f>
        <v>0</v>
      </c>
      <c r="BL226" s="20" t="s">
        <v>408</v>
      </c>
      <c r="BM226" s="179" t="s">
        <v>2604</v>
      </c>
    </row>
    <row r="227" spans="1:65" s="2" customFormat="1" ht="19.5">
      <c r="A227" s="37"/>
      <c r="B227" s="38"/>
      <c r="C227" s="39"/>
      <c r="D227" s="181" t="s">
        <v>152</v>
      </c>
      <c r="E227" s="39"/>
      <c r="F227" s="182" t="s">
        <v>2598</v>
      </c>
      <c r="G227" s="39"/>
      <c r="H227" s="39"/>
      <c r="I227" s="183"/>
      <c r="J227" s="39"/>
      <c r="K227" s="39"/>
      <c r="L227" s="42"/>
      <c r="M227" s="184"/>
      <c r="N227" s="185"/>
      <c r="O227" s="67"/>
      <c r="P227" s="67"/>
      <c r="Q227" s="67"/>
      <c r="R227" s="67"/>
      <c r="S227" s="67"/>
      <c r="T227" s="68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T227" s="20" t="s">
        <v>152</v>
      </c>
      <c r="AU227" s="20" t="s">
        <v>79</v>
      </c>
    </row>
    <row r="228" spans="1:65" s="2" customFormat="1" ht="21.75" customHeight="1">
      <c r="A228" s="37"/>
      <c r="B228" s="38"/>
      <c r="C228" s="246" t="s">
        <v>1234</v>
      </c>
      <c r="D228" s="246" t="s">
        <v>381</v>
      </c>
      <c r="E228" s="247" t="s">
        <v>2605</v>
      </c>
      <c r="F228" s="248" t="s">
        <v>2606</v>
      </c>
      <c r="G228" s="249" t="s">
        <v>2196</v>
      </c>
      <c r="H228" s="250">
        <v>12</v>
      </c>
      <c r="I228" s="251"/>
      <c r="J228" s="252">
        <f>ROUND(I228*H228,2)</f>
        <v>0</v>
      </c>
      <c r="K228" s="248" t="s">
        <v>19</v>
      </c>
      <c r="L228" s="253"/>
      <c r="M228" s="254" t="s">
        <v>19</v>
      </c>
      <c r="N228" s="255" t="s">
        <v>40</v>
      </c>
      <c r="O228" s="67"/>
      <c r="P228" s="177">
        <f>O228*H228</f>
        <v>0</v>
      </c>
      <c r="Q228" s="177">
        <v>0</v>
      </c>
      <c r="R228" s="177">
        <f>Q228*H228</f>
        <v>0</v>
      </c>
      <c r="S228" s="177">
        <v>0</v>
      </c>
      <c r="T228" s="178">
        <f>S228*H228</f>
        <v>0</v>
      </c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R228" s="179" t="s">
        <v>496</v>
      </c>
      <c r="AT228" s="179" t="s">
        <v>381</v>
      </c>
      <c r="AU228" s="179" t="s">
        <v>79</v>
      </c>
      <c r="AY228" s="20" t="s">
        <v>144</v>
      </c>
      <c r="BE228" s="180">
        <f>IF(N228="základní",J228,0)</f>
        <v>0</v>
      </c>
      <c r="BF228" s="180">
        <f>IF(N228="snížená",J228,0)</f>
        <v>0</v>
      </c>
      <c r="BG228" s="180">
        <f>IF(N228="zákl. přenesená",J228,0)</f>
        <v>0</v>
      </c>
      <c r="BH228" s="180">
        <f>IF(N228="sníž. přenesená",J228,0)</f>
        <v>0</v>
      </c>
      <c r="BI228" s="180">
        <f>IF(N228="nulová",J228,0)</f>
        <v>0</v>
      </c>
      <c r="BJ228" s="20" t="s">
        <v>77</v>
      </c>
      <c r="BK228" s="180">
        <f>ROUND(I228*H228,2)</f>
        <v>0</v>
      </c>
      <c r="BL228" s="20" t="s">
        <v>408</v>
      </c>
      <c r="BM228" s="179" t="s">
        <v>2607</v>
      </c>
    </row>
    <row r="229" spans="1:65" s="2" customFormat="1" ht="11.25">
      <c r="A229" s="37"/>
      <c r="B229" s="38"/>
      <c r="C229" s="39"/>
      <c r="D229" s="181" t="s">
        <v>152</v>
      </c>
      <c r="E229" s="39"/>
      <c r="F229" s="182" t="s">
        <v>2606</v>
      </c>
      <c r="G229" s="39"/>
      <c r="H229" s="39"/>
      <c r="I229" s="183"/>
      <c r="J229" s="39"/>
      <c r="K229" s="39"/>
      <c r="L229" s="42"/>
      <c r="M229" s="184"/>
      <c r="N229" s="185"/>
      <c r="O229" s="67"/>
      <c r="P229" s="67"/>
      <c r="Q229" s="67"/>
      <c r="R229" s="67"/>
      <c r="S229" s="67"/>
      <c r="T229" s="68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T229" s="20" t="s">
        <v>152</v>
      </c>
      <c r="AU229" s="20" t="s">
        <v>79</v>
      </c>
    </row>
    <row r="230" spans="1:65" s="2" customFormat="1" ht="24.2" customHeight="1">
      <c r="A230" s="37"/>
      <c r="B230" s="38"/>
      <c r="C230" s="168" t="s">
        <v>1240</v>
      </c>
      <c r="D230" s="168" t="s">
        <v>145</v>
      </c>
      <c r="E230" s="169" t="s">
        <v>2608</v>
      </c>
      <c r="F230" s="170" t="s">
        <v>2609</v>
      </c>
      <c r="G230" s="171" t="s">
        <v>492</v>
      </c>
      <c r="H230" s="172">
        <v>1</v>
      </c>
      <c r="I230" s="173"/>
      <c r="J230" s="174">
        <f>ROUND(I230*H230,2)</f>
        <v>0</v>
      </c>
      <c r="K230" s="170" t="s">
        <v>19</v>
      </c>
      <c r="L230" s="42"/>
      <c r="M230" s="175" t="s">
        <v>19</v>
      </c>
      <c r="N230" s="176" t="s">
        <v>40</v>
      </c>
      <c r="O230" s="67"/>
      <c r="P230" s="177">
        <f>O230*H230</f>
        <v>0</v>
      </c>
      <c r="Q230" s="177">
        <v>0</v>
      </c>
      <c r="R230" s="177">
        <f>Q230*H230</f>
        <v>0</v>
      </c>
      <c r="S230" s="177">
        <v>0</v>
      </c>
      <c r="T230" s="178">
        <f>S230*H230</f>
        <v>0</v>
      </c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R230" s="179" t="s">
        <v>408</v>
      </c>
      <c r="AT230" s="179" t="s">
        <v>145</v>
      </c>
      <c r="AU230" s="179" t="s">
        <v>79</v>
      </c>
      <c r="AY230" s="20" t="s">
        <v>144</v>
      </c>
      <c r="BE230" s="180">
        <f>IF(N230="základní",J230,0)</f>
        <v>0</v>
      </c>
      <c r="BF230" s="180">
        <f>IF(N230="snížená",J230,0)</f>
        <v>0</v>
      </c>
      <c r="BG230" s="180">
        <f>IF(N230="zákl. přenesená",J230,0)</f>
        <v>0</v>
      </c>
      <c r="BH230" s="180">
        <f>IF(N230="sníž. přenesená",J230,0)</f>
        <v>0</v>
      </c>
      <c r="BI230" s="180">
        <f>IF(N230="nulová",J230,0)</f>
        <v>0</v>
      </c>
      <c r="BJ230" s="20" t="s">
        <v>77</v>
      </c>
      <c r="BK230" s="180">
        <f>ROUND(I230*H230,2)</f>
        <v>0</v>
      </c>
      <c r="BL230" s="20" t="s">
        <v>408</v>
      </c>
      <c r="BM230" s="179" t="s">
        <v>2610</v>
      </c>
    </row>
    <row r="231" spans="1:65" s="2" customFormat="1" ht="11.25">
      <c r="A231" s="37"/>
      <c r="B231" s="38"/>
      <c r="C231" s="39"/>
      <c r="D231" s="181" t="s">
        <v>152</v>
      </c>
      <c r="E231" s="39"/>
      <c r="F231" s="182" t="s">
        <v>2609</v>
      </c>
      <c r="G231" s="39"/>
      <c r="H231" s="39"/>
      <c r="I231" s="183"/>
      <c r="J231" s="39"/>
      <c r="K231" s="39"/>
      <c r="L231" s="42"/>
      <c r="M231" s="184"/>
      <c r="N231" s="185"/>
      <c r="O231" s="67"/>
      <c r="P231" s="67"/>
      <c r="Q231" s="67"/>
      <c r="R231" s="67"/>
      <c r="S231" s="67"/>
      <c r="T231" s="68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T231" s="20" t="s">
        <v>152</v>
      </c>
      <c r="AU231" s="20" t="s">
        <v>79</v>
      </c>
    </row>
    <row r="232" spans="1:65" s="2" customFormat="1" ht="16.5" customHeight="1">
      <c r="A232" s="37"/>
      <c r="B232" s="38"/>
      <c r="C232" s="246" t="s">
        <v>1245</v>
      </c>
      <c r="D232" s="246" t="s">
        <v>381</v>
      </c>
      <c r="E232" s="247" t="s">
        <v>2611</v>
      </c>
      <c r="F232" s="248" t="s">
        <v>2612</v>
      </c>
      <c r="G232" s="249" t="s">
        <v>2196</v>
      </c>
      <c r="H232" s="250">
        <v>1</v>
      </c>
      <c r="I232" s="251"/>
      <c r="J232" s="252">
        <f>ROUND(I232*H232,2)</f>
        <v>0</v>
      </c>
      <c r="K232" s="248" t="s">
        <v>19</v>
      </c>
      <c r="L232" s="253"/>
      <c r="M232" s="254" t="s">
        <v>19</v>
      </c>
      <c r="N232" s="255" t="s">
        <v>40</v>
      </c>
      <c r="O232" s="67"/>
      <c r="P232" s="177">
        <f>O232*H232</f>
        <v>0</v>
      </c>
      <c r="Q232" s="177">
        <v>0</v>
      </c>
      <c r="R232" s="177">
        <f>Q232*H232</f>
        <v>0</v>
      </c>
      <c r="S232" s="177">
        <v>0</v>
      </c>
      <c r="T232" s="178">
        <f>S232*H232</f>
        <v>0</v>
      </c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R232" s="179" t="s">
        <v>496</v>
      </c>
      <c r="AT232" s="179" t="s">
        <v>381</v>
      </c>
      <c r="AU232" s="179" t="s">
        <v>79</v>
      </c>
      <c r="AY232" s="20" t="s">
        <v>144</v>
      </c>
      <c r="BE232" s="180">
        <f>IF(N232="základní",J232,0)</f>
        <v>0</v>
      </c>
      <c r="BF232" s="180">
        <f>IF(N232="snížená",J232,0)</f>
        <v>0</v>
      </c>
      <c r="BG232" s="180">
        <f>IF(N232="zákl. přenesená",J232,0)</f>
        <v>0</v>
      </c>
      <c r="BH232" s="180">
        <f>IF(N232="sníž. přenesená",J232,0)</f>
        <v>0</v>
      </c>
      <c r="BI232" s="180">
        <f>IF(N232="nulová",J232,0)</f>
        <v>0</v>
      </c>
      <c r="BJ232" s="20" t="s">
        <v>77</v>
      </c>
      <c r="BK232" s="180">
        <f>ROUND(I232*H232,2)</f>
        <v>0</v>
      </c>
      <c r="BL232" s="20" t="s">
        <v>408</v>
      </c>
      <c r="BM232" s="179" t="s">
        <v>2613</v>
      </c>
    </row>
    <row r="233" spans="1:65" s="2" customFormat="1" ht="11.25">
      <c r="A233" s="37"/>
      <c r="B233" s="38"/>
      <c r="C233" s="39"/>
      <c r="D233" s="181" t="s">
        <v>152</v>
      </c>
      <c r="E233" s="39"/>
      <c r="F233" s="182" t="s">
        <v>2612</v>
      </c>
      <c r="G233" s="39"/>
      <c r="H233" s="39"/>
      <c r="I233" s="183"/>
      <c r="J233" s="39"/>
      <c r="K233" s="39"/>
      <c r="L233" s="42"/>
      <c r="M233" s="184"/>
      <c r="N233" s="185"/>
      <c r="O233" s="67"/>
      <c r="P233" s="67"/>
      <c r="Q233" s="67"/>
      <c r="R233" s="67"/>
      <c r="S233" s="67"/>
      <c r="T233" s="68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T233" s="20" t="s">
        <v>152</v>
      </c>
      <c r="AU233" s="20" t="s">
        <v>79</v>
      </c>
    </row>
    <row r="234" spans="1:65" s="2" customFormat="1" ht="24.2" customHeight="1">
      <c r="A234" s="37"/>
      <c r="B234" s="38"/>
      <c r="C234" s="168" t="s">
        <v>1250</v>
      </c>
      <c r="D234" s="168" t="s">
        <v>145</v>
      </c>
      <c r="E234" s="169" t="s">
        <v>2614</v>
      </c>
      <c r="F234" s="170" t="s">
        <v>2615</v>
      </c>
      <c r="G234" s="171" t="s">
        <v>492</v>
      </c>
      <c r="H234" s="172">
        <v>10</v>
      </c>
      <c r="I234" s="173"/>
      <c r="J234" s="174">
        <f>ROUND(I234*H234,2)</f>
        <v>0</v>
      </c>
      <c r="K234" s="170" t="s">
        <v>19</v>
      </c>
      <c r="L234" s="42"/>
      <c r="M234" s="175" t="s">
        <v>19</v>
      </c>
      <c r="N234" s="176" t="s">
        <v>40</v>
      </c>
      <c r="O234" s="67"/>
      <c r="P234" s="177">
        <f>O234*H234</f>
        <v>0</v>
      </c>
      <c r="Q234" s="177">
        <v>0</v>
      </c>
      <c r="R234" s="177">
        <f>Q234*H234</f>
        <v>0</v>
      </c>
      <c r="S234" s="177">
        <v>0</v>
      </c>
      <c r="T234" s="178">
        <f>S234*H234</f>
        <v>0</v>
      </c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R234" s="179" t="s">
        <v>408</v>
      </c>
      <c r="AT234" s="179" t="s">
        <v>145</v>
      </c>
      <c r="AU234" s="179" t="s">
        <v>79</v>
      </c>
      <c r="AY234" s="20" t="s">
        <v>144</v>
      </c>
      <c r="BE234" s="180">
        <f>IF(N234="základní",J234,0)</f>
        <v>0</v>
      </c>
      <c r="BF234" s="180">
        <f>IF(N234="snížená",J234,0)</f>
        <v>0</v>
      </c>
      <c r="BG234" s="180">
        <f>IF(N234="zákl. přenesená",J234,0)</f>
        <v>0</v>
      </c>
      <c r="BH234" s="180">
        <f>IF(N234="sníž. přenesená",J234,0)</f>
        <v>0</v>
      </c>
      <c r="BI234" s="180">
        <f>IF(N234="nulová",J234,0)</f>
        <v>0</v>
      </c>
      <c r="BJ234" s="20" t="s">
        <v>77</v>
      </c>
      <c r="BK234" s="180">
        <f>ROUND(I234*H234,2)</f>
        <v>0</v>
      </c>
      <c r="BL234" s="20" t="s">
        <v>408</v>
      </c>
      <c r="BM234" s="179" t="s">
        <v>2616</v>
      </c>
    </row>
    <row r="235" spans="1:65" s="2" customFormat="1" ht="11.25">
      <c r="A235" s="37"/>
      <c r="B235" s="38"/>
      <c r="C235" s="39"/>
      <c r="D235" s="181" t="s">
        <v>152</v>
      </c>
      <c r="E235" s="39"/>
      <c r="F235" s="182" t="s">
        <v>2615</v>
      </c>
      <c r="G235" s="39"/>
      <c r="H235" s="39"/>
      <c r="I235" s="183"/>
      <c r="J235" s="39"/>
      <c r="K235" s="39"/>
      <c r="L235" s="42"/>
      <c r="M235" s="184"/>
      <c r="N235" s="185"/>
      <c r="O235" s="67"/>
      <c r="P235" s="67"/>
      <c r="Q235" s="67"/>
      <c r="R235" s="67"/>
      <c r="S235" s="67"/>
      <c r="T235" s="68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T235" s="20" t="s">
        <v>152</v>
      </c>
      <c r="AU235" s="20" t="s">
        <v>79</v>
      </c>
    </row>
    <row r="236" spans="1:65" s="2" customFormat="1" ht="16.5" customHeight="1">
      <c r="A236" s="37"/>
      <c r="B236" s="38"/>
      <c r="C236" s="246" t="s">
        <v>1255</v>
      </c>
      <c r="D236" s="246" t="s">
        <v>381</v>
      </c>
      <c r="E236" s="247" t="s">
        <v>2617</v>
      </c>
      <c r="F236" s="248" t="s">
        <v>2618</v>
      </c>
      <c r="G236" s="249" t="s">
        <v>2196</v>
      </c>
      <c r="H236" s="250">
        <v>10</v>
      </c>
      <c r="I236" s="251"/>
      <c r="J236" s="252">
        <f>ROUND(I236*H236,2)</f>
        <v>0</v>
      </c>
      <c r="K236" s="248" t="s">
        <v>19</v>
      </c>
      <c r="L236" s="253"/>
      <c r="M236" s="254" t="s">
        <v>19</v>
      </c>
      <c r="N236" s="255" t="s">
        <v>40</v>
      </c>
      <c r="O236" s="67"/>
      <c r="P236" s="177">
        <f>O236*H236</f>
        <v>0</v>
      </c>
      <c r="Q236" s="177">
        <v>0</v>
      </c>
      <c r="R236" s="177">
        <f>Q236*H236</f>
        <v>0</v>
      </c>
      <c r="S236" s="177">
        <v>0</v>
      </c>
      <c r="T236" s="178">
        <f>S236*H236</f>
        <v>0</v>
      </c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R236" s="179" t="s">
        <v>496</v>
      </c>
      <c r="AT236" s="179" t="s">
        <v>381</v>
      </c>
      <c r="AU236" s="179" t="s">
        <v>79</v>
      </c>
      <c r="AY236" s="20" t="s">
        <v>144</v>
      </c>
      <c r="BE236" s="180">
        <f>IF(N236="základní",J236,0)</f>
        <v>0</v>
      </c>
      <c r="BF236" s="180">
        <f>IF(N236="snížená",J236,0)</f>
        <v>0</v>
      </c>
      <c r="BG236" s="180">
        <f>IF(N236="zákl. přenesená",J236,0)</f>
        <v>0</v>
      </c>
      <c r="BH236" s="180">
        <f>IF(N236="sníž. přenesená",J236,0)</f>
        <v>0</v>
      </c>
      <c r="BI236" s="180">
        <f>IF(N236="nulová",J236,0)</f>
        <v>0</v>
      </c>
      <c r="BJ236" s="20" t="s">
        <v>77</v>
      </c>
      <c r="BK236" s="180">
        <f>ROUND(I236*H236,2)</f>
        <v>0</v>
      </c>
      <c r="BL236" s="20" t="s">
        <v>408</v>
      </c>
      <c r="BM236" s="179" t="s">
        <v>2619</v>
      </c>
    </row>
    <row r="237" spans="1:65" s="2" customFormat="1" ht="11.25">
      <c r="A237" s="37"/>
      <c r="B237" s="38"/>
      <c r="C237" s="39"/>
      <c r="D237" s="181" t="s">
        <v>152</v>
      </c>
      <c r="E237" s="39"/>
      <c r="F237" s="182" t="s">
        <v>2618</v>
      </c>
      <c r="G237" s="39"/>
      <c r="H237" s="39"/>
      <c r="I237" s="183"/>
      <c r="J237" s="39"/>
      <c r="K237" s="39"/>
      <c r="L237" s="42"/>
      <c r="M237" s="184"/>
      <c r="N237" s="185"/>
      <c r="O237" s="67"/>
      <c r="P237" s="67"/>
      <c r="Q237" s="67"/>
      <c r="R237" s="67"/>
      <c r="S237" s="67"/>
      <c r="T237" s="68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T237" s="20" t="s">
        <v>152</v>
      </c>
      <c r="AU237" s="20" t="s">
        <v>79</v>
      </c>
    </row>
    <row r="238" spans="1:65" s="2" customFormat="1" ht="21.75" customHeight="1">
      <c r="A238" s="37"/>
      <c r="B238" s="38"/>
      <c r="C238" s="168" t="s">
        <v>1260</v>
      </c>
      <c r="D238" s="168" t="s">
        <v>145</v>
      </c>
      <c r="E238" s="169" t="s">
        <v>2620</v>
      </c>
      <c r="F238" s="170" t="s">
        <v>2621</v>
      </c>
      <c r="G238" s="171" t="s">
        <v>492</v>
      </c>
      <c r="H238" s="172">
        <v>10</v>
      </c>
      <c r="I238" s="173"/>
      <c r="J238" s="174">
        <f>ROUND(I238*H238,2)</f>
        <v>0</v>
      </c>
      <c r="K238" s="170" t="s">
        <v>19</v>
      </c>
      <c r="L238" s="42"/>
      <c r="M238" s="175" t="s">
        <v>19</v>
      </c>
      <c r="N238" s="176" t="s">
        <v>40</v>
      </c>
      <c r="O238" s="67"/>
      <c r="P238" s="177">
        <f>O238*H238</f>
        <v>0</v>
      </c>
      <c r="Q238" s="177">
        <v>0</v>
      </c>
      <c r="R238" s="177">
        <f>Q238*H238</f>
        <v>0</v>
      </c>
      <c r="S238" s="177">
        <v>0</v>
      </c>
      <c r="T238" s="178">
        <f>S238*H238</f>
        <v>0</v>
      </c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R238" s="179" t="s">
        <v>408</v>
      </c>
      <c r="AT238" s="179" t="s">
        <v>145</v>
      </c>
      <c r="AU238" s="179" t="s">
        <v>79</v>
      </c>
      <c r="AY238" s="20" t="s">
        <v>144</v>
      </c>
      <c r="BE238" s="180">
        <f>IF(N238="základní",J238,0)</f>
        <v>0</v>
      </c>
      <c r="BF238" s="180">
        <f>IF(N238="snížená",J238,0)</f>
        <v>0</v>
      </c>
      <c r="BG238" s="180">
        <f>IF(N238="zákl. přenesená",J238,0)</f>
        <v>0</v>
      </c>
      <c r="BH238" s="180">
        <f>IF(N238="sníž. přenesená",J238,0)</f>
        <v>0</v>
      </c>
      <c r="BI238" s="180">
        <f>IF(N238="nulová",J238,0)</f>
        <v>0</v>
      </c>
      <c r="BJ238" s="20" t="s">
        <v>77</v>
      </c>
      <c r="BK238" s="180">
        <f>ROUND(I238*H238,2)</f>
        <v>0</v>
      </c>
      <c r="BL238" s="20" t="s">
        <v>408</v>
      </c>
      <c r="BM238" s="179" t="s">
        <v>2622</v>
      </c>
    </row>
    <row r="239" spans="1:65" s="2" customFormat="1" ht="11.25">
      <c r="A239" s="37"/>
      <c r="B239" s="38"/>
      <c r="C239" s="39"/>
      <c r="D239" s="181" t="s">
        <v>152</v>
      </c>
      <c r="E239" s="39"/>
      <c r="F239" s="182" t="s">
        <v>2621</v>
      </c>
      <c r="G239" s="39"/>
      <c r="H239" s="39"/>
      <c r="I239" s="183"/>
      <c r="J239" s="39"/>
      <c r="K239" s="39"/>
      <c r="L239" s="42"/>
      <c r="M239" s="184"/>
      <c r="N239" s="185"/>
      <c r="O239" s="67"/>
      <c r="P239" s="67"/>
      <c r="Q239" s="67"/>
      <c r="R239" s="67"/>
      <c r="S239" s="67"/>
      <c r="T239" s="68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T239" s="20" t="s">
        <v>152</v>
      </c>
      <c r="AU239" s="20" t="s">
        <v>79</v>
      </c>
    </row>
    <row r="240" spans="1:65" s="2" customFormat="1" ht="16.5" customHeight="1">
      <c r="A240" s="37"/>
      <c r="B240" s="38"/>
      <c r="C240" s="168" t="s">
        <v>1265</v>
      </c>
      <c r="D240" s="168" t="s">
        <v>145</v>
      </c>
      <c r="E240" s="169" t="s">
        <v>2623</v>
      </c>
      <c r="F240" s="170" t="s">
        <v>2624</v>
      </c>
      <c r="G240" s="171" t="s">
        <v>492</v>
      </c>
      <c r="H240" s="172">
        <v>1</v>
      </c>
      <c r="I240" s="173"/>
      <c r="J240" s="174">
        <f>ROUND(I240*H240,2)</f>
        <v>0</v>
      </c>
      <c r="K240" s="170" t="s">
        <v>19</v>
      </c>
      <c r="L240" s="42"/>
      <c r="M240" s="175" t="s">
        <v>19</v>
      </c>
      <c r="N240" s="176" t="s">
        <v>40</v>
      </c>
      <c r="O240" s="67"/>
      <c r="P240" s="177">
        <f>O240*H240</f>
        <v>0</v>
      </c>
      <c r="Q240" s="177">
        <v>0</v>
      </c>
      <c r="R240" s="177">
        <f>Q240*H240</f>
        <v>0</v>
      </c>
      <c r="S240" s="177">
        <v>0</v>
      </c>
      <c r="T240" s="178">
        <f>S240*H240</f>
        <v>0</v>
      </c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R240" s="179" t="s">
        <v>408</v>
      </c>
      <c r="AT240" s="179" t="s">
        <v>145</v>
      </c>
      <c r="AU240" s="179" t="s">
        <v>79</v>
      </c>
      <c r="AY240" s="20" t="s">
        <v>144</v>
      </c>
      <c r="BE240" s="180">
        <f>IF(N240="základní",J240,0)</f>
        <v>0</v>
      </c>
      <c r="BF240" s="180">
        <f>IF(N240="snížená",J240,0)</f>
        <v>0</v>
      </c>
      <c r="BG240" s="180">
        <f>IF(N240="zákl. přenesená",J240,0)</f>
        <v>0</v>
      </c>
      <c r="BH240" s="180">
        <f>IF(N240="sníž. přenesená",J240,0)</f>
        <v>0</v>
      </c>
      <c r="BI240" s="180">
        <f>IF(N240="nulová",J240,0)</f>
        <v>0</v>
      </c>
      <c r="BJ240" s="20" t="s">
        <v>77</v>
      </c>
      <c r="BK240" s="180">
        <f>ROUND(I240*H240,2)</f>
        <v>0</v>
      </c>
      <c r="BL240" s="20" t="s">
        <v>408</v>
      </c>
      <c r="BM240" s="179" t="s">
        <v>2625</v>
      </c>
    </row>
    <row r="241" spans="1:65" s="2" customFormat="1" ht="11.25">
      <c r="A241" s="37"/>
      <c r="B241" s="38"/>
      <c r="C241" s="39"/>
      <c r="D241" s="181" t="s">
        <v>152</v>
      </c>
      <c r="E241" s="39"/>
      <c r="F241" s="182" t="s">
        <v>2624</v>
      </c>
      <c r="G241" s="39"/>
      <c r="H241" s="39"/>
      <c r="I241" s="183"/>
      <c r="J241" s="39"/>
      <c r="K241" s="39"/>
      <c r="L241" s="42"/>
      <c r="M241" s="184"/>
      <c r="N241" s="185"/>
      <c r="O241" s="67"/>
      <c r="P241" s="67"/>
      <c r="Q241" s="67"/>
      <c r="R241" s="67"/>
      <c r="S241" s="67"/>
      <c r="T241" s="68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T241" s="20" t="s">
        <v>152</v>
      </c>
      <c r="AU241" s="20" t="s">
        <v>79</v>
      </c>
    </row>
    <row r="242" spans="1:65" s="11" customFormat="1" ht="22.9" customHeight="1">
      <c r="B242" s="154"/>
      <c r="C242" s="155"/>
      <c r="D242" s="156" t="s">
        <v>68</v>
      </c>
      <c r="E242" s="198" t="s">
        <v>2626</v>
      </c>
      <c r="F242" s="198" t="s">
        <v>2627</v>
      </c>
      <c r="G242" s="155"/>
      <c r="H242" s="155"/>
      <c r="I242" s="158"/>
      <c r="J242" s="199">
        <f>BK242</f>
        <v>0</v>
      </c>
      <c r="K242" s="155"/>
      <c r="L242" s="160"/>
      <c r="M242" s="161"/>
      <c r="N242" s="162"/>
      <c r="O242" s="162"/>
      <c r="P242" s="163">
        <v>0</v>
      </c>
      <c r="Q242" s="162"/>
      <c r="R242" s="163">
        <v>0</v>
      </c>
      <c r="S242" s="162"/>
      <c r="T242" s="164">
        <v>0</v>
      </c>
      <c r="AR242" s="165" t="s">
        <v>79</v>
      </c>
      <c r="AT242" s="166" t="s">
        <v>68</v>
      </c>
      <c r="AU242" s="166" t="s">
        <v>77</v>
      </c>
      <c r="AY242" s="165" t="s">
        <v>144</v>
      </c>
      <c r="BK242" s="167">
        <v>0</v>
      </c>
    </row>
    <row r="243" spans="1:65" s="11" customFormat="1" ht="22.9" customHeight="1">
      <c r="B243" s="154"/>
      <c r="C243" s="155"/>
      <c r="D243" s="156" t="s">
        <v>68</v>
      </c>
      <c r="E243" s="198" t="s">
        <v>2628</v>
      </c>
      <c r="F243" s="198" t="s">
        <v>2629</v>
      </c>
      <c r="G243" s="155"/>
      <c r="H243" s="155"/>
      <c r="I243" s="158"/>
      <c r="J243" s="199">
        <f>BK243</f>
        <v>0</v>
      </c>
      <c r="K243" s="155"/>
      <c r="L243" s="160"/>
      <c r="M243" s="161"/>
      <c r="N243" s="162"/>
      <c r="O243" s="162"/>
      <c r="P243" s="163">
        <f>SUM(P244:P249)</f>
        <v>0</v>
      </c>
      <c r="Q243" s="162"/>
      <c r="R243" s="163">
        <f>SUM(R244:R249)</f>
        <v>0</v>
      </c>
      <c r="S243" s="162"/>
      <c r="T243" s="164">
        <f>SUM(T244:T249)</f>
        <v>0</v>
      </c>
      <c r="AR243" s="165" t="s">
        <v>79</v>
      </c>
      <c r="AT243" s="166" t="s">
        <v>68</v>
      </c>
      <c r="AU243" s="166" t="s">
        <v>77</v>
      </c>
      <c r="AY243" s="165" t="s">
        <v>144</v>
      </c>
      <c r="BK243" s="167">
        <f>SUM(BK244:BK249)</f>
        <v>0</v>
      </c>
    </row>
    <row r="244" spans="1:65" s="2" customFormat="1" ht="21.75" customHeight="1">
      <c r="A244" s="37"/>
      <c r="B244" s="38"/>
      <c r="C244" s="168" t="s">
        <v>1270</v>
      </c>
      <c r="D244" s="168" t="s">
        <v>145</v>
      </c>
      <c r="E244" s="169" t="s">
        <v>2630</v>
      </c>
      <c r="F244" s="170" t="s">
        <v>2631</v>
      </c>
      <c r="G244" s="171" t="s">
        <v>492</v>
      </c>
      <c r="H244" s="172">
        <v>6</v>
      </c>
      <c r="I244" s="173"/>
      <c r="J244" s="174">
        <f>ROUND(I244*H244,2)</f>
        <v>0</v>
      </c>
      <c r="K244" s="170" t="s">
        <v>19</v>
      </c>
      <c r="L244" s="42"/>
      <c r="M244" s="175" t="s">
        <v>19</v>
      </c>
      <c r="N244" s="176" t="s">
        <v>40</v>
      </c>
      <c r="O244" s="67"/>
      <c r="P244" s="177">
        <f>O244*H244</f>
        <v>0</v>
      </c>
      <c r="Q244" s="177">
        <v>0</v>
      </c>
      <c r="R244" s="177">
        <f>Q244*H244</f>
        <v>0</v>
      </c>
      <c r="S244" s="177">
        <v>0</v>
      </c>
      <c r="T244" s="178">
        <f>S244*H244</f>
        <v>0</v>
      </c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R244" s="179" t="s">
        <v>408</v>
      </c>
      <c r="AT244" s="179" t="s">
        <v>145</v>
      </c>
      <c r="AU244" s="179" t="s">
        <v>79</v>
      </c>
      <c r="AY244" s="20" t="s">
        <v>144</v>
      </c>
      <c r="BE244" s="180">
        <f>IF(N244="základní",J244,0)</f>
        <v>0</v>
      </c>
      <c r="BF244" s="180">
        <f>IF(N244="snížená",J244,0)</f>
        <v>0</v>
      </c>
      <c r="BG244" s="180">
        <f>IF(N244="zákl. přenesená",J244,0)</f>
        <v>0</v>
      </c>
      <c r="BH244" s="180">
        <f>IF(N244="sníž. přenesená",J244,0)</f>
        <v>0</v>
      </c>
      <c r="BI244" s="180">
        <f>IF(N244="nulová",J244,0)</f>
        <v>0</v>
      </c>
      <c r="BJ244" s="20" t="s">
        <v>77</v>
      </c>
      <c r="BK244" s="180">
        <f>ROUND(I244*H244,2)</f>
        <v>0</v>
      </c>
      <c r="BL244" s="20" t="s">
        <v>408</v>
      </c>
      <c r="BM244" s="179" t="s">
        <v>2632</v>
      </c>
    </row>
    <row r="245" spans="1:65" s="2" customFormat="1" ht="11.25">
      <c r="A245" s="37"/>
      <c r="B245" s="38"/>
      <c r="C245" s="39"/>
      <c r="D245" s="181" t="s">
        <v>152</v>
      </c>
      <c r="E245" s="39"/>
      <c r="F245" s="182" t="s">
        <v>2631</v>
      </c>
      <c r="G245" s="39"/>
      <c r="H245" s="39"/>
      <c r="I245" s="183"/>
      <c r="J245" s="39"/>
      <c r="K245" s="39"/>
      <c r="L245" s="42"/>
      <c r="M245" s="184"/>
      <c r="N245" s="185"/>
      <c r="O245" s="67"/>
      <c r="P245" s="67"/>
      <c r="Q245" s="67"/>
      <c r="R245" s="67"/>
      <c r="S245" s="67"/>
      <c r="T245" s="68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T245" s="20" t="s">
        <v>152</v>
      </c>
      <c r="AU245" s="20" t="s">
        <v>79</v>
      </c>
    </row>
    <row r="246" spans="1:65" s="2" customFormat="1" ht="24.2" customHeight="1">
      <c r="A246" s="37"/>
      <c r="B246" s="38"/>
      <c r="C246" s="246" t="s">
        <v>1277</v>
      </c>
      <c r="D246" s="246" t="s">
        <v>381</v>
      </c>
      <c r="E246" s="247" t="s">
        <v>2633</v>
      </c>
      <c r="F246" s="248" t="s">
        <v>2634</v>
      </c>
      <c r="G246" s="249" t="s">
        <v>1847</v>
      </c>
      <c r="H246" s="250">
        <v>2</v>
      </c>
      <c r="I246" s="251"/>
      <c r="J246" s="252">
        <f>ROUND(I246*H246,2)</f>
        <v>0</v>
      </c>
      <c r="K246" s="248" t="s">
        <v>19</v>
      </c>
      <c r="L246" s="253"/>
      <c r="M246" s="254" t="s">
        <v>19</v>
      </c>
      <c r="N246" s="255" t="s">
        <v>40</v>
      </c>
      <c r="O246" s="67"/>
      <c r="P246" s="177">
        <f>O246*H246</f>
        <v>0</v>
      </c>
      <c r="Q246" s="177">
        <v>0</v>
      </c>
      <c r="R246" s="177">
        <f>Q246*H246</f>
        <v>0</v>
      </c>
      <c r="S246" s="177">
        <v>0</v>
      </c>
      <c r="T246" s="178">
        <f>S246*H246</f>
        <v>0</v>
      </c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R246" s="179" t="s">
        <v>496</v>
      </c>
      <c r="AT246" s="179" t="s">
        <v>381</v>
      </c>
      <c r="AU246" s="179" t="s">
        <v>79</v>
      </c>
      <c r="AY246" s="20" t="s">
        <v>144</v>
      </c>
      <c r="BE246" s="180">
        <f>IF(N246="základní",J246,0)</f>
        <v>0</v>
      </c>
      <c r="BF246" s="180">
        <f>IF(N246="snížená",J246,0)</f>
        <v>0</v>
      </c>
      <c r="BG246" s="180">
        <f>IF(N246="zákl. přenesená",J246,0)</f>
        <v>0</v>
      </c>
      <c r="BH246" s="180">
        <f>IF(N246="sníž. přenesená",J246,0)</f>
        <v>0</v>
      </c>
      <c r="BI246" s="180">
        <f>IF(N246="nulová",J246,0)</f>
        <v>0</v>
      </c>
      <c r="BJ246" s="20" t="s">
        <v>77</v>
      </c>
      <c r="BK246" s="180">
        <f>ROUND(I246*H246,2)</f>
        <v>0</v>
      </c>
      <c r="BL246" s="20" t="s">
        <v>408</v>
      </c>
      <c r="BM246" s="179" t="s">
        <v>2635</v>
      </c>
    </row>
    <row r="247" spans="1:65" s="2" customFormat="1" ht="19.5">
      <c r="A247" s="37"/>
      <c r="B247" s="38"/>
      <c r="C247" s="39"/>
      <c r="D247" s="181" t="s">
        <v>152</v>
      </c>
      <c r="E247" s="39"/>
      <c r="F247" s="182" t="s">
        <v>2634</v>
      </c>
      <c r="G247" s="39"/>
      <c r="H247" s="39"/>
      <c r="I247" s="183"/>
      <c r="J247" s="39"/>
      <c r="K247" s="39"/>
      <c r="L247" s="42"/>
      <c r="M247" s="184"/>
      <c r="N247" s="185"/>
      <c r="O247" s="67"/>
      <c r="P247" s="67"/>
      <c r="Q247" s="67"/>
      <c r="R247" s="67"/>
      <c r="S247" s="67"/>
      <c r="T247" s="68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T247" s="20" t="s">
        <v>152</v>
      </c>
      <c r="AU247" s="20" t="s">
        <v>79</v>
      </c>
    </row>
    <row r="248" spans="1:65" s="2" customFormat="1" ht="33" customHeight="1">
      <c r="A248" s="37"/>
      <c r="B248" s="38"/>
      <c r="C248" s="246" t="s">
        <v>1282</v>
      </c>
      <c r="D248" s="246" t="s">
        <v>381</v>
      </c>
      <c r="E248" s="247" t="s">
        <v>2636</v>
      </c>
      <c r="F248" s="248" t="s">
        <v>2637</v>
      </c>
      <c r="G248" s="249" t="s">
        <v>1847</v>
      </c>
      <c r="H248" s="250">
        <v>4</v>
      </c>
      <c r="I248" s="251"/>
      <c r="J248" s="252">
        <f>ROUND(I248*H248,2)</f>
        <v>0</v>
      </c>
      <c r="K248" s="248" t="s">
        <v>19</v>
      </c>
      <c r="L248" s="253"/>
      <c r="M248" s="254" t="s">
        <v>19</v>
      </c>
      <c r="N248" s="255" t="s">
        <v>40</v>
      </c>
      <c r="O248" s="67"/>
      <c r="P248" s="177">
        <f>O248*H248</f>
        <v>0</v>
      </c>
      <c r="Q248" s="177">
        <v>0</v>
      </c>
      <c r="R248" s="177">
        <f>Q248*H248</f>
        <v>0</v>
      </c>
      <c r="S248" s="177">
        <v>0</v>
      </c>
      <c r="T248" s="178">
        <f>S248*H248</f>
        <v>0</v>
      </c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R248" s="179" t="s">
        <v>496</v>
      </c>
      <c r="AT248" s="179" t="s">
        <v>381</v>
      </c>
      <c r="AU248" s="179" t="s">
        <v>79</v>
      </c>
      <c r="AY248" s="20" t="s">
        <v>144</v>
      </c>
      <c r="BE248" s="180">
        <f>IF(N248="základní",J248,0)</f>
        <v>0</v>
      </c>
      <c r="BF248" s="180">
        <f>IF(N248="snížená",J248,0)</f>
        <v>0</v>
      </c>
      <c r="BG248" s="180">
        <f>IF(N248="zákl. přenesená",J248,0)</f>
        <v>0</v>
      </c>
      <c r="BH248" s="180">
        <f>IF(N248="sníž. přenesená",J248,0)</f>
        <v>0</v>
      </c>
      <c r="BI248" s="180">
        <f>IF(N248="nulová",J248,0)</f>
        <v>0</v>
      </c>
      <c r="BJ248" s="20" t="s">
        <v>77</v>
      </c>
      <c r="BK248" s="180">
        <f>ROUND(I248*H248,2)</f>
        <v>0</v>
      </c>
      <c r="BL248" s="20" t="s">
        <v>408</v>
      </c>
      <c r="BM248" s="179" t="s">
        <v>2638</v>
      </c>
    </row>
    <row r="249" spans="1:65" s="2" customFormat="1" ht="19.5">
      <c r="A249" s="37"/>
      <c r="B249" s="38"/>
      <c r="C249" s="39"/>
      <c r="D249" s="181" t="s">
        <v>152</v>
      </c>
      <c r="E249" s="39"/>
      <c r="F249" s="182" t="s">
        <v>2637</v>
      </c>
      <c r="G249" s="39"/>
      <c r="H249" s="39"/>
      <c r="I249" s="183"/>
      <c r="J249" s="39"/>
      <c r="K249" s="39"/>
      <c r="L249" s="42"/>
      <c r="M249" s="184"/>
      <c r="N249" s="185"/>
      <c r="O249" s="67"/>
      <c r="P249" s="67"/>
      <c r="Q249" s="67"/>
      <c r="R249" s="67"/>
      <c r="S249" s="67"/>
      <c r="T249" s="68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T249" s="20" t="s">
        <v>152</v>
      </c>
      <c r="AU249" s="20" t="s">
        <v>79</v>
      </c>
    </row>
    <row r="250" spans="1:65" s="11" customFormat="1" ht="25.9" customHeight="1">
      <c r="B250" s="154"/>
      <c r="C250" s="155"/>
      <c r="D250" s="156" t="s">
        <v>68</v>
      </c>
      <c r="E250" s="157" t="s">
        <v>381</v>
      </c>
      <c r="F250" s="157" t="s">
        <v>2639</v>
      </c>
      <c r="G250" s="155"/>
      <c r="H250" s="155"/>
      <c r="I250" s="158"/>
      <c r="J250" s="159">
        <f>BK250</f>
        <v>0</v>
      </c>
      <c r="K250" s="155"/>
      <c r="L250" s="160"/>
      <c r="M250" s="161"/>
      <c r="N250" s="162"/>
      <c r="O250" s="162"/>
      <c r="P250" s="163">
        <f>P251+P420+P425</f>
        <v>0</v>
      </c>
      <c r="Q250" s="162"/>
      <c r="R250" s="163">
        <f>R251+R420+R425</f>
        <v>0</v>
      </c>
      <c r="S250" s="162"/>
      <c r="T250" s="164">
        <f>T251+T420+T425</f>
        <v>0</v>
      </c>
      <c r="AR250" s="165" t="s">
        <v>160</v>
      </c>
      <c r="AT250" s="166" t="s">
        <v>68</v>
      </c>
      <c r="AU250" s="166" t="s">
        <v>69</v>
      </c>
      <c r="AY250" s="165" t="s">
        <v>144</v>
      </c>
      <c r="BK250" s="167">
        <f>BK251+BK420+BK425</f>
        <v>0</v>
      </c>
    </row>
    <row r="251" spans="1:65" s="11" customFormat="1" ht="22.9" customHeight="1">
      <c r="B251" s="154"/>
      <c r="C251" s="155"/>
      <c r="D251" s="156" t="s">
        <v>68</v>
      </c>
      <c r="E251" s="198" t="s">
        <v>2640</v>
      </c>
      <c r="F251" s="198" t="s">
        <v>2641</v>
      </c>
      <c r="G251" s="155"/>
      <c r="H251" s="155"/>
      <c r="I251" s="158"/>
      <c r="J251" s="199">
        <f>BK251</f>
        <v>0</v>
      </c>
      <c r="K251" s="155"/>
      <c r="L251" s="160"/>
      <c r="M251" s="161"/>
      <c r="N251" s="162"/>
      <c r="O251" s="162"/>
      <c r="P251" s="163">
        <f>SUM(P252:P419)</f>
        <v>0</v>
      </c>
      <c r="Q251" s="162"/>
      <c r="R251" s="163">
        <f>SUM(R252:R419)</f>
        <v>0</v>
      </c>
      <c r="S251" s="162"/>
      <c r="T251" s="164">
        <f>SUM(T252:T419)</f>
        <v>0</v>
      </c>
      <c r="AR251" s="165" t="s">
        <v>160</v>
      </c>
      <c r="AT251" s="166" t="s">
        <v>68</v>
      </c>
      <c r="AU251" s="166" t="s">
        <v>77</v>
      </c>
      <c r="AY251" s="165" t="s">
        <v>144</v>
      </c>
      <c r="BK251" s="167">
        <f>SUM(BK252:BK419)</f>
        <v>0</v>
      </c>
    </row>
    <row r="252" spans="1:65" s="2" customFormat="1" ht="16.5" customHeight="1">
      <c r="A252" s="37"/>
      <c r="B252" s="38"/>
      <c r="C252" s="246" t="s">
        <v>1287</v>
      </c>
      <c r="D252" s="246" t="s">
        <v>381</v>
      </c>
      <c r="E252" s="247" t="s">
        <v>2642</v>
      </c>
      <c r="F252" s="248" t="s">
        <v>2426</v>
      </c>
      <c r="G252" s="249" t="s">
        <v>1676</v>
      </c>
      <c r="H252" s="250">
        <v>1</v>
      </c>
      <c r="I252" s="251"/>
      <c r="J252" s="252">
        <f>ROUND(I252*H252,2)</f>
        <v>0</v>
      </c>
      <c r="K252" s="248" t="s">
        <v>19</v>
      </c>
      <c r="L252" s="253"/>
      <c r="M252" s="254" t="s">
        <v>19</v>
      </c>
      <c r="N252" s="255" t="s">
        <v>40</v>
      </c>
      <c r="O252" s="67"/>
      <c r="P252" s="177">
        <f>O252*H252</f>
        <v>0</v>
      </c>
      <c r="Q252" s="177">
        <v>0</v>
      </c>
      <c r="R252" s="177">
        <f>Q252*H252</f>
        <v>0</v>
      </c>
      <c r="S252" s="177">
        <v>0</v>
      </c>
      <c r="T252" s="178">
        <f>S252*H252</f>
        <v>0</v>
      </c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R252" s="179" t="s">
        <v>2643</v>
      </c>
      <c r="AT252" s="179" t="s">
        <v>381</v>
      </c>
      <c r="AU252" s="179" t="s">
        <v>79</v>
      </c>
      <c r="AY252" s="20" t="s">
        <v>144</v>
      </c>
      <c r="BE252" s="180">
        <f>IF(N252="základní",J252,0)</f>
        <v>0</v>
      </c>
      <c r="BF252" s="180">
        <f>IF(N252="snížená",J252,0)</f>
        <v>0</v>
      </c>
      <c r="BG252" s="180">
        <f>IF(N252="zákl. přenesená",J252,0)</f>
        <v>0</v>
      </c>
      <c r="BH252" s="180">
        <f>IF(N252="sníž. přenesená",J252,0)</f>
        <v>0</v>
      </c>
      <c r="BI252" s="180">
        <f>IF(N252="nulová",J252,0)</f>
        <v>0</v>
      </c>
      <c r="BJ252" s="20" t="s">
        <v>77</v>
      </c>
      <c r="BK252" s="180">
        <f>ROUND(I252*H252,2)</f>
        <v>0</v>
      </c>
      <c r="BL252" s="20" t="s">
        <v>1228</v>
      </c>
      <c r="BM252" s="179" t="s">
        <v>2644</v>
      </c>
    </row>
    <row r="253" spans="1:65" s="2" customFormat="1" ht="11.25">
      <c r="A253" s="37"/>
      <c r="B253" s="38"/>
      <c r="C253" s="39"/>
      <c r="D253" s="181" t="s">
        <v>152</v>
      </c>
      <c r="E253" s="39"/>
      <c r="F253" s="182" t="s">
        <v>2426</v>
      </c>
      <c r="G253" s="39"/>
      <c r="H253" s="39"/>
      <c r="I253" s="183"/>
      <c r="J253" s="39"/>
      <c r="K253" s="39"/>
      <c r="L253" s="42"/>
      <c r="M253" s="184"/>
      <c r="N253" s="185"/>
      <c r="O253" s="67"/>
      <c r="P253" s="67"/>
      <c r="Q253" s="67"/>
      <c r="R253" s="67"/>
      <c r="S253" s="67"/>
      <c r="T253" s="68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T253" s="20" t="s">
        <v>152</v>
      </c>
      <c r="AU253" s="20" t="s">
        <v>79</v>
      </c>
    </row>
    <row r="254" spans="1:65" s="2" customFormat="1" ht="24.2" customHeight="1">
      <c r="A254" s="37"/>
      <c r="B254" s="38"/>
      <c r="C254" s="168" t="s">
        <v>1294</v>
      </c>
      <c r="D254" s="168" t="s">
        <v>145</v>
      </c>
      <c r="E254" s="169" t="s">
        <v>2645</v>
      </c>
      <c r="F254" s="170" t="s">
        <v>2646</v>
      </c>
      <c r="G254" s="171" t="s">
        <v>492</v>
      </c>
      <c r="H254" s="172">
        <v>4</v>
      </c>
      <c r="I254" s="173"/>
      <c r="J254" s="174">
        <f>ROUND(I254*H254,2)</f>
        <v>0</v>
      </c>
      <c r="K254" s="170" t="s">
        <v>19</v>
      </c>
      <c r="L254" s="42"/>
      <c r="M254" s="175" t="s">
        <v>19</v>
      </c>
      <c r="N254" s="176" t="s">
        <v>40</v>
      </c>
      <c r="O254" s="67"/>
      <c r="P254" s="177">
        <f>O254*H254</f>
        <v>0</v>
      </c>
      <c r="Q254" s="177">
        <v>0</v>
      </c>
      <c r="R254" s="177">
        <f>Q254*H254</f>
        <v>0</v>
      </c>
      <c r="S254" s="177">
        <v>0</v>
      </c>
      <c r="T254" s="178">
        <f>S254*H254</f>
        <v>0</v>
      </c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R254" s="179" t="s">
        <v>1228</v>
      </c>
      <c r="AT254" s="179" t="s">
        <v>145</v>
      </c>
      <c r="AU254" s="179" t="s">
        <v>79</v>
      </c>
      <c r="AY254" s="20" t="s">
        <v>144</v>
      </c>
      <c r="BE254" s="180">
        <f>IF(N254="základní",J254,0)</f>
        <v>0</v>
      </c>
      <c r="BF254" s="180">
        <f>IF(N254="snížená",J254,0)</f>
        <v>0</v>
      </c>
      <c r="BG254" s="180">
        <f>IF(N254="zákl. přenesená",J254,0)</f>
        <v>0</v>
      </c>
      <c r="BH254" s="180">
        <f>IF(N254="sníž. přenesená",J254,0)</f>
        <v>0</v>
      </c>
      <c r="BI254" s="180">
        <f>IF(N254="nulová",J254,0)</f>
        <v>0</v>
      </c>
      <c r="BJ254" s="20" t="s">
        <v>77</v>
      </c>
      <c r="BK254" s="180">
        <f>ROUND(I254*H254,2)</f>
        <v>0</v>
      </c>
      <c r="BL254" s="20" t="s">
        <v>1228</v>
      </c>
      <c r="BM254" s="179" t="s">
        <v>2647</v>
      </c>
    </row>
    <row r="255" spans="1:65" s="2" customFormat="1" ht="19.5">
      <c r="A255" s="37"/>
      <c r="B255" s="38"/>
      <c r="C255" s="39"/>
      <c r="D255" s="181" t="s">
        <v>152</v>
      </c>
      <c r="E255" s="39"/>
      <c r="F255" s="182" t="s">
        <v>2646</v>
      </c>
      <c r="G255" s="39"/>
      <c r="H255" s="39"/>
      <c r="I255" s="183"/>
      <c r="J255" s="39"/>
      <c r="K255" s="39"/>
      <c r="L255" s="42"/>
      <c r="M255" s="184"/>
      <c r="N255" s="185"/>
      <c r="O255" s="67"/>
      <c r="P255" s="67"/>
      <c r="Q255" s="67"/>
      <c r="R255" s="67"/>
      <c r="S255" s="67"/>
      <c r="T255" s="68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T255" s="20" t="s">
        <v>152</v>
      </c>
      <c r="AU255" s="20" t="s">
        <v>79</v>
      </c>
    </row>
    <row r="256" spans="1:65" s="2" customFormat="1" ht="16.5" customHeight="1">
      <c r="A256" s="37"/>
      <c r="B256" s="38"/>
      <c r="C256" s="246" t="s">
        <v>1298</v>
      </c>
      <c r="D256" s="246" t="s">
        <v>381</v>
      </c>
      <c r="E256" s="247" t="s">
        <v>2648</v>
      </c>
      <c r="F256" s="248" t="s">
        <v>2649</v>
      </c>
      <c r="G256" s="249" t="s">
        <v>2196</v>
      </c>
      <c r="H256" s="250">
        <v>4</v>
      </c>
      <c r="I256" s="251"/>
      <c r="J256" s="252">
        <f>ROUND(I256*H256,2)</f>
        <v>0</v>
      </c>
      <c r="K256" s="248" t="s">
        <v>19</v>
      </c>
      <c r="L256" s="253"/>
      <c r="M256" s="254" t="s">
        <v>19</v>
      </c>
      <c r="N256" s="255" t="s">
        <v>40</v>
      </c>
      <c r="O256" s="67"/>
      <c r="P256" s="177">
        <f>O256*H256</f>
        <v>0</v>
      </c>
      <c r="Q256" s="177">
        <v>0</v>
      </c>
      <c r="R256" s="177">
        <f>Q256*H256</f>
        <v>0</v>
      </c>
      <c r="S256" s="177">
        <v>0</v>
      </c>
      <c r="T256" s="178">
        <f>S256*H256</f>
        <v>0</v>
      </c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R256" s="179" t="s">
        <v>2643</v>
      </c>
      <c r="AT256" s="179" t="s">
        <v>381</v>
      </c>
      <c r="AU256" s="179" t="s">
        <v>79</v>
      </c>
      <c r="AY256" s="20" t="s">
        <v>144</v>
      </c>
      <c r="BE256" s="180">
        <f>IF(N256="základní",J256,0)</f>
        <v>0</v>
      </c>
      <c r="BF256" s="180">
        <f>IF(N256="snížená",J256,0)</f>
        <v>0</v>
      </c>
      <c r="BG256" s="180">
        <f>IF(N256="zákl. přenesená",J256,0)</f>
        <v>0</v>
      </c>
      <c r="BH256" s="180">
        <f>IF(N256="sníž. přenesená",J256,0)</f>
        <v>0</v>
      </c>
      <c r="BI256" s="180">
        <f>IF(N256="nulová",J256,0)</f>
        <v>0</v>
      </c>
      <c r="BJ256" s="20" t="s">
        <v>77</v>
      </c>
      <c r="BK256" s="180">
        <f>ROUND(I256*H256,2)</f>
        <v>0</v>
      </c>
      <c r="BL256" s="20" t="s">
        <v>1228</v>
      </c>
      <c r="BM256" s="179" t="s">
        <v>2650</v>
      </c>
    </row>
    <row r="257" spans="1:65" s="2" customFormat="1" ht="11.25">
      <c r="A257" s="37"/>
      <c r="B257" s="38"/>
      <c r="C257" s="39"/>
      <c r="D257" s="181" t="s">
        <v>152</v>
      </c>
      <c r="E257" s="39"/>
      <c r="F257" s="182" t="s">
        <v>2649</v>
      </c>
      <c r="G257" s="39"/>
      <c r="H257" s="39"/>
      <c r="I257" s="183"/>
      <c r="J257" s="39"/>
      <c r="K257" s="39"/>
      <c r="L257" s="42"/>
      <c r="M257" s="184"/>
      <c r="N257" s="185"/>
      <c r="O257" s="67"/>
      <c r="P257" s="67"/>
      <c r="Q257" s="67"/>
      <c r="R257" s="67"/>
      <c r="S257" s="67"/>
      <c r="T257" s="68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T257" s="20" t="s">
        <v>152</v>
      </c>
      <c r="AU257" s="20" t="s">
        <v>79</v>
      </c>
    </row>
    <row r="258" spans="1:65" s="2" customFormat="1" ht="16.5" customHeight="1">
      <c r="A258" s="37"/>
      <c r="B258" s="38"/>
      <c r="C258" s="168" t="s">
        <v>1305</v>
      </c>
      <c r="D258" s="168" t="s">
        <v>145</v>
      </c>
      <c r="E258" s="169" t="s">
        <v>2651</v>
      </c>
      <c r="F258" s="170" t="s">
        <v>2652</v>
      </c>
      <c r="G258" s="171" t="s">
        <v>1847</v>
      </c>
      <c r="H258" s="172">
        <v>1</v>
      </c>
      <c r="I258" s="173"/>
      <c r="J258" s="174">
        <f>ROUND(I258*H258,2)</f>
        <v>0</v>
      </c>
      <c r="K258" s="170" t="s">
        <v>19</v>
      </c>
      <c r="L258" s="42"/>
      <c r="M258" s="175" t="s">
        <v>19</v>
      </c>
      <c r="N258" s="176" t="s">
        <v>40</v>
      </c>
      <c r="O258" s="67"/>
      <c r="P258" s="177">
        <f>O258*H258</f>
        <v>0</v>
      </c>
      <c r="Q258" s="177">
        <v>0</v>
      </c>
      <c r="R258" s="177">
        <f>Q258*H258</f>
        <v>0</v>
      </c>
      <c r="S258" s="177">
        <v>0</v>
      </c>
      <c r="T258" s="178">
        <f>S258*H258</f>
        <v>0</v>
      </c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R258" s="179" t="s">
        <v>1228</v>
      </c>
      <c r="AT258" s="179" t="s">
        <v>145</v>
      </c>
      <c r="AU258" s="179" t="s">
        <v>79</v>
      </c>
      <c r="AY258" s="20" t="s">
        <v>144</v>
      </c>
      <c r="BE258" s="180">
        <f>IF(N258="základní",J258,0)</f>
        <v>0</v>
      </c>
      <c r="BF258" s="180">
        <f>IF(N258="snížená",J258,0)</f>
        <v>0</v>
      </c>
      <c r="BG258" s="180">
        <f>IF(N258="zákl. přenesená",J258,0)</f>
        <v>0</v>
      </c>
      <c r="BH258" s="180">
        <f>IF(N258="sníž. přenesená",J258,0)</f>
        <v>0</v>
      </c>
      <c r="BI258" s="180">
        <f>IF(N258="nulová",J258,0)</f>
        <v>0</v>
      </c>
      <c r="BJ258" s="20" t="s">
        <v>77</v>
      </c>
      <c r="BK258" s="180">
        <f>ROUND(I258*H258,2)</f>
        <v>0</v>
      </c>
      <c r="BL258" s="20" t="s">
        <v>1228</v>
      </c>
      <c r="BM258" s="179" t="s">
        <v>2653</v>
      </c>
    </row>
    <row r="259" spans="1:65" s="2" customFormat="1" ht="11.25">
      <c r="A259" s="37"/>
      <c r="B259" s="38"/>
      <c r="C259" s="39"/>
      <c r="D259" s="181" t="s">
        <v>152</v>
      </c>
      <c r="E259" s="39"/>
      <c r="F259" s="182" t="s">
        <v>2652</v>
      </c>
      <c r="G259" s="39"/>
      <c r="H259" s="39"/>
      <c r="I259" s="183"/>
      <c r="J259" s="39"/>
      <c r="K259" s="39"/>
      <c r="L259" s="42"/>
      <c r="M259" s="184"/>
      <c r="N259" s="185"/>
      <c r="O259" s="67"/>
      <c r="P259" s="67"/>
      <c r="Q259" s="67"/>
      <c r="R259" s="67"/>
      <c r="S259" s="67"/>
      <c r="T259" s="68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T259" s="20" t="s">
        <v>152</v>
      </c>
      <c r="AU259" s="20" t="s">
        <v>79</v>
      </c>
    </row>
    <row r="260" spans="1:65" s="2" customFormat="1" ht="16.5" customHeight="1">
      <c r="A260" s="37"/>
      <c r="B260" s="38"/>
      <c r="C260" s="168" t="s">
        <v>1310</v>
      </c>
      <c r="D260" s="168" t="s">
        <v>145</v>
      </c>
      <c r="E260" s="169" t="s">
        <v>2654</v>
      </c>
      <c r="F260" s="170" t="s">
        <v>2655</v>
      </c>
      <c r="G260" s="171" t="s">
        <v>1847</v>
      </c>
      <c r="H260" s="172">
        <v>1</v>
      </c>
      <c r="I260" s="173"/>
      <c r="J260" s="174">
        <f>ROUND(I260*H260,2)</f>
        <v>0</v>
      </c>
      <c r="K260" s="170" t="s">
        <v>19</v>
      </c>
      <c r="L260" s="42"/>
      <c r="M260" s="175" t="s">
        <v>19</v>
      </c>
      <c r="N260" s="176" t="s">
        <v>40</v>
      </c>
      <c r="O260" s="67"/>
      <c r="P260" s="177">
        <f>O260*H260</f>
        <v>0</v>
      </c>
      <c r="Q260" s="177">
        <v>0</v>
      </c>
      <c r="R260" s="177">
        <f>Q260*H260</f>
        <v>0</v>
      </c>
      <c r="S260" s="177">
        <v>0</v>
      </c>
      <c r="T260" s="178">
        <f>S260*H260</f>
        <v>0</v>
      </c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R260" s="179" t="s">
        <v>1228</v>
      </c>
      <c r="AT260" s="179" t="s">
        <v>145</v>
      </c>
      <c r="AU260" s="179" t="s">
        <v>79</v>
      </c>
      <c r="AY260" s="20" t="s">
        <v>144</v>
      </c>
      <c r="BE260" s="180">
        <f>IF(N260="základní",J260,0)</f>
        <v>0</v>
      </c>
      <c r="BF260" s="180">
        <f>IF(N260="snížená",J260,0)</f>
        <v>0</v>
      </c>
      <c r="BG260" s="180">
        <f>IF(N260="zákl. přenesená",J260,0)</f>
        <v>0</v>
      </c>
      <c r="BH260" s="180">
        <f>IF(N260="sníž. přenesená",J260,0)</f>
        <v>0</v>
      </c>
      <c r="BI260" s="180">
        <f>IF(N260="nulová",J260,0)</f>
        <v>0</v>
      </c>
      <c r="BJ260" s="20" t="s">
        <v>77</v>
      </c>
      <c r="BK260" s="180">
        <f>ROUND(I260*H260,2)</f>
        <v>0</v>
      </c>
      <c r="BL260" s="20" t="s">
        <v>1228</v>
      </c>
      <c r="BM260" s="179" t="s">
        <v>2656</v>
      </c>
    </row>
    <row r="261" spans="1:65" s="2" customFormat="1" ht="11.25">
      <c r="A261" s="37"/>
      <c r="B261" s="38"/>
      <c r="C261" s="39"/>
      <c r="D261" s="181" t="s">
        <v>152</v>
      </c>
      <c r="E261" s="39"/>
      <c r="F261" s="182" t="s">
        <v>2655</v>
      </c>
      <c r="G261" s="39"/>
      <c r="H261" s="39"/>
      <c r="I261" s="183"/>
      <c r="J261" s="39"/>
      <c r="K261" s="39"/>
      <c r="L261" s="42"/>
      <c r="M261" s="184"/>
      <c r="N261" s="185"/>
      <c r="O261" s="67"/>
      <c r="P261" s="67"/>
      <c r="Q261" s="67"/>
      <c r="R261" s="67"/>
      <c r="S261" s="67"/>
      <c r="T261" s="68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T261" s="20" t="s">
        <v>152</v>
      </c>
      <c r="AU261" s="20" t="s">
        <v>79</v>
      </c>
    </row>
    <row r="262" spans="1:65" s="2" customFormat="1" ht="16.5" customHeight="1">
      <c r="A262" s="37"/>
      <c r="B262" s="38"/>
      <c r="C262" s="168" t="s">
        <v>1316</v>
      </c>
      <c r="D262" s="168" t="s">
        <v>145</v>
      </c>
      <c r="E262" s="169" t="s">
        <v>2657</v>
      </c>
      <c r="F262" s="170" t="s">
        <v>2658</v>
      </c>
      <c r="G262" s="171" t="s">
        <v>1847</v>
      </c>
      <c r="H262" s="172">
        <v>6</v>
      </c>
      <c r="I262" s="173"/>
      <c r="J262" s="174">
        <f>ROUND(I262*H262,2)</f>
        <v>0</v>
      </c>
      <c r="K262" s="170" t="s">
        <v>19</v>
      </c>
      <c r="L262" s="42"/>
      <c r="M262" s="175" t="s">
        <v>19</v>
      </c>
      <c r="N262" s="176" t="s">
        <v>40</v>
      </c>
      <c r="O262" s="67"/>
      <c r="P262" s="177">
        <f>O262*H262</f>
        <v>0</v>
      </c>
      <c r="Q262" s="177">
        <v>0</v>
      </c>
      <c r="R262" s="177">
        <f>Q262*H262</f>
        <v>0</v>
      </c>
      <c r="S262" s="177">
        <v>0</v>
      </c>
      <c r="T262" s="178">
        <f>S262*H262</f>
        <v>0</v>
      </c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R262" s="179" t="s">
        <v>1228</v>
      </c>
      <c r="AT262" s="179" t="s">
        <v>145</v>
      </c>
      <c r="AU262" s="179" t="s">
        <v>79</v>
      </c>
      <c r="AY262" s="20" t="s">
        <v>144</v>
      </c>
      <c r="BE262" s="180">
        <f>IF(N262="základní",J262,0)</f>
        <v>0</v>
      </c>
      <c r="BF262" s="180">
        <f>IF(N262="snížená",J262,0)</f>
        <v>0</v>
      </c>
      <c r="BG262" s="180">
        <f>IF(N262="zákl. přenesená",J262,0)</f>
        <v>0</v>
      </c>
      <c r="BH262" s="180">
        <f>IF(N262="sníž. přenesená",J262,0)</f>
        <v>0</v>
      </c>
      <c r="BI262" s="180">
        <f>IF(N262="nulová",J262,0)</f>
        <v>0</v>
      </c>
      <c r="BJ262" s="20" t="s">
        <v>77</v>
      </c>
      <c r="BK262" s="180">
        <f>ROUND(I262*H262,2)</f>
        <v>0</v>
      </c>
      <c r="BL262" s="20" t="s">
        <v>1228</v>
      </c>
      <c r="BM262" s="179" t="s">
        <v>2659</v>
      </c>
    </row>
    <row r="263" spans="1:65" s="2" customFormat="1" ht="11.25">
      <c r="A263" s="37"/>
      <c r="B263" s="38"/>
      <c r="C263" s="39"/>
      <c r="D263" s="181" t="s">
        <v>152</v>
      </c>
      <c r="E263" s="39"/>
      <c r="F263" s="182" t="s">
        <v>2658</v>
      </c>
      <c r="G263" s="39"/>
      <c r="H263" s="39"/>
      <c r="I263" s="183"/>
      <c r="J263" s="39"/>
      <c r="K263" s="39"/>
      <c r="L263" s="42"/>
      <c r="M263" s="184"/>
      <c r="N263" s="185"/>
      <c r="O263" s="67"/>
      <c r="P263" s="67"/>
      <c r="Q263" s="67"/>
      <c r="R263" s="67"/>
      <c r="S263" s="67"/>
      <c r="T263" s="68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T263" s="20" t="s">
        <v>152</v>
      </c>
      <c r="AU263" s="20" t="s">
        <v>79</v>
      </c>
    </row>
    <row r="264" spans="1:65" s="2" customFormat="1" ht="16.5" customHeight="1">
      <c r="A264" s="37"/>
      <c r="B264" s="38"/>
      <c r="C264" s="246" t="s">
        <v>1321</v>
      </c>
      <c r="D264" s="246" t="s">
        <v>381</v>
      </c>
      <c r="E264" s="247" t="s">
        <v>2660</v>
      </c>
      <c r="F264" s="248" t="s">
        <v>2661</v>
      </c>
      <c r="G264" s="249" t="s">
        <v>2196</v>
      </c>
      <c r="H264" s="250">
        <v>6</v>
      </c>
      <c r="I264" s="251"/>
      <c r="J264" s="252">
        <f>ROUND(I264*H264,2)</f>
        <v>0</v>
      </c>
      <c r="K264" s="248" t="s">
        <v>19</v>
      </c>
      <c r="L264" s="253"/>
      <c r="M264" s="254" t="s">
        <v>19</v>
      </c>
      <c r="N264" s="255" t="s">
        <v>40</v>
      </c>
      <c r="O264" s="67"/>
      <c r="P264" s="177">
        <f>O264*H264</f>
        <v>0</v>
      </c>
      <c r="Q264" s="177">
        <v>0</v>
      </c>
      <c r="R264" s="177">
        <f>Q264*H264</f>
        <v>0</v>
      </c>
      <c r="S264" s="177">
        <v>0</v>
      </c>
      <c r="T264" s="178">
        <f>S264*H264</f>
        <v>0</v>
      </c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R264" s="179" t="s">
        <v>2643</v>
      </c>
      <c r="AT264" s="179" t="s">
        <v>381</v>
      </c>
      <c r="AU264" s="179" t="s">
        <v>79</v>
      </c>
      <c r="AY264" s="20" t="s">
        <v>144</v>
      </c>
      <c r="BE264" s="180">
        <f>IF(N264="základní",J264,0)</f>
        <v>0</v>
      </c>
      <c r="BF264" s="180">
        <f>IF(N264="snížená",J264,0)</f>
        <v>0</v>
      </c>
      <c r="BG264" s="180">
        <f>IF(N264="zákl. přenesená",J264,0)</f>
        <v>0</v>
      </c>
      <c r="BH264" s="180">
        <f>IF(N264="sníž. přenesená",J264,0)</f>
        <v>0</v>
      </c>
      <c r="BI264" s="180">
        <f>IF(N264="nulová",J264,0)</f>
        <v>0</v>
      </c>
      <c r="BJ264" s="20" t="s">
        <v>77</v>
      </c>
      <c r="BK264" s="180">
        <f>ROUND(I264*H264,2)</f>
        <v>0</v>
      </c>
      <c r="BL264" s="20" t="s">
        <v>1228</v>
      </c>
      <c r="BM264" s="179" t="s">
        <v>2662</v>
      </c>
    </row>
    <row r="265" spans="1:65" s="2" customFormat="1" ht="11.25">
      <c r="A265" s="37"/>
      <c r="B265" s="38"/>
      <c r="C265" s="39"/>
      <c r="D265" s="181" t="s">
        <v>152</v>
      </c>
      <c r="E265" s="39"/>
      <c r="F265" s="182" t="s">
        <v>2661</v>
      </c>
      <c r="G265" s="39"/>
      <c r="H265" s="39"/>
      <c r="I265" s="183"/>
      <c r="J265" s="39"/>
      <c r="K265" s="39"/>
      <c r="L265" s="42"/>
      <c r="M265" s="184"/>
      <c r="N265" s="185"/>
      <c r="O265" s="67"/>
      <c r="P265" s="67"/>
      <c r="Q265" s="67"/>
      <c r="R265" s="67"/>
      <c r="S265" s="67"/>
      <c r="T265" s="68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T265" s="20" t="s">
        <v>152</v>
      </c>
      <c r="AU265" s="20" t="s">
        <v>79</v>
      </c>
    </row>
    <row r="266" spans="1:65" s="2" customFormat="1" ht="24.2" customHeight="1">
      <c r="A266" s="37"/>
      <c r="B266" s="38"/>
      <c r="C266" s="168" t="s">
        <v>1328</v>
      </c>
      <c r="D266" s="168" t="s">
        <v>145</v>
      </c>
      <c r="E266" s="169" t="s">
        <v>2663</v>
      </c>
      <c r="F266" s="170" t="s">
        <v>2664</v>
      </c>
      <c r="G266" s="171" t="s">
        <v>492</v>
      </c>
      <c r="H266" s="172">
        <v>2</v>
      </c>
      <c r="I266" s="173"/>
      <c r="J266" s="174">
        <f>ROUND(I266*H266,2)</f>
        <v>0</v>
      </c>
      <c r="K266" s="170" t="s">
        <v>19</v>
      </c>
      <c r="L266" s="42"/>
      <c r="M266" s="175" t="s">
        <v>19</v>
      </c>
      <c r="N266" s="176" t="s">
        <v>40</v>
      </c>
      <c r="O266" s="67"/>
      <c r="P266" s="177">
        <f>O266*H266</f>
        <v>0</v>
      </c>
      <c r="Q266" s="177">
        <v>0</v>
      </c>
      <c r="R266" s="177">
        <f>Q266*H266</f>
        <v>0</v>
      </c>
      <c r="S266" s="177">
        <v>0</v>
      </c>
      <c r="T266" s="178">
        <f>S266*H266</f>
        <v>0</v>
      </c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R266" s="179" t="s">
        <v>1228</v>
      </c>
      <c r="AT266" s="179" t="s">
        <v>145</v>
      </c>
      <c r="AU266" s="179" t="s">
        <v>79</v>
      </c>
      <c r="AY266" s="20" t="s">
        <v>144</v>
      </c>
      <c r="BE266" s="180">
        <f>IF(N266="základní",J266,0)</f>
        <v>0</v>
      </c>
      <c r="BF266" s="180">
        <f>IF(N266="snížená",J266,0)</f>
        <v>0</v>
      </c>
      <c r="BG266" s="180">
        <f>IF(N266="zákl. přenesená",J266,0)</f>
        <v>0</v>
      </c>
      <c r="BH266" s="180">
        <f>IF(N266="sníž. přenesená",J266,0)</f>
        <v>0</v>
      </c>
      <c r="BI266" s="180">
        <f>IF(N266="nulová",J266,0)</f>
        <v>0</v>
      </c>
      <c r="BJ266" s="20" t="s">
        <v>77</v>
      </c>
      <c r="BK266" s="180">
        <f>ROUND(I266*H266,2)</f>
        <v>0</v>
      </c>
      <c r="BL266" s="20" t="s">
        <v>1228</v>
      </c>
      <c r="BM266" s="179" t="s">
        <v>2665</v>
      </c>
    </row>
    <row r="267" spans="1:65" s="2" customFormat="1" ht="19.5">
      <c r="A267" s="37"/>
      <c r="B267" s="38"/>
      <c r="C267" s="39"/>
      <c r="D267" s="181" t="s">
        <v>152</v>
      </c>
      <c r="E267" s="39"/>
      <c r="F267" s="182" t="s">
        <v>2664</v>
      </c>
      <c r="G267" s="39"/>
      <c r="H267" s="39"/>
      <c r="I267" s="183"/>
      <c r="J267" s="39"/>
      <c r="K267" s="39"/>
      <c r="L267" s="42"/>
      <c r="M267" s="184"/>
      <c r="N267" s="185"/>
      <c r="O267" s="67"/>
      <c r="P267" s="67"/>
      <c r="Q267" s="67"/>
      <c r="R267" s="67"/>
      <c r="S267" s="67"/>
      <c r="T267" s="68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T267" s="20" t="s">
        <v>152</v>
      </c>
      <c r="AU267" s="20" t="s">
        <v>79</v>
      </c>
    </row>
    <row r="268" spans="1:65" s="2" customFormat="1" ht="16.5" customHeight="1">
      <c r="A268" s="37"/>
      <c r="B268" s="38"/>
      <c r="C268" s="246" t="s">
        <v>1333</v>
      </c>
      <c r="D268" s="246" t="s">
        <v>381</v>
      </c>
      <c r="E268" s="247" t="s">
        <v>2666</v>
      </c>
      <c r="F268" s="248" t="s">
        <v>2667</v>
      </c>
      <c r="G268" s="249" t="s">
        <v>2196</v>
      </c>
      <c r="H268" s="250">
        <v>2</v>
      </c>
      <c r="I268" s="251"/>
      <c r="J268" s="252">
        <f>ROUND(I268*H268,2)</f>
        <v>0</v>
      </c>
      <c r="K268" s="248" t="s">
        <v>19</v>
      </c>
      <c r="L268" s="253"/>
      <c r="M268" s="254" t="s">
        <v>19</v>
      </c>
      <c r="N268" s="255" t="s">
        <v>40</v>
      </c>
      <c r="O268" s="67"/>
      <c r="P268" s="177">
        <f>O268*H268</f>
        <v>0</v>
      </c>
      <c r="Q268" s="177">
        <v>0</v>
      </c>
      <c r="R268" s="177">
        <f>Q268*H268</f>
        <v>0</v>
      </c>
      <c r="S268" s="177">
        <v>0</v>
      </c>
      <c r="T268" s="178">
        <f>S268*H268</f>
        <v>0</v>
      </c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R268" s="179" t="s">
        <v>2643</v>
      </c>
      <c r="AT268" s="179" t="s">
        <v>381</v>
      </c>
      <c r="AU268" s="179" t="s">
        <v>79</v>
      </c>
      <c r="AY268" s="20" t="s">
        <v>144</v>
      </c>
      <c r="BE268" s="180">
        <f>IF(N268="základní",J268,0)</f>
        <v>0</v>
      </c>
      <c r="BF268" s="180">
        <f>IF(N268="snížená",J268,0)</f>
        <v>0</v>
      </c>
      <c r="BG268" s="180">
        <f>IF(N268="zákl. přenesená",J268,0)</f>
        <v>0</v>
      </c>
      <c r="BH268" s="180">
        <f>IF(N268="sníž. přenesená",J268,0)</f>
        <v>0</v>
      </c>
      <c r="BI268" s="180">
        <f>IF(N268="nulová",J268,0)</f>
        <v>0</v>
      </c>
      <c r="BJ268" s="20" t="s">
        <v>77</v>
      </c>
      <c r="BK268" s="180">
        <f>ROUND(I268*H268,2)</f>
        <v>0</v>
      </c>
      <c r="BL268" s="20" t="s">
        <v>1228</v>
      </c>
      <c r="BM268" s="179" t="s">
        <v>2668</v>
      </c>
    </row>
    <row r="269" spans="1:65" s="2" customFormat="1" ht="11.25">
      <c r="A269" s="37"/>
      <c r="B269" s="38"/>
      <c r="C269" s="39"/>
      <c r="D269" s="181" t="s">
        <v>152</v>
      </c>
      <c r="E269" s="39"/>
      <c r="F269" s="182" t="s">
        <v>2667</v>
      </c>
      <c r="G269" s="39"/>
      <c r="H269" s="39"/>
      <c r="I269" s="183"/>
      <c r="J269" s="39"/>
      <c r="K269" s="39"/>
      <c r="L269" s="42"/>
      <c r="M269" s="184"/>
      <c r="N269" s="185"/>
      <c r="O269" s="67"/>
      <c r="P269" s="67"/>
      <c r="Q269" s="67"/>
      <c r="R269" s="67"/>
      <c r="S269" s="67"/>
      <c r="T269" s="68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T269" s="20" t="s">
        <v>152</v>
      </c>
      <c r="AU269" s="20" t="s">
        <v>79</v>
      </c>
    </row>
    <row r="270" spans="1:65" s="2" customFormat="1" ht="24.2" customHeight="1">
      <c r="A270" s="37"/>
      <c r="B270" s="38"/>
      <c r="C270" s="168" t="s">
        <v>1340</v>
      </c>
      <c r="D270" s="168" t="s">
        <v>145</v>
      </c>
      <c r="E270" s="169" t="s">
        <v>2669</v>
      </c>
      <c r="F270" s="170" t="s">
        <v>2670</v>
      </c>
      <c r="G270" s="171" t="s">
        <v>492</v>
      </c>
      <c r="H270" s="172">
        <v>6</v>
      </c>
      <c r="I270" s="173"/>
      <c r="J270" s="174">
        <f>ROUND(I270*H270,2)</f>
        <v>0</v>
      </c>
      <c r="K270" s="170" t="s">
        <v>19</v>
      </c>
      <c r="L270" s="42"/>
      <c r="M270" s="175" t="s">
        <v>19</v>
      </c>
      <c r="N270" s="176" t="s">
        <v>40</v>
      </c>
      <c r="O270" s="67"/>
      <c r="P270" s="177">
        <f>O270*H270</f>
        <v>0</v>
      </c>
      <c r="Q270" s="177">
        <v>0</v>
      </c>
      <c r="R270" s="177">
        <f>Q270*H270</f>
        <v>0</v>
      </c>
      <c r="S270" s="177">
        <v>0</v>
      </c>
      <c r="T270" s="178">
        <f>S270*H270</f>
        <v>0</v>
      </c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R270" s="179" t="s">
        <v>1228</v>
      </c>
      <c r="AT270" s="179" t="s">
        <v>145</v>
      </c>
      <c r="AU270" s="179" t="s">
        <v>79</v>
      </c>
      <c r="AY270" s="20" t="s">
        <v>144</v>
      </c>
      <c r="BE270" s="180">
        <f>IF(N270="základní",J270,0)</f>
        <v>0</v>
      </c>
      <c r="BF270" s="180">
        <f>IF(N270="snížená",J270,0)</f>
        <v>0</v>
      </c>
      <c r="BG270" s="180">
        <f>IF(N270="zákl. přenesená",J270,0)</f>
        <v>0</v>
      </c>
      <c r="BH270" s="180">
        <f>IF(N270="sníž. přenesená",J270,0)</f>
        <v>0</v>
      </c>
      <c r="BI270" s="180">
        <f>IF(N270="nulová",J270,0)</f>
        <v>0</v>
      </c>
      <c r="BJ270" s="20" t="s">
        <v>77</v>
      </c>
      <c r="BK270" s="180">
        <f>ROUND(I270*H270,2)</f>
        <v>0</v>
      </c>
      <c r="BL270" s="20" t="s">
        <v>1228</v>
      </c>
      <c r="BM270" s="179" t="s">
        <v>2671</v>
      </c>
    </row>
    <row r="271" spans="1:65" s="2" customFormat="1" ht="11.25">
      <c r="A271" s="37"/>
      <c r="B271" s="38"/>
      <c r="C271" s="39"/>
      <c r="D271" s="181" t="s">
        <v>152</v>
      </c>
      <c r="E271" s="39"/>
      <c r="F271" s="182" t="s">
        <v>2670</v>
      </c>
      <c r="G271" s="39"/>
      <c r="H271" s="39"/>
      <c r="I271" s="183"/>
      <c r="J271" s="39"/>
      <c r="K271" s="39"/>
      <c r="L271" s="42"/>
      <c r="M271" s="184"/>
      <c r="N271" s="185"/>
      <c r="O271" s="67"/>
      <c r="P271" s="67"/>
      <c r="Q271" s="67"/>
      <c r="R271" s="67"/>
      <c r="S271" s="67"/>
      <c r="T271" s="68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T271" s="20" t="s">
        <v>152</v>
      </c>
      <c r="AU271" s="20" t="s">
        <v>79</v>
      </c>
    </row>
    <row r="272" spans="1:65" s="2" customFormat="1" ht="16.5" customHeight="1">
      <c r="A272" s="37"/>
      <c r="B272" s="38"/>
      <c r="C272" s="246" t="s">
        <v>1347</v>
      </c>
      <c r="D272" s="246" t="s">
        <v>381</v>
      </c>
      <c r="E272" s="247" t="s">
        <v>2672</v>
      </c>
      <c r="F272" s="248" t="s">
        <v>2673</v>
      </c>
      <c r="G272" s="249" t="s">
        <v>492</v>
      </c>
      <c r="H272" s="250">
        <v>6</v>
      </c>
      <c r="I272" s="251"/>
      <c r="J272" s="252">
        <f>ROUND(I272*H272,2)</f>
        <v>0</v>
      </c>
      <c r="K272" s="248" t="s">
        <v>19</v>
      </c>
      <c r="L272" s="253"/>
      <c r="M272" s="254" t="s">
        <v>19</v>
      </c>
      <c r="N272" s="255" t="s">
        <v>40</v>
      </c>
      <c r="O272" s="67"/>
      <c r="P272" s="177">
        <f>O272*H272</f>
        <v>0</v>
      </c>
      <c r="Q272" s="177">
        <v>0</v>
      </c>
      <c r="R272" s="177">
        <f>Q272*H272</f>
        <v>0</v>
      </c>
      <c r="S272" s="177">
        <v>0</v>
      </c>
      <c r="T272" s="178">
        <f>S272*H272</f>
        <v>0</v>
      </c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R272" s="179" t="s">
        <v>2643</v>
      </c>
      <c r="AT272" s="179" t="s">
        <v>381</v>
      </c>
      <c r="AU272" s="179" t="s">
        <v>79</v>
      </c>
      <c r="AY272" s="20" t="s">
        <v>144</v>
      </c>
      <c r="BE272" s="180">
        <f>IF(N272="základní",J272,0)</f>
        <v>0</v>
      </c>
      <c r="BF272" s="180">
        <f>IF(N272="snížená",J272,0)</f>
        <v>0</v>
      </c>
      <c r="BG272" s="180">
        <f>IF(N272="zákl. přenesená",J272,0)</f>
        <v>0</v>
      </c>
      <c r="BH272" s="180">
        <f>IF(N272="sníž. přenesená",J272,0)</f>
        <v>0</v>
      </c>
      <c r="BI272" s="180">
        <f>IF(N272="nulová",J272,0)</f>
        <v>0</v>
      </c>
      <c r="BJ272" s="20" t="s">
        <v>77</v>
      </c>
      <c r="BK272" s="180">
        <f>ROUND(I272*H272,2)</f>
        <v>0</v>
      </c>
      <c r="BL272" s="20" t="s">
        <v>1228</v>
      </c>
      <c r="BM272" s="179" t="s">
        <v>2674</v>
      </c>
    </row>
    <row r="273" spans="1:65" s="2" customFormat="1" ht="11.25">
      <c r="A273" s="37"/>
      <c r="B273" s="38"/>
      <c r="C273" s="39"/>
      <c r="D273" s="181" t="s">
        <v>152</v>
      </c>
      <c r="E273" s="39"/>
      <c r="F273" s="182" t="s">
        <v>2673</v>
      </c>
      <c r="G273" s="39"/>
      <c r="H273" s="39"/>
      <c r="I273" s="183"/>
      <c r="J273" s="39"/>
      <c r="K273" s="39"/>
      <c r="L273" s="42"/>
      <c r="M273" s="184"/>
      <c r="N273" s="185"/>
      <c r="O273" s="67"/>
      <c r="P273" s="67"/>
      <c r="Q273" s="67"/>
      <c r="R273" s="67"/>
      <c r="S273" s="67"/>
      <c r="T273" s="68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T273" s="20" t="s">
        <v>152</v>
      </c>
      <c r="AU273" s="20" t="s">
        <v>79</v>
      </c>
    </row>
    <row r="274" spans="1:65" s="2" customFormat="1" ht="24.2" customHeight="1">
      <c r="A274" s="37"/>
      <c r="B274" s="38"/>
      <c r="C274" s="168" t="s">
        <v>1350</v>
      </c>
      <c r="D274" s="168" t="s">
        <v>145</v>
      </c>
      <c r="E274" s="169" t="s">
        <v>2675</v>
      </c>
      <c r="F274" s="170" t="s">
        <v>2676</v>
      </c>
      <c r="G274" s="171" t="s">
        <v>492</v>
      </c>
      <c r="H274" s="172">
        <v>1</v>
      </c>
      <c r="I274" s="173"/>
      <c r="J274" s="174">
        <f>ROUND(I274*H274,2)</f>
        <v>0</v>
      </c>
      <c r="K274" s="170" t="s">
        <v>19</v>
      </c>
      <c r="L274" s="42"/>
      <c r="M274" s="175" t="s">
        <v>19</v>
      </c>
      <c r="N274" s="176" t="s">
        <v>40</v>
      </c>
      <c r="O274" s="67"/>
      <c r="P274" s="177">
        <f>O274*H274</f>
        <v>0</v>
      </c>
      <c r="Q274" s="177">
        <v>0</v>
      </c>
      <c r="R274" s="177">
        <f>Q274*H274</f>
        <v>0</v>
      </c>
      <c r="S274" s="177">
        <v>0</v>
      </c>
      <c r="T274" s="178">
        <f>S274*H274</f>
        <v>0</v>
      </c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R274" s="179" t="s">
        <v>1228</v>
      </c>
      <c r="AT274" s="179" t="s">
        <v>145</v>
      </c>
      <c r="AU274" s="179" t="s">
        <v>79</v>
      </c>
      <c r="AY274" s="20" t="s">
        <v>144</v>
      </c>
      <c r="BE274" s="180">
        <f>IF(N274="základní",J274,0)</f>
        <v>0</v>
      </c>
      <c r="BF274" s="180">
        <f>IF(N274="snížená",J274,0)</f>
        <v>0</v>
      </c>
      <c r="BG274" s="180">
        <f>IF(N274="zákl. přenesená",J274,0)</f>
        <v>0</v>
      </c>
      <c r="BH274" s="180">
        <f>IF(N274="sníž. přenesená",J274,0)</f>
        <v>0</v>
      </c>
      <c r="BI274" s="180">
        <f>IF(N274="nulová",J274,0)</f>
        <v>0</v>
      </c>
      <c r="BJ274" s="20" t="s">
        <v>77</v>
      </c>
      <c r="BK274" s="180">
        <f>ROUND(I274*H274,2)</f>
        <v>0</v>
      </c>
      <c r="BL274" s="20" t="s">
        <v>1228</v>
      </c>
      <c r="BM274" s="179" t="s">
        <v>2677</v>
      </c>
    </row>
    <row r="275" spans="1:65" s="2" customFormat="1" ht="11.25">
      <c r="A275" s="37"/>
      <c r="B275" s="38"/>
      <c r="C275" s="39"/>
      <c r="D275" s="181" t="s">
        <v>152</v>
      </c>
      <c r="E275" s="39"/>
      <c r="F275" s="182" t="s">
        <v>2676</v>
      </c>
      <c r="G275" s="39"/>
      <c r="H275" s="39"/>
      <c r="I275" s="183"/>
      <c r="J275" s="39"/>
      <c r="K275" s="39"/>
      <c r="L275" s="42"/>
      <c r="M275" s="184"/>
      <c r="N275" s="185"/>
      <c r="O275" s="67"/>
      <c r="P275" s="67"/>
      <c r="Q275" s="67"/>
      <c r="R275" s="67"/>
      <c r="S275" s="67"/>
      <c r="T275" s="68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T275" s="20" t="s">
        <v>152</v>
      </c>
      <c r="AU275" s="20" t="s">
        <v>79</v>
      </c>
    </row>
    <row r="276" spans="1:65" s="2" customFormat="1" ht="16.5" customHeight="1">
      <c r="A276" s="37"/>
      <c r="B276" s="38"/>
      <c r="C276" s="246" t="s">
        <v>1355</v>
      </c>
      <c r="D276" s="246" t="s">
        <v>381</v>
      </c>
      <c r="E276" s="247" t="s">
        <v>2678</v>
      </c>
      <c r="F276" s="248" t="s">
        <v>2679</v>
      </c>
      <c r="G276" s="249" t="s">
        <v>492</v>
      </c>
      <c r="H276" s="250">
        <v>1</v>
      </c>
      <c r="I276" s="251"/>
      <c r="J276" s="252">
        <f>ROUND(I276*H276,2)</f>
        <v>0</v>
      </c>
      <c r="K276" s="248" t="s">
        <v>19</v>
      </c>
      <c r="L276" s="253"/>
      <c r="M276" s="254" t="s">
        <v>19</v>
      </c>
      <c r="N276" s="255" t="s">
        <v>40</v>
      </c>
      <c r="O276" s="67"/>
      <c r="P276" s="177">
        <f>O276*H276</f>
        <v>0</v>
      </c>
      <c r="Q276" s="177">
        <v>0</v>
      </c>
      <c r="R276" s="177">
        <f>Q276*H276</f>
        <v>0</v>
      </c>
      <c r="S276" s="177">
        <v>0</v>
      </c>
      <c r="T276" s="178">
        <f>S276*H276</f>
        <v>0</v>
      </c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R276" s="179" t="s">
        <v>2643</v>
      </c>
      <c r="AT276" s="179" t="s">
        <v>381</v>
      </c>
      <c r="AU276" s="179" t="s">
        <v>79</v>
      </c>
      <c r="AY276" s="20" t="s">
        <v>144</v>
      </c>
      <c r="BE276" s="180">
        <f>IF(N276="základní",J276,0)</f>
        <v>0</v>
      </c>
      <c r="BF276" s="180">
        <f>IF(N276="snížená",J276,0)</f>
        <v>0</v>
      </c>
      <c r="BG276" s="180">
        <f>IF(N276="zákl. přenesená",J276,0)</f>
        <v>0</v>
      </c>
      <c r="BH276" s="180">
        <f>IF(N276="sníž. přenesená",J276,0)</f>
        <v>0</v>
      </c>
      <c r="BI276" s="180">
        <f>IF(N276="nulová",J276,0)</f>
        <v>0</v>
      </c>
      <c r="BJ276" s="20" t="s">
        <v>77</v>
      </c>
      <c r="BK276" s="180">
        <f>ROUND(I276*H276,2)</f>
        <v>0</v>
      </c>
      <c r="BL276" s="20" t="s">
        <v>1228</v>
      </c>
      <c r="BM276" s="179" t="s">
        <v>2680</v>
      </c>
    </row>
    <row r="277" spans="1:65" s="2" customFormat="1" ht="11.25">
      <c r="A277" s="37"/>
      <c r="B277" s="38"/>
      <c r="C277" s="39"/>
      <c r="D277" s="181" t="s">
        <v>152</v>
      </c>
      <c r="E277" s="39"/>
      <c r="F277" s="182" t="s">
        <v>2679</v>
      </c>
      <c r="G277" s="39"/>
      <c r="H277" s="39"/>
      <c r="I277" s="183"/>
      <c r="J277" s="39"/>
      <c r="K277" s="39"/>
      <c r="L277" s="42"/>
      <c r="M277" s="184"/>
      <c r="N277" s="185"/>
      <c r="O277" s="67"/>
      <c r="P277" s="67"/>
      <c r="Q277" s="67"/>
      <c r="R277" s="67"/>
      <c r="S277" s="67"/>
      <c r="T277" s="68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T277" s="20" t="s">
        <v>152</v>
      </c>
      <c r="AU277" s="20" t="s">
        <v>79</v>
      </c>
    </row>
    <row r="278" spans="1:65" s="2" customFormat="1" ht="24.2" customHeight="1">
      <c r="A278" s="37"/>
      <c r="B278" s="38"/>
      <c r="C278" s="168" t="s">
        <v>1358</v>
      </c>
      <c r="D278" s="168" t="s">
        <v>145</v>
      </c>
      <c r="E278" s="169" t="s">
        <v>2681</v>
      </c>
      <c r="F278" s="170" t="s">
        <v>2682</v>
      </c>
      <c r="G278" s="171" t="s">
        <v>492</v>
      </c>
      <c r="H278" s="172">
        <v>2</v>
      </c>
      <c r="I278" s="173"/>
      <c r="J278" s="174">
        <f>ROUND(I278*H278,2)</f>
        <v>0</v>
      </c>
      <c r="K278" s="170" t="s">
        <v>19</v>
      </c>
      <c r="L278" s="42"/>
      <c r="M278" s="175" t="s">
        <v>19</v>
      </c>
      <c r="N278" s="176" t="s">
        <v>40</v>
      </c>
      <c r="O278" s="67"/>
      <c r="P278" s="177">
        <f>O278*H278</f>
        <v>0</v>
      </c>
      <c r="Q278" s="177">
        <v>0</v>
      </c>
      <c r="R278" s="177">
        <f>Q278*H278</f>
        <v>0</v>
      </c>
      <c r="S278" s="177">
        <v>0</v>
      </c>
      <c r="T278" s="178">
        <f>S278*H278</f>
        <v>0</v>
      </c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R278" s="179" t="s">
        <v>1228</v>
      </c>
      <c r="AT278" s="179" t="s">
        <v>145</v>
      </c>
      <c r="AU278" s="179" t="s">
        <v>79</v>
      </c>
      <c r="AY278" s="20" t="s">
        <v>144</v>
      </c>
      <c r="BE278" s="180">
        <f>IF(N278="základní",J278,0)</f>
        <v>0</v>
      </c>
      <c r="BF278" s="180">
        <f>IF(N278="snížená",J278,0)</f>
        <v>0</v>
      </c>
      <c r="BG278" s="180">
        <f>IF(N278="zákl. přenesená",J278,0)</f>
        <v>0</v>
      </c>
      <c r="BH278" s="180">
        <f>IF(N278="sníž. přenesená",J278,0)</f>
        <v>0</v>
      </c>
      <c r="BI278" s="180">
        <f>IF(N278="nulová",J278,0)</f>
        <v>0</v>
      </c>
      <c r="BJ278" s="20" t="s">
        <v>77</v>
      </c>
      <c r="BK278" s="180">
        <f>ROUND(I278*H278,2)</f>
        <v>0</v>
      </c>
      <c r="BL278" s="20" t="s">
        <v>1228</v>
      </c>
      <c r="BM278" s="179" t="s">
        <v>2683</v>
      </c>
    </row>
    <row r="279" spans="1:65" s="2" customFormat="1" ht="11.25">
      <c r="A279" s="37"/>
      <c r="B279" s="38"/>
      <c r="C279" s="39"/>
      <c r="D279" s="181" t="s">
        <v>152</v>
      </c>
      <c r="E279" s="39"/>
      <c r="F279" s="182" t="s">
        <v>2682</v>
      </c>
      <c r="G279" s="39"/>
      <c r="H279" s="39"/>
      <c r="I279" s="183"/>
      <c r="J279" s="39"/>
      <c r="K279" s="39"/>
      <c r="L279" s="42"/>
      <c r="M279" s="184"/>
      <c r="N279" s="185"/>
      <c r="O279" s="67"/>
      <c r="P279" s="67"/>
      <c r="Q279" s="67"/>
      <c r="R279" s="67"/>
      <c r="S279" s="67"/>
      <c r="T279" s="68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T279" s="20" t="s">
        <v>152</v>
      </c>
      <c r="AU279" s="20" t="s">
        <v>79</v>
      </c>
    </row>
    <row r="280" spans="1:65" s="2" customFormat="1" ht="16.5" customHeight="1">
      <c r="A280" s="37"/>
      <c r="B280" s="38"/>
      <c r="C280" s="246" t="s">
        <v>1365</v>
      </c>
      <c r="D280" s="246" t="s">
        <v>381</v>
      </c>
      <c r="E280" s="247" t="s">
        <v>2684</v>
      </c>
      <c r="F280" s="248" t="s">
        <v>2685</v>
      </c>
      <c r="G280" s="249" t="s">
        <v>492</v>
      </c>
      <c r="H280" s="250">
        <v>2</v>
      </c>
      <c r="I280" s="251"/>
      <c r="J280" s="252">
        <f>ROUND(I280*H280,2)</f>
        <v>0</v>
      </c>
      <c r="K280" s="248" t="s">
        <v>19</v>
      </c>
      <c r="L280" s="253"/>
      <c r="M280" s="254" t="s">
        <v>19</v>
      </c>
      <c r="N280" s="255" t="s">
        <v>40</v>
      </c>
      <c r="O280" s="67"/>
      <c r="P280" s="177">
        <f>O280*H280</f>
        <v>0</v>
      </c>
      <c r="Q280" s="177">
        <v>0</v>
      </c>
      <c r="R280" s="177">
        <f>Q280*H280</f>
        <v>0</v>
      </c>
      <c r="S280" s="177">
        <v>0</v>
      </c>
      <c r="T280" s="178">
        <f>S280*H280</f>
        <v>0</v>
      </c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R280" s="179" t="s">
        <v>2643</v>
      </c>
      <c r="AT280" s="179" t="s">
        <v>381</v>
      </c>
      <c r="AU280" s="179" t="s">
        <v>79</v>
      </c>
      <c r="AY280" s="20" t="s">
        <v>144</v>
      </c>
      <c r="BE280" s="180">
        <f>IF(N280="základní",J280,0)</f>
        <v>0</v>
      </c>
      <c r="BF280" s="180">
        <f>IF(N280="snížená",J280,0)</f>
        <v>0</v>
      </c>
      <c r="BG280" s="180">
        <f>IF(N280="zákl. přenesená",J280,0)</f>
        <v>0</v>
      </c>
      <c r="BH280" s="180">
        <f>IF(N280="sníž. přenesená",J280,0)</f>
        <v>0</v>
      </c>
      <c r="BI280" s="180">
        <f>IF(N280="nulová",J280,0)</f>
        <v>0</v>
      </c>
      <c r="BJ280" s="20" t="s">
        <v>77</v>
      </c>
      <c r="BK280" s="180">
        <f>ROUND(I280*H280,2)</f>
        <v>0</v>
      </c>
      <c r="BL280" s="20" t="s">
        <v>1228</v>
      </c>
      <c r="BM280" s="179" t="s">
        <v>2686</v>
      </c>
    </row>
    <row r="281" spans="1:65" s="2" customFormat="1" ht="11.25">
      <c r="A281" s="37"/>
      <c r="B281" s="38"/>
      <c r="C281" s="39"/>
      <c r="D281" s="181" t="s">
        <v>152</v>
      </c>
      <c r="E281" s="39"/>
      <c r="F281" s="182" t="s">
        <v>2685</v>
      </c>
      <c r="G281" s="39"/>
      <c r="H281" s="39"/>
      <c r="I281" s="183"/>
      <c r="J281" s="39"/>
      <c r="K281" s="39"/>
      <c r="L281" s="42"/>
      <c r="M281" s="184"/>
      <c r="N281" s="185"/>
      <c r="O281" s="67"/>
      <c r="P281" s="67"/>
      <c r="Q281" s="67"/>
      <c r="R281" s="67"/>
      <c r="S281" s="67"/>
      <c r="T281" s="68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T281" s="20" t="s">
        <v>152</v>
      </c>
      <c r="AU281" s="20" t="s">
        <v>79</v>
      </c>
    </row>
    <row r="282" spans="1:65" s="2" customFormat="1" ht="24.2" customHeight="1">
      <c r="A282" s="37"/>
      <c r="B282" s="38"/>
      <c r="C282" s="168" t="s">
        <v>1371</v>
      </c>
      <c r="D282" s="168" t="s">
        <v>145</v>
      </c>
      <c r="E282" s="169" t="s">
        <v>2687</v>
      </c>
      <c r="F282" s="170" t="s">
        <v>2688</v>
      </c>
      <c r="G282" s="171" t="s">
        <v>492</v>
      </c>
      <c r="H282" s="172">
        <v>1</v>
      </c>
      <c r="I282" s="173"/>
      <c r="J282" s="174">
        <f>ROUND(I282*H282,2)</f>
        <v>0</v>
      </c>
      <c r="K282" s="170" t="s">
        <v>19</v>
      </c>
      <c r="L282" s="42"/>
      <c r="M282" s="175" t="s">
        <v>19</v>
      </c>
      <c r="N282" s="176" t="s">
        <v>40</v>
      </c>
      <c r="O282" s="67"/>
      <c r="P282" s="177">
        <f>O282*H282</f>
        <v>0</v>
      </c>
      <c r="Q282" s="177">
        <v>0</v>
      </c>
      <c r="R282" s="177">
        <f>Q282*H282</f>
        <v>0</v>
      </c>
      <c r="S282" s="177">
        <v>0</v>
      </c>
      <c r="T282" s="178">
        <f>S282*H282</f>
        <v>0</v>
      </c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R282" s="179" t="s">
        <v>1228</v>
      </c>
      <c r="AT282" s="179" t="s">
        <v>145</v>
      </c>
      <c r="AU282" s="179" t="s">
        <v>79</v>
      </c>
      <c r="AY282" s="20" t="s">
        <v>144</v>
      </c>
      <c r="BE282" s="180">
        <f>IF(N282="základní",J282,0)</f>
        <v>0</v>
      </c>
      <c r="BF282" s="180">
        <f>IF(N282="snížená",J282,0)</f>
        <v>0</v>
      </c>
      <c r="BG282" s="180">
        <f>IF(N282="zákl. přenesená",J282,0)</f>
        <v>0</v>
      </c>
      <c r="BH282" s="180">
        <f>IF(N282="sníž. přenesená",J282,0)</f>
        <v>0</v>
      </c>
      <c r="BI282" s="180">
        <f>IF(N282="nulová",J282,0)</f>
        <v>0</v>
      </c>
      <c r="BJ282" s="20" t="s">
        <v>77</v>
      </c>
      <c r="BK282" s="180">
        <f>ROUND(I282*H282,2)</f>
        <v>0</v>
      </c>
      <c r="BL282" s="20" t="s">
        <v>1228</v>
      </c>
      <c r="BM282" s="179" t="s">
        <v>2689</v>
      </c>
    </row>
    <row r="283" spans="1:65" s="2" customFormat="1" ht="11.25">
      <c r="A283" s="37"/>
      <c r="B283" s="38"/>
      <c r="C283" s="39"/>
      <c r="D283" s="181" t="s">
        <v>152</v>
      </c>
      <c r="E283" s="39"/>
      <c r="F283" s="182" t="s">
        <v>2688</v>
      </c>
      <c r="G283" s="39"/>
      <c r="H283" s="39"/>
      <c r="I283" s="183"/>
      <c r="J283" s="39"/>
      <c r="K283" s="39"/>
      <c r="L283" s="42"/>
      <c r="M283" s="184"/>
      <c r="N283" s="185"/>
      <c r="O283" s="67"/>
      <c r="P283" s="67"/>
      <c r="Q283" s="67"/>
      <c r="R283" s="67"/>
      <c r="S283" s="67"/>
      <c r="T283" s="68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T283" s="20" t="s">
        <v>152</v>
      </c>
      <c r="AU283" s="20" t="s">
        <v>79</v>
      </c>
    </row>
    <row r="284" spans="1:65" s="2" customFormat="1" ht="16.5" customHeight="1">
      <c r="A284" s="37"/>
      <c r="B284" s="38"/>
      <c r="C284" s="246" t="s">
        <v>1376</v>
      </c>
      <c r="D284" s="246" t="s">
        <v>381</v>
      </c>
      <c r="E284" s="247" t="s">
        <v>2690</v>
      </c>
      <c r="F284" s="248" t="s">
        <v>2691</v>
      </c>
      <c r="G284" s="249" t="s">
        <v>2196</v>
      </c>
      <c r="H284" s="250">
        <v>1</v>
      </c>
      <c r="I284" s="251"/>
      <c r="J284" s="252">
        <f>ROUND(I284*H284,2)</f>
        <v>0</v>
      </c>
      <c r="K284" s="248" t="s">
        <v>19</v>
      </c>
      <c r="L284" s="253"/>
      <c r="M284" s="254" t="s">
        <v>19</v>
      </c>
      <c r="N284" s="255" t="s">
        <v>40</v>
      </c>
      <c r="O284" s="67"/>
      <c r="P284" s="177">
        <f>O284*H284</f>
        <v>0</v>
      </c>
      <c r="Q284" s="177">
        <v>0</v>
      </c>
      <c r="R284" s="177">
        <f>Q284*H284</f>
        <v>0</v>
      </c>
      <c r="S284" s="177">
        <v>0</v>
      </c>
      <c r="T284" s="178">
        <f>S284*H284</f>
        <v>0</v>
      </c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R284" s="179" t="s">
        <v>2643</v>
      </c>
      <c r="AT284" s="179" t="s">
        <v>381</v>
      </c>
      <c r="AU284" s="179" t="s">
        <v>79</v>
      </c>
      <c r="AY284" s="20" t="s">
        <v>144</v>
      </c>
      <c r="BE284" s="180">
        <f>IF(N284="základní",J284,0)</f>
        <v>0</v>
      </c>
      <c r="BF284" s="180">
        <f>IF(N284="snížená",J284,0)</f>
        <v>0</v>
      </c>
      <c r="BG284" s="180">
        <f>IF(N284="zákl. přenesená",J284,0)</f>
        <v>0</v>
      </c>
      <c r="BH284" s="180">
        <f>IF(N284="sníž. přenesená",J284,0)</f>
        <v>0</v>
      </c>
      <c r="BI284" s="180">
        <f>IF(N284="nulová",J284,0)</f>
        <v>0</v>
      </c>
      <c r="BJ284" s="20" t="s">
        <v>77</v>
      </c>
      <c r="BK284" s="180">
        <f>ROUND(I284*H284,2)</f>
        <v>0</v>
      </c>
      <c r="BL284" s="20" t="s">
        <v>1228</v>
      </c>
      <c r="BM284" s="179" t="s">
        <v>2692</v>
      </c>
    </row>
    <row r="285" spans="1:65" s="2" customFormat="1" ht="11.25">
      <c r="A285" s="37"/>
      <c r="B285" s="38"/>
      <c r="C285" s="39"/>
      <c r="D285" s="181" t="s">
        <v>152</v>
      </c>
      <c r="E285" s="39"/>
      <c r="F285" s="182" t="s">
        <v>2691</v>
      </c>
      <c r="G285" s="39"/>
      <c r="H285" s="39"/>
      <c r="I285" s="183"/>
      <c r="J285" s="39"/>
      <c r="K285" s="39"/>
      <c r="L285" s="42"/>
      <c r="M285" s="184"/>
      <c r="N285" s="185"/>
      <c r="O285" s="67"/>
      <c r="P285" s="67"/>
      <c r="Q285" s="67"/>
      <c r="R285" s="67"/>
      <c r="S285" s="67"/>
      <c r="T285" s="68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T285" s="20" t="s">
        <v>152</v>
      </c>
      <c r="AU285" s="20" t="s">
        <v>79</v>
      </c>
    </row>
    <row r="286" spans="1:65" s="2" customFormat="1" ht="24.2" customHeight="1">
      <c r="A286" s="37"/>
      <c r="B286" s="38"/>
      <c r="C286" s="168" t="s">
        <v>1380</v>
      </c>
      <c r="D286" s="168" t="s">
        <v>145</v>
      </c>
      <c r="E286" s="169" t="s">
        <v>2693</v>
      </c>
      <c r="F286" s="170" t="s">
        <v>2694</v>
      </c>
      <c r="G286" s="171" t="s">
        <v>492</v>
      </c>
      <c r="H286" s="172">
        <v>14</v>
      </c>
      <c r="I286" s="173"/>
      <c r="J286" s="174">
        <f>ROUND(I286*H286,2)</f>
        <v>0</v>
      </c>
      <c r="K286" s="170" t="s">
        <v>19</v>
      </c>
      <c r="L286" s="42"/>
      <c r="M286" s="175" t="s">
        <v>19</v>
      </c>
      <c r="N286" s="176" t="s">
        <v>40</v>
      </c>
      <c r="O286" s="67"/>
      <c r="P286" s="177">
        <f>O286*H286</f>
        <v>0</v>
      </c>
      <c r="Q286" s="177">
        <v>0</v>
      </c>
      <c r="R286" s="177">
        <f>Q286*H286</f>
        <v>0</v>
      </c>
      <c r="S286" s="177">
        <v>0</v>
      </c>
      <c r="T286" s="178">
        <f>S286*H286</f>
        <v>0</v>
      </c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R286" s="179" t="s">
        <v>1228</v>
      </c>
      <c r="AT286" s="179" t="s">
        <v>145</v>
      </c>
      <c r="AU286" s="179" t="s">
        <v>79</v>
      </c>
      <c r="AY286" s="20" t="s">
        <v>144</v>
      </c>
      <c r="BE286" s="180">
        <f>IF(N286="základní",J286,0)</f>
        <v>0</v>
      </c>
      <c r="BF286" s="180">
        <f>IF(N286="snížená",J286,0)</f>
        <v>0</v>
      </c>
      <c r="BG286" s="180">
        <f>IF(N286="zákl. přenesená",J286,0)</f>
        <v>0</v>
      </c>
      <c r="BH286" s="180">
        <f>IF(N286="sníž. přenesená",J286,0)</f>
        <v>0</v>
      </c>
      <c r="BI286" s="180">
        <f>IF(N286="nulová",J286,0)</f>
        <v>0</v>
      </c>
      <c r="BJ286" s="20" t="s">
        <v>77</v>
      </c>
      <c r="BK286" s="180">
        <f>ROUND(I286*H286,2)</f>
        <v>0</v>
      </c>
      <c r="BL286" s="20" t="s">
        <v>1228</v>
      </c>
      <c r="BM286" s="179" t="s">
        <v>2695</v>
      </c>
    </row>
    <row r="287" spans="1:65" s="2" customFormat="1" ht="19.5">
      <c r="A287" s="37"/>
      <c r="B287" s="38"/>
      <c r="C287" s="39"/>
      <c r="D287" s="181" t="s">
        <v>152</v>
      </c>
      <c r="E287" s="39"/>
      <c r="F287" s="182" t="s">
        <v>2694</v>
      </c>
      <c r="G287" s="39"/>
      <c r="H287" s="39"/>
      <c r="I287" s="183"/>
      <c r="J287" s="39"/>
      <c r="K287" s="39"/>
      <c r="L287" s="42"/>
      <c r="M287" s="184"/>
      <c r="N287" s="185"/>
      <c r="O287" s="67"/>
      <c r="P287" s="67"/>
      <c r="Q287" s="67"/>
      <c r="R287" s="67"/>
      <c r="S287" s="67"/>
      <c r="T287" s="68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T287" s="20" t="s">
        <v>152</v>
      </c>
      <c r="AU287" s="20" t="s">
        <v>79</v>
      </c>
    </row>
    <row r="288" spans="1:65" s="2" customFormat="1" ht="16.5" customHeight="1">
      <c r="A288" s="37"/>
      <c r="B288" s="38"/>
      <c r="C288" s="246" t="s">
        <v>1385</v>
      </c>
      <c r="D288" s="246" t="s">
        <v>381</v>
      </c>
      <c r="E288" s="247" t="s">
        <v>2696</v>
      </c>
      <c r="F288" s="248" t="s">
        <v>2697</v>
      </c>
      <c r="G288" s="249" t="s">
        <v>492</v>
      </c>
      <c r="H288" s="250">
        <v>14</v>
      </c>
      <c r="I288" s="251"/>
      <c r="J288" s="252">
        <f>ROUND(I288*H288,2)</f>
        <v>0</v>
      </c>
      <c r="K288" s="248" t="s">
        <v>19</v>
      </c>
      <c r="L288" s="253"/>
      <c r="M288" s="254" t="s">
        <v>19</v>
      </c>
      <c r="N288" s="255" t="s">
        <v>40</v>
      </c>
      <c r="O288" s="67"/>
      <c r="P288" s="177">
        <f>O288*H288</f>
        <v>0</v>
      </c>
      <c r="Q288" s="177">
        <v>0</v>
      </c>
      <c r="R288" s="177">
        <f>Q288*H288</f>
        <v>0</v>
      </c>
      <c r="S288" s="177">
        <v>0</v>
      </c>
      <c r="T288" s="178">
        <f>S288*H288</f>
        <v>0</v>
      </c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R288" s="179" t="s">
        <v>2643</v>
      </c>
      <c r="AT288" s="179" t="s">
        <v>381</v>
      </c>
      <c r="AU288" s="179" t="s">
        <v>79</v>
      </c>
      <c r="AY288" s="20" t="s">
        <v>144</v>
      </c>
      <c r="BE288" s="180">
        <f>IF(N288="základní",J288,0)</f>
        <v>0</v>
      </c>
      <c r="BF288" s="180">
        <f>IF(N288="snížená",J288,0)</f>
        <v>0</v>
      </c>
      <c r="BG288" s="180">
        <f>IF(N288="zákl. přenesená",J288,0)</f>
        <v>0</v>
      </c>
      <c r="BH288" s="180">
        <f>IF(N288="sníž. přenesená",J288,0)</f>
        <v>0</v>
      </c>
      <c r="BI288" s="180">
        <f>IF(N288="nulová",J288,0)</f>
        <v>0</v>
      </c>
      <c r="BJ288" s="20" t="s">
        <v>77</v>
      </c>
      <c r="BK288" s="180">
        <f>ROUND(I288*H288,2)</f>
        <v>0</v>
      </c>
      <c r="BL288" s="20" t="s">
        <v>1228</v>
      </c>
      <c r="BM288" s="179" t="s">
        <v>2698</v>
      </c>
    </row>
    <row r="289" spans="1:65" s="2" customFormat="1" ht="11.25">
      <c r="A289" s="37"/>
      <c r="B289" s="38"/>
      <c r="C289" s="39"/>
      <c r="D289" s="181" t="s">
        <v>152</v>
      </c>
      <c r="E289" s="39"/>
      <c r="F289" s="182" t="s">
        <v>2697</v>
      </c>
      <c r="G289" s="39"/>
      <c r="H289" s="39"/>
      <c r="I289" s="183"/>
      <c r="J289" s="39"/>
      <c r="K289" s="39"/>
      <c r="L289" s="42"/>
      <c r="M289" s="184"/>
      <c r="N289" s="185"/>
      <c r="O289" s="67"/>
      <c r="P289" s="67"/>
      <c r="Q289" s="67"/>
      <c r="R289" s="67"/>
      <c r="S289" s="67"/>
      <c r="T289" s="68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T289" s="20" t="s">
        <v>152</v>
      </c>
      <c r="AU289" s="20" t="s">
        <v>79</v>
      </c>
    </row>
    <row r="290" spans="1:65" s="2" customFormat="1" ht="24.2" customHeight="1">
      <c r="A290" s="37"/>
      <c r="B290" s="38"/>
      <c r="C290" s="246" t="s">
        <v>1389</v>
      </c>
      <c r="D290" s="246" t="s">
        <v>381</v>
      </c>
      <c r="E290" s="247" t="s">
        <v>2699</v>
      </c>
      <c r="F290" s="248" t="s">
        <v>2700</v>
      </c>
      <c r="G290" s="249" t="s">
        <v>492</v>
      </c>
      <c r="H290" s="250">
        <v>60</v>
      </c>
      <c r="I290" s="251"/>
      <c r="J290" s="252">
        <f>ROUND(I290*H290,2)</f>
        <v>0</v>
      </c>
      <c r="K290" s="248" t="s">
        <v>19</v>
      </c>
      <c r="L290" s="253"/>
      <c r="M290" s="254" t="s">
        <v>19</v>
      </c>
      <c r="N290" s="255" t="s">
        <v>40</v>
      </c>
      <c r="O290" s="67"/>
      <c r="P290" s="177">
        <f>O290*H290</f>
        <v>0</v>
      </c>
      <c r="Q290" s="177">
        <v>0</v>
      </c>
      <c r="R290" s="177">
        <f>Q290*H290</f>
        <v>0</v>
      </c>
      <c r="S290" s="177">
        <v>0</v>
      </c>
      <c r="T290" s="178">
        <f>S290*H290</f>
        <v>0</v>
      </c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R290" s="179" t="s">
        <v>2643</v>
      </c>
      <c r="AT290" s="179" t="s">
        <v>381</v>
      </c>
      <c r="AU290" s="179" t="s">
        <v>79</v>
      </c>
      <c r="AY290" s="20" t="s">
        <v>144</v>
      </c>
      <c r="BE290" s="180">
        <f>IF(N290="základní",J290,0)</f>
        <v>0</v>
      </c>
      <c r="BF290" s="180">
        <f>IF(N290="snížená",J290,0)</f>
        <v>0</v>
      </c>
      <c r="BG290" s="180">
        <f>IF(N290="zákl. přenesená",J290,0)</f>
        <v>0</v>
      </c>
      <c r="BH290" s="180">
        <f>IF(N290="sníž. přenesená",J290,0)</f>
        <v>0</v>
      </c>
      <c r="BI290" s="180">
        <f>IF(N290="nulová",J290,0)</f>
        <v>0</v>
      </c>
      <c r="BJ290" s="20" t="s">
        <v>77</v>
      </c>
      <c r="BK290" s="180">
        <f>ROUND(I290*H290,2)</f>
        <v>0</v>
      </c>
      <c r="BL290" s="20" t="s">
        <v>1228</v>
      </c>
      <c r="BM290" s="179" t="s">
        <v>2701</v>
      </c>
    </row>
    <row r="291" spans="1:65" s="2" customFormat="1" ht="19.5">
      <c r="A291" s="37"/>
      <c r="B291" s="38"/>
      <c r="C291" s="39"/>
      <c r="D291" s="181" t="s">
        <v>152</v>
      </c>
      <c r="E291" s="39"/>
      <c r="F291" s="182" t="s">
        <v>2700</v>
      </c>
      <c r="G291" s="39"/>
      <c r="H291" s="39"/>
      <c r="I291" s="183"/>
      <c r="J291" s="39"/>
      <c r="K291" s="39"/>
      <c r="L291" s="42"/>
      <c r="M291" s="184"/>
      <c r="N291" s="185"/>
      <c r="O291" s="67"/>
      <c r="P291" s="67"/>
      <c r="Q291" s="67"/>
      <c r="R291" s="67"/>
      <c r="S291" s="67"/>
      <c r="T291" s="68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T291" s="20" t="s">
        <v>152</v>
      </c>
      <c r="AU291" s="20" t="s">
        <v>79</v>
      </c>
    </row>
    <row r="292" spans="1:65" s="2" customFormat="1" ht="24.2" customHeight="1">
      <c r="A292" s="37"/>
      <c r="B292" s="38"/>
      <c r="C292" s="246" t="s">
        <v>1396</v>
      </c>
      <c r="D292" s="246" t="s">
        <v>381</v>
      </c>
      <c r="E292" s="247" t="s">
        <v>2702</v>
      </c>
      <c r="F292" s="248" t="s">
        <v>2703</v>
      </c>
      <c r="G292" s="249" t="s">
        <v>492</v>
      </c>
      <c r="H292" s="250">
        <v>55</v>
      </c>
      <c r="I292" s="251"/>
      <c r="J292" s="252">
        <f>ROUND(I292*H292,2)</f>
        <v>0</v>
      </c>
      <c r="K292" s="248" t="s">
        <v>19</v>
      </c>
      <c r="L292" s="253"/>
      <c r="M292" s="254" t="s">
        <v>19</v>
      </c>
      <c r="N292" s="255" t="s">
        <v>40</v>
      </c>
      <c r="O292" s="67"/>
      <c r="P292" s="177">
        <f>O292*H292</f>
        <v>0</v>
      </c>
      <c r="Q292" s="177">
        <v>0</v>
      </c>
      <c r="R292" s="177">
        <f>Q292*H292</f>
        <v>0</v>
      </c>
      <c r="S292" s="177">
        <v>0</v>
      </c>
      <c r="T292" s="178">
        <f>S292*H292</f>
        <v>0</v>
      </c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R292" s="179" t="s">
        <v>2643</v>
      </c>
      <c r="AT292" s="179" t="s">
        <v>381</v>
      </c>
      <c r="AU292" s="179" t="s">
        <v>79</v>
      </c>
      <c r="AY292" s="20" t="s">
        <v>144</v>
      </c>
      <c r="BE292" s="180">
        <f>IF(N292="základní",J292,0)</f>
        <v>0</v>
      </c>
      <c r="BF292" s="180">
        <f>IF(N292="snížená",J292,0)</f>
        <v>0</v>
      </c>
      <c r="BG292" s="180">
        <f>IF(N292="zákl. přenesená",J292,0)</f>
        <v>0</v>
      </c>
      <c r="BH292" s="180">
        <f>IF(N292="sníž. přenesená",J292,0)</f>
        <v>0</v>
      </c>
      <c r="BI292" s="180">
        <f>IF(N292="nulová",J292,0)</f>
        <v>0</v>
      </c>
      <c r="BJ292" s="20" t="s">
        <v>77</v>
      </c>
      <c r="BK292" s="180">
        <f>ROUND(I292*H292,2)</f>
        <v>0</v>
      </c>
      <c r="BL292" s="20" t="s">
        <v>1228</v>
      </c>
      <c r="BM292" s="179" t="s">
        <v>2704</v>
      </c>
    </row>
    <row r="293" spans="1:65" s="2" customFormat="1" ht="19.5">
      <c r="A293" s="37"/>
      <c r="B293" s="38"/>
      <c r="C293" s="39"/>
      <c r="D293" s="181" t="s">
        <v>152</v>
      </c>
      <c r="E293" s="39"/>
      <c r="F293" s="182" t="s">
        <v>2703</v>
      </c>
      <c r="G293" s="39"/>
      <c r="H293" s="39"/>
      <c r="I293" s="183"/>
      <c r="J293" s="39"/>
      <c r="K293" s="39"/>
      <c r="L293" s="42"/>
      <c r="M293" s="184"/>
      <c r="N293" s="185"/>
      <c r="O293" s="67"/>
      <c r="P293" s="67"/>
      <c r="Q293" s="67"/>
      <c r="R293" s="67"/>
      <c r="S293" s="67"/>
      <c r="T293" s="68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T293" s="20" t="s">
        <v>152</v>
      </c>
      <c r="AU293" s="20" t="s">
        <v>79</v>
      </c>
    </row>
    <row r="294" spans="1:65" s="2" customFormat="1" ht="24.2" customHeight="1">
      <c r="A294" s="37"/>
      <c r="B294" s="38"/>
      <c r="C294" s="246" t="s">
        <v>1402</v>
      </c>
      <c r="D294" s="246" t="s">
        <v>381</v>
      </c>
      <c r="E294" s="247" t="s">
        <v>2705</v>
      </c>
      <c r="F294" s="248" t="s">
        <v>2706</v>
      </c>
      <c r="G294" s="249" t="s">
        <v>492</v>
      </c>
      <c r="H294" s="250">
        <v>70</v>
      </c>
      <c r="I294" s="251"/>
      <c r="J294" s="252">
        <f>ROUND(I294*H294,2)</f>
        <v>0</v>
      </c>
      <c r="K294" s="248" t="s">
        <v>19</v>
      </c>
      <c r="L294" s="253"/>
      <c r="M294" s="254" t="s">
        <v>19</v>
      </c>
      <c r="N294" s="255" t="s">
        <v>40</v>
      </c>
      <c r="O294" s="67"/>
      <c r="P294" s="177">
        <f>O294*H294</f>
        <v>0</v>
      </c>
      <c r="Q294" s="177">
        <v>0</v>
      </c>
      <c r="R294" s="177">
        <f>Q294*H294</f>
        <v>0</v>
      </c>
      <c r="S294" s="177">
        <v>0</v>
      </c>
      <c r="T294" s="178">
        <f>S294*H294</f>
        <v>0</v>
      </c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R294" s="179" t="s">
        <v>2643</v>
      </c>
      <c r="AT294" s="179" t="s">
        <v>381</v>
      </c>
      <c r="AU294" s="179" t="s">
        <v>79</v>
      </c>
      <c r="AY294" s="20" t="s">
        <v>144</v>
      </c>
      <c r="BE294" s="180">
        <f>IF(N294="základní",J294,0)</f>
        <v>0</v>
      </c>
      <c r="BF294" s="180">
        <f>IF(N294="snížená",J294,0)</f>
        <v>0</v>
      </c>
      <c r="BG294" s="180">
        <f>IF(N294="zákl. přenesená",J294,0)</f>
        <v>0</v>
      </c>
      <c r="BH294" s="180">
        <f>IF(N294="sníž. přenesená",J294,0)</f>
        <v>0</v>
      </c>
      <c r="BI294" s="180">
        <f>IF(N294="nulová",J294,0)</f>
        <v>0</v>
      </c>
      <c r="BJ294" s="20" t="s">
        <v>77</v>
      </c>
      <c r="BK294" s="180">
        <f>ROUND(I294*H294,2)</f>
        <v>0</v>
      </c>
      <c r="BL294" s="20" t="s">
        <v>1228</v>
      </c>
      <c r="BM294" s="179" t="s">
        <v>2707</v>
      </c>
    </row>
    <row r="295" spans="1:65" s="2" customFormat="1" ht="19.5">
      <c r="A295" s="37"/>
      <c r="B295" s="38"/>
      <c r="C295" s="39"/>
      <c r="D295" s="181" t="s">
        <v>152</v>
      </c>
      <c r="E295" s="39"/>
      <c r="F295" s="182" t="s">
        <v>2706</v>
      </c>
      <c r="G295" s="39"/>
      <c r="H295" s="39"/>
      <c r="I295" s="183"/>
      <c r="J295" s="39"/>
      <c r="K295" s="39"/>
      <c r="L295" s="42"/>
      <c r="M295" s="184"/>
      <c r="N295" s="185"/>
      <c r="O295" s="67"/>
      <c r="P295" s="67"/>
      <c r="Q295" s="67"/>
      <c r="R295" s="67"/>
      <c r="S295" s="67"/>
      <c r="T295" s="68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T295" s="20" t="s">
        <v>152</v>
      </c>
      <c r="AU295" s="20" t="s">
        <v>79</v>
      </c>
    </row>
    <row r="296" spans="1:65" s="2" customFormat="1" ht="24.2" customHeight="1">
      <c r="A296" s="37"/>
      <c r="B296" s="38"/>
      <c r="C296" s="246" t="s">
        <v>1409</v>
      </c>
      <c r="D296" s="246" t="s">
        <v>381</v>
      </c>
      <c r="E296" s="247" t="s">
        <v>2708</v>
      </c>
      <c r="F296" s="248" t="s">
        <v>2709</v>
      </c>
      <c r="G296" s="249" t="s">
        <v>492</v>
      </c>
      <c r="H296" s="250">
        <v>60</v>
      </c>
      <c r="I296" s="251"/>
      <c r="J296" s="252">
        <f>ROUND(I296*H296,2)</f>
        <v>0</v>
      </c>
      <c r="K296" s="248" t="s">
        <v>19</v>
      </c>
      <c r="L296" s="253"/>
      <c r="M296" s="254" t="s">
        <v>19</v>
      </c>
      <c r="N296" s="255" t="s">
        <v>40</v>
      </c>
      <c r="O296" s="67"/>
      <c r="P296" s="177">
        <f>O296*H296</f>
        <v>0</v>
      </c>
      <c r="Q296" s="177">
        <v>0</v>
      </c>
      <c r="R296" s="177">
        <f>Q296*H296</f>
        <v>0</v>
      </c>
      <c r="S296" s="177">
        <v>0</v>
      </c>
      <c r="T296" s="178">
        <f>S296*H296</f>
        <v>0</v>
      </c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R296" s="179" t="s">
        <v>2643</v>
      </c>
      <c r="AT296" s="179" t="s">
        <v>381</v>
      </c>
      <c r="AU296" s="179" t="s">
        <v>79</v>
      </c>
      <c r="AY296" s="20" t="s">
        <v>144</v>
      </c>
      <c r="BE296" s="180">
        <f>IF(N296="základní",J296,0)</f>
        <v>0</v>
      </c>
      <c r="BF296" s="180">
        <f>IF(N296="snížená",J296,0)</f>
        <v>0</v>
      </c>
      <c r="BG296" s="180">
        <f>IF(N296="zákl. přenesená",J296,0)</f>
        <v>0</v>
      </c>
      <c r="BH296" s="180">
        <f>IF(N296="sníž. přenesená",J296,0)</f>
        <v>0</v>
      </c>
      <c r="BI296" s="180">
        <f>IF(N296="nulová",J296,0)</f>
        <v>0</v>
      </c>
      <c r="BJ296" s="20" t="s">
        <v>77</v>
      </c>
      <c r="BK296" s="180">
        <f>ROUND(I296*H296,2)</f>
        <v>0</v>
      </c>
      <c r="BL296" s="20" t="s">
        <v>1228</v>
      </c>
      <c r="BM296" s="179" t="s">
        <v>2710</v>
      </c>
    </row>
    <row r="297" spans="1:65" s="2" customFormat="1" ht="19.5">
      <c r="A297" s="37"/>
      <c r="B297" s="38"/>
      <c r="C297" s="39"/>
      <c r="D297" s="181" t="s">
        <v>152</v>
      </c>
      <c r="E297" s="39"/>
      <c r="F297" s="182" t="s">
        <v>2709</v>
      </c>
      <c r="G297" s="39"/>
      <c r="H297" s="39"/>
      <c r="I297" s="183"/>
      <c r="J297" s="39"/>
      <c r="K297" s="39"/>
      <c r="L297" s="42"/>
      <c r="M297" s="184"/>
      <c r="N297" s="185"/>
      <c r="O297" s="67"/>
      <c r="P297" s="67"/>
      <c r="Q297" s="67"/>
      <c r="R297" s="67"/>
      <c r="S297" s="67"/>
      <c r="T297" s="68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T297" s="20" t="s">
        <v>152</v>
      </c>
      <c r="AU297" s="20" t="s">
        <v>79</v>
      </c>
    </row>
    <row r="298" spans="1:65" s="2" customFormat="1" ht="24.2" customHeight="1">
      <c r="A298" s="37"/>
      <c r="B298" s="38"/>
      <c r="C298" s="168" t="s">
        <v>1414</v>
      </c>
      <c r="D298" s="168" t="s">
        <v>145</v>
      </c>
      <c r="E298" s="169" t="s">
        <v>2711</v>
      </c>
      <c r="F298" s="170" t="s">
        <v>2712</v>
      </c>
      <c r="G298" s="171" t="s">
        <v>492</v>
      </c>
      <c r="H298" s="172">
        <v>1</v>
      </c>
      <c r="I298" s="173"/>
      <c r="J298" s="174">
        <f>ROUND(I298*H298,2)</f>
        <v>0</v>
      </c>
      <c r="K298" s="170" t="s">
        <v>19</v>
      </c>
      <c r="L298" s="42"/>
      <c r="M298" s="175" t="s">
        <v>19</v>
      </c>
      <c r="N298" s="176" t="s">
        <v>40</v>
      </c>
      <c r="O298" s="67"/>
      <c r="P298" s="177">
        <f>O298*H298</f>
        <v>0</v>
      </c>
      <c r="Q298" s="177">
        <v>0</v>
      </c>
      <c r="R298" s="177">
        <f>Q298*H298</f>
        <v>0</v>
      </c>
      <c r="S298" s="177">
        <v>0</v>
      </c>
      <c r="T298" s="178">
        <f>S298*H298</f>
        <v>0</v>
      </c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R298" s="179" t="s">
        <v>1228</v>
      </c>
      <c r="AT298" s="179" t="s">
        <v>145</v>
      </c>
      <c r="AU298" s="179" t="s">
        <v>79</v>
      </c>
      <c r="AY298" s="20" t="s">
        <v>144</v>
      </c>
      <c r="BE298" s="180">
        <f>IF(N298="základní",J298,0)</f>
        <v>0</v>
      </c>
      <c r="BF298" s="180">
        <f>IF(N298="snížená",J298,0)</f>
        <v>0</v>
      </c>
      <c r="BG298" s="180">
        <f>IF(N298="zákl. přenesená",J298,0)</f>
        <v>0</v>
      </c>
      <c r="BH298" s="180">
        <f>IF(N298="sníž. přenesená",J298,0)</f>
        <v>0</v>
      </c>
      <c r="BI298" s="180">
        <f>IF(N298="nulová",J298,0)</f>
        <v>0</v>
      </c>
      <c r="BJ298" s="20" t="s">
        <v>77</v>
      </c>
      <c r="BK298" s="180">
        <f>ROUND(I298*H298,2)</f>
        <v>0</v>
      </c>
      <c r="BL298" s="20" t="s">
        <v>1228</v>
      </c>
      <c r="BM298" s="179" t="s">
        <v>2713</v>
      </c>
    </row>
    <row r="299" spans="1:65" s="2" customFormat="1" ht="19.5">
      <c r="A299" s="37"/>
      <c r="B299" s="38"/>
      <c r="C299" s="39"/>
      <c r="D299" s="181" t="s">
        <v>152</v>
      </c>
      <c r="E299" s="39"/>
      <c r="F299" s="182" t="s">
        <v>2712</v>
      </c>
      <c r="G299" s="39"/>
      <c r="H299" s="39"/>
      <c r="I299" s="183"/>
      <c r="J299" s="39"/>
      <c r="K299" s="39"/>
      <c r="L299" s="42"/>
      <c r="M299" s="184"/>
      <c r="N299" s="185"/>
      <c r="O299" s="67"/>
      <c r="P299" s="67"/>
      <c r="Q299" s="67"/>
      <c r="R299" s="67"/>
      <c r="S299" s="67"/>
      <c r="T299" s="68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T299" s="20" t="s">
        <v>152</v>
      </c>
      <c r="AU299" s="20" t="s">
        <v>79</v>
      </c>
    </row>
    <row r="300" spans="1:65" s="2" customFormat="1" ht="16.5" customHeight="1">
      <c r="A300" s="37"/>
      <c r="B300" s="38"/>
      <c r="C300" s="246" t="s">
        <v>1419</v>
      </c>
      <c r="D300" s="246" t="s">
        <v>381</v>
      </c>
      <c r="E300" s="247" t="s">
        <v>2714</v>
      </c>
      <c r="F300" s="248" t="s">
        <v>2715</v>
      </c>
      <c r="G300" s="249" t="s">
        <v>492</v>
      </c>
      <c r="H300" s="250">
        <v>1</v>
      </c>
      <c r="I300" s="251"/>
      <c r="J300" s="252">
        <f>ROUND(I300*H300,2)</f>
        <v>0</v>
      </c>
      <c r="K300" s="248" t="s">
        <v>19</v>
      </c>
      <c r="L300" s="253"/>
      <c r="M300" s="254" t="s">
        <v>19</v>
      </c>
      <c r="N300" s="255" t="s">
        <v>40</v>
      </c>
      <c r="O300" s="67"/>
      <c r="P300" s="177">
        <f>O300*H300</f>
        <v>0</v>
      </c>
      <c r="Q300" s="177">
        <v>0</v>
      </c>
      <c r="R300" s="177">
        <f>Q300*H300</f>
        <v>0</v>
      </c>
      <c r="S300" s="177">
        <v>0</v>
      </c>
      <c r="T300" s="178">
        <f>S300*H300</f>
        <v>0</v>
      </c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R300" s="179" t="s">
        <v>2643</v>
      </c>
      <c r="AT300" s="179" t="s">
        <v>381</v>
      </c>
      <c r="AU300" s="179" t="s">
        <v>79</v>
      </c>
      <c r="AY300" s="20" t="s">
        <v>144</v>
      </c>
      <c r="BE300" s="180">
        <f>IF(N300="základní",J300,0)</f>
        <v>0</v>
      </c>
      <c r="BF300" s="180">
        <f>IF(N300="snížená",J300,0)</f>
        <v>0</v>
      </c>
      <c r="BG300" s="180">
        <f>IF(N300="zákl. přenesená",J300,0)</f>
        <v>0</v>
      </c>
      <c r="BH300" s="180">
        <f>IF(N300="sníž. přenesená",J300,0)</f>
        <v>0</v>
      </c>
      <c r="BI300" s="180">
        <f>IF(N300="nulová",J300,0)</f>
        <v>0</v>
      </c>
      <c r="BJ300" s="20" t="s">
        <v>77</v>
      </c>
      <c r="BK300" s="180">
        <f>ROUND(I300*H300,2)</f>
        <v>0</v>
      </c>
      <c r="BL300" s="20" t="s">
        <v>1228</v>
      </c>
      <c r="BM300" s="179" t="s">
        <v>2716</v>
      </c>
    </row>
    <row r="301" spans="1:65" s="2" customFormat="1" ht="11.25">
      <c r="A301" s="37"/>
      <c r="B301" s="38"/>
      <c r="C301" s="39"/>
      <c r="D301" s="181" t="s">
        <v>152</v>
      </c>
      <c r="E301" s="39"/>
      <c r="F301" s="182" t="s">
        <v>2715</v>
      </c>
      <c r="G301" s="39"/>
      <c r="H301" s="39"/>
      <c r="I301" s="183"/>
      <c r="J301" s="39"/>
      <c r="K301" s="39"/>
      <c r="L301" s="42"/>
      <c r="M301" s="184"/>
      <c r="N301" s="185"/>
      <c r="O301" s="67"/>
      <c r="P301" s="67"/>
      <c r="Q301" s="67"/>
      <c r="R301" s="67"/>
      <c r="S301" s="67"/>
      <c r="T301" s="68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T301" s="20" t="s">
        <v>152</v>
      </c>
      <c r="AU301" s="20" t="s">
        <v>79</v>
      </c>
    </row>
    <row r="302" spans="1:65" s="2" customFormat="1" ht="24.2" customHeight="1">
      <c r="A302" s="37"/>
      <c r="B302" s="38"/>
      <c r="C302" s="168" t="s">
        <v>1424</v>
      </c>
      <c r="D302" s="168" t="s">
        <v>145</v>
      </c>
      <c r="E302" s="169" t="s">
        <v>2717</v>
      </c>
      <c r="F302" s="170" t="s">
        <v>2718</v>
      </c>
      <c r="G302" s="171" t="s">
        <v>492</v>
      </c>
      <c r="H302" s="172">
        <v>7</v>
      </c>
      <c r="I302" s="173"/>
      <c r="J302" s="174">
        <f>ROUND(I302*H302,2)</f>
        <v>0</v>
      </c>
      <c r="K302" s="170" t="s">
        <v>19</v>
      </c>
      <c r="L302" s="42"/>
      <c r="M302" s="175" t="s">
        <v>19</v>
      </c>
      <c r="N302" s="176" t="s">
        <v>40</v>
      </c>
      <c r="O302" s="67"/>
      <c r="P302" s="177">
        <f>O302*H302</f>
        <v>0</v>
      </c>
      <c r="Q302" s="177">
        <v>0</v>
      </c>
      <c r="R302" s="177">
        <f>Q302*H302</f>
        <v>0</v>
      </c>
      <c r="S302" s="177">
        <v>0</v>
      </c>
      <c r="T302" s="178">
        <f>S302*H302</f>
        <v>0</v>
      </c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R302" s="179" t="s">
        <v>1228</v>
      </c>
      <c r="AT302" s="179" t="s">
        <v>145</v>
      </c>
      <c r="AU302" s="179" t="s">
        <v>79</v>
      </c>
      <c r="AY302" s="20" t="s">
        <v>144</v>
      </c>
      <c r="BE302" s="180">
        <f>IF(N302="základní",J302,0)</f>
        <v>0</v>
      </c>
      <c r="BF302" s="180">
        <f>IF(N302="snížená",J302,0)</f>
        <v>0</v>
      </c>
      <c r="BG302" s="180">
        <f>IF(N302="zákl. přenesená",J302,0)</f>
        <v>0</v>
      </c>
      <c r="BH302" s="180">
        <f>IF(N302="sníž. přenesená",J302,0)</f>
        <v>0</v>
      </c>
      <c r="BI302" s="180">
        <f>IF(N302="nulová",J302,0)</f>
        <v>0</v>
      </c>
      <c r="BJ302" s="20" t="s">
        <v>77</v>
      </c>
      <c r="BK302" s="180">
        <f>ROUND(I302*H302,2)</f>
        <v>0</v>
      </c>
      <c r="BL302" s="20" t="s">
        <v>1228</v>
      </c>
      <c r="BM302" s="179" t="s">
        <v>2719</v>
      </c>
    </row>
    <row r="303" spans="1:65" s="2" customFormat="1" ht="19.5">
      <c r="A303" s="37"/>
      <c r="B303" s="38"/>
      <c r="C303" s="39"/>
      <c r="D303" s="181" t="s">
        <v>152</v>
      </c>
      <c r="E303" s="39"/>
      <c r="F303" s="182" t="s">
        <v>2718</v>
      </c>
      <c r="G303" s="39"/>
      <c r="H303" s="39"/>
      <c r="I303" s="183"/>
      <c r="J303" s="39"/>
      <c r="K303" s="39"/>
      <c r="L303" s="42"/>
      <c r="M303" s="184"/>
      <c r="N303" s="185"/>
      <c r="O303" s="67"/>
      <c r="P303" s="67"/>
      <c r="Q303" s="67"/>
      <c r="R303" s="67"/>
      <c r="S303" s="67"/>
      <c r="T303" s="68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T303" s="20" t="s">
        <v>152</v>
      </c>
      <c r="AU303" s="20" t="s">
        <v>79</v>
      </c>
    </row>
    <row r="304" spans="1:65" s="2" customFormat="1" ht="16.5" customHeight="1">
      <c r="A304" s="37"/>
      <c r="B304" s="38"/>
      <c r="C304" s="246" t="s">
        <v>1429</v>
      </c>
      <c r="D304" s="246" t="s">
        <v>381</v>
      </c>
      <c r="E304" s="247" t="s">
        <v>2720</v>
      </c>
      <c r="F304" s="248" t="s">
        <v>2721</v>
      </c>
      <c r="G304" s="249" t="s">
        <v>2196</v>
      </c>
      <c r="H304" s="250">
        <v>7</v>
      </c>
      <c r="I304" s="251"/>
      <c r="J304" s="252">
        <f>ROUND(I304*H304,2)</f>
        <v>0</v>
      </c>
      <c r="K304" s="248" t="s">
        <v>19</v>
      </c>
      <c r="L304" s="253"/>
      <c r="M304" s="254" t="s">
        <v>19</v>
      </c>
      <c r="N304" s="255" t="s">
        <v>40</v>
      </c>
      <c r="O304" s="67"/>
      <c r="P304" s="177">
        <f>O304*H304</f>
        <v>0</v>
      </c>
      <c r="Q304" s="177">
        <v>0</v>
      </c>
      <c r="R304" s="177">
        <f>Q304*H304</f>
        <v>0</v>
      </c>
      <c r="S304" s="177">
        <v>0</v>
      </c>
      <c r="T304" s="178">
        <f>S304*H304</f>
        <v>0</v>
      </c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R304" s="179" t="s">
        <v>2643</v>
      </c>
      <c r="AT304" s="179" t="s">
        <v>381</v>
      </c>
      <c r="AU304" s="179" t="s">
        <v>79</v>
      </c>
      <c r="AY304" s="20" t="s">
        <v>144</v>
      </c>
      <c r="BE304" s="180">
        <f>IF(N304="základní",J304,0)</f>
        <v>0</v>
      </c>
      <c r="BF304" s="180">
        <f>IF(N304="snížená",J304,0)</f>
        <v>0</v>
      </c>
      <c r="BG304" s="180">
        <f>IF(N304="zákl. přenesená",J304,0)</f>
        <v>0</v>
      </c>
      <c r="BH304" s="180">
        <f>IF(N304="sníž. přenesená",J304,0)</f>
        <v>0</v>
      </c>
      <c r="BI304" s="180">
        <f>IF(N304="nulová",J304,0)</f>
        <v>0</v>
      </c>
      <c r="BJ304" s="20" t="s">
        <v>77</v>
      </c>
      <c r="BK304" s="180">
        <f>ROUND(I304*H304,2)</f>
        <v>0</v>
      </c>
      <c r="BL304" s="20" t="s">
        <v>1228</v>
      </c>
      <c r="BM304" s="179" t="s">
        <v>2722</v>
      </c>
    </row>
    <row r="305" spans="1:65" s="2" customFormat="1" ht="11.25">
      <c r="A305" s="37"/>
      <c r="B305" s="38"/>
      <c r="C305" s="39"/>
      <c r="D305" s="181" t="s">
        <v>152</v>
      </c>
      <c r="E305" s="39"/>
      <c r="F305" s="182" t="s">
        <v>2721</v>
      </c>
      <c r="G305" s="39"/>
      <c r="H305" s="39"/>
      <c r="I305" s="183"/>
      <c r="J305" s="39"/>
      <c r="K305" s="39"/>
      <c r="L305" s="42"/>
      <c r="M305" s="184"/>
      <c r="N305" s="185"/>
      <c r="O305" s="67"/>
      <c r="P305" s="67"/>
      <c r="Q305" s="67"/>
      <c r="R305" s="67"/>
      <c r="S305" s="67"/>
      <c r="T305" s="68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T305" s="20" t="s">
        <v>152</v>
      </c>
      <c r="AU305" s="20" t="s">
        <v>79</v>
      </c>
    </row>
    <row r="306" spans="1:65" s="2" customFormat="1" ht="33" customHeight="1">
      <c r="A306" s="37"/>
      <c r="B306" s="38"/>
      <c r="C306" s="168" t="s">
        <v>1434</v>
      </c>
      <c r="D306" s="168" t="s">
        <v>145</v>
      </c>
      <c r="E306" s="169" t="s">
        <v>2723</v>
      </c>
      <c r="F306" s="170" t="s">
        <v>2724</v>
      </c>
      <c r="G306" s="171" t="s">
        <v>243</v>
      </c>
      <c r="H306" s="172">
        <v>40</v>
      </c>
      <c r="I306" s="173"/>
      <c r="J306" s="174">
        <f>ROUND(I306*H306,2)</f>
        <v>0</v>
      </c>
      <c r="K306" s="170" t="s">
        <v>19</v>
      </c>
      <c r="L306" s="42"/>
      <c r="M306" s="175" t="s">
        <v>19</v>
      </c>
      <c r="N306" s="176" t="s">
        <v>40</v>
      </c>
      <c r="O306" s="67"/>
      <c r="P306" s="177">
        <f>O306*H306</f>
        <v>0</v>
      </c>
      <c r="Q306" s="177">
        <v>0</v>
      </c>
      <c r="R306" s="177">
        <f>Q306*H306</f>
        <v>0</v>
      </c>
      <c r="S306" s="177">
        <v>0</v>
      </c>
      <c r="T306" s="178">
        <f>S306*H306</f>
        <v>0</v>
      </c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R306" s="179" t="s">
        <v>1228</v>
      </c>
      <c r="AT306" s="179" t="s">
        <v>145</v>
      </c>
      <c r="AU306" s="179" t="s">
        <v>79</v>
      </c>
      <c r="AY306" s="20" t="s">
        <v>144</v>
      </c>
      <c r="BE306" s="180">
        <f>IF(N306="základní",J306,0)</f>
        <v>0</v>
      </c>
      <c r="BF306" s="180">
        <f>IF(N306="snížená",J306,0)</f>
        <v>0</v>
      </c>
      <c r="BG306" s="180">
        <f>IF(N306="zákl. přenesená",J306,0)</f>
        <v>0</v>
      </c>
      <c r="BH306" s="180">
        <f>IF(N306="sníž. přenesená",J306,0)</f>
        <v>0</v>
      </c>
      <c r="BI306" s="180">
        <f>IF(N306="nulová",J306,0)</f>
        <v>0</v>
      </c>
      <c r="BJ306" s="20" t="s">
        <v>77</v>
      </c>
      <c r="BK306" s="180">
        <f>ROUND(I306*H306,2)</f>
        <v>0</v>
      </c>
      <c r="BL306" s="20" t="s">
        <v>1228</v>
      </c>
      <c r="BM306" s="179" t="s">
        <v>2725</v>
      </c>
    </row>
    <row r="307" spans="1:65" s="2" customFormat="1" ht="19.5">
      <c r="A307" s="37"/>
      <c r="B307" s="38"/>
      <c r="C307" s="39"/>
      <c r="D307" s="181" t="s">
        <v>152</v>
      </c>
      <c r="E307" s="39"/>
      <c r="F307" s="182" t="s">
        <v>2724</v>
      </c>
      <c r="G307" s="39"/>
      <c r="H307" s="39"/>
      <c r="I307" s="183"/>
      <c r="J307" s="39"/>
      <c r="K307" s="39"/>
      <c r="L307" s="42"/>
      <c r="M307" s="184"/>
      <c r="N307" s="185"/>
      <c r="O307" s="67"/>
      <c r="P307" s="67"/>
      <c r="Q307" s="67"/>
      <c r="R307" s="67"/>
      <c r="S307" s="67"/>
      <c r="T307" s="68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T307" s="20" t="s">
        <v>152</v>
      </c>
      <c r="AU307" s="20" t="s">
        <v>79</v>
      </c>
    </row>
    <row r="308" spans="1:65" s="2" customFormat="1" ht="16.5" customHeight="1">
      <c r="A308" s="37"/>
      <c r="B308" s="38"/>
      <c r="C308" s="246" t="s">
        <v>1439</v>
      </c>
      <c r="D308" s="246" t="s">
        <v>381</v>
      </c>
      <c r="E308" s="247" t="s">
        <v>2726</v>
      </c>
      <c r="F308" s="248" t="s">
        <v>2727</v>
      </c>
      <c r="G308" s="249" t="s">
        <v>1676</v>
      </c>
      <c r="H308" s="250">
        <v>36.4</v>
      </c>
      <c r="I308" s="251"/>
      <c r="J308" s="252">
        <f>ROUND(I308*H308,2)</f>
        <v>0</v>
      </c>
      <c r="K308" s="248" t="s">
        <v>19</v>
      </c>
      <c r="L308" s="253"/>
      <c r="M308" s="254" t="s">
        <v>19</v>
      </c>
      <c r="N308" s="255" t="s">
        <v>40</v>
      </c>
      <c r="O308" s="67"/>
      <c r="P308" s="177">
        <f>O308*H308</f>
        <v>0</v>
      </c>
      <c r="Q308" s="177">
        <v>0</v>
      </c>
      <c r="R308" s="177">
        <f>Q308*H308</f>
        <v>0</v>
      </c>
      <c r="S308" s="177">
        <v>0</v>
      </c>
      <c r="T308" s="178">
        <f>S308*H308</f>
        <v>0</v>
      </c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R308" s="179" t="s">
        <v>2643</v>
      </c>
      <c r="AT308" s="179" t="s">
        <v>381</v>
      </c>
      <c r="AU308" s="179" t="s">
        <v>79</v>
      </c>
      <c r="AY308" s="20" t="s">
        <v>144</v>
      </c>
      <c r="BE308" s="180">
        <f>IF(N308="základní",J308,0)</f>
        <v>0</v>
      </c>
      <c r="BF308" s="180">
        <f>IF(N308="snížená",J308,0)</f>
        <v>0</v>
      </c>
      <c r="BG308" s="180">
        <f>IF(N308="zákl. přenesená",J308,0)</f>
        <v>0</v>
      </c>
      <c r="BH308" s="180">
        <f>IF(N308="sníž. přenesená",J308,0)</f>
        <v>0</v>
      </c>
      <c r="BI308" s="180">
        <f>IF(N308="nulová",J308,0)</f>
        <v>0</v>
      </c>
      <c r="BJ308" s="20" t="s">
        <v>77</v>
      </c>
      <c r="BK308" s="180">
        <f>ROUND(I308*H308,2)</f>
        <v>0</v>
      </c>
      <c r="BL308" s="20" t="s">
        <v>1228</v>
      </c>
      <c r="BM308" s="179" t="s">
        <v>2728</v>
      </c>
    </row>
    <row r="309" spans="1:65" s="2" customFormat="1" ht="11.25">
      <c r="A309" s="37"/>
      <c r="B309" s="38"/>
      <c r="C309" s="39"/>
      <c r="D309" s="181" t="s">
        <v>152</v>
      </c>
      <c r="E309" s="39"/>
      <c r="F309" s="182" t="s">
        <v>2727</v>
      </c>
      <c r="G309" s="39"/>
      <c r="H309" s="39"/>
      <c r="I309" s="183"/>
      <c r="J309" s="39"/>
      <c r="K309" s="39"/>
      <c r="L309" s="42"/>
      <c r="M309" s="184"/>
      <c r="N309" s="185"/>
      <c r="O309" s="67"/>
      <c r="P309" s="67"/>
      <c r="Q309" s="67"/>
      <c r="R309" s="67"/>
      <c r="S309" s="67"/>
      <c r="T309" s="68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T309" s="20" t="s">
        <v>152</v>
      </c>
      <c r="AU309" s="20" t="s">
        <v>79</v>
      </c>
    </row>
    <row r="310" spans="1:65" s="2" customFormat="1" ht="33" customHeight="1">
      <c r="A310" s="37"/>
      <c r="B310" s="38"/>
      <c r="C310" s="168" t="s">
        <v>1444</v>
      </c>
      <c r="D310" s="168" t="s">
        <v>145</v>
      </c>
      <c r="E310" s="169" t="s">
        <v>2729</v>
      </c>
      <c r="F310" s="170" t="s">
        <v>2429</v>
      </c>
      <c r="G310" s="171" t="s">
        <v>243</v>
      </c>
      <c r="H310" s="172">
        <v>20</v>
      </c>
      <c r="I310" s="173"/>
      <c r="J310" s="174">
        <f>ROUND(I310*H310,2)</f>
        <v>0</v>
      </c>
      <c r="K310" s="170" t="s">
        <v>19</v>
      </c>
      <c r="L310" s="42"/>
      <c r="M310" s="175" t="s">
        <v>19</v>
      </c>
      <c r="N310" s="176" t="s">
        <v>40</v>
      </c>
      <c r="O310" s="67"/>
      <c r="P310" s="177">
        <f>O310*H310</f>
        <v>0</v>
      </c>
      <c r="Q310" s="177">
        <v>0</v>
      </c>
      <c r="R310" s="177">
        <f>Q310*H310</f>
        <v>0</v>
      </c>
      <c r="S310" s="177">
        <v>0</v>
      </c>
      <c r="T310" s="178">
        <f>S310*H310</f>
        <v>0</v>
      </c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R310" s="179" t="s">
        <v>1228</v>
      </c>
      <c r="AT310" s="179" t="s">
        <v>145</v>
      </c>
      <c r="AU310" s="179" t="s">
        <v>79</v>
      </c>
      <c r="AY310" s="20" t="s">
        <v>144</v>
      </c>
      <c r="BE310" s="180">
        <f>IF(N310="základní",J310,0)</f>
        <v>0</v>
      </c>
      <c r="BF310" s="180">
        <f>IF(N310="snížená",J310,0)</f>
        <v>0</v>
      </c>
      <c r="BG310" s="180">
        <f>IF(N310="zákl. přenesená",J310,0)</f>
        <v>0</v>
      </c>
      <c r="BH310" s="180">
        <f>IF(N310="sníž. přenesená",J310,0)</f>
        <v>0</v>
      </c>
      <c r="BI310" s="180">
        <f>IF(N310="nulová",J310,0)</f>
        <v>0</v>
      </c>
      <c r="BJ310" s="20" t="s">
        <v>77</v>
      </c>
      <c r="BK310" s="180">
        <f>ROUND(I310*H310,2)</f>
        <v>0</v>
      </c>
      <c r="BL310" s="20" t="s">
        <v>1228</v>
      </c>
      <c r="BM310" s="179" t="s">
        <v>2730</v>
      </c>
    </row>
    <row r="311" spans="1:65" s="2" customFormat="1" ht="19.5">
      <c r="A311" s="37"/>
      <c r="B311" s="38"/>
      <c r="C311" s="39"/>
      <c r="D311" s="181" t="s">
        <v>152</v>
      </c>
      <c r="E311" s="39"/>
      <c r="F311" s="182" t="s">
        <v>2429</v>
      </c>
      <c r="G311" s="39"/>
      <c r="H311" s="39"/>
      <c r="I311" s="183"/>
      <c r="J311" s="39"/>
      <c r="K311" s="39"/>
      <c r="L311" s="42"/>
      <c r="M311" s="184"/>
      <c r="N311" s="185"/>
      <c r="O311" s="67"/>
      <c r="P311" s="67"/>
      <c r="Q311" s="67"/>
      <c r="R311" s="67"/>
      <c r="S311" s="67"/>
      <c r="T311" s="68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T311" s="20" t="s">
        <v>152</v>
      </c>
      <c r="AU311" s="20" t="s">
        <v>79</v>
      </c>
    </row>
    <row r="312" spans="1:65" s="2" customFormat="1" ht="16.5" customHeight="1">
      <c r="A312" s="37"/>
      <c r="B312" s="38"/>
      <c r="C312" s="246" t="s">
        <v>1451</v>
      </c>
      <c r="D312" s="246" t="s">
        <v>381</v>
      </c>
      <c r="E312" s="247" t="s">
        <v>2731</v>
      </c>
      <c r="F312" s="248" t="s">
        <v>2432</v>
      </c>
      <c r="G312" s="249" t="s">
        <v>1676</v>
      </c>
      <c r="H312" s="250">
        <v>12.8</v>
      </c>
      <c r="I312" s="251"/>
      <c r="J312" s="252">
        <f>ROUND(I312*H312,2)</f>
        <v>0</v>
      </c>
      <c r="K312" s="248" t="s">
        <v>19</v>
      </c>
      <c r="L312" s="253"/>
      <c r="M312" s="254" t="s">
        <v>19</v>
      </c>
      <c r="N312" s="255" t="s">
        <v>40</v>
      </c>
      <c r="O312" s="67"/>
      <c r="P312" s="177">
        <f>O312*H312</f>
        <v>0</v>
      </c>
      <c r="Q312" s="177">
        <v>0</v>
      </c>
      <c r="R312" s="177">
        <f>Q312*H312</f>
        <v>0</v>
      </c>
      <c r="S312" s="177">
        <v>0</v>
      </c>
      <c r="T312" s="178">
        <f>S312*H312</f>
        <v>0</v>
      </c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R312" s="179" t="s">
        <v>2643</v>
      </c>
      <c r="AT312" s="179" t="s">
        <v>381</v>
      </c>
      <c r="AU312" s="179" t="s">
        <v>79</v>
      </c>
      <c r="AY312" s="20" t="s">
        <v>144</v>
      </c>
      <c r="BE312" s="180">
        <f>IF(N312="základní",J312,0)</f>
        <v>0</v>
      </c>
      <c r="BF312" s="180">
        <f>IF(N312="snížená",J312,0)</f>
        <v>0</v>
      </c>
      <c r="BG312" s="180">
        <f>IF(N312="zákl. přenesená",J312,0)</f>
        <v>0</v>
      </c>
      <c r="BH312" s="180">
        <f>IF(N312="sníž. přenesená",J312,0)</f>
        <v>0</v>
      </c>
      <c r="BI312" s="180">
        <f>IF(N312="nulová",J312,0)</f>
        <v>0</v>
      </c>
      <c r="BJ312" s="20" t="s">
        <v>77</v>
      </c>
      <c r="BK312" s="180">
        <f>ROUND(I312*H312,2)</f>
        <v>0</v>
      </c>
      <c r="BL312" s="20" t="s">
        <v>1228</v>
      </c>
      <c r="BM312" s="179" t="s">
        <v>2732</v>
      </c>
    </row>
    <row r="313" spans="1:65" s="2" customFormat="1" ht="11.25">
      <c r="A313" s="37"/>
      <c r="B313" s="38"/>
      <c r="C313" s="39"/>
      <c r="D313" s="181" t="s">
        <v>152</v>
      </c>
      <c r="E313" s="39"/>
      <c r="F313" s="182" t="s">
        <v>2432</v>
      </c>
      <c r="G313" s="39"/>
      <c r="H313" s="39"/>
      <c r="I313" s="183"/>
      <c r="J313" s="39"/>
      <c r="K313" s="39"/>
      <c r="L313" s="42"/>
      <c r="M313" s="184"/>
      <c r="N313" s="185"/>
      <c r="O313" s="67"/>
      <c r="P313" s="67"/>
      <c r="Q313" s="67"/>
      <c r="R313" s="67"/>
      <c r="S313" s="67"/>
      <c r="T313" s="68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T313" s="20" t="s">
        <v>152</v>
      </c>
      <c r="AU313" s="20" t="s">
        <v>79</v>
      </c>
    </row>
    <row r="314" spans="1:65" s="2" customFormat="1" ht="24.2" customHeight="1">
      <c r="A314" s="37"/>
      <c r="B314" s="38"/>
      <c r="C314" s="168" t="s">
        <v>1458</v>
      </c>
      <c r="D314" s="168" t="s">
        <v>145</v>
      </c>
      <c r="E314" s="169" t="s">
        <v>2733</v>
      </c>
      <c r="F314" s="170" t="s">
        <v>2734</v>
      </c>
      <c r="G314" s="171" t="s">
        <v>243</v>
      </c>
      <c r="H314" s="172">
        <v>58</v>
      </c>
      <c r="I314" s="173"/>
      <c r="J314" s="174">
        <f>ROUND(I314*H314,2)</f>
        <v>0</v>
      </c>
      <c r="K314" s="170" t="s">
        <v>19</v>
      </c>
      <c r="L314" s="42"/>
      <c r="M314" s="175" t="s">
        <v>19</v>
      </c>
      <c r="N314" s="176" t="s">
        <v>40</v>
      </c>
      <c r="O314" s="67"/>
      <c r="P314" s="177">
        <f>O314*H314</f>
        <v>0</v>
      </c>
      <c r="Q314" s="177">
        <v>0</v>
      </c>
      <c r="R314" s="177">
        <f>Q314*H314</f>
        <v>0</v>
      </c>
      <c r="S314" s="177">
        <v>0</v>
      </c>
      <c r="T314" s="178">
        <f>S314*H314</f>
        <v>0</v>
      </c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R314" s="179" t="s">
        <v>1228</v>
      </c>
      <c r="AT314" s="179" t="s">
        <v>145</v>
      </c>
      <c r="AU314" s="179" t="s">
        <v>79</v>
      </c>
      <c r="AY314" s="20" t="s">
        <v>144</v>
      </c>
      <c r="BE314" s="180">
        <f>IF(N314="základní",J314,0)</f>
        <v>0</v>
      </c>
      <c r="BF314" s="180">
        <f>IF(N314="snížená",J314,0)</f>
        <v>0</v>
      </c>
      <c r="BG314" s="180">
        <f>IF(N314="zákl. přenesená",J314,0)</f>
        <v>0</v>
      </c>
      <c r="BH314" s="180">
        <f>IF(N314="sníž. přenesená",J314,0)</f>
        <v>0</v>
      </c>
      <c r="BI314" s="180">
        <f>IF(N314="nulová",J314,0)</f>
        <v>0</v>
      </c>
      <c r="BJ314" s="20" t="s">
        <v>77</v>
      </c>
      <c r="BK314" s="180">
        <f>ROUND(I314*H314,2)</f>
        <v>0</v>
      </c>
      <c r="BL314" s="20" t="s">
        <v>1228</v>
      </c>
      <c r="BM314" s="179" t="s">
        <v>2735</v>
      </c>
    </row>
    <row r="315" spans="1:65" s="2" customFormat="1" ht="19.5">
      <c r="A315" s="37"/>
      <c r="B315" s="38"/>
      <c r="C315" s="39"/>
      <c r="D315" s="181" t="s">
        <v>152</v>
      </c>
      <c r="E315" s="39"/>
      <c r="F315" s="182" t="s">
        <v>2734</v>
      </c>
      <c r="G315" s="39"/>
      <c r="H315" s="39"/>
      <c r="I315" s="183"/>
      <c r="J315" s="39"/>
      <c r="K315" s="39"/>
      <c r="L315" s="42"/>
      <c r="M315" s="184"/>
      <c r="N315" s="185"/>
      <c r="O315" s="67"/>
      <c r="P315" s="67"/>
      <c r="Q315" s="67"/>
      <c r="R315" s="67"/>
      <c r="S315" s="67"/>
      <c r="T315" s="68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T315" s="20" t="s">
        <v>152</v>
      </c>
      <c r="AU315" s="20" t="s">
        <v>79</v>
      </c>
    </row>
    <row r="316" spans="1:65" s="2" customFormat="1" ht="16.5" customHeight="1">
      <c r="A316" s="37"/>
      <c r="B316" s="38"/>
      <c r="C316" s="246" t="s">
        <v>1463</v>
      </c>
      <c r="D316" s="246" t="s">
        <v>381</v>
      </c>
      <c r="E316" s="247" t="s">
        <v>2736</v>
      </c>
      <c r="F316" s="248" t="s">
        <v>2737</v>
      </c>
      <c r="G316" s="249" t="s">
        <v>1676</v>
      </c>
      <c r="H316" s="250">
        <v>7.931</v>
      </c>
      <c r="I316" s="251"/>
      <c r="J316" s="252">
        <f>ROUND(I316*H316,2)</f>
        <v>0</v>
      </c>
      <c r="K316" s="248" t="s">
        <v>19</v>
      </c>
      <c r="L316" s="253"/>
      <c r="M316" s="254" t="s">
        <v>19</v>
      </c>
      <c r="N316" s="255" t="s">
        <v>40</v>
      </c>
      <c r="O316" s="67"/>
      <c r="P316" s="177">
        <f>O316*H316</f>
        <v>0</v>
      </c>
      <c r="Q316" s="177">
        <v>0</v>
      </c>
      <c r="R316" s="177">
        <f>Q316*H316</f>
        <v>0</v>
      </c>
      <c r="S316" s="177">
        <v>0</v>
      </c>
      <c r="T316" s="178">
        <f>S316*H316</f>
        <v>0</v>
      </c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R316" s="179" t="s">
        <v>2643</v>
      </c>
      <c r="AT316" s="179" t="s">
        <v>381</v>
      </c>
      <c r="AU316" s="179" t="s">
        <v>79</v>
      </c>
      <c r="AY316" s="20" t="s">
        <v>144</v>
      </c>
      <c r="BE316" s="180">
        <f>IF(N316="základní",J316,0)</f>
        <v>0</v>
      </c>
      <c r="BF316" s="180">
        <f>IF(N316="snížená",J316,0)</f>
        <v>0</v>
      </c>
      <c r="BG316" s="180">
        <f>IF(N316="zákl. přenesená",J316,0)</f>
        <v>0</v>
      </c>
      <c r="BH316" s="180">
        <f>IF(N316="sníž. přenesená",J316,0)</f>
        <v>0</v>
      </c>
      <c r="BI316" s="180">
        <f>IF(N316="nulová",J316,0)</f>
        <v>0</v>
      </c>
      <c r="BJ316" s="20" t="s">
        <v>77</v>
      </c>
      <c r="BK316" s="180">
        <f>ROUND(I316*H316,2)</f>
        <v>0</v>
      </c>
      <c r="BL316" s="20" t="s">
        <v>1228</v>
      </c>
      <c r="BM316" s="179" t="s">
        <v>2738</v>
      </c>
    </row>
    <row r="317" spans="1:65" s="2" customFormat="1" ht="11.25">
      <c r="A317" s="37"/>
      <c r="B317" s="38"/>
      <c r="C317" s="39"/>
      <c r="D317" s="181" t="s">
        <v>152</v>
      </c>
      <c r="E317" s="39"/>
      <c r="F317" s="182" t="s">
        <v>2737</v>
      </c>
      <c r="G317" s="39"/>
      <c r="H317" s="39"/>
      <c r="I317" s="183"/>
      <c r="J317" s="39"/>
      <c r="K317" s="39"/>
      <c r="L317" s="42"/>
      <c r="M317" s="184"/>
      <c r="N317" s="185"/>
      <c r="O317" s="67"/>
      <c r="P317" s="67"/>
      <c r="Q317" s="67"/>
      <c r="R317" s="67"/>
      <c r="S317" s="67"/>
      <c r="T317" s="68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T317" s="20" t="s">
        <v>152</v>
      </c>
      <c r="AU317" s="20" t="s">
        <v>79</v>
      </c>
    </row>
    <row r="318" spans="1:65" s="2" customFormat="1" ht="33" customHeight="1">
      <c r="A318" s="37"/>
      <c r="B318" s="38"/>
      <c r="C318" s="246" t="s">
        <v>1467</v>
      </c>
      <c r="D318" s="246" t="s">
        <v>381</v>
      </c>
      <c r="E318" s="247" t="s">
        <v>2739</v>
      </c>
      <c r="F318" s="248" t="s">
        <v>2740</v>
      </c>
      <c r="G318" s="249" t="s">
        <v>1847</v>
      </c>
      <c r="H318" s="250">
        <v>12</v>
      </c>
      <c r="I318" s="251"/>
      <c r="J318" s="252">
        <f>ROUND(I318*H318,2)</f>
        <v>0</v>
      </c>
      <c r="K318" s="248" t="s">
        <v>19</v>
      </c>
      <c r="L318" s="253"/>
      <c r="M318" s="254" t="s">
        <v>19</v>
      </c>
      <c r="N318" s="255" t="s">
        <v>40</v>
      </c>
      <c r="O318" s="67"/>
      <c r="P318" s="177">
        <f>O318*H318</f>
        <v>0</v>
      </c>
      <c r="Q318" s="177">
        <v>0</v>
      </c>
      <c r="R318" s="177">
        <f>Q318*H318</f>
        <v>0</v>
      </c>
      <c r="S318" s="177">
        <v>0</v>
      </c>
      <c r="T318" s="178">
        <f>S318*H318</f>
        <v>0</v>
      </c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R318" s="179" t="s">
        <v>2643</v>
      </c>
      <c r="AT318" s="179" t="s">
        <v>381</v>
      </c>
      <c r="AU318" s="179" t="s">
        <v>79</v>
      </c>
      <c r="AY318" s="20" t="s">
        <v>144</v>
      </c>
      <c r="BE318" s="180">
        <f>IF(N318="základní",J318,0)</f>
        <v>0</v>
      </c>
      <c r="BF318" s="180">
        <f>IF(N318="snížená",J318,0)</f>
        <v>0</v>
      </c>
      <c r="BG318" s="180">
        <f>IF(N318="zákl. přenesená",J318,0)</f>
        <v>0</v>
      </c>
      <c r="BH318" s="180">
        <f>IF(N318="sníž. přenesená",J318,0)</f>
        <v>0</v>
      </c>
      <c r="BI318" s="180">
        <f>IF(N318="nulová",J318,0)</f>
        <v>0</v>
      </c>
      <c r="BJ318" s="20" t="s">
        <v>77</v>
      </c>
      <c r="BK318" s="180">
        <f>ROUND(I318*H318,2)</f>
        <v>0</v>
      </c>
      <c r="BL318" s="20" t="s">
        <v>1228</v>
      </c>
      <c r="BM318" s="179" t="s">
        <v>2741</v>
      </c>
    </row>
    <row r="319" spans="1:65" s="2" customFormat="1" ht="19.5">
      <c r="A319" s="37"/>
      <c r="B319" s="38"/>
      <c r="C319" s="39"/>
      <c r="D319" s="181" t="s">
        <v>152</v>
      </c>
      <c r="E319" s="39"/>
      <c r="F319" s="182" t="s">
        <v>2740</v>
      </c>
      <c r="G319" s="39"/>
      <c r="H319" s="39"/>
      <c r="I319" s="183"/>
      <c r="J319" s="39"/>
      <c r="K319" s="39"/>
      <c r="L319" s="42"/>
      <c r="M319" s="184"/>
      <c r="N319" s="185"/>
      <c r="O319" s="67"/>
      <c r="P319" s="67"/>
      <c r="Q319" s="67"/>
      <c r="R319" s="67"/>
      <c r="S319" s="67"/>
      <c r="T319" s="68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T319" s="20" t="s">
        <v>152</v>
      </c>
      <c r="AU319" s="20" t="s">
        <v>79</v>
      </c>
    </row>
    <row r="320" spans="1:65" s="2" customFormat="1" ht="24.2" customHeight="1">
      <c r="A320" s="37"/>
      <c r="B320" s="38"/>
      <c r="C320" s="168" t="s">
        <v>1472</v>
      </c>
      <c r="D320" s="168" t="s">
        <v>145</v>
      </c>
      <c r="E320" s="169" t="s">
        <v>2742</v>
      </c>
      <c r="F320" s="170" t="s">
        <v>2435</v>
      </c>
      <c r="G320" s="171" t="s">
        <v>492</v>
      </c>
      <c r="H320" s="172">
        <v>14</v>
      </c>
      <c r="I320" s="173"/>
      <c r="J320" s="174">
        <f>ROUND(I320*H320,2)</f>
        <v>0</v>
      </c>
      <c r="K320" s="170" t="s">
        <v>19</v>
      </c>
      <c r="L320" s="42"/>
      <c r="M320" s="175" t="s">
        <v>19</v>
      </c>
      <c r="N320" s="176" t="s">
        <v>40</v>
      </c>
      <c r="O320" s="67"/>
      <c r="P320" s="177">
        <f>O320*H320</f>
        <v>0</v>
      </c>
      <c r="Q320" s="177">
        <v>0</v>
      </c>
      <c r="R320" s="177">
        <f>Q320*H320</f>
        <v>0</v>
      </c>
      <c r="S320" s="177">
        <v>0</v>
      </c>
      <c r="T320" s="178">
        <f>S320*H320</f>
        <v>0</v>
      </c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R320" s="179" t="s">
        <v>1228</v>
      </c>
      <c r="AT320" s="179" t="s">
        <v>145</v>
      </c>
      <c r="AU320" s="179" t="s">
        <v>79</v>
      </c>
      <c r="AY320" s="20" t="s">
        <v>144</v>
      </c>
      <c r="BE320" s="180">
        <f>IF(N320="základní",J320,0)</f>
        <v>0</v>
      </c>
      <c r="BF320" s="180">
        <f>IF(N320="snížená",J320,0)</f>
        <v>0</v>
      </c>
      <c r="BG320" s="180">
        <f>IF(N320="zákl. přenesená",J320,0)</f>
        <v>0</v>
      </c>
      <c r="BH320" s="180">
        <f>IF(N320="sníž. přenesená",J320,0)</f>
        <v>0</v>
      </c>
      <c r="BI320" s="180">
        <f>IF(N320="nulová",J320,0)</f>
        <v>0</v>
      </c>
      <c r="BJ320" s="20" t="s">
        <v>77</v>
      </c>
      <c r="BK320" s="180">
        <f>ROUND(I320*H320,2)</f>
        <v>0</v>
      </c>
      <c r="BL320" s="20" t="s">
        <v>1228</v>
      </c>
      <c r="BM320" s="179" t="s">
        <v>2743</v>
      </c>
    </row>
    <row r="321" spans="1:65" s="2" customFormat="1" ht="11.25">
      <c r="A321" s="37"/>
      <c r="B321" s="38"/>
      <c r="C321" s="39"/>
      <c r="D321" s="181" t="s">
        <v>152</v>
      </c>
      <c r="E321" s="39"/>
      <c r="F321" s="182" t="s">
        <v>2435</v>
      </c>
      <c r="G321" s="39"/>
      <c r="H321" s="39"/>
      <c r="I321" s="183"/>
      <c r="J321" s="39"/>
      <c r="K321" s="39"/>
      <c r="L321" s="42"/>
      <c r="M321" s="184"/>
      <c r="N321" s="185"/>
      <c r="O321" s="67"/>
      <c r="P321" s="67"/>
      <c r="Q321" s="67"/>
      <c r="R321" s="67"/>
      <c r="S321" s="67"/>
      <c r="T321" s="68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T321" s="20" t="s">
        <v>152</v>
      </c>
      <c r="AU321" s="20" t="s">
        <v>79</v>
      </c>
    </row>
    <row r="322" spans="1:65" s="2" customFormat="1" ht="16.5" customHeight="1">
      <c r="A322" s="37"/>
      <c r="B322" s="38"/>
      <c r="C322" s="246" t="s">
        <v>1479</v>
      </c>
      <c r="D322" s="246" t="s">
        <v>381</v>
      </c>
      <c r="E322" s="247" t="s">
        <v>2744</v>
      </c>
      <c r="F322" s="248" t="s">
        <v>2745</v>
      </c>
      <c r="G322" s="249" t="s">
        <v>1847</v>
      </c>
      <c r="H322" s="250">
        <v>14</v>
      </c>
      <c r="I322" s="251"/>
      <c r="J322" s="252">
        <f>ROUND(I322*H322,2)</f>
        <v>0</v>
      </c>
      <c r="K322" s="248" t="s">
        <v>19</v>
      </c>
      <c r="L322" s="253"/>
      <c r="M322" s="254" t="s">
        <v>19</v>
      </c>
      <c r="N322" s="255" t="s">
        <v>40</v>
      </c>
      <c r="O322" s="67"/>
      <c r="P322" s="177">
        <f>O322*H322</f>
        <v>0</v>
      </c>
      <c r="Q322" s="177">
        <v>0</v>
      </c>
      <c r="R322" s="177">
        <f>Q322*H322</f>
        <v>0</v>
      </c>
      <c r="S322" s="177">
        <v>0</v>
      </c>
      <c r="T322" s="178">
        <f>S322*H322</f>
        <v>0</v>
      </c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R322" s="179" t="s">
        <v>2643</v>
      </c>
      <c r="AT322" s="179" t="s">
        <v>381</v>
      </c>
      <c r="AU322" s="179" t="s">
        <v>79</v>
      </c>
      <c r="AY322" s="20" t="s">
        <v>144</v>
      </c>
      <c r="BE322" s="180">
        <f>IF(N322="základní",J322,0)</f>
        <v>0</v>
      </c>
      <c r="BF322" s="180">
        <f>IF(N322="snížená",J322,0)</f>
        <v>0</v>
      </c>
      <c r="BG322" s="180">
        <f>IF(N322="zákl. přenesená",J322,0)</f>
        <v>0</v>
      </c>
      <c r="BH322" s="180">
        <f>IF(N322="sníž. přenesená",J322,0)</f>
        <v>0</v>
      </c>
      <c r="BI322" s="180">
        <f>IF(N322="nulová",J322,0)</f>
        <v>0</v>
      </c>
      <c r="BJ322" s="20" t="s">
        <v>77</v>
      </c>
      <c r="BK322" s="180">
        <f>ROUND(I322*H322,2)</f>
        <v>0</v>
      </c>
      <c r="BL322" s="20" t="s">
        <v>1228</v>
      </c>
      <c r="BM322" s="179" t="s">
        <v>2746</v>
      </c>
    </row>
    <row r="323" spans="1:65" s="2" customFormat="1" ht="11.25">
      <c r="A323" s="37"/>
      <c r="B323" s="38"/>
      <c r="C323" s="39"/>
      <c r="D323" s="181" t="s">
        <v>152</v>
      </c>
      <c r="E323" s="39"/>
      <c r="F323" s="182" t="s">
        <v>2745</v>
      </c>
      <c r="G323" s="39"/>
      <c r="H323" s="39"/>
      <c r="I323" s="183"/>
      <c r="J323" s="39"/>
      <c r="K323" s="39"/>
      <c r="L323" s="42"/>
      <c r="M323" s="184"/>
      <c r="N323" s="185"/>
      <c r="O323" s="67"/>
      <c r="P323" s="67"/>
      <c r="Q323" s="67"/>
      <c r="R323" s="67"/>
      <c r="S323" s="67"/>
      <c r="T323" s="68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T323" s="20" t="s">
        <v>152</v>
      </c>
      <c r="AU323" s="20" t="s">
        <v>79</v>
      </c>
    </row>
    <row r="324" spans="1:65" s="2" customFormat="1" ht="24.2" customHeight="1">
      <c r="A324" s="37"/>
      <c r="B324" s="38"/>
      <c r="C324" s="168" t="s">
        <v>1486</v>
      </c>
      <c r="D324" s="168" t="s">
        <v>145</v>
      </c>
      <c r="E324" s="169" t="s">
        <v>2742</v>
      </c>
      <c r="F324" s="170" t="s">
        <v>2435</v>
      </c>
      <c r="G324" s="171" t="s">
        <v>492</v>
      </c>
      <c r="H324" s="172">
        <v>22</v>
      </c>
      <c r="I324" s="173"/>
      <c r="J324" s="174">
        <f>ROUND(I324*H324,2)</f>
        <v>0</v>
      </c>
      <c r="K324" s="170" t="s">
        <v>19</v>
      </c>
      <c r="L324" s="42"/>
      <c r="M324" s="175" t="s">
        <v>19</v>
      </c>
      <c r="N324" s="176" t="s">
        <v>40</v>
      </c>
      <c r="O324" s="67"/>
      <c r="P324" s="177">
        <f>O324*H324</f>
        <v>0</v>
      </c>
      <c r="Q324" s="177">
        <v>0</v>
      </c>
      <c r="R324" s="177">
        <f>Q324*H324</f>
        <v>0</v>
      </c>
      <c r="S324" s="177">
        <v>0</v>
      </c>
      <c r="T324" s="178">
        <f>S324*H324</f>
        <v>0</v>
      </c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R324" s="179" t="s">
        <v>1228</v>
      </c>
      <c r="AT324" s="179" t="s">
        <v>145</v>
      </c>
      <c r="AU324" s="179" t="s">
        <v>79</v>
      </c>
      <c r="AY324" s="20" t="s">
        <v>144</v>
      </c>
      <c r="BE324" s="180">
        <f>IF(N324="základní",J324,0)</f>
        <v>0</v>
      </c>
      <c r="BF324" s="180">
        <f>IF(N324="snížená",J324,0)</f>
        <v>0</v>
      </c>
      <c r="BG324" s="180">
        <f>IF(N324="zákl. přenesená",J324,0)</f>
        <v>0</v>
      </c>
      <c r="BH324" s="180">
        <f>IF(N324="sníž. přenesená",J324,0)</f>
        <v>0</v>
      </c>
      <c r="BI324" s="180">
        <f>IF(N324="nulová",J324,0)</f>
        <v>0</v>
      </c>
      <c r="BJ324" s="20" t="s">
        <v>77</v>
      </c>
      <c r="BK324" s="180">
        <f>ROUND(I324*H324,2)</f>
        <v>0</v>
      </c>
      <c r="BL324" s="20" t="s">
        <v>1228</v>
      </c>
      <c r="BM324" s="179" t="s">
        <v>2747</v>
      </c>
    </row>
    <row r="325" spans="1:65" s="2" customFormat="1" ht="11.25">
      <c r="A325" s="37"/>
      <c r="B325" s="38"/>
      <c r="C325" s="39"/>
      <c r="D325" s="181" t="s">
        <v>152</v>
      </c>
      <c r="E325" s="39"/>
      <c r="F325" s="182" t="s">
        <v>2435</v>
      </c>
      <c r="G325" s="39"/>
      <c r="H325" s="39"/>
      <c r="I325" s="183"/>
      <c r="J325" s="39"/>
      <c r="K325" s="39"/>
      <c r="L325" s="42"/>
      <c r="M325" s="184"/>
      <c r="N325" s="185"/>
      <c r="O325" s="67"/>
      <c r="P325" s="67"/>
      <c r="Q325" s="67"/>
      <c r="R325" s="67"/>
      <c r="S325" s="67"/>
      <c r="T325" s="68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T325" s="20" t="s">
        <v>152</v>
      </c>
      <c r="AU325" s="20" t="s">
        <v>79</v>
      </c>
    </row>
    <row r="326" spans="1:65" s="2" customFormat="1" ht="16.5" customHeight="1">
      <c r="A326" s="37"/>
      <c r="B326" s="38"/>
      <c r="C326" s="246" t="s">
        <v>1493</v>
      </c>
      <c r="D326" s="246" t="s">
        <v>381</v>
      </c>
      <c r="E326" s="247" t="s">
        <v>2748</v>
      </c>
      <c r="F326" s="248" t="s">
        <v>2438</v>
      </c>
      <c r="G326" s="249" t="s">
        <v>492</v>
      </c>
      <c r="H326" s="250">
        <v>22</v>
      </c>
      <c r="I326" s="251"/>
      <c r="J326" s="252">
        <f>ROUND(I326*H326,2)</f>
        <v>0</v>
      </c>
      <c r="K326" s="248" t="s">
        <v>19</v>
      </c>
      <c r="L326" s="253"/>
      <c r="M326" s="254" t="s">
        <v>19</v>
      </c>
      <c r="N326" s="255" t="s">
        <v>40</v>
      </c>
      <c r="O326" s="67"/>
      <c r="P326" s="177">
        <f>O326*H326</f>
        <v>0</v>
      </c>
      <c r="Q326" s="177">
        <v>0</v>
      </c>
      <c r="R326" s="177">
        <f>Q326*H326</f>
        <v>0</v>
      </c>
      <c r="S326" s="177">
        <v>0</v>
      </c>
      <c r="T326" s="178">
        <f>S326*H326</f>
        <v>0</v>
      </c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R326" s="179" t="s">
        <v>2643</v>
      </c>
      <c r="AT326" s="179" t="s">
        <v>381</v>
      </c>
      <c r="AU326" s="179" t="s">
        <v>79</v>
      </c>
      <c r="AY326" s="20" t="s">
        <v>144</v>
      </c>
      <c r="BE326" s="180">
        <f>IF(N326="základní",J326,0)</f>
        <v>0</v>
      </c>
      <c r="BF326" s="180">
        <f>IF(N326="snížená",J326,0)</f>
        <v>0</v>
      </c>
      <c r="BG326" s="180">
        <f>IF(N326="zákl. přenesená",J326,0)</f>
        <v>0</v>
      </c>
      <c r="BH326" s="180">
        <f>IF(N326="sníž. přenesená",J326,0)</f>
        <v>0</v>
      </c>
      <c r="BI326" s="180">
        <f>IF(N326="nulová",J326,0)</f>
        <v>0</v>
      </c>
      <c r="BJ326" s="20" t="s">
        <v>77</v>
      </c>
      <c r="BK326" s="180">
        <f>ROUND(I326*H326,2)</f>
        <v>0</v>
      </c>
      <c r="BL326" s="20" t="s">
        <v>1228</v>
      </c>
      <c r="BM326" s="179" t="s">
        <v>2749</v>
      </c>
    </row>
    <row r="327" spans="1:65" s="2" customFormat="1" ht="11.25">
      <c r="A327" s="37"/>
      <c r="B327" s="38"/>
      <c r="C327" s="39"/>
      <c r="D327" s="181" t="s">
        <v>152</v>
      </c>
      <c r="E327" s="39"/>
      <c r="F327" s="182" t="s">
        <v>2438</v>
      </c>
      <c r="G327" s="39"/>
      <c r="H327" s="39"/>
      <c r="I327" s="183"/>
      <c r="J327" s="39"/>
      <c r="K327" s="39"/>
      <c r="L327" s="42"/>
      <c r="M327" s="184"/>
      <c r="N327" s="185"/>
      <c r="O327" s="67"/>
      <c r="P327" s="67"/>
      <c r="Q327" s="67"/>
      <c r="R327" s="67"/>
      <c r="S327" s="67"/>
      <c r="T327" s="68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T327" s="20" t="s">
        <v>152</v>
      </c>
      <c r="AU327" s="20" t="s">
        <v>79</v>
      </c>
    </row>
    <row r="328" spans="1:65" s="2" customFormat="1" ht="24.2" customHeight="1">
      <c r="A328" s="37"/>
      <c r="B328" s="38"/>
      <c r="C328" s="168" t="s">
        <v>1500</v>
      </c>
      <c r="D328" s="168" t="s">
        <v>145</v>
      </c>
      <c r="E328" s="169" t="s">
        <v>2750</v>
      </c>
      <c r="F328" s="170" t="s">
        <v>2441</v>
      </c>
      <c r="G328" s="171" t="s">
        <v>492</v>
      </c>
      <c r="H328" s="172">
        <v>6</v>
      </c>
      <c r="I328" s="173"/>
      <c r="J328" s="174">
        <f>ROUND(I328*H328,2)</f>
        <v>0</v>
      </c>
      <c r="K328" s="170" t="s">
        <v>19</v>
      </c>
      <c r="L328" s="42"/>
      <c r="M328" s="175" t="s">
        <v>19</v>
      </c>
      <c r="N328" s="176" t="s">
        <v>40</v>
      </c>
      <c r="O328" s="67"/>
      <c r="P328" s="177">
        <f>O328*H328</f>
        <v>0</v>
      </c>
      <c r="Q328" s="177">
        <v>0</v>
      </c>
      <c r="R328" s="177">
        <f>Q328*H328</f>
        <v>0</v>
      </c>
      <c r="S328" s="177">
        <v>0</v>
      </c>
      <c r="T328" s="178">
        <f>S328*H328</f>
        <v>0</v>
      </c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R328" s="179" t="s">
        <v>1228</v>
      </c>
      <c r="AT328" s="179" t="s">
        <v>145</v>
      </c>
      <c r="AU328" s="179" t="s">
        <v>79</v>
      </c>
      <c r="AY328" s="20" t="s">
        <v>144</v>
      </c>
      <c r="BE328" s="180">
        <f>IF(N328="základní",J328,0)</f>
        <v>0</v>
      </c>
      <c r="BF328" s="180">
        <f>IF(N328="snížená",J328,0)</f>
        <v>0</v>
      </c>
      <c r="BG328" s="180">
        <f>IF(N328="zákl. přenesená",J328,0)</f>
        <v>0</v>
      </c>
      <c r="BH328" s="180">
        <f>IF(N328="sníž. přenesená",J328,0)</f>
        <v>0</v>
      </c>
      <c r="BI328" s="180">
        <f>IF(N328="nulová",J328,0)</f>
        <v>0</v>
      </c>
      <c r="BJ328" s="20" t="s">
        <v>77</v>
      </c>
      <c r="BK328" s="180">
        <f>ROUND(I328*H328,2)</f>
        <v>0</v>
      </c>
      <c r="BL328" s="20" t="s">
        <v>1228</v>
      </c>
      <c r="BM328" s="179" t="s">
        <v>2751</v>
      </c>
    </row>
    <row r="329" spans="1:65" s="2" customFormat="1" ht="19.5">
      <c r="A329" s="37"/>
      <c r="B329" s="38"/>
      <c r="C329" s="39"/>
      <c r="D329" s="181" t="s">
        <v>152</v>
      </c>
      <c r="E329" s="39"/>
      <c r="F329" s="182" t="s">
        <v>2441</v>
      </c>
      <c r="G329" s="39"/>
      <c r="H329" s="39"/>
      <c r="I329" s="183"/>
      <c r="J329" s="39"/>
      <c r="K329" s="39"/>
      <c r="L329" s="42"/>
      <c r="M329" s="184"/>
      <c r="N329" s="185"/>
      <c r="O329" s="67"/>
      <c r="P329" s="67"/>
      <c r="Q329" s="67"/>
      <c r="R329" s="67"/>
      <c r="S329" s="67"/>
      <c r="T329" s="68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T329" s="20" t="s">
        <v>152</v>
      </c>
      <c r="AU329" s="20" t="s">
        <v>79</v>
      </c>
    </row>
    <row r="330" spans="1:65" s="2" customFormat="1" ht="16.5" customHeight="1">
      <c r="A330" s="37"/>
      <c r="B330" s="38"/>
      <c r="C330" s="246" t="s">
        <v>1506</v>
      </c>
      <c r="D330" s="246" t="s">
        <v>381</v>
      </c>
      <c r="E330" s="247" t="s">
        <v>2752</v>
      </c>
      <c r="F330" s="248" t="s">
        <v>2444</v>
      </c>
      <c r="G330" s="249" t="s">
        <v>492</v>
      </c>
      <c r="H330" s="250">
        <v>6</v>
      </c>
      <c r="I330" s="251"/>
      <c r="J330" s="252">
        <f>ROUND(I330*H330,2)</f>
        <v>0</v>
      </c>
      <c r="K330" s="248" t="s">
        <v>19</v>
      </c>
      <c r="L330" s="253"/>
      <c r="M330" s="254" t="s">
        <v>19</v>
      </c>
      <c r="N330" s="255" t="s">
        <v>40</v>
      </c>
      <c r="O330" s="67"/>
      <c r="P330" s="177">
        <f>O330*H330</f>
        <v>0</v>
      </c>
      <c r="Q330" s="177">
        <v>0</v>
      </c>
      <c r="R330" s="177">
        <f>Q330*H330</f>
        <v>0</v>
      </c>
      <c r="S330" s="177">
        <v>0</v>
      </c>
      <c r="T330" s="178">
        <f>S330*H330</f>
        <v>0</v>
      </c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R330" s="179" t="s">
        <v>2643</v>
      </c>
      <c r="AT330" s="179" t="s">
        <v>381</v>
      </c>
      <c r="AU330" s="179" t="s">
        <v>79</v>
      </c>
      <c r="AY330" s="20" t="s">
        <v>144</v>
      </c>
      <c r="BE330" s="180">
        <f>IF(N330="základní",J330,0)</f>
        <v>0</v>
      </c>
      <c r="BF330" s="180">
        <f>IF(N330="snížená",J330,0)</f>
        <v>0</v>
      </c>
      <c r="BG330" s="180">
        <f>IF(N330="zákl. přenesená",J330,0)</f>
        <v>0</v>
      </c>
      <c r="BH330" s="180">
        <f>IF(N330="sníž. přenesená",J330,0)</f>
        <v>0</v>
      </c>
      <c r="BI330" s="180">
        <f>IF(N330="nulová",J330,0)</f>
        <v>0</v>
      </c>
      <c r="BJ330" s="20" t="s">
        <v>77</v>
      </c>
      <c r="BK330" s="180">
        <f>ROUND(I330*H330,2)</f>
        <v>0</v>
      </c>
      <c r="BL330" s="20" t="s">
        <v>1228</v>
      </c>
      <c r="BM330" s="179" t="s">
        <v>2753</v>
      </c>
    </row>
    <row r="331" spans="1:65" s="2" customFormat="1" ht="11.25">
      <c r="A331" s="37"/>
      <c r="B331" s="38"/>
      <c r="C331" s="39"/>
      <c r="D331" s="181" t="s">
        <v>152</v>
      </c>
      <c r="E331" s="39"/>
      <c r="F331" s="182" t="s">
        <v>2444</v>
      </c>
      <c r="G331" s="39"/>
      <c r="H331" s="39"/>
      <c r="I331" s="183"/>
      <c r="J331" s="39"/>
      <c r="K331" s="39"/>
      <c r="L331" s="42"/>
      <c r="M331" s="184"/>
      <c r="N331" s="185"/>
      <c r="O331" s="67"/>
      <c r="P331" s="67"/>
      <c r="Q331" s="67"/>
      <c r="R331" s="67"/>
      <c r="S331" s="67"/>
      <c r="T331" s="68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T331" s="20" t="s">
        <v>152</v>
      </c>
      <c r="AU331" s="20" t="s">
        <v>79</v>
      </c>
    </row>
    <row r="332" spans="1:65" s="2" customFormat="1" ht="24.2" customHeight="1">
      <c r="A332" s="37"/>
      <c r="B332" s="38"/>
      <c r="C332" s="168" t="s">
        <v>1511</v>
      </c>
      <c r="D332" s="168" t="s">
        <v>145</v>
      </c>
      <c r="E332" s="169" t="s">
        <v>2750</v>
      </c>
      <c r="F332" s="170" t="s">
        <v>2441</v>
      </c>
      <c r="G332" s="171" t="s">
        <v>492</v>
      </c>
      <c r="H332" s="172">
        <v>1</v>
      </c>
      <c r="I332" s="173"/>
      <c r="J332" s="174">
        <f>ROUND(I332*H332,2)</f>
        <v>0</v>
      </c>
      <c r="K332" s="170" t="s">
        <v>19</v>
      </c>
      <c r="L332" s="42"/>
      <c r="M332" s="175" t="s">
        <v>19</v>
      </c>
      <c r="N332" s="176" t="s">
        <v>40</v>
      </c>
      <c r="O332" s="67"/>
      <c r="P332" s="177">
        <f>O332*H332</f>
        <v>0</v>
      </c>
      <c r="Q332" s="177">
        <v>0</v>
      </c>
      <c r="R332" s="177">
        <f>Q332*H332</f>
        <v>0</v>
      </c>
      <c r="S332" s="177">
        <v>0</v>
      </c>
      <c r="T332" s="178">
        <f>S332*H332</f>
        <v>0</v>
      </c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R332" s="179" t="s">
        <v>1228</v>
      </c>
      <c r="AT332" s="179" t="s">
        <v>145</v>
      </c>
      <c r="AU332" s="179" t="s">
        <v>79</v>
      </c>
      <c r="AY332" s="20" t="s">
        <v>144</v>
      </c>
      <c r="BE332" s="180">
        <f>IF(N332="základní",J332,0)</f>
        <v>0</v>
      </c>
      <c r="BF332" s="180">
        <f>IF(N332="snížená",J332,0)</f>
        <v>0</v>
      </c>
      <c r="BG332" s="180">
        <f>IF(N332="zákl. přenesená",J332,0)</f>
        <v>0</v>
      </c>
      <c r="BH332" s="180">
        <f>IF(N332="sníž. přenesená",J332,0)</f>
        <v>0</v>
      </c>
      <c r="BI332" s="180">
        <f>IF(N332="nulová",J332,0)</f>
        <v>0</v>
      </c>
      <c r="BJ332" s="20" t="s">
        <v>77</v>
      </c>
      <c r="BK332" s="180">
        <f>ROUND(I332*H332,2)</f>
        <v>0</v>
      </c>
      <c r="BL332" s="20" t="s">
        <v>1228</v>
      </c>
      <c r="BM332" s="179" t="s">
        <v>2754</v>
      </c>
    </row>
    <row r="333" spans="1:65" s="2" customFormat="1" ht="19.5">
      <c r="A333" s="37"/>
      <c r="B333" s="38"/>
      <c r="C333" s="39"/>
      <c r="D333" s="181" t="s">
        <v>152</v>
      </c>
      <c r="E333" s="39"/>
      <c r="F333" s="182" t="s">
        <v>2441</v>
      </c>
      <c r="G333" s="39"/>
      <c r="H333" s="39"/>
      <c r="I333" s="183"/>
      <c r="J333" s="39"/>
      <c r="K333" s="39"/>
      <c r="L333" s="42"/>
      <c r="M333" s="184"/>
      <c r="N333" s="185"/>
      <c r="O333" s="67"/>
      <c r="P333" s="67"/>
      <c r="Q333" s="67"/>
      <c r="R333" s="67"/>
      <c r="S333" s="67"/>
      <c r="T333" s="68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T333" s="20" t="s">
        <v>152</v>
      </c>
      <c r="AU333" s="20" t="s">
        <v>79</v>
      </c>
    </row>
    <row r="334" spans="1:65" s="2" customFormat="1" ht="16.5" customHeight="1">
      <c r="A334" s="37"/>
      <c r="B334" s="38"/>
      <c r="C334" s="246" t="s">
        <v>1518</v>
      </c>
      <c r="D334" s="246" t="s">
        <v>381</v>
      </c>
      <c r="E334" s="247" t="s">
        <v>2755</v>
      </c>
      <c r="F334" s="248" t="s">
        <v>2756</v>
      </c>
      <c r="G334" s="249" t="s">
        <v>492</v>
      </c>
      <c r="H334" s="250">
        <v>1</v>
      </c>
      <c r="I334" s="251"/>
      <c r="J334" s="252">
        <f>ROUND(I334*H334,2)</f>
        <v>0</v>
      </c>
      <c r="K334" s="248" t="s">
        <v>19</v>
      </c>
      <c r="L334" s="253"/>
      <c r="M334" s="254" t="s">
        <v>19</v>
      </c>
      <c r="N334" s="255" t="s">
        <v>40</v>
      </c>
      <c r="O334" s="67"/>
      <c r="P334" s="177">
        <f>O334*H334</f>
        <v>0</v>
      </c>
      <c r="Q334" s="177">
        <v>0</v>
      </c>
      <c r="R334" s="177">
        <f>Q334*H334</f>
        <v>0</v>
      </c>
      <c r="S334" s="177">
        <v>0</v>
      </c>
      <c r="T334" s="178">
        <f>S334*H334</f>
        <v>0</v>
      </c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R334" s="179" t="s">
        <v>2643</v>
      </c>
      <c r="AT334" s="179" t="s">
        <v>381</v>
      </c>
      <c r="AU334" s="179" t="s">
        <v>79</v>
      </c>
      <c r="AY334" s="20" t="s">
        <v>144</v>
      </c>
      <c r="BE334" s="180">
        <f>IF(N334="základní",J334,0)</f>
        <v>0</v>
      </c>
      <c r="BF334" s="180">
        <f>IF(N334="snížená",J334,0)</f>
        <v>0</v>
      </c>
      <c r="BG334" s="180">
        <f>IF(N334="zákl. přenesená",J334,0)</f>
        <v>0</v>
      </c>
      <c r="BH334" s="180">
        <f>IF(N334="sníž. přenesená",J334,0)</f>
        <v>0</v>
      </c>
      <c r="BI334" s="180">
        <f>IF(N334="nulová",J334,0)</f>
        <v>0</v>
      </c>
      <c r="BJ334" s="20" t="s">
        <v>77</v>
      </c>
      <c r="BK334" s="180">
        <f>ROUND(I334*H334,2)</f>
        <v>0</v>
      </c>
      <c r="BL334" s="20" t="s">
        <v>1228</v>
      </c>
      <c r="BM334" s="179" t="s">
        <v>2757</v>
      </c>
    </row>
    <row r="335" spans="1:65" s="2" customFormat="1" ht="11.25">
      <c r="A335" s="37"/>
      <c r="B335" s="38"/>
      <c r="C335" s="39"/>
      <c r="D335" s="181" t="s">
        <v>152</v>
      </c>
      <c r="E335" s="39"/>
      <c r="F335" s="182" t="s">
        <v>2756</v>
      </c>
      <c r="G335" s="39"/>
      <c r="H335" s="39"/>
      <c r="I335" s="183"/>
      <c r="J335" s="39"/>
      <c r="K335" s="39"/>
      <c r="L335" s="42"/>
      <c r="M335" s="184"/>
      <c r="N335" s="185"/>
      <c r="O335" s="67"/>
      <c r="P335" s="67"/>
      <c r="Q335" s="67"/>
      <c r="R335" s="67"/>
      <c r="S335" s="67"/>
      <c r="T335" s="68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T335" s="20" t="s">
        <v>152</v>
      </c>
      <c r="AU335" s="20" t="s">
        <v>79</v>
      </c>
    </row>
    <row r="336" spans="1:65" s="2" customFormat="1" ht="24.2" customHeight="1">
      <c r="A336" s="37"/>
      <c r="B336" s="38"/>
      <c r="C336" s="168" t="s">
        <v>1524</v>
      </c>
      <c r="D336" s="168" t="s">
        <v>145</v>
      </c>
      <c r="E336" s="169" t="s">
        <v>2750</v>
      </c>
      <c r="F336" s="170" t="s">
        <v>2441</v>
      </c>
      <c r="G336" s="171" t="s">
        <v>492</v>
      </c>
      <c r="H336" s="172">
        <v>4</v>
      </c>
      <c r="I336" s="173"/>
      <c r="J336" s="174">
        <f>ROUND(I336*H336,2)</f>
        <v>0</v>
      </c>
      <c r="K336" s="170" t="s">
        <v>19</v>
      </c>
      <c r="L336" s="42"/>
      <c r="M336" s="175" t="s">
        <v>19</v>
      </c>
      <c r="N336" s="176" t="s">
        <v>40</v>
      </c>
      <c r="O336" s="67"/>
      <c r="P336" s="177">
        <f>O336*H336</f>
        <v>0</v>
      </c>
      <c r="Q336" s="177">
        <v>0</v>
      </c>
      <c r="R336" s="177">
        <f>Q336*H336</f>
        <v>0</v>
      </c>
      <c r="S336" s="177">
        <v>0</v>
      </c>
      <c r="T336" s="178">
        <f>S336*H336</f>
        <v>0</v>
      </c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R336" s="179" t="s">
        <v>1228</v>
      </c>
      <c r="AT336" s="179" t="s">
        <v>145</v>
      </c>
      <c r="AU336" s="179" t="s">
        <v>79</v>
      </c>
      <c r="AY336" s="20" t="s">
        <v>144</v>
      </c>
      <c r="BE336" s="180">
        <f>IF(N336="základní",J336,0)</f>
        <v>0</v>
      </c>
      <c r="BF336" s="180">
        <f>IF(N336="snížená",J336,0)</f>
        <v>0</v>
      </c>
      <c r="BG336" s="180">
        <f>IF(N336="zákl. přenesená",J336,0)</f>
        <v>0</v>
      </c>
      <c r="BH336" s="180">
        <f>IF(N336="sníž. přenesená",J336,0)</f>
        <v>0</v>
      </c>
      <c r="BI336" s="180">
        <f>IF(N336="nulová",J336,0)</f>
        <v>0</v>
      </c>
      <c r="BJ336" s="20" t="s">
        <v>77</v>
      </c>
      <c r="BK336" s="180">
        <f>ROUND(I336*H336,2)</f>
        <v>0</v>
      </c>
      <c r="BL336" s="20" t="s">
        <v>1228</v>
      </c>
      <c r="BM336" s="179" t="s">
        <v>2758</v>
      </c>
    </row>
    <row r="337" spans="1:65" s="2" customFormat="1" ht="19.5">
      <c r="A337" s="37"/>
      <c r="B337" s="38"/>
      <c r="C337" s="39"/>
      <c r="D337" s="181" t="s">
        <v>152</v>
      </c>
      <c r="E337" s="39"/>
      <c r="F337" s="182" t="s">
        <v>2441</v>
      </c>
      <c r="G337" s="39"/>
      <c r="H337" s="39"/>
      <c r="I337" s="183"/>
      <c r="J337" s="39"/>
      <c r="K337" s="39"/>
      <c r="L337" s="42"/>
      <c r="M337" s="184"/>
      <c r="N337" s="185"/>
      <c r="O337" s="67"/>
      <c r="P337" s="67"/>
      <c r="Q337" s="67"/>
      <c r="R337" s="67"/>
      <c r="S337" s="67"/>
      <c r="T337" s="68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T337" s="20" t="s">
        <v>152</v>
      </c>
      <c r="AU337" s="20" t="s">
        <v>79</v>
      </c>
    </row>
    <row r="338" spans="1:65" s="2" customFormat="1" ht="21.75" customHeight="1">
      <c r="A338" s="37"/>
      <c r="B338" s="38"/>
      <c r="C338" s="246" t="s">
        <v>1531</v>
      </c>
      <c r="D338" s="246" t="s">
        <v>381</v>
      </c>
      <c r="E338" s="247" t="s">
        <v>2759</v>
      </c>
      <c r="F338" s="248" t="s">
        <v>2760</v>
      </c>
      <c r="G338" s="249" t="s">
        <v>492</v>
      </c>
      <c r="H338" s="250">
        <v>4</v>
      </c>
      <c r="I338" s="251"/>
      <c r="J338" s="252">
        <f>ROUND(I338*H338,2)</f>
        <v>0</v>
      </c>
      <c r="K338" s="248" t="s">
        <v>19</v>
      </c>
      <c r="L338" s="253"/>
      <c r="M338" s="254" t="s">
        <v>19</v>
      </c>
      <c r="N338" s="255" t="s">
        <v>40</v>
      </c>
      <c r="O338" s="67"/>
      <c r="P338" s="177">
        <f>O338*H338</f>
        <v>0</v>
      </c>
      <c r="Q338" s="177">
        <v>0</v>
      </c>
      <c r="R338" s="177">
        <f>Q338*H338</f>
        <v>0</v>
      </c>
      <c r="S338" s="177">
        <v>0</v>
      </c>
      <c r="T338" s="178">
        <f>S338*H338</f>
        <v>0</v>
      </c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R338" s="179" t="s">
        <v>2643</v>
      </c>
      <c r="AT338" s="179" t="s">
        <v>381</v>
      </c>
      <c r="AU338" s="179" t="s">
        <v>79</v>
      </c>
      <c r="AY338" s="20" t="s">
        <v>144</v>
      </c>
      <c r="BE338" s="180">
        <f>IF(N338="základní",J338,0)</f>
        <v>0</v>
      </c>
      <c r="BF338" s="180">
        <f>IF(N338="snížená",J338,0)</f>
        <v>0</v>
      </c>
      <c r="BG338" s="180">
        <f>IF(N338="zákl. přenesená",J338,0)</f>
        <v>0</v>
      </c>
      <c r="BH338" s="180">
        <f>IF(N338="sníž. přenesená",J338,0)</f>
        <v>0</v>
      </c>
      <c r="BI338" s="180">
        <f>IF(N338="nulová",J338,0)</f>
        <v>0</v>
      </c>
      <c r="BJ338" s="20" t="s">
        <v>77</v>
      </c>
      <c r="BK338" s="180">
        <f>ROUND(I338*H338,2)</f>
        <v>0</v>
      </c>
      <c r="BL338" s="20" t="s">
        <v>1228</v>
      </c>
      <c r="BM338" s="179" t="s">
        <v>2761</v>
      </c>
    </row>
    <row r="339" spans="1:65" s="2" customFormat="1" ht="11.25">
      <c r="A339" s="37"/>
      <c r="B339" s="38"/>
      <c r="C339" s="39"/>
      <c r="D339" s="181" t="s">
        <v>152</v>
      </c>
      <c r="E339" s="39"/>
      <c r="F339" s="182" t="s">
        <v>2760</v>
      </c>
      <c r="G339" s="39"/>
      <c r="H339" s="39"/>
      <c r="I339" s="183"/>
      <c r="J339" s="39"/>
      <c r="K339" s="39"/>
      <c r="L339" s="42"/>
      <c r="M339" s="184"/>
      <c r="N339" s="185"/>
      <c r="O339" s="67"/>
      <c r="P339" s="67"/>
      <c r="Q339" s="67"/>
      <c r="R339" s="67"/>
      <c r="S339" s="67"/>
      <c r="T339" s="68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T339" s="20" t="s">
        <v>152</v>
      </c>
      <c r="AU339" s="20" t="s">
        <v>79</v>
      </c>
    </row>
    <row r="340" spans="1:65" s="2" customFormat="1" ht="24.2" customHeight="1">
      <c r="A340" s="37"/>
      <c r="B340" s="38"/>
      <c r="C340" s="168" t="s">
        <v>1537</v>
      </c>
      <c r="D340" s="168" t="s">
        <v>145</v>
      </c>
      <c r="E340" s="169" t="s">
        <v>2762</v>
      </c>
      <c r="F340" s="170" t="s">
        <v>2441</v>
      </c>
      <c r="G340" s="171" t="s">
        <v>492</v>
      </c>
      <c r="H340" s="172">
        <v>28</v>
      </c>
      <c r="I340" s="173"/>
      <c r="J340" s="174">
        <f>ROUND(I340*H340,2)</f>
        <v>0</v>
      </c>
      <c r="K340" s="170" t="s">
        <v>19</v>
      </c>
      <c r="L340" s="42"/>
      <c r="M340" s="175" t="s">
        <v>19</v>
      </c>
      <c r="N340" s="176" t="s">
        <v>40</v>
      </c>
      <c r="O340" s="67"/>
      <c r="P340" s="177">
        <f>O340*H340</f>
        <v>0</v>
      </c>
      <c r="Q340" s="177">
        <v>0</v>
      </c>
      <c r="R340" s="177">
        <f>Q340*H340</f>
        <v>0</v>
      </c>
      <c r="S340" s="177">
        <v>0</v>
      </c>
      <c r="T340" s="178">
        <f>S340*H340</f>
        <v>0</v>
      </c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R340" s="179" t="s">
        <v>1228</v>
      </c>
      <c r="AT340" s="179" t="s">
        <v>145</v>
      </c>
      <c r="AU340" s="179" t="s">
        <v>79</v>
      </c>
      <c r="AY340" s="20" t="s">
        <v>144</v>
      </c>
      <c r="BE340" s="180">
        <f>IF(N340="základní",J340,0)</f>
        <v>0</v>
      </c>
      <c r="BF340" s="180">
        <f>IF(N340="snížená",J340,0)</f>
        <v>0</v>
      </c>
      <c r="BG340" s="180">
        <f>IF(N340="zákl. přenesená",J340,0)</f>
        <v>0</v>
      </c>
      <c r="BH340" s="180">
        <f>IF(N340="sníž. přenesená",J340,0)</f>
        <v>0</v>
      </c>
      <c r="BI340" s="180">
        <f>IF(N340="nulová",J340,0)</f>
        <v>0</v>
      </c>
      <c r="BJ340" s="20" t="s">
        <v>77</v>
      </c>
      <c r="BK340" s="180">
        <f>ROUND(I340*H340,2)</f>
        <v>0</v>
      </c>
      <c r="BL340" s="20" t="s">
        <v>1228</v>
      </c>
      <c r="BM340" s="179" t="s">
        <v>2763</v>
      </c>
    </row>
    <row r="341" spans="1:65" s="2" customFormat="1" ht="19.5">
      <c r="A341" s="37"/>
      <c r="B341" s="38"/>
      <c r="C341" s="39"/>
      <c r="D341" s="181" t="s">
        <v>152</v>
      </c>
      <c r="E341" s="39"/>
      <c r="F341" s="182" t="s">
        <v>2441</v>
      </c>
      <c r="G341" s="39"/>
      <c r="H341" s="39"/>
      <c r="I341" s="183"/>
      <c r="J341" s="39"/>
      <c r="K341" s="39"/>
      <c r="L341" s="42"/>
      <c r="M341" s="184"/>
      <c r="N341" s="185"/>
      <c r="O341" s="67"/>
      <c r="P341" s="67"/>
      <c r="Q341" s="67"/>
      <c r="R341" s="67"/>
      <c r="S341" s="67"/>
      <c r="T341" s="68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T341" s="20" t="s">
        <v>152</v>
      </c>
      <c r="AU341" s="20" t="s">
        <v>79</v>
      </c>
    </row>
    <row r="342" spans="1:65" s="2" customFormat="1" ht="24.2" customHeight="1">
      <c r="A342" s="37"/>
      <c r="B342" s="38"/>
      <c r="C342" s="246" t="s">
        <v>1544</v>
      </c>
      <c r="D342" s="246" t="s">
        <v>381</v>
      </c>
      <c r="E342" s="247" t="s">
        <v>2764</v>
      </c>
      <c r="F342" s="248" t="s">
        <v>2765</v>
      </c>
      <c r="G342" s="249" t="s">
        <v>492</v>
      </c>
      <c r="H342" s="250">
        <v>12</v>
      </c>
      <c r="I342" s="251"/>
      <c r="J342" s="252">
        <f>ROUND(I342*H342,2)</f>
        <v>0</v>
      </c>
      <c r="K342" s="248" t="s">
        <v>19</v>
      </c>
      <c r="L342" s="253"/>
      <c r="M342" s="254" t="s">
        <v>19</v>
      </c>
      <c r="N342" s="255" t="s">
        <v>40</v>
      </c>
      <c r="O342" s="67"/>
      <c r="P342" s="177">
        <f>O342*H342</f>
        <v>0</v>
      </c>
      <c r="Q342" s="177">
        <v>0</v>
      </c>
      <c r="R342" s="177">
        <f>Q342*H342</f>
        <v>0</v>
      </c>
      <c r="S342" s="177">
        <v>0</v>
      </c>
      <c r="T342" s="178">
        <f>S342*H342</f>
        <v>0</v>
      </c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R342" s="179" t="s">
        <v>2643</v>
      </c>
      <c r="AT342" s="179" t="s">
        <v>381</v>
      </c>
      <c r="AU342" s="179" t="s">
        <v>79</v>
      </c>
      <c r="AY342" s="20" t="s">
        <v>144</v>
      </c>
      <c r="BE342" s="180">
        <f>IF(N342="základní",J342,0)</f>
        <v>0</v>
      </c>
      <c r="BF342" s="180">
        <f>IF(N342="snížená",J342,0)</f>
        <v>0</v>
      </c>
      <c r="BG342" s="180">
        <f>IF(N342="zákl. přenesená",J342,0)</f>
        <v>0</v>
      </c>
      <c r="BH342" s="180">
        <f>IF(N342="sníž. přenesená",J342,0)</f>
        <v>0</v>
      </c>
      <c r="BI342" s="180">
        <f>IF(N342="nulová",J342,0)</f>
        <v>0</v>
      </c>
      <c r="BJ342" s="20" t="s">
        <v>77</v>
      </c>
      <c r="BK342" s="180">
        <f>ROUND(I342*H342,2)</f>
        <v>0</v>
      </c>
      <c r="BL342" s="20" t="s">
        <v>1228</v>
      </c>
      <c r="BM342" s="179" t="s">
        <v>2766</v>
      </c>
    </row>
    <row r="343" spans="1:65" s="2" customFormat="1" ht="11.25">
      <c r="A343" s="37"/>
      <c r="B343" s="38"/>
      <c r="C343" s="39"/>
      <c r="D343" s="181" t="s">
        <v>152</v>
      </c>
      <c r="E343" s="39"/>
      <c r="F343" s="182" t="s">
        <v>2765</v>
      </c>
      <c r="G343" s="39"/>
      <c r="H343" s="39"/>
      <c r="I343" s="183"/>
      <c r="J343" s="39"/>
      <c r="K343" s="39"/>
      <c r="L343" s="42"/>
      <c r="M343" s="184"/>
      <c r="N343" s="185"/>
      <c r="O343" s="67"/>
      <c r="P343" s="67"/>
      <c r="Q343" s="67"/>
      <c r="R343" s="67"/>
      <c r="S343" s="67"/>
      <c r="T343" s="68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T343" s="20" t="s">
        <v>152</v>
      </c>
      <c r="AU343" s="20" t="s">
        <v>79</v>
      </c>
    </row>
    <row r="344" spans="1:65" s="2" customFormat="1" ht="33" customHeight="1">
      <c r="A344" s="37"/>
      <c r="B344" s="38"/>
      <c r="C344" s="246" t="s">
        <v>1550</v>
      </c>
      <c r="D344" s="246" t="s">
        <v>381</v>
      </c>
      <c r="E344" s="247" t="s">
        <v>2767</v>
      </c>
      <c r="F344" s="248" t="s">
        <v>2768</v>
      </c>
      <c r="G344" s="249" t="s">
        <v>492</v>
      </c>
      <c r="H344" s="250">
        <v>16</v>
      </c>
      <c r="I344" s="251"/>
      <c r="J344" s="252">
        <f>ROUND(I344*H344,2)</f>
        <v>0</v>
      </c>
      <c r="K344" s="248" t="s">
        <v>19</v>
      </c>
      <c r="L344" s="253"/>
      <c r="M344" s="254" t="s">
        <v>19</v>
      </c>
      <c r="N344" s="255" t="s">
        <v>40</v>
      </c>
      <c r="O344" s="67"/>
      <c r="P344" s="177">
        <f>O344*H344</f>
        <v>0</v>
      </c>
      <c r="Q344" s="177">
        <v>0</v>
      </c>
      <c r="R344" s="177">
        <f>Q344*H344</f>
        <v>0</v>
      </c>
      <c r="S344" s="177">
        <v>0</v>
      </c>
      <c r="T344" s="178">
        <f>S344*H344</f>
        <v>0</v>
      </c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R344" s="179" t="s">
        <v>2643</v>
      </c>
      <c r="AT344" s="179" t="s">
        <v>381</v>
      </c>
      <c r="AU344" s="179" t="s">
        <v>79</v>
      </c>
      <c r="AY344" s="20" t="s">
        <v>144</v>
      </c>
      <c r="BE344" s="180">
        <f>IF(N344="základní",J344,0)</f>
        <v>0</v>
      </c>
      <c r="BF344" s="180">
        <f>IF(N344="snížená",J344,0)</f>
        <v>0</v>
      </c>
      <c r="BG344" s="180">
        <f>IF(N344="zákl. přenesená",J344,0)</f>
        <v>0</v>
      </c>
      <c r="BH344" s="180">
        <f>IF(N344="sníž. přenesená",J344,0)</f>
        <v>0</v>
      </c>
      <c r="BI344" s="180">
        <f>IF(N344="nulová",J344,0)</f>
        <v>0</v>
      </c>
      <c r="BJ344" s="20" t="s">
        <v>77</v>
      </c>
      <c r="BK344" s="180">
        <f>ROUND(I344*H344,2)</f>
        <v>0</v>
      </c>
      <c r="BL344" s="20" t="s">
        <v>1228</v>
      </c>
      <c r="BM344" s="179" t="s">
        <v>2769</v>
      </c>
    </row>
    <row r="345" spans="1:65" s="2" customFormat="1" ht="19.5">
      <c r="A345" s="37"/>
      <c r="B345" s="38"/>
      <c r="C345" s="39"/>
      <c r="D345" s="181" t="s">
        <v>152</v>
      </c>
      <c r="E345" s="39"/>
      <c r="F345" s="182" t="s">
        <v>2768</v>
      </c>
      <c r="G345" s="39"/>
      <c r="H345" s="39"/>
      <c r="I345" s="183"/>
      <c r="J345" s="39"/>
      <c r="K345" s="39"/>
      <c r="L345" s="42"/>
      <c r="M345" s="184"/>
      <c r="N345" s="185"/>
      <c r="O345" s="67"/>
      <c r="P345" s="67"/>
      <c r="Q345" s="67"/>
      <c r="R345" s="67"/>
      <c r="S345" s="67"/>
      <c r="T345" s="68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T345" s="20" t="s">
        <v>152</v>
      </c>
      <c r="AU345" s="20" t="s">
        <v>79</v>
      </c>
    </row>
    <row r="346" spans="1:65" s="2" customFormat="1" ht="24.2" customHeight="1">
      <c r="A346" s="37"/>
      <c r="B346" s="38"/>
      <c r="C346" s="168" t="s">
        <v>1556</v>
      </c>
      <c r="D346" s="168" t="s">
        <v>145</v>
      </c>
      <c r="E346" s="169" t="s">
        <v>2770</v>
      </c>
      <c r="F346" s="170" t="s">
        <v>2771</v>
      </c>
      <c r="G346" s="171" t="s">
        <v>492</v>
      </c>
      <c r="H346" s="172">
        <v>2</v>
      </c>
      <c r="I346" s="173"/>
      <c r="J346" s="174">
        <f>ROUND(I346*H346,2)</f>
        <v>0</v>
      </c>
      <c r="K346" s="170" t="s">
        <v>19</v>
      </c>
      <c r="L346" s="42"/>
      <c r="M346" s="175" t="s">
        <v>19</v>
      </c>
      <c r="N346" s="176" t="s">
        <v>40</v>
      </c>
      <c r="O346" s="67"/>
      <c r="P346" s="177">
        <f>O346*H346</f>
        <v>0</v>
      </c>
      <c r="Q346" s="177">
        <v>0</v>
      </c>
      <c r="R346" s="177">
        <f>Q346*H346</f>
        <v>0</v>
      </c>
      <c r="S346" s="177">
        <v>0</v>
      </c>
      <c r="T346" s="178">
        <f>S346*H346</f>
        <v>0</v>
      </c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R346" s="179" t="s">
        <v>1228</v>
      </c>
      <c r="AT346" s="179" t="s">
        <v>145</v>
      </c>
      <c r="AU346" s="179" t="s">
        <v>79</v>
      </c>
      <c r="AY346" s="20" t="s">
        <v>144</v>
      </c>
      <c r="BE346" s="180">
        <f>IF(N346="základní",J346,0)</f>
        <v>0</v>
      </c>
      <c r="BF346" s="180">
        <f>IF(N346="snížená",J346,0)</f>
        <v>0</v>
      </c>
      <c r="BG346" s="180">
        <f>IF(N346="zákl. přenesená",J346,0)</f>
        <v>0</v>
      </c>
      <c r="BH346" s="180">
        <f>IF(N346="sníž. přenesená",J346,0)</f>
        <v>0</v>
      </c>
      <c r="BI346" s="180">
        <f>IF(N346="nulová",J346,0)</f>
        <v>0</v>
      </c>
      <c r="BJ346" s="20" t="s">
        <v>77</v>
      </c>
      <c r="BK346" s="180">
        <f>ROUND(I346*H346,2)</f>
        <v>0</v>
      </c>
      <c r="BL346" s="20" t="s">
        <v>1228</v>
      </c>
      <c r="BM346" s="179" t="s">
        <v>2772</v>
      </c>
    </row>
    <row r="347" spans="1:65" s="2" customFormat="1" ht="19.5">
      <c r="A347" s="37"/>
      <c r="B347" s="38"/>
      <c r="C347" s="39"/>
      <c r="D347" s="181" t="s">
        <v>152</v>
      </c>
      <c r="E347" s="39"/>
      <c r="F347" s="182" t="s">
        <v>2771</v>
      </c>
      <c r="G347" s="39"/>
      <c r="H347" s="39"/>
      <c r="I347" s="183"/>
      <c r="J347" s="39"/>
      <c r="K347" s="39"/>
      <c r="L347" s="42"/>
      <c r="M347" s="184"/>
      <c r="N347" s="185"/>
      <c r="O347" s="67"/>
      <c r="P347" s="67"/>
      <c r="Q347" s="67"/>
      <c r="R347" s="67"/>
      <c r="S347" s="67"/>
      <c r="T347" s="68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T347" s="20" t="s">
        <v>152</v>
      </c>
      <c r="AU347" s="20" t="s">
        <v>79</v>
      </c>
    </row>
    <row r="348" spans="1:65" s="2" customFormat="1" ht="16.5" customHeight="1">
      <c r="A348" s="37"/>
      <c r="B348" s="38"/>
      <c r="C348" s="246" t="s">
        <v>1563</v>
      </c>
      <c r="D348" s="246" t="s">
        <v>381</v>
      </c>
      <c r="E348" s="247" t="s">
        <v>2773</v>
      </c>
      <c r="F348" s="248" t="s">
        <v>2774</v>
      </c>
      <c r="G348" s="249" t="s">
        <v>1847</v>
      </c>
      <c r="H348" s="250">
        <v>2</v>
      </c>
      <c r="I348" s="251"/>
      <c r="J348" s="252">
        <f>ROUND(I348*H348,2)</f>
        <v>0</v>
      </c>
      <c r="K348" s="248" t="s">
        <v>19</v>
      </c>
      <c r="L348" s="253"/>
      <c r="M348" s="254" t="s">
        <v>19</v>
      </c>
      <c r="N348" s="255" t="s">
        <v>40</v>
      </c>
      <c r="O348" s="67"/>
      <c r="P348" s="177">
        <f>O348*H348</f>
        <v>0</v>
      </c>
      <c r="Q348" s="177">
        <v>0</v>
      </c>
      <c r="R348" s="177">
        <f>Q348*H348</f>
        <v>0</v>
      </c>
      <c r="S348" s="177">
        <v>0</v>
      </c>
      <c r="T348" s="178">
        <f>S348*H348</f>
        <v>0</v>
      </c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R348" s="179" t="s">
        <v>2643</v>
      </c>
      <c r="AT348" s="179" t="s">
        <v>381</v>
      </c>
      <c r="AU348" s="179" t="s">
        <v>79</v>
      </c>
      <c r="AY348" s="20" t="s">
        <v>144</v>
      </c>
      <c r="BE348" s="180">
        <f>IF(N348="základní",J348,0)</f>
        <v>0</v>
      </c>
      <c r="BF348" s="180">
        <f>IF(N348="snížená",J348,0)</f>
        <v>0</v>
      </c>
      <c r="BG348" s="180">
        <f>IF(N348="zákl. přenesená",J348,0)</f>
        <v>0</v>
      </c>
      <c r="BH348" s="180">
        <f>IF(N348="sníž. přenesená",J348,0)</f>
        <v>0</v>
      </c>
      <c r="BI348" s="180">
        <f>IF(N348="nulová",J348,0)</f>
        <v>0</v>
      </c>
      <c r="BJ348" s="20" t="s">
        <v>77</v>
      </c>
      <c r="BK348" s="180">
        <f>ROUND(I348*H348,2)</f>
        <v>0</v>
      </c>
      <c r="BL348" s="20" t="s">
        <v>1228</v>
      </c>
      <c r="BM348" s="179" t="s">
        <v>2775</v>
      </c>
    </row>
    <row r="349" spans="1:65" s="2" customFormat="1" ht="11.25">
      <c r="A349" s="37"/>
      <c r="B349" s="38"/>
      <c r="C349" s="39"/>
      <c r="D349" s="181" t="s">
        <v>152</v>
      </c>
      <c r="E349" s="39"/>
      <c r="F349" s="182" t="s">
        <v>2774</v>
      </c>
      <c r="G349" s="39"/>
      <c r="H349" s="39"/>
      <c r="I349" s="183"/>
      <c r="J349" s="39"/>
      <c r="K349" s="39"/>
      <c r="L349" s="42"/>
      <c r="M349" s="184"/>
      <c r="N349" s="185"/>
      <c r="O349" s="67"/>
      <c r="P349" s="67"/>
      <c r="Q349" s="67"/>
      <c r="R349" s="67"/>
      <c r="S349" s="67"/>
      <c r="T349" s="68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T349" s="20" t="s">
        <v>152</v>
      </c>
      <c r="AU349" s="20" t="s">
        <v>79</v>
      </c>
    </row>
    <row r="350" spans="1:65" s="2" customFormat="1" ht="24.2" customHeight="1">
      <c r="A350" s="37"/>
      <c r="B350" s="38"/>
      <c r="C350" s="168" t="s">
        <v>1569</v>
      </c>
      <c r="D350" s="168" t="s">
        <v>145</v>
      </c>
      <c r="E350" s="169" t="s">
        <v>2776</v>
      </c>
      <c r="F350" s="170" t="s">
        <v>2777</v>
      </c>
      <c r="G350" s="171" t="s">
        <v>492</v>
      </c>
      <c r="H350" s="172">
        <v>4</v>
      </c>
      <c r="I350" s="173"/>
      <c r="J350" s="174">
        <f>ROUND(I350*H350,2)</f>
        <v>0</v>
      </c>
      <c r="K350" s="170" t="s">
        <v>19</v>
      </c>
      <c r="L350" s="42"/>
      <c r="M350" s="175" t="s">
        <v>19</v>
      </c>
      <c r="N350" s="176" t="s">
        <v>40</v>
      </c>
      <c r="O350" s="67"/>
      <c r="P350" s="177">
        <f>O350*H350</f>
        <v>0</v>
      </c>
      <c r="Q350" s="177">
        <v>0</v>
      </c>
      <c r="R350" s="177">
        <f>Q350*H350</f>
        <v>0</v>
      </c>
      <c r="S350" s="177">
        <v>0</v>
      </c>
      <c r="T350" s="178">
        <f>S350*H350</f>
        <v>0</v>
      </c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R350" s="179" t="s">
        <v>1228</v>
      </c>
      <c r="AT350" s="179" t="s">
        <v>145</v>
      </c>
      <c r="AU350" s="179" t="s">
        <v>79</v>
      </c>
      <c r="AY350" s="20" t="s">
        <v>144</v>
      </c>
      <c r="BE350" s="180">
        <f>IF(N350="základní",J350,0)</f>
        <v>0</v>
      </c>
      <c r="BF350" s="180">
        <f>IF(N350="snížená",J350,0)</f>
        <v>0</v>
      </c>
      <c r="BG350" s="180">
        <f>IF(N350="zákl. přenesená",J350,0)</f>
        <v>0</v>
      </c>
      <c r="BH350" s="180">
        <f>IF(N350="sníž. přenesená",J350,0)</f>
        <v>0</v>
      </c>
      <c r="BI350" s="180">
        <f>IF(N350="nulová",J350,0)</f>
        <v>0</v>
      </c>
      <c r="BJ350" s="20" t="s">
        <v>77</v>
      </c>
      <c r="BK350" s="180">
        <f>ROUND(I350*H350,2)</f>
        <v>0</v>
      </c>
      <c r="BL350" s="20" t="s">
        <v>1228</v>
      </c>
      <c r="BM350" s="179" t="s">
        <v>2778</v>
      </c>
    </row>
    <row r="351" spans="1:65" s="2" customFormat="1" ht="11.25">
      <c r="A351" s="37"/>
      <c r="B351" s="38"/>
      <c r="C351" s="39"/>
      <c r="D351" s="181" t="s">
        <v>152</v>
      </c>
      <c r="E351" s="39"/>
      <c r="F351" s="182" t="s">
        <v>2777</v>
      </c>
      <c r="G351" s="39"/>
      <c r="H351" s="39"/>
      <c r="I351" s="183"/>
      <c r="J351" s="39"/>
      <c r="K351" s="39"/>
      <c r="L351" s="42"/>
      <c r="M351" s="184"/>
      <c r="N351" s="185"/>
      <c r="O351" s="67"/>
      <c r="P351" s="67"/>
      <c r="Q351" s="67"/>
      <c r="R351" s="67"/>
      <c r="S351" s="67"/>
      <c r="T351" s="68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T351" s="20" t="s">
        <v>152</v>
      </c>
      <c r="AU351" s="20" t="s">
        <v>79</v>
      </c>
    </row>
    <row r="352" spans="1:65" s="2" customFormat="1" ht="21.75" customHeight="1">
      <c r="A352" s="37"/>
      <c r="B352" s="38"/>
      <c r="C352" s="246" t="s">
        <v>1575</v>
      </c>
      <c r="D352" s="246" t="s">
        <v>381</v>
      </c>
      <c r="E352" s="247" t="s">
        <v>2779</v>
      </c>
      <c r="F352" s="248" t="s">
        <v>2780</v>
      </c>
      <c r="G352" s="249" t="s">
        <v>492</v>
      </c>
      <c r="H352" s="250">
        <v>4</v>
      </c>
      <c r="I352" s="251"/>
      <c r="J352" s="252">
        <f>ROUND(I352*H352,2)</f>
        <v>0</v>
      </c>
      <c r="K352" s="248" t="s">
        <v>19</v>
      </c>
      <c r="L352" s="253"/>
      <c r="M352" s="254" t="s">
        <v>19</v>
      </c>
      <c r="N352" s="255" t="s">
        <v>40</v>
      </c>
      <c r="O352" s="67"/>
      <c r="P352" s="177">
        <f>O352*H352</f>
        <v>0</v>
      </c>
      <c r="Q352" s="177">
        <v>0</v>
      </c>
      <c r="R352" s="177">
        <f>Q352*H352</f>
        <v>0</v>
      </c>
      <c r="S352" s="177">
        <v>0</v>
      </c>
      <c r="T352" s="178">
        <f>S352*H352</f>
        <v>0</v>
      </c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R352" s="179" t="s">
        <v>2643</v>
      </c>
      <c r="AT352" s="179" t="s">
        <v>381</v>
      </c>
      <c r="AU352" s="179" t="s">
        <v>79</v>
      </c>
      <c r="AY352" s="20" t="s">
        <v>144</v>
      </c>
      <c r="BE352" s="180">
        <f>IF(N352="základní",J352,0)</f>
        <v>0</v>
      </c>
      <c r="BF352" s="180">
        <f>IF(N352="snížená",J352,0)</f>
        <v>0</v>
      </c>
      <c r="BG352" s="180">
        <f>IF(N352="zákl. přenesená",J352,0)</f>
        <v>0</v>
      </c>
      <c r="BH352" s="180">
        <f>IF(N352="sníž. přenesená",J352,0)</f>
        <v>0</v>
      </c>
      <c r="BI352" s="180">
        <f>IF(N352="nulová",J352,0)</f>
        <v>0</v>
      </c>
      <c r="BJ352" s="20" t="s">
        <v>77</v>
      </c>
      <c r="BK352" s="180">
        <f>ROUND(I352*H352,2)</f>
        <v>0</v>
      </c>
      <c r="BL352" s="20" t="s">
        <v>1228</v>
      </c>
      <c r="BM352" s="179" t="s">
        <v>2781</v>
      </c>
    </row>
    <row r="353" spans="1:65" s="2" customFormat="1" ht="11.25">
      <c r="A353" s="37"/>
      <c r="B353" s="38"/>
      <c r="C353" s="39"/>
      <c r="D353" s="181" t="s">
        <v>152</v>
      </c>
      <c r="E353" s="39"/>
      <c r="F353" s="182" t="s">
        <v>2780</v>
      </c>
      <c r="G353" s="39"/>
      <c r="H353" s="39"/>
      <c r="I353" s="183"/>
      <c r="J353" s="39"/>
      <c r="K353" s="39"/>
      <c r="L353" s="42"/>
      <c r="M353" s="184"/>
      <c r="N353" s="185"/>
      <c r="O353" s="67"/>
      <c r="P353" s="67"/>
      <c r="Q353" s="67"/>
      <c r="R353" s="67"/>
      <c r="S353" s="67"/>
      <c r="T353" s="68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T353" s="20" t="s">
        <v>152</v>
      </c>
      <c r="AU353" s="20" t="s">
        <v>79</v>
      </c>
    </row>
    <row r="354" spans="1:65" s="2" customFormat="1" ht="24.2" customHeight="1">
      <c r="A354" s="37"/>
      <c r="B354" s="38"/>
      <c r="C354" s="246" t="s">
        <v>1579</v>
      </c>
      <c r="D354" s="246" t="s">
        <v>381</v>
      </c>
      <c r="E354" s="247" t="s">
        <v>2782</v>
      </c>
      <c r="F354" s="248" t="s">
        <v>2783</v>
      </c>
      <c r="G354" s="249" t="s">
        <v>492</v>
      </c>
      <c r="H354" s="250">
        <v>8</v>
      </c>
      <c r="I354" s="251"/>
      <c r="J354" s="252">
        <f>ROUND(I354*H354,2)</f>
        <v>0</v>
      </c>
      <c r="K354" s="248" t="s">
        <v>19</v>
      </c>
      <c r="L354" s="253"/>
      <c r="M354" s="254" t="s">
        <v>19</v>
      </c>
      <c r="N354" s="255" t="s">
        <v>40</v>
      </c>
      <c r="O354" s="67"/>
      <c r="P354" s="177">
        <f>O354*H354</f>
        <v>0</v>
      </c>
      <c r="Q354" s="177">
        <v>0</v>
      </c>
      <c r="R354" s="177">
        <f>Q354*H354</f>
        <v>0</v>
      </c>
      <c r="S354" s="177">
        <v>0</v>
      </c>
      <c r="T354" s="178">
        <f>S354*H354</f>
        <v>0</v>
      </c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R354" s="179" t="s">
        <v>2643</v>
      </c>
      <c r="AT354" s="179" t="s">
        <v>381</v>
      </c>
      <c r="AU354" s="179" t="s">
        <v>79</v>
      </c>
      <c r="AY354" s="20" t="s">
        <v>144</v>
      </c>
      <c r="BE354" s="180">
        <f>IF(N354="základní",J354,0)</f>
        <v>0</v>
      </c>
      <c r="BF354" s="180">
        <f>IF(N354="snížená",J354,0)</f>
        <v>0</v>
      </c>
      <c r="BG354" s="180">
        <f>IF(N354="zákl. přenesená",J354,0)</f>
        <v>0</v>
      </c>
      <c r="BH354" s="180">
        <f>IF(N354="sníž. přenesená",J354,0)</f>
        <v>0</v>
      </c>
      <c r="BI354" s="180">
        <f>IF(N354="nulová",J354,0)</f>
        <v>0</v>
      </c>
      <c r="BJ354" s="20" t="s">
        <v>77</v>
      </c>
      <c r="BK354" s="180">
        <f>ROUND(I354*H354,2)</f>
        <v>0</v>
      </c>
      <c r="BL354" s="20" t="s">
        <v>1228</v>
      </c>
      <c r="BM354" s="179" t="s">
        <v>2784</v>
      </c>
    </row>
    <row r="355" spans="1:65" s="2" customFormat="1" ht="19.5">
      <c r="A355" s="37"/>
      <c r="B355" s="38"/>
      <c r="C355" s="39"/>
      <c r="D355" s="181" t="s">
        <v>152</v>
      </c>
      <c r="E355" s="39"/>
      <c r="F355" s="182" t="s">
        <v>2783</v>
      </c>
      <c r="G355" s="39"/>
      <c r="H355" s="39"/>
      <c r="I355" s="183"/>
      <c r="J355" s="39"/>
      <c r="K355" s="39"/>
      <c r="L355" s="42"/>
      <c r="M355" s="184"/>
      <c r="N355" s="185"/>
      <c r="O355" s="67"/>
      <c r="P355" s="67"/>
      <c r="Q355" s="67"/>
      <c r="R355" s="67"/>
      <c r="S355" s="67"/>
      <c r="T355" s="68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T355" s="20" t="s">
        <v>152</v>
      </c>
      <c r="AU355" s="20" t="s">
        <v>79</v>
      </c>
    </row>
    <row r="356" spans="1:65" s="2" customFormat="1" ht="21.75" customHeight="1">
      <c r="A356" s="37"/>
      <c r="B356" s="38"/>
      <c r="C356" s="168" t="s">
        <v>1583</v>
      </c>
      <c r="D356" s="168" t="s">
        <v>145</v>
      </c>
      <c r="E356" s="169" t="s">
        <v>2785</v>
      </c>
      <c r="F356" s="170" t="s">
        <v>2786</v>
      </c>
      <c r="G356" s="171" t="s">
        <v>492</v>
      </c>
      <c r="H356" s="172">
        <v>4</v>
      </c>
      <c r="I356" s="173"/>
      <c r="J356" s="174">
        <f>ROUND(I356*H356,2)</f>
        <v>0</v>
      </c>
      <c r="K356" s="170" t="s">
        <v>19</v>
      </c>
      <c r="L356" s="42"/>
      <c r="M356" s="175" t="s">
        <v>19</v>
      </c>
      <c r="N356" s="176" t="s">
        <v>40</v>
      </c>
      <c r="O356" s="67"/>
      <c r="P356" s="177">
        <f>O356*H356</f>
        <v>0</v>
      </c>
      <c r="Q356" s="177">
        <v>0</v>
      </c>
      <c r="R356" s="177">
        <f>Q356*H356</f>
        <v>0</v>
      </c>
      <c r="S356" s="177">
        <v>0</v>
      </c>
      <c r="T356" s="178">
        <f>S356*H356</f>
        <v>0</v>
      </c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R356" s="179" t="s">
        <v>1228</v>
      </c>
      <c r="AT356" s="179" t="s">
        <v>145</v>
      </c>
      <c r="AU356" s="179" t="s">
        <v>79</v>
      </c>
      <c r="AY356" s="20" t="s">
        <v>144</v>
      </c>
      <c r="BE356" s="180">
        <f>IF(N356="základní",J356,0)</f>
        <v>0</v>
      </c>
      <c r="BF356" s="180">
        <f>IF(N356="snížená",J356,0)</f>
        <v>0</v>
      </c>
      <c r="BG356" s="180">
        <f>IF(N356="zákl. přenesená",J356,0)</f>
        <v>0</v>
      </c>
      <c r="BH356" s="180">
        <f>IF(N356="sníž. přenesená",J356,0)</f>
        <v>0</v>
      </c>
      <c r="BI356" s="180">
        <f>IF(N356="nulová",J356,0)</f>
        <v>0</v>
      </c>
      <c r="BJ356" s="20" t="s">
        <v>77</v>
      </c>
      <c r="BK356" s="180">
        <f>ROUND(I356*H356,2)</f>
        <v>0</v>
      </c>
      <c r="BL356" s="20" t="s">
        <v>1228</v>
      </c>
      <c r="BM356" s="179" t="s">
        <v>2787</v>
      </c>
    </row>
    <row r="357" spans="1:65" s="2" customFormat="1" ht="11.25">
      <c r="A357" s="37"/>
      <c r="B357" s="38"/>
      <c r="C357" s="39"/>
      <c r="D357" s="181" t="s">
        <v>152</v>
      </c>
      <c r="E357" s="39"/>
      <c r="F357" s="182" t="s">
        <v>2786</v>
      </c>
      <c r="G357" s="39"/>
      <c r="H357" s="39"/>
      <c r="I357" s="183"/>
      <c r="J357" s="39"/>
      <c r="K357" s="39"/>
      <c r="L357" s="42"/>
      <c r="M357" s="184"/>
      <c r="N357" s="185"/>
      <c r="O357" s="67"/>
      <c r="P357" s="67"/>
      <c r="Q357" s="67"/>
      <c r="R357" s="67"/>
      <c r="S357" s="67"/>
      <c r="T357" s="68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T357" s="20" t="s">
        <v>152</v>
      </c>
      <c r="AU357" s="20" t="s">
        <v>79</v>
      </c>
    </row>
    <row r="358" spans="1:65" s="2" customFormat="1" ht="16.5" customHeight="1">
      <c r="A358" s="37"/>
      <c r="B358" s="38"/>
      <c r="C358" s="246" t="s">
        <v>1589</v>
      </c>
      <c r="D358" s="246" t="s">
        <v>381</v>
      </c>
      <c r="E358" s="247" t="s">
        <v>2788</v>
      </c>
      <c r="F358" s="248" t="s">
        <v>2789</v>
      </c>
      <c r="G358" s="249" t="s">
        <v>492</v>
      </c>
      <c r="H358" s="250">
        <v>4</v>
      </c>
      <c r="I358" s="251"/>
      <c r="J358" s="252">
        <f>ROUND(I358*H358,2)</f>
        <v>0</v>
      </c>
      <c r="K358" s="248" t="s">
        <v>19</v>
      </c>
      <c r="L358" s="253"/>
      <c r="M358" s="254" t="s">
        <v>19</v>
      </c>
      <c r="N358" s="255" t="s">
        <v>40</v>
      </c>
      <c r="O358" s="67"/>
      <c r="P358" s="177">
        <f>O358*H358</f>
        <v>0</v>
      </c>
      <c r="Q358" s="177">
        <v>0</v>
      </c>
      <c r="R358" s="177">
        <f>Q358*H358</f>
        <v>0</v>
      </c>
      <c r="S358" s="177">
        <v>0</v>
      </c>
      <c r="T358" s="178">
        <f>S358*H358</f>
        <v>0</v>
      </c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R358" s="179" t="s">
        <v>2643</v>
      </c>
      <c r="AT358" s="179" t="s">
        <v>381</v>
      </c>
      <c r="AU358" s="179" t="s">
        <v>79</v>
      </c>
      <c r="AY358" s="20" t="s">
        <v>144</v>
      </c>
      <c r="BE358" s="180">
        <f>IF(N358="základní",J358,0)</f>
        <v>0</v>
      </c>
      <c r="BF358" s="180">
        <f>IF(N358="snížená",J358,0)</f>
        <v>0</v>
      </c>
      <c r="BG358" s="180">
        <f>IF(N358="zákl. přenesená",J358,0)</f>
        <v>0</v>
      </c>
      <c r="BH358" s="180">
        <f>IF(N358="sníž. přenesená",J358,0)</f>
        <v>0</v>
      </c>
      <c r="BI358" s="180">
        <f>IF(N358="nulová",J358,0)</f>
        <v>0</v>
      </c>
      <c r="BJ358" s="20" t="s">
        <v>77</v>
      </c>
      <c r="BK358" s="180">
        <f>ROUND(I358*H358,2)</f>
        <v>0</v>
      </c>
      <c r="BL358" s="20" t="s">
        <v>1228</v>
      </c>
      <c r="BM358" s="179" t="s">
        <v>2790</v>
      </c>
    </row>
    <row r="359" spans="1:65" s="2" customFormat="1" ht="11.25">
      <c r="A359" s="37"/>
      <c r="B359" s="38"/>
      <c r="C359" s="39"/>
      <c r="D359" s="181" t="s">
        <v>152</v>
      </c>
      <c r="E359" s="39"/>
      <c r="F359" s="182" t="s">
        <v>2789</v>
      </c>
      <c r="G359" s="39"/>
      <c r="H359" s="39"/>
      <c r="I359" s="183"/>
      <c r="J359" s="39"/>
      <c r="K359" s="39"/>
      <c r="L359" s="42"/>
      <c r="M359" s="184"/>
      <c r="N359" s="185"/>
      <c r="O359" s="67"/>
      <c r="P359" s="67"/>
      <c r="Q359" s="67"/>
      <c r="R359" s="67"/>
      <c r="S359" s="67"/>
      <c r="T359" s="68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T359" s="20" t="s">
        <v>152</v>
      </c>
      <c r="AU359" s="20" t="s">
        <v>79</v>
      </c>
    </row>
    <row r="360" spans="1:65" s="2" customFormat="1" ht="24.2" customHeight="1">
      <c r="A360" s="37"/>
      <c r="B360" s="38"/>
      <c r="C360" s="168" t="s">
        <v>1594</v>
      </c>
      <c r="D360" s="168" t="s">
        <v>145</v>
      </c>
      <c r="E360" s="169" t="s">
        <v>2791</v>
      </c>
      <c r="F360" s="170" t="s">
        <v>2792</v>
      </c>
      <c r="G360" s="171" t="s">
        <v>243</v>
      </c>
      <c r="H360" s="172">
        <v>50</v>
      </c>
      <c r="I360" s="173"/>
      <c r="J360" s="174">
        <f>ROUND(I360*H360,2)</f>
        <v>0</v>
      </c>
      <c r="K360" s="170" t="s">
        <v>19</v>
      </c>
      <c r="L360" s="42"/>
      <c r="M360" s="175" t="s">
        <v>19</v>
      </c>
      <c r="N360" s="176" t="s">
        <v>40</v>
      </c>
      <c r="O360" s="67"/>
      <c r="P360" s="177">
        <f>O360*H360</f>
        <v>0</v>
      </c>
      <c r="Q360" s="177">
        <v>0</v>
      </c>
      <c r="R360" s="177">
        <f>Q360*H360</f>
        <v>0</v>
      </c>
      <c r="S360" s="177">
        <v>0</v>
      </c>
      <c r="T360" s="178">
        <f>S360*H360</f>
        <v>0</v>
      </c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R360" s="179" t="s">
        <v>1228</v>
      </c>
      <c r="AT360" s="179" t="s">
        <v>145</v>
      </c>
      <c r="AU360" s="179" t="s">
        <v>79</v>
      </c>
      <c r="AY360" s="20" t="s">
        <v>144</v>
      </c>
      <c r="BE360" s="180">
        <f>IF(N360="základní",J360,0)</f>
        <v>0</v>
      </c>
      <c r="BF360" s="180">
        <f>IF(N360="snížená",J360,0)</f>
        <v>0</v>
      </c>
      <c r="BG360" s="180">
        <f>IF(N360="zákl. přenesená",J360,0)</f>
        <v>0</v>
      </c>
      <c r="BH360" s="180">
        <f>IF(N360="sníž. přenesená",J360,0)</f>
        <v>0</v>
      </c>
      <c r="BI360" s="180">
        <f>IF(N360="nulová",J360,0)</f>
        <v>0</v>
      </c>
      <c r="BJ360" s="20" t="s">
        <v>77</v>
      </c>
      <c r="BK360" s="180">
        <f>ROUND(I360*H360,2)</f>
        <v>0</v>
      </c>
      <c r="BL360" s="20" t="s">
        <v>1228</v>
      </c>
      <c r="BM360" s="179" t="s">
        <v>2793</v>
      </c>
    </row>
    <row r="361" spans="1:65" s="2" customFormat="1" ht="19.5">
      <c r="A361" s="37"/>
      <c r="B361" s="38"/>
      <c r="C361" s="39"/>
      <c r="D361" s="181" t="s">
        <v>152</v>
      </c>
      <c r="E361" s="39"/>
      <c r="F361" s="182" t="s">
        <v>2792</v>
      </c>
      <c r="G361" s="39"/>
      <c r="H361" s="39"/>
      <c r="I361" s="183"/>
      <c r="J361" s="39"/>
      <c r="K361" s="39"/>
      <c r="L361" s="42"/>
      <c r="M361" s="184"/>
      <c r="N361" s="185"/>
      <c r="O361" s="67"/>
      <c r="P361" s="67"/>
      <c r="Q361" s="67"/>
      <c r="R361" s="67"/>
      <c r="S361" s="67"/>
      <c r="T361" s="68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T361" s="20" t="s">
        <v>152</v>
      </c>
      <c r="AU361" s="20" t="s">
        <v>79</v>
      </c>
    </row>
    <row r="362" spans="1:65" s="2" customFormat="1" ht="16.5" customHeight="1">
      <c r="A362" s="37"/>
      <c r="B362" s="38"/>
      <c r="C362" s="246" t="s">
        <v>1600</v>
      </c>
      <c r="D362" s="246" t="s">
        <v>381</v>
      </c>
      <c r="E362" s="247" t="s">
        <v>2794</v>
      </c>
      <c r="F362" s="248" t="s">
        <v>2795</v>
      </c>
      <c r="G362" s="249" t="s">
        <v>243</v>
      </c>
      <c r="H362" s="250">
        <v>50</v>
      </c>
      <c r="I362" s="251"/>
      <c r="J362" s="252">
        <f>ROUND(I362*H362,2)</f>
        <v>0</v>
      </c>
      <c r="K362" s="248" t="s">
        <v>19</v>
      </c>
      <c r="L362" s="253"/>
      <c r="M362" s="254" t="s">
        <v>19</v>
      </c>
      <c r="N362" s="255" t="s">
        <v>40</v>
      </c>
      <c r="O362" s="67"/>
      <c r="P362" s="177">
        <f>O362*H362</f>
        <v>0</v>
      </c>
      <c r="Q362" s="177">
        <v>0</v>
      </c>
      <c r="R362" s="177">
        <f>Q362*H362</f>
        <v>0</v>
      </c>
      <c r="S362" s="177">
        <v>0</v>
      </c>
      <c r="T362" s="178">
        <f>S362*H362</f>
        <v>0</v>
      </c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R362" s="179" t="s">
        <v>2643</v>
      </c>
      <c r="AT362" s="179" t="s">
        <v>381</v>
      </c>
      <c r="AU362" s="179" t="s">
        <v>79</v>
      </c>
      <c r="AY362" s="20" t="s">
        <v>144</v>
      </c>
      <c r="BE362" s="180">
        <f>IF(N362="základní",J362,0)</f>
        <v>0</v>
      </c>
      <c r="BF362" s="180">
        <f>IF(N362="snížená",J362,0)</f>
        <v>0</v>
      </c>
      <c r="BG362" s="180">
        <f>IF(N362="zákl. přenesená",J362,0)</f>
        <v>0</v>
      </c>
      <c r="BH362" s="180">
        <f>IF(N362="sníž. přenesená",J362,0)</f>
        <v>0</v>
      </c>
      <c r="BI362" s="180">
        <f>IF(N362="nulová",J362,0)</f>
        <v>0</v>
      </c>
      <c r="BJ362" s="20" t="s">
        <v>77</v>
      </c>
      <c r="BK362" s="180">
        <f>ROUND(I362*H362,2)</f>
        <v>0</v>
      </c>
      <c r="BL362" s="20" t="s">
        <v>1228</v>
      </c>
      <c r="BM362" s="179" t="s">
        <v>2796</v>
      </c>
    </row>
    <row r="363" spans="1:65" s="2" customFormat="1" ht="11.25">
      <c r="A363" s="37"/>
      <c r="B363" s="38"/>
      <c r="C363" s="39"/>
      <c r="D363" s="181" t="s">
        <v>152</v>
      </c>
      <c r="E363" s="39"/>
      <c r="F363" s="182" t="s">
        <v>2795</v>
      </c>
      <c r="G363" s="39"/>
      <c r="H363" s="39"/>
      <c r="I363" s="183"/>
      <c r="J363" s="39"/>
      <c r="K363" s="39"/>
      <c r="L363" s="42"/>
      <c r="M363" s="184"/>
      <c r="N363" s="185"/>
      <c r="O363" s="67"/>
      <c r="P363" s="67"/>
      <c r="Q363" s="67"/>
      <c r="R363" s="67"/>
      <c r="S363" s="67"/>
      <c r="T363" s="68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T363" s="20" t="s">
        <v>152</v>
      </c>
      <c r="AU363" s="20" t="s">
        <v>79</v>
      </c>
    </row>
    <row r="364" spans="1:65" s="2" customFormat="1" ht="24.2" customHeight="1">
      <c r="A364" s="37"/>
      <c r="B364" s="38"/>
      <c r="C364" s="168" t="s">
        <v>263</v>
      </c>
      <c r="D364" s="168" t="s">
        <v>145</v>
      </c>
      <c r="E364" s="169" t="s">
        <v>2791</v>
      </c>
      <c r="F364" s="170" t="s">
        <v>2792</v>
      </c>
      <c r="G364" s="171" t="s">
        <v>243</v>
      </c>
      <c r="H364" s="172">
        <v>80</v>
      </c>
      <c r="I364" s="173"/>
      <c r="J364" s="174">
        <f>ROUND(I364*H364,2)</f>
        <v>0</v>
      </c>
      <c r="K364" s="170" t="s">
        <v>19</v>
      </c>
      <c r="L364" s="42"/>
      <c r="M364" s="175" t="s">
        <v>19</v>
      </c>
      <c r="N364" s="176" t="s">
        <v>40</v>
      </c>
      <c r="O364" s="67"/>
      <c r="P364" s="177">
        <f>O364*H364</f>
        <v>0</v>
      </c>
      <c r="Q364" s="177">
        <v>0</v>
      </c>
      <c r="R364" s="177">
        <f>Q364*H364</f>
        <v>0</v>
      </c>
      <c r="S364" s="177">
        <v>0</v>
      </c>
      <c r="T364" s="178">
        <f>S364*H364</f>
        <v>0</v>
      </c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R364" s="179" t="s">
        <v>1228</v>
      </c>
      <c r="AT364" s="179" t="s">
        <v>145</v>
      </c>
      <c r="AU364" s="179" t="s">
        <v>79</v>
      </c>
      <c r="AY364" s="20" t="s">
        <v>144</v>
      </c>
      <c r="BE364" s="180">
        <f>IF(N364="základní",J364,0)</f>
        <v>0</v>
      </c>
      <c r="BF364" s="180">
        <f>IF(N364="snížená",J364,0)</f>
        <v>0</v>
      </c>
      <c r="BG364" s="180">
        <f>IF(N364="zákl. přenesená",J364,0)</f>
        <v>0</v>
      </c>
      <c r="BH364" s="180">
        <f>IF(N364="sníž. přenesená",J364,0)</f>
        <v>0</v>
      </c>
      <c r="BI364" s="180">
        <f>IF(N364="nulová",J364,0)</f>
        <v>0</v>
      </c>
      <c r="BJ364" s="20" t="s">
        <v>77</v>
      </c>
      <c r="BK364" s="180">
        <f>ROUND(I364*H364,2)</f>
        <v>0</v>
      </c>
      <c r="BL364" s="20" t="s">
        <v>1228</v>
      </c>
      <c r="BM364" s="179" t="s">
        <v>2797</v>
      </c>
    </row>
    <row r="365" spans="1:65" s="2" customFormat="1" ht="19.5">
      <c r="A365" s="37"/>
      <c r="B365" s="38"/>
      <c r="C365" s="39"/>
      <c r="D365" s="181" t="s">
        <v>152</v>
      </c>
      <c r="E365" s="39"/>
      <c r="F365" s="182" t="s">
        <v>2792</v>
      </c>
      <c r="G365" s="39"/>
      <c r="H365" s="39"/>
      <c r="I365" s="183"/>
      <c r="J365" s="39"/>
      <c r="K365" s="39"/>
      <c r="L365" s="42"/>
      <c r="M365" s="184"/>
      <c r="N365" s="185"/>
      <c r="O365" s="67"/>
      <c r="P365" s="67"/>
      <c r="Q365" s="67"/>
      <c r="R365" s="67"/>
      <c r="S365" s="67"/>
      <c r="T365" s="68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T365" s="20" t="s">
        <v>152</v>
      </c>
      <c r="AU365" s="20" t="s">
        <v>79</v>
      </c>
    </row>
    <row r="366" spans="1:65" s="2" customFormat="1" ht="16.5" customHeight="1">
      <c r="A366" s="37"/>
      <c r="B366" s="38"/>
      <c r="C366" s="246" t="s">
        <v>1609</v>
      </c>
      <c r="D366" s="246" t="s">
        <v>381</v>
      </c>
      <c r="E366" s="247" t="s">
        <v>2798</v>
      </c>
      <c r="F366" s="248" t="s">
        <v>2799</v>
      </c>
      <c r="G366" s="249" t="s">
        <v>243</v>
      </c>
      <c r="H366" s="250">
        <v>80</v>
      </c>
      <c r="I366" s="251"/>
      <c r="J366" s="252">
        <f>ROUND(I366*H366,2)</f>
        <v>0</v>
      </c>
      <c r="K366" s="248" t="s">
        <v>19</v>
      </c>
      <c r="L366" s="253"/>
      <c r="M366" s="254" t="s">
        <v>19</v>
      </c>
      <c r="N366" s="255" t="s">
        <v>40</v>
      </c>
      <c r="O366" s="67"/>
      <c r="P366" s="177">
        <f>O366*H366</f>
        <v>0</v>
      </c>
      <c r="Q366" s="177">
        <v>0</v>
      </c>
      <c r="R366" s="177">
        <f>Q366*H366</f>
        <v>0</v>
      </c>
      <c r="S366" s="177">
        <v>0</v>
      </c>
      <c r="T366" s="178">
        <f>S366*H366</f>
        <v>0</v>
      </c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R366" s="179" t="s">
        <v>2643</v>
      </c>
      <c r="AT366" s="179" t="s">
        <v>381</v>
      </c>
      <c r="AU366" s="179" t="s">
        <v>79</v>
      </c>
      <c r="AY366" s="20" t="s">
        <v>144</v>
      </c>
      <c r="BE366" s="180">
        <f>IF(N366="základní",J366,0)</f>
        <v>0</v>
      </c>
      <c r="BF366" s="180">
        <f>IF(N366="snížená",J366,0)</f>
        <v>0</v>
      </c>
      <c r="BG366" s="180">
        <f>IF(N366="zákl. přenesená",J366,0)</f>
        <v>0</v>
      </c>
      <c r="BH366" s="180">
        <f>IF(N366="sníž. přenesená",J366,0)</f>
        <v>0</v>
      </c>
      <c r="BI366" s="180">
        <f>IF(N366="nulová",J366,0)</f>
        <v>0</v>
      </c>
      <c r="BJ366" s="20" t="s">
        <v>77</v>
      </c>
      <c r="BK366" s="180">
        <f>ROUND(I366*H366,2)</f>
        <v>0</v>
      </c>
      <c r="BL366" s="20" t="s">
        <v>1228</v>
      </c>
      <c r="BM366" s="179" t="s">
        <v>2800</v>
      </c>
    </row>
    <row r="367" spans="1:65" s="2" customFormat="1" ht="11.25">
      <c r="A367" s="37"/>
      <c r="B367" s="38"/>
      <c r="C367" s="39"/>
      <c r="D367" s="181" t="s">
        <v>152</v>
      </c>
      <c r="E367" s="39"/>
      <c r="F367" s="182" t="s">
        <v>2799</v>
      </c>
      <c r="G367" s="39"/>
      <c r="H367" s="39"/>
      <c r="I367" s="183"/>
      <c r="J367" s="39"/>
      <c r="K367" s="39"/>
      <c r="L367" s="42"/>
      <c r="M367" s="184"/>
      <c r="N367" s="185"/>
      <c r="O367" s="67"/>
      <c r="P367" s="67"/>
      <c r="Q367" s="67"/>
      <c r="R367" s="67"/>
      <c r="S367" s="67"/>
      <c r="T367" s="68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T367" s="20" t="s">
        <v>152</v>
      </c>
      <c r="AU367" s="20" t="s">
        <v>79</v>
      </c>
    </row>
    <row r="368" spans="1:65" s="2" customFormat="1" ht="24.2" customHeight="1">
      <c r="A368" s="37"/>
      <c r="B368" s="38"/>
      <c r="C368" s="168" t="s">
        <v>1613</v>
      </c>
      <c r="D368" s="168" t="s">
        <v>145</v>
      </c>
      <c r="E368" s="169" t="s">
        <v>2791</v>
      </c>
      <c r="F368" s="170" t="s">
        <v>2792</v>
      </c>
      <c r="G368" s="171" t="s">
        <v>243</v>
      </c>
      <c r="H368" s="172">
        <v>90</v>
      </c>
      <c r="I368" s="173"/>
      <c r="J368" s="174">
        <f>ROUND(I368*H368,2)</f>
        <v>0</v>
      </c>
      <c r="K368" s="170" t="s">
        <v>19</v>
      </c>
      <c r="L368" s="42"/>
      <c r="M368" s="175" t="s">
        <v>19</v>
      </c>
      <c r="N368" s="176" t="s">
        <v>40</v>
      </c>
      <c r="O368" s="67"/>
      <c r="P368" s="177">
        <f>O368*H368</f>
        <v>0</v>
      </c>
      <c r="Q368" s="177">
        <v>0</v>
      </c>
      <c r="R368" s="177">
        <f>Q368*H368</f>
        <v>0</v>
      </c>
      <c r="S368" s="177">
        <v>0</v>
      </c>
      <c r="T368" s="178">
        <f>S368*H368</f>
        <v>0</v>
      </c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R368" s="179" t="s">
        <v>1228</v>
      </c>
      <c r="AT368" s="179" t="s">
        <v>145</v>
      </c>
      <c r="AU368" s="179" t="s">
        <v>79</v>
      </c>
      <c r="AY368" s="20" t="s">
        <v>144</v>
      </c>
      <c r="BE368" s="180">
        <f>IF(N368="základní",J368,0)</f>
        <v>0</v>
      </c>
      <c r="BF368" s="180">
        <f>IF(N368="snížená",J368,0)</f>
        <v>0</v>
      </c>
      <c r="BG368" s="180">
        <f>IF(N368="zákl. přenesená",J368,0)</f>
        <v>0</v>
      </c>
      <c r="BH368" s="180">
        <f>IF(N368="sníž. přenesená",J368,0)</f>
        <v>0</v>
      </c>
      <c r="BI368" s="180">
        <f>IF(N368="nulová",J368,0)</f>
        <v>0</v>
      </c>
      <c r="BJ368" s="20" t="s">
        <v>77</v>
      </c>
      <c r="BK368" s="180">
        <f>ROUND(I368*H368,2)</f>
        <v>0</v>
      </c>
      <c r="BL368" s="20" t="s">
        <v>1228</v>
      </c>
      <c r="BM368" s="179" t="s">
        <v>2801</v>
      </c>
    </row>
    <row r="369" spans="1:65" s="2" customFormat="1" ht="19.5">
      <c r="A369" s="37"/>
      <c r="B369" s="38"/>
      <c r="C369" s="39"/>
      <c r="D369" s="181" t="s">
        <v>152</v>
      </c>
      <c r="E369" s="39"/>
      <c r="F369" s="182" t="s">
        <v>2792</v>
      </c>
      <c r="G369" s="39"/>
      <c r="H369" s="39"/>
      <c r="I369" s="183"/>
      <c r="J369" s="39"/>
      <c r="K369" s="39"/>
      <c r="L369" s="42"/>
      <c r="M369" s="184"/>
      <c r="N369" s="185"/>
      <c r="O369" s="67"/>
      <c r="P369" s="67"/>
      <c r="Q369" s="67"/>
      <c r="R369" s="67"/>
      <c r="S369" s="67"/>
      <c r="T369" s="68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T369" s="20" t="s">
        <v>152</v>
      </c>
      <c r="AU369" s="20" t="s">
        <v>79</v>
      </c>
    </row>
    <row r="370" spans="1:65" s="2" customFormat="1" ht="16.5" customHeight="1">
      <c r="A370" s="37"/>
      <c r="B370" s="38"/>
      <c r="C370" s="246" t="s">
        <v>249</v>
      </c>
      <c r="D370" s="246" t="s">
        <v>381</v>
      </c>
      <c r="E370" s="247" t="s">
        <v>2802</v>
      </c>
      <c r="F370" s="248" t="s">
        <v>2803</v>
      </c>
      <c r="G370" s="249" t="s">
        <v>243</v>
      </c>
      <c r="H370" s="250">
        <v>90</v>
      </c>
      <c r="I370" s="251"/>
      <c r="J370" s="252">
        <f>ROUND(I370*H370,2)</f>
        <v>0</v>
      </c>
      <c r="K370" s="248" t="s">
        <v>19</v>
      </c>
      <c r="L370" s="253"/>
      <c r="M370" s="254" t="s">
        <v>19</v>
      </c>
      <c r="N370" s="255" t="s">
        <v>40</v>
      </c>
      <c r="O370" s="67"/>
      <c r="P370" s="177">
        <f>O370*H370</f>
        <v>0</v>
      </c>
      <c r="Q370" s="177">
        <v>0</v>
      </c>
      <c r="R370" s="177">
        <f>Q370*H370</f>
        <v>0</v>
      </c>
      <c r="S370" s="177">
        <v>0</v>
      </c>
      <c r="T370" s="178">
        <f>S370*H370</f>
        <v>0</v>
      </c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R370" s="179" t="s">
        <v>2643</v>
      </c>
      <c r="AT370" s="179" t="s">
        <v>381</v>
      </c>
      <c r="AU370" s="179" t="s">
        <v>79</v>
      </c>
      <c r="AY370" s="20" t="s">
        <v>144</v>
      </c>
      <c r="BE370" s="180">
        <f>IF(N370="základní",J370,0)</f>
        <v>0</v>
      </c>
      <c r="BF370" s="180">
        <f>IF(N370="snížená",J370,0)</f>
        <v>0</v>
      </c>
      <c r="BG370" s="180">
        <f>IF(N370="zákl. přenesená",J370,0)</f>
        <v>0</v>
      </c>
      <c r="BH370" s="180">
        <f>IF(N370="sníž. přenesená",J370,0)</f>
        <v>0</v>
      </c>
      <c r="BI370" s="180">
        <f>IF(N370="nulová",J370,0)</f>
        <v>0</v>
      </c>
      <c r="BJ370" s="20" t="s">
        <v>77</v>
      </c>
      <c r="BK370" s="180">
        <f>ROUND(I370*H370,2)</f>
        <v>0</v>
      </c>
      <c r="BL370" s="20" t="s">
        <v>1228</v>
      </c>
      <c r="BM370" s="179" t="s">
        <v>2804</v>
      </c>
    </row>
    <row r="371" spans="1:65" s="2" customFormat="1" ht="11.25">
      <c r="A371" s="37"/>
      <c r="B371" s="38"/>
      <c r="C371" s="39"/>
      <c r="D371" s="181" t="s">
        <v>152</v>
      </c>
      <c r="E371" s="39"/>
      <c r="F371" s="182" t="s">
        <v>2803</v>
      </c>
      <c r="G371" s="39"/>
      <c r="H371" s="39"/>
      <c r="I371" s="183"/>
      <c r="J371" s="39"/>
      <c r="K371" s="39"/>
      <c r="L371" s="42"/>
      <c r="M371" s="184"/>
      <c r="N371" s="185"/>
      <c r="O371" s="67"/>
      <c r="P371" s="67"/>
      <c r="Q371" s="67"/>
      <c r="R371" s="67"/>
      <c r="S371" s="67"/>
      <c r="T371" s="68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T371" s="20" t="s">
        <v>152</v>
      </c>
      <c r="AU371" s="20" t="s">
        <v>79</v>
      </c>
    </row>
    <row r="372" spans="1:65" s="2" customFormat="1" ht="24.2" customHeight="1">
      <c r="A372" s="37"/>
      <c r="B372" s="38"/>
      <c r="C372" s="168" t="s">
        <v>1621</v>
      </c>
      <c r="D372" s="168" t="s">
        <v>145</v>
      </c>
      <c r="E372" s="169" t="s">
        <v>2805</v>
      </c>
      <c r="F372" s="170" t="s">
        <v>2792</v>
      </c>
      <c r="G372" s="171" t="s">
        <v>243</v>
      </c>
      <c r="H372" s="172">
        <v>15</v>
      </c>
      <c r="I372" s="173"/>
      <c r="J372" s="174">
        <f>ROUND(I372*H372,2)</f>
        <v>0</v>
      </c>
      <c r="K372" s="170" t="s">
        <v>19</v>
      </c>
      <c r="L372" s="42"/>
      <c r="M372" s="175" t="s">
        <v>19</v>
      </c>
      <c r="N372" s="176" t="s">
        <v>40</v>
      </c>
      <c r="O372" s="67"/>
      <c r="P372" s="177">
        <f>O372*H372</f>
        <v>0</v>
      </c>
      <c r="Q372" s="177">
        <v>0</v>
      </c>
      <c r="R372" s="177">
        <f>Q372*H372</f>
        <v>0</v>
      </c>
      <c r="S372" s="177">
        <v>0</v>
      </c>
      <c r="T372" s="178">
        <f>S372*H372</f>
        <v>0</v>
      </c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R372" s="179" t="s">
        <v>1228</v>
      </c>
      <c r="AT372" s="179" t="s">
        <v>145</v>
      </c>
      <c r="AU372" s="179" t="s">
        <v>79</v>
      </c>
      <c r="AY372" s="20" t="s">
        <v>144</v>
      </c>
      <c r="BE372" s="180">
        <f>IF(N372="základní",J372,0)</f>
        <v>0</v>
      </c>
      <c r="BF372" s="180">
        <f>IF(N372="snížená",J372,0)</f>
        <v>0</v>
      </c>
      <c r="BG372" s="180">
        <f>IF(N372="zákl. přenesená",J372,0)</f>
        <v>0</v>
      </c>
      <c r="BH372" s="180">
        <f>IF(N372="sníž. přenesená",J372,0)</f>
        <v>0</v>
      </c>
      <c r="BI372" s="180">
        <f>IF(N372="nulová",J372,0)</f>
        <v>0</v>
      </c>
      <c r="BJ372" s="20" t="s">
        <v>77</v>
      </c>
      <c r="BK372" s="180">
        <f>ROUND(I372*H372,2)</f>
        <v>0</v>
      </c>
      <c r="BL372" s="20" t="s">
        <v>1228</v>
      </c>
      <c r="BM372" s="179" t="s">
        <v>2806</v>
      </c>
    </row>
    <row r="373" spans="1:65" s="2" customFormat="1" ht="19.5">
      <c r="A373" s="37"/>
      <c r="B373" s="38"/>
      <c r="C373" s="39"/>
      <c r="D373" s="181" t="s">
        <v>152</v>
      </c>
      <c r="E373" s="39"/>
      <c r="F373" s="182" t="s">
        <v>2792</v>
      </c>
      <c r="G373" s="39"/>
      <c r="H373" s="39"/>
      <c r="I373" s="183"/>
      <c r="J373" s="39"/>
      <c r="K373" s="39"/>
      <c r="L373" s="42"/>
      <c r="M373" s="184"/>
      <c r="N373" s="185"/>
      <c r="O373" s="67"/>
      <c r="P373" s="67"/>
      <c r="Q373" s="67"/>
      <c r="R373" s="67"/>
      <c r="S373" s="67"/>
      <c r="T373" s="68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T373" s="20" t="s">
        <v>152</v>
      </c>
      <c r="AU373" s="20" t="s">
        <v>79</v>
      </c>
    </row>
    <row r="374" spans="1:65" s="2" customFormat="1" ht="16.5" customHeight="1">
      <c r="A374" s="37"/>
      <c r="B374" s="38"/>
      <c r="C374" s="246" t="s">
        <v>1626</v>
      </c>
      <c r="D374" s="246" t="s">
        <v>381</v>
      </c>
      <c r="E374" s="247" t="s">
        <v>2807</v>
      </c>
      <c r="F374" s="248" t="s">
        <v>2808</v>
      </c>
      <c r="G374" s="249" t="s">
        <v>243</v>
      </c>
      <c r="H374" s="250">
        <v>15</v>
      </c>
      <c r="I374" s="251"/>
      <c r="J374" s="252">
        <f>ROUND(I374*H374,2)</f>
        <v>0</v>
      </c>
      <c r="K374" s="248" t="s">
        <v>19</v>
      </c>
      <c r="L374" s="253"/>
      <c r="M374" s="254" t="s">
        <v>19</v>
      </c>
      <c r="N374" s="255" t="s">
        <v>40</v>
      </c>
      <c r="O374" s="67"/>
      <c r="P374" s="177">
        <f>O374*H374</f>
        <v>0</v>
      </c>
      <c r="Q374" s="177">
        <v>0</v>
      </c>
      <c r="R374" s="177">
        <f>Q374*H374</f>
        <v>0</v>
      </c>
      <c r="S374" s="177">
        <v>0</v>
      </c>
      <c r="T374" s="178">
        <f>S374*H374</f>
        <v>0</v>
      </c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R374" s="179" t="s">
        <v>2643</v>
      </c>
      <c r="AT374" s="179" t="s">
        <v>381</v>
      </c>
      <c r="AU374" s="179" t="s">
        <v>79</v>
      </c>
      <c r="AY374" s="20" t="s">
        <v>144</v>
      </c>
      <c r="BE374" s="180">
        <f>IF(N374="základní",J374,0)</f>
        <v>0</v>
      </c>
      <c r="BF374" s="180">
        <f>IF(N374="snížená",J374,0)</f>
        <v>0</v>
      </c>
      <c r="BG374" s="180">
        <f>IF(N374="zákl. přenesená",J374,0)</f>
        <v>0</v>
      </c>
      <c r="BH374" s="180">
        <f>IF(N374="sníž. přenesená",J374,0)</f>
        <v>0</v>
      </c>
      <c r="BI374" s="180">
        <f>IF(N374="nulová",J374,0)</f>
        <v>0</v>
      </c>
      <c r="BJ374" s="20" t="s">
        <v>77</v>
      </c>
      <c r="BK374" s="180">
        <f>ROUND(I374*H374,2)</f>
        <v>0</v>
      </c>
      <c r="BL374" s="20" t="s">
        <v>1228</v>
      </c>
      <c r="BM374" s="179" t="s">
        <v>2809</v>
      </c>
    </row>
    <row r="375" spans="1:65" s="2" customFormat="1" ht="11.25">
      <c r="A375" s="37"/>
      <c r="B375" s="38"/>
      <c r="C375" s="39"/>
      <c r="D375" s="181" t="s">
        <v>152</v>
      </c>
      <c r="E375" s="39"/>
      <c r="F375" s="182" t="s">
        <v>2808</v>
      </c>
      <c r="G375" s="39"/>
      <c r="H375" s="39"/>
      <c r="I375" s="183"/>
      <c r="J375" s="39"/>
      <c r="K375" s="39"/>
      <c r="L375" s="42"/>
      <c r="M375" s="184"/>
      <c r="N375" s="185"/>
      <c r="O375" s="67"/>
      <c r="P375" s="67"/>
      <c r="Q375" s="67"/>
      <c r="R375" s="67"/>
      <c r="S375" s="67"/>
      <c r="T375" s="68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T375" s="20" t="s">
        <v>152</v>
      </c>
      <c r="AU375" s="20" t="s">
        <v>79</v>
      </c>
    </row>
    <row r="376" spans="1:65" s="2" customFormat="1" ht="37.9" customHeight="1">
      <c r="A376" s="37"/>
      <c r="B376" s="38"/>
      <c r="C376" s="168" t="s">
        <v>1631</v>
      </c>
      <c r="D376" s="168" t="s">
        <v>145</v>
      </c>
      <c r="E376" s="169" t="s">
        <v>2810</v>
      </c>
      <c r="F376" s="170" t="s">
        <v>2811</v>
      </c>
      <c r="G376" s="171" t="s">
        <v>243</v>
      </c>
      <c r="H376" s="172">
        <v>40</v>
      </c>
      <c r="I376" s="173"/>
      <c r="J376" s="174">
        <f>ROUND(I376*H376,2)</f>
        <v>0</v>
      </c>
      <c r="K376" s="170" t="s">
        <v>19</v>
      </c>
      <c r="L376" s="42"/>
      <c r="M376" s="175" t="s">
        <v>19</v>
      </c>
      <c r="N376" s="176" t="s">
        <v>40</v>
      </c>
      <c r="O376" s="67"/>
      <c r="P376" s="177">
        <f>O376*H376</f>
        <v>0</v>
      </c>
      <c r="Q376" s="177">
        <v>0</v>
      </c>
      <c r="R376" s="177">
        <f>Q376*H376</f>
        <v>0</v>
      </c>
      <c r="S376" s="177">
        <v>0</v>
      </c>
      <c r="T376" s="178">
        <f>S376*H376</f>
        <v>0</v>
      </c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R376" s="179" t="s">
        <v>1228</v>
      </c>
      <c r="AT376" s="179" t="s">
        <v>145</v>
      </c>
      <c r="AU376" s="179" t="s">
        <v>79</v>
      </c>
      <c r="AY376" s="20" t="s">
        <v>144</v>
      </c>
      <c r="BE376" s="180">
        <f>IF(N376="základní",J376,0)</f>
        <v>0</v>
      </c>
      <c r="BF376" s="180">
        <f>IF(N376="snížená",J376,0)</f>
        <v>0</v>
      </c>
      <c r="BG376" s="180">
        <f>IF(N376="zákl. přenesená",J376,0)</f>
        <v>0</v>
      </c>
      <c r="BH376" s="180">
        <f>IF(N376="sníž. přenesená",J376,0)</f>
        <v>0</v>
      </c>
      <c r="BI376" s="180">
        <f>IF(N376="nulová",J376,0)</f>
        <v>0</v>
      </c>
      <c r="BJ376" s="20" t="s">
        <v>77</v>
      </c>
      <c r="BK376" s="180">
        <f>ROUND(I376*H376,2)</f>
        <v>0</v>
      </c>
      <c r="BL376" s="20" t="s">
        <v>1228</v>
      </c>
      <c r="BM376" s="179" t="s">
        <v>2812</v>
      </c>
    </row>
    <row r="377" spans="1:65" s="2" customFormat="1" ht="29.25">
      <c r="A377" s="37"/>
      <c r="B377" s="38"/>
      <c r="C377" s="39"/>
      <c r="D377" s="181" t="s">
        <v>152</v>
      </c>
      <c r="E377" s="39"/>
      <c r="F377" s="182" t="s">
        <v>2811</v>
      </c>
      <c r="G377" s="39"/>
      <c r="H377" s="39"/>
      <c r="I377" s="183"/>
      <c r="J377" s="39"/>
      <c r="K377" s="39"/>
      <c r="L377" s="42"/>
      <c r="M377" s="184"/>
      <c r="N377" s="185"/>
      <c r="O377" s="67"/>
      <c r="P377" s="67"/>
      <c r="Q377" s="67"/>
      <c r="R377" s="67"/>
      <c r="S377" s="67"/>
      <c r="T377" s="68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T377" s="20" t="s">
        <v>152</v>
      </c>
      <c r="AU377" s="20" t="s">
        <v>79</v>
      </c>
    </row>
    <row r="378" spans="1:65" s="2" customFormat="1" ht="16.5" customHeight="1">
      <c r="A378" s="37"/>
      <c r="B378" s="38"/>
      <c r="C378" s="246" t="s">
        <v>1639</v>
      </c>
      <c r="D378" s="246" t="s">
        <v>381</v>
      </c>
      <c r="E378" s="247" t="s">
        <v>2813</v>
      </c>
      <c r="F378" s="248" t="s">
        <v>2814</v>
      </c>
      <c r="G378" s="249" t="s">
        <v>243</v>
      </c>
      <c r="H378" s="250">
        <v>40</v>
      </c>
      <c r="I378" s="251"/>
      <c r="J378" s="252">
        <f>ROUND(I378*H378,2)</f>
        <v>0</v>
      </c>
      <c r="K378" s="248" t="s">
        <v>19</v>
      </c>
      <c r="L378" s="253"/>
      <c r="M378" s="254" t="s">
        <v>19</v>
      </c>
      <c r="N378" s="255" t="s">
        <v>40</v>
      </c>
      <c r="O378" s="67"/>
      <c r="P378" s="177">
        <f>O378*H378</f>
        <v>0</v>
      </c>
      <c r="Q378" s="177">
        <v>0</v>
      </c>
      <c r="R378" s="177">
        <f>Q378*H378</f>
        <v>0</v>
      </c>
      <c r="S378" s="177">
        <v>0</v>
      </c>
      <c r="T378" s="178">
        <f>S378*H378</f>
        <v>0</v>
      </c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R378" s="179" t="s">
        <v>2643</v>
      </c>
      <c r="AT378" s="179" t="s">
        <v>381</v>
      </c>
      <c r="AU378" s="179" t="s">
        <v>79</v>
      </c>
      <c r="AY378" s="20" t="s">
        <v>144</v>
      </c>
      <c r="BE378" s="180">
        <f>IF(N378="základní",J378,0)</f>
        <v>0</v>
      </c>
      <c r="BF378" s="180">
        <f>IF(N378="snížená",J378,0)</f>
        <v>0</v>
      </c>
      <c r="BG378" s="180">
        <f>IF(N378="zákl. přenesená",J378,0)</f>
        <v>0</v>
      </c>
      <c r="BH378" s="180">
        <f>IF(N378="sníž. přenesená",J378,0)</f>
        <v>0</v>
      </c>
      <c r="BI378" s="180">
        <f>IF(N378="nulová",J378,0)</f>
        <v>0</v>
      </c>
      <c r="BJ378" s="20" t="s">
        <v>77</v>
      </c>
      <c r="BK378" s="180">
        <f>ROUND(I378*H378,2)</f>
        <v>0</v>
      </c>
      <c r="BL378" s="20" t="s">
        <v>1228</v>
      </c>
      <c r="BM378" s="179" t="s">
        <v>2815</v>
      </c>
    </row>
    <row r="379" spans="1:65" s="2" customFormat="1" ht="11.25">
      <c r="A379" s="37"/>
      <c r="B379" s="38"/>
      <c r="C379" s="39"/>
      <c r="D379" s="181" t="s">
        <v>152</v>
      </c>
      <c r="E379" s="39"/>
      <c r="F379" s="182" t="s">
        <v>2814</v>
      </c>
      <c r="G379" s="39"/>
      <c r="H379" s="39"/>
      <c r="I379" s="183"/>
      <c r="J379" s="39"/>
      <c r="K379" s="39"/>
      <c r="L379" s="42"/>
      <c r="M379" s="184"/>
      <c r="N379" s="185"/>
      <c r="O379" s="67"/>
      <c r="P379" s="67"/>
      <c r="Q379" s="67"/>
      <c r="R379" s="67"/>
      <c r="S379" s="67"/>
      <c r="T379" s="68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T379" s="20" t="s">
        <v>152</v>
      </c>
      <c r="AU379" s="20" t="s">
        <v>79</v>
      </c>
    </row>
    <row r="380" spans="1:65" s="2" customFormat="1" ht="33" customHeight="1">
      <c r="A380" s="37"/>
      <c r="B380" s="38"/>
      <c r="C380" s="168" t="s">
        <v>1645</v>
      </c>
      <c r="D380" s="168" t="s">
        <v>145</v>
      </c>
      <c r="E380" s="169" t="s">
        <v>2816</v>
      </c>
      <c r="F380" s="170" t="s">
        <v>2817</v>
      </c>
      <c r="G380" s="171" t="s">
        <v>243</v>
      </c>
      <c r="H380" s="172">
        <v>40</v>
      </c>
      <c r="I380" s="173"/>
      <c r="J380" s="174">
        <f>ROUND(I380*H380,2)</f>
        <v>0</v>
      </c>
      <c r="K380" s="170" t="s">
        <v>19</v>
      </c>
      <c r="L380" s="42"/>
      <c r="M380" s="175" t="s">
        <v>19</v>
      </c>
      <c r="N380" s="176" t="s">
        <v>40</v>
      </c>
      <c r="O380" s="67"/>
      <c r="P380" s="177">
        <f>O380*H380</f>
        <v>0</v>
      </c>
      <c r="Q380" s="177">
        <v>0</v>
      </c>
      <c r="R380" s="177">
        <f>Q380*H380</f>
        <v>0</v>
      </c>
      <c r="S380" s="177">
        <v>0</v>
      </c>
      <c r="T380" s="178">
        <f>S380*H380</f>
        <v>0</v>
      </c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R380" s="179" t="s">
        <v>1228</v>
      </c>
      <c r="AT380" s="179" t="s">
        <v>145</v>
      </c>
      <c r="AU380" s="179" t="s">
        <v>79</v>
      </c>
      <c r="AY380" s="20" t="s">
        <v>144</v>
      </c>
      <c r="BE380" s="180">
        <f>IF(N380="základní",J380,0)</f>
        <v>0</v>
      </c>
      <c r="BF380" s="180">
        <f>IF(N380="snížená",J380,0)</f>
        <v>0</v>
      </c>
      <c r="BG380" s="180">
        <f>IF(N380="zákl. přenesená",J380,0)</f>
        <v>0</v>
      </c>
      <c r="BH380" s="180">
        <f>IF(N380="sníž. přenesená",J380,0)</f>
        <v>0</v>
      </c>
      <c r="BI380" s="180">
        <f>IF(N380="nulová",J380,0)</f>
        <v>0</v>
      </c>
      <c r="BJ380" s="20" t="s">
        <v>77</v>
      </c>
      <c r="BK380" s="180">
        <f>ROUND(I380*H380,2)</f>
        <v>0</v>
      </c>
      <c r="BL380" s="20" t="s">
        <v>1228</v>
      </c>
      <c r="BM380" s="179" t="s">
        <v>2818</v>
      </c>
    </row>
    <row r="381" spans="1:65" s="2" customFormat="1" ht="19.5">
      <c r="A381" s="37"/>
      <c r="B381" s="38"/>
      <c r="C381" s="39"/>
      <c r="D381" s="181" t="s">
        <v>152</v>
      </c>
      <c r="E381" s="39"/>
      <c r="F381" s="182" t="s">
        <v>2817</v>
      </c>
      <c r="G381" s="39"/>
      <c r="H381" s="39"/>
      <c r="I381" s="183"/>
      <c r="J381" s="39"/>
      <c r="K381" s="39"/>
      <c r="L381" s="42"/>
      <c r="M381" s="184"/>
      <c r="N381" s="185"/>
      <c r="O381" s="67"/>
      <c r="P381" s="67"/>
      <c r="Q381" s="67"/>
      <c r="R381" s="67"/>
      <c r="S381" s="67"/>
      <c r="T381" s="68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T381" s="20" t="s">
        <v>152</v>
      </c>
      <c r="AU381" s="20" t="s">
        <v>79</v>
      </c>
    </row>
    <row r="382" spans="1:65" s="2" customFormat="1" ht="16.5" customHeight="1">
      <c r="A382" s="37"/>
      <c r="B382" s="38"/>
      <c r="C382" s="246" t="s">
        <v>1650</v>
      </c>
      <c r="D382" s="246" t="s">
        <v>381</v>
      </c>
      <c r="E382" s="247" t="s">
        <v>2819</v>
      </c>
      <c r="F382" s="248" t="s">
        <v>2820</v>
      </c>
      <c r="G382" s="249" t="s">
        <v>243</v>
      </c>
      <c r="H382" s="250">
        <v>40</v>
      </c>
      <c r="I382" s="251"/>
      <c r="J382" s="252">
        <f>ROUND(I382*H382,2)</f>
        <v>0</v>
      </c>
      <c r="K382" s="248" t="s">
        <v>19</v>
      </c>
      <c r="L382" s="253"/>
      <c r="M382" s="254" t="s">
        <v>19</v>
      </c>
      <c r="N382" s="255" t="s">
        <v>40</v>
      </c>
      <c r="O382" s="67"/>
      <c r="P382" s="177">
        <f>O382*H382</f>
        <v>0</v>
      </c>
      <c r="Q382" s="177">
        <v>0</v>
      </c>
      <c r="R382" s="177">
        <f>Q382*H382</f>
        <v>0</v>
      </c>
      <c r="S382" s="177">
        <v>0</v>
      </c>
      <c r="T382" s="178">
        <f>S382*H382</f>
        <v>0</v>
      </c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R382" s="179" t="s">
        <v>2643</v>
      </c>
      <c r="AT382" s="179" t="s">
        <v>381</v>
      </c>
      <c r="AU382" s="179" t="s">
        <v>79</v>
      </c>
      <c r="AY382" s="20" t="s">
        <v>144</v>
      </c>
      <c r="BE382" s="180">
        <f>IF(N382="základní",J382,0)</f>
        <v>0</v>
      </c>
      <c r="BF382" s="180">
        <f>IF(N382="snížená",J382,0)</f>
        <v>0</v>
      </c>
      <c r="BG382" s="180">
        <f>IF(N382="zákl. přenesená",J382,0)</f>
        <v>0</v>
      </c>
      <c r="BH382" s="180">
        <f>IF(N382="sníž. přenesená",J382,0)</f>
        <v>0</v>
      </c>
      <c r="BI382" s="180">
        <f>IF(N382="nulová",J382,0)</f>
        <v>0</v>
      </c>
      <c r="BJ382" s="20" t="s">
        <v>77</v>
      </c>
      <c r="BK382" s="180">
        <f>ROUND(I382*H382,2)</f>
        <v>0</v>
      </c>
      <c r="BL382" s="20" t="s">
        <v>1228</v>
      </c>
      <c r="BM382" s="179" t="s">
        <v>2821</v>
      </c>
    </row>
    <row r="383" spans="1:65" s="2" customFormat="1" ht="11.25">
      <c r="A383" s="37"/>
      <c r="B383" s="38"/>
      <c r="C383" s="39"/>
      <c r="D383" s="181" t="s">
        <v>152</v>
      </c>
      <c r="E383" s="39"/>
      <c r="F383" s="182" t="s">
        <v>2820</v>
      </c>
      <c r="G383" s="39"/>
      <c r="H383" s="39"/>
      <c r="I383" s="183"/>
      <c r="J383" s="39"/>
      <c r="K383" s="39"/>
      <c r="L383" s="42"/>
      <c r="M383" s="184"/>
      <c r="N383" s="185"/>
      <c r="O383" s="67"/>
      <c r="P383" s="67"/>
      <c r="Q383" s="67"/>
      <c r="R383" s="67"/>
      <c r="S383" s="67"/>
      <c r="T383" s="68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T383" s="20" t="s">
        <v>152</v>
      </c>
      <c r="AU383" s="20" t="s">
        <v>79</v>
      </c>
    </row>
    <row r="384" spans="1:65" s="2" customFormat="1" ht="33" customHeight="1">
      <c r="A384" s="37"/>
      <c r="B384" s="38"/>
      <c r="C384" s="168" t="s">
        <v>1654</v>
      </c>
      <c r="D384" s="168" t="s">
        <v>145</v>
      </c>
      <c r="E384" s="169" t="s">
        <v>2822</v>
      </c>
      <c r="F384" s="170" t="s">
        <v>2823</v>
      </c>
      <c r="G384" s="171" t="s">
        <v>243</v>
      </c>
      <c r="H384" s="172">
        <v>70</v>
      </c>
      <c r="I384" s="173"/>
      <c r="J384" s="174">
        <f>ROUND(I384*H384,2)</f>
        <v>0</v>
      </c>
      <c r="K384" s="170" t="s">
        <v>19</v>
      </c>
      <c r="L384" s="42"/>
      <c r="M384" s="175" t="s">
        <v>19</v>
      </c>
      <c r="N384" s="176" t="s">
        <v>40</v>
      </c>
      <c r="O384" s="67"/>
      <c r="P384" s="177">
        <f>O384*H384</f>
        <v>0</v>
      </c>
      <c r="Q384" s="177">
        <v>0</v>
      </c>
      <c r="R384" s="177">
        <f>Q384*H384</f>
        <v>0</v>
      </c>
      <c r="S384" s="177">
        <v>0</v>
      </c>
      <c r="T384" s="178">
        <f>S384*H384</f>
        <v>0</v>
      </c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R384" s="179" t="s">
        <v>1228</v>
      </c>
      <c r="AT384" s="179" t="s">
        <v>145</v>
      </c>
      <c r="AU384" s="179" t="s">
        <v>79</v>
      </c>
      <c r="AY384" s="20" t="s">
        <v>144</v>
      </c>
      <c r="BE384" s="180">
        <f>IF(N384="základní",J384,0)</f>
        <v>0</v>
      </c>
      <c r="BF384" s="180">
        <f>IF(N384="snížená",J384,0)</f>
        <v>0</v>
      </c>
      <c r="BG384" s="180">
        <f>IF(N384="zákl. přenesená",J384,0)</f>
        <v>0</v>
      </c>
      <c r="BH384" s="180">
        <f>IF(N384="sníž. přenesená",J384,0)</f>
        <v>0</v>
      </c>
      <c r="BI384" s="180">
        <f>IF(N384="nulová",J384,0)</f>
        <v>0</v>
      </c>
      <c r="BJ384" s="20" t="s">
        <v>77</v>
      </c>
      <c r="BK384" s="180">
        <f>ROUND(I384*H384,2)</f>
        <v>0</v>
      </c>
      <c r="BL384" s="20" t="s">
        <v>1228</v>
      </c>
      <c r="BM384" s="179" t="s">
        <v>2824</v>
      </c>
    </row>
    <row r="385" spans="1:65" s="2" customFormat="1" ht="19.5">
      <c r="A385" s="37"/>
      <c r="B385" s="38"/>
      <c r="C385" s="39"/>
      <c r="D385" s="181" t="s">
        <v>152</v>
      </c>
      <c r="E385" s="39"/>
      <c r="F385" s="182" t="s">
        <v>2823</v>
      </c>
      <c r="G385" s="39"/>
      <c r="H385" s="39"/>
      <c r="I385" s="183"/>
      <c r="J385" s="39"/>
      <c r="K385" s="39"/>
      <c r="L385" s="42"/>
      <c r="M385" s="184"/>
      <c r="N385" s="185"/>
      <c r="O385" s="67"/>
      <c r="P385" s="67"/>
      <c r="Q385" s="67"/>
      <c r="R385" s="67"/>
      <c r="S385" s="67"/>
      <c r="T385" s="68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T385" s="20" t="s">
        <v>152</v>
      </c>
      <c r="AU385" s="20" t="s">
        <v>79</v>
      </c>
    </row>
    <row r="386" spans="1:65" s="2" customFormat="1" ht="16.5" customHeight="1">
      <c r="A386" s="37"/>
      <c r="B386" s="38"/>
      <c r="C386" s="246" t="s">
        <v>1659</v>
      </c>
      <c r="D386" s="246" t="s">
        <v>381</v>
      </c>
      <c r="E386" s="247" t="s">
        <v>2825</v>
      </c>
      <c r="F386" s="248" t="s">
        <v>2826</v>
      </c>
      <c r="G386" s="249" t="s">
        <v>381</v>
      </c>
      <c r="H386" s="250">
        <v>70</v>
      </c>
      <c r="I386" s="251"/>
      <c r="J386" s="252">
        <f>ROUND(I386*H386,2)</f>
        <v>0</v>
      </c>
      <c r="K386" s="248" t="s">
        <v>19</v>
      </c>
      <c r="L386" s="253"/>
      <c r="M386" s="254" t="s">
        <v>19</v>
      </c>
      <c r="N386" s="255" t="s">
        <v>40</v>
      </c>
      <c r="O386" s="67"/>
      <c r="P386" s="177">
        <f>O386*H386</f>
        <v>0</v>
      </c>
      <c r="Q386" s="177">
        <v>0</v>
      </c>
      <c r="R386" s="177">
        <f>Q386*H386</f>
        <v>0</v>
      </c>
      <c r="S386" s="177">
        <v>0</v>
      </c>
      <c r="T386" s="178">
        <f>S386*H386</f>
        <v>0</v>
      </c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R386" s="179" t="s">
        <v>2643</v>
      </c>
      <c r="AT386" s="179" t="s">
        <v>381</v>
      </c>
      <c r="AU386" s="179" t="s">
        <v>79</v>
      </c>
      <c r="AY386" s="20" t="s">
        <v>144</v>
      </c>
      <c r="BE386" s="180">
        <f>IF(N386="základní",J386,0)</f>
        <v>0</v>
      </c>
      <c r="BF386" s="180">
        <f>IF(N386="snížená",J386,0)</f>
        <v>0</v>
      </c>
      <c r="BG386" s="180">
        <f>IF(N386="zákl. přenesená",J386,0)</f>
        <v>0</v>
      </c>
      <c r="BH386" s="180">
        <f>IF(N386="sníž. přenesená",J386,0)</f>
        <v>0</v>
      </c>
      <c r="BI386" s="180">
        <f>IF(N386="nulová",J386,0)</f>
        <v>0</v>
      </c>
      <c r="BJ386" s="20" t="s">
        <v>77</v>
      </c>
      <c r="BK386" s="180">
        <f>ROUND(I386*H386,2)</f>
        <v>0</v>
      </c>
      <c r="BL386" s="20" t="s">
        <v>1228</v>
      </c>
      <c r="BM386" s="179" t="s">
        <v>2827</v>
      </c>
    </row>
    <row r="387" spans="1:65" s="2" customFormat="1" ht="11.25">
      <c r="A387" s="37"/>
      <c r="B387" s="38"/>
      <c r="C387" s="39"/>
      <c r="D387" s="181" t="s">
        <v>152</v>
      </c>
      <c r="E387" s="39"/>
      <c r="F387" s="182" t="s">
        <v>2826</v>
      </c>
      <c r="G387" s="39"/>
      <c r="H387" s="39"/>
      <c r="I387" s="183"/>
      <c r="J387" s="39"/>
      <c r="K387" s="39"/>
      <c r="L387" s="42"/>
      <c r="M387" s="184"/>
      <c r="N387" s="185"/>
      <c r="O387" s="67"/>
      <c r="P387" s="67"/>
      <c r="Q387" s="67"/>
      <c r="R387" s="67"/>
      <c r="S387" s="67"/>
      <c r="T387" s="68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T387" s="20" t="s">
        <v>152</v>
      </c>
      <c r="AU387" s="20" t="s">
        <v>79</v>
      </c>
    </row>
    <row r="388" spans="1:65" s="2" customFormat="1" ht="33" customHeight="1">
      <c r="A388" s="37"/>
      <c r="B388" s="38"/>
      <c r="C388" s="168" t="s">
        <v>1663</v>
      </c>
      <c r="D388" s="168" t="s">
        <v>145</v>
      </c>
      <c r="E388" s="169" t="s">
        <v>2828</v>
      </c>
      <c r="F388" s="170" t="s">
        <v>2829</v>
      </c>
      <c r="G388" s="171" t="s">
        <v>243</v>
      </c>
      <c r="H388" s="172">
        <v>45</v>
      </c>
      <c r="I388" s="173"/>
      <c r="J388" s="174">
        <f>ROUND(I388*H388,2)</f>
        <v>0</v>
      </c>
      <c r="K388" s="170" t="s">
        <v>19</v>
      </c>
      <c r="L388" s="42"/>
      <c r="M388" s="175" t="s">
        <v>19</v>
      </c>
      <c r="N388" s="176" t="s">
        <v>40</v>
      </c>
      <c r="O388" s="67"/>
      <c r="P388" s="177">
        <f>O388*H388</f>
        <v>0</v>
      </c>
      <c r="Q388" s="177">
        <v>0</v>
      </c>
      <c r="R388" s="177">
        <f>Q388*H388</f>
        <v>0</v>
      </c>
      <c r="S388" s="177">
        <v>0</v>
      </c>
      <c r="T388" s="178">
        <f>S388*H388</f>
        <v>0</v>
      </c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R388" s="179" t="s">
        <v>1228</v>
      </c>
      <c r="AT388" s="179" t="s">
        <v>145</v>
      </c>
      <c r="AU388" s="179" t="s">
        <v>79</v>
      </c>
      <c r="AY388" s="20" t="s">
        <v>144</v>
      </c>
      <c r="BE388" s="180">
        <f>IF(N388="základní",J388,0)</f>
        <v>0</v>
      </c>
      <c r="BF388" s="180">
        <f>IF(N388="snížená",J388,0)</f>
        <v>0</v>
      </c>
      <c r="BG388" s="180">
        <f>IF(N388="zákl. přenesená",J388,0)</f>
        <v>0</v>
      </c>
      <c r="BH388" s="180">
        <f>IF(N388="sníž. přenesená",J388,0)</f>
        <v>0</v>
      </c>
      <c r="BI388" s="180">
        <f>IF(N388="nulová",J388,0)</f>
        <v>0</v>
      </c>
      <c r="BJ388" s="20" t="s">
        <v>77</v>
      </c>
      <c r="BK388" s="180">
        <f>ROUND(I388*H388,2)</f>
        <v>0</v>
      </c>
      <c r="BL388" s="20" t="s">
        <v>1228</v>
      </c>
      <c r="BM388" s="179" t="s">
        <v>2830</v>
      </c>
    </row>
    <row r="389" spans="1:65" s="2" customFormat="1" ht="19.5">
      <c r="A389" s="37"/>
      <c r="B389" s="38"/>
      <c r="C389" s="39"/>
      <c r="D389" s="181" t="s">
        <v>152</v>
      </c>
      <c r="E389" s="39"/>
      <c r="F389" s="182" t="s">
        <v>2829</v>
      </c>
      <c r="G389" s="39"/>
      <c r="H389" s="39"/>
      <c r="I389" s="183"/>
      <c r="J389" s="39"/>
      <c r="K389" s="39"/>
      <c r="L389" s="42"/>
      <c r="M389" s="184"/>
      <c r="N389" s="185"/>
      <c r="O389" s="67"/>
      <c r="P389" s="67"/>
      <c r="Q389" s="67"/>
      <c r="R389" s="67"/>
      <c r="S389" s="67"/>
      <c r="T389" s="68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T389" s="20" t="s">
        <v>152</v>
      </c>
      <c r="AU389" s="20" t="s">
        <v>79</v>
      </c>
    </row>
    <row r="390" spans="1:65" s="2" customFormat="1" ht="16.5" customHeight="1">
      <c r="A390" s="37"/>
      <c r="B390" s="38"/>
      <c r="C390" s="246" t="s">
        <v>1668</v>
      </c>
      <c r="D390" s="246" t="s">
        <v>381</v>
      </c>
      <c r="E390" s="247" t="s">
        <v>2831</v>
      </c>
      <c r="F390" s="248" t="s">
        <v>2832</v>
      </c>
      <c r="G390" s="249" t="s">
        <v>243</v>
      </c>
      <c r="H390" s="250">
        <v>45</v>
      </c>
      <c r="I390" s="251"/>
      <c r="J390" s="252">
        <f>ROUND(I390*H390,2)</f>
        <v>0</v>
      </c>
      <c r="K390" s="248" t="s">
        <v>19</v>
      </c>
      <c r="L390" s="253"/>
      <c r="M390" s="254" t="s">
        <v>19</v>
      </c>
      <c r="N390" s="255" t="s">
        <v>40</v>
      </c>
      <c r="O390" s="67"/>
      <c r="P390" s="177">
        <f>O390*H390</f>
        <v>0</v>
      </c>
      <c r="Q390" s="177">
        <v>0</v>
      </c>
      <c r="R390" s="177">
        <f>Q390*H390</f>
        <v>0</v>
      </c>
      <c r="S390" s="177">
        <v>0</v>
      </c>
      <c r="T390" s="178">
        <f>S390*H390</f>
        <v>0</v>
      </c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R390" s="179" t="s">
        <v>2643</v>
      </c>
      <c r="AT390" s="179" t="s">
        <v>381</v>
      </c>
      <c r="AU390" s="179" t="s">
        <v>79</v>
      </c>
      <c r="AY390" s="20" t="s">
        <v>144</v>
      </c>
      <c r="BE390" s="180">
        <f>IF(N390="základní",J390,0)</f>
        <v>0</v>
      </c>
      <c r="BF390" s="180">
        <f>IF(N390="snížená",J390,0)</f>
        <v>0</v>
      </c>
      <c r="BG390" s="180">
        <f>IF(N390="zákl. přenesená",J390,0)</f>
        <v>0</v>
      </c>
      <c r="BH390" s="180">
        <f>IF(N390="sníž. přenesená",J390,0)</f>
        <v>0</v>
      </c>
      <c r="BI390" s="180">
        <f>IF(N390="nulová",J390,0)</f>
        <v>0</v>
      </c>
      <c r="BJ390" s="20" t="s">
        <v>77</v>
      </c>
      <c r="BK390" s="180">
        <f>ROUND(I390*H390,2)</f>
        <v>0</v>
      </c>
      <c r="BL390" s="20" t="s">
        <v>1228</v>
      </c>
      <c r="BM390" s="179" t="s">
        <v>2833</v>
      </c>
    </row>
    <row r="391" spans="1:65" s="2" customFormat="1" ht="11.25">
      <c r="A391" s="37"/>
      <c r="B391" s="38"/>
      <c r="C391" s="39"/>
      <c r="D391" s="181" t="s">
        <v>152</v>
      </c>
      <c r="E391" s="39"/>
      <c r="F391" s="182" t="s">
        <v>2832</v>
      </c>
      <c r="G391" s="39"/>
      <c r="H391" s="39"/>
      <c r="I391" s="183"/>
      <c r="J391" s="39"/>
      <c r="K391" s="39"/>
      <c r="L391" s="42"/>
      <c r="M391" s="184"/>
      <c r="N391" s="185"/>
      <c r="O391" s="67"/>
      <c r="P391" s="67"/>
      <c r="Q391" s="67"/>
      <c r="R391" s="67"/>
      <c r="S391" s="67"/>
      <c r="T391" s="68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T391" s="20" t="s">
        <v>152</v>
      </c>
      <c r="AU391" s="20" t="s">
        <v>79</v>
      </c>
    </row>
    <row r="392" spans="1:65" s="2" customFormat="1" ht="33" customHeight="1">
      <c r="A392" s="37"/>
      <c r="B392" s="38"/>
      <c r="C392" s="168" t="s">
        <v>1673</v>
      </c>
      <c r="D392" s="168" t="s">
        <v>145</v>
      </c>
      <c r="E392" s="169" t="s">
        <v>2834</v>
      </c>
      <c r="F392" s="170" t="s">
        <v>2835</v>
      </c>
      <c r="G392" s="171" t="s">
        <v>243</v>
      </c>
      <c r="H392" s="172">
        <v>585</v>
      </c>
      <c r="I392" s="173"/>
      <c r="J392" s="174">
        <f>ROUND(I392*H392,2)</f>
        <v>0</v>
      </c>
      <c r="K392" s="170" t="s">
        <v>19</v>
      </c>
      <c r="L392" s="42"/>
      <c r="M392" s="175" t="s">
        <v>19</v>
      </c>
      <c r="N392" s="176" t="s">
        <v>40</v>
      </c>
      <c r="O392" s="67"/>
      <c r="P392" s="177">
        <f>O392*H392</f>
        <v>0</v>
      </c>
      <c r="Q392" s="177">
        <v>0</v>
      </c>
      <c r="R392" s="177">
        <f>Q392*H392</f>
        <v>0</v>
      </c>
      <c r="S392" s="177">
        <v>0</v>
      </c>
      <c r="T392" s="178">
        <f>S392*H392</f>
        <v>0</v>
      </c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R392" s="179" t="s">
        <v>1228</v>
      </c>
      <c r="AT392" s="179" t="s">
        <v>145</v>
      </c>
      <c r="AU392" s="179" t="s">
        <v>79</v>
      </c>
      <c r="AY392" s="20" t="s">
        <v>144</v>
      </c>
      <c r="BE392" s="180">
        <f>IF(N392="základní",J392,0)</f>
        <v>0</v>
      </c>
      <c r="BF392" s="180">
        <f>IF(N392="snížená",J392,0)</f>
        <v>0</v>
      </c>
      <c r="BG392" s="180">
        <f>IF(N392="zákl. přenesená",J392,0)</f>
        <v>0</v>
      </c>
      <c r="BH392" s="180">
        <f>IF(N392="sníž. přenesená",J392,0)</f>
        <v>0</v>
      </c>
      <c r="BI392" s="180">
        <f>IF(N392="nulová",J392,0)</f>
        <v>0</v>
      </c>
      <c r="BJ392" s="20" t="s">
        <v>77</v>
      </c>
      <c r="BK392" s="180">
        <f>ROUND(I392*H392,2)</f>
        <v>0</v>
      </c>
      <c r="BL392" s="20" t="s">
        <v>1228</v>
      </c>
      <c r="BM392" s="179" t="s">
        <v>2836</v>
      </c>
    </row>
    <row r="393" spans="1:65" s="2" customFormat="1" ht="19.5">
      <c r="A393" s="37"/>
      <c r="B393" s="38"/>
      <c r="C393" s="39"/>
      <c r="D393" s="181" t="s">
        <v>152</v>
      </c>
      <c r="E393" s="39"/>
      <c r="F393" s="182" t="s">
        <v>2835</v>
      </c>
      <c r="G393" s="39"/>
      <c r="H393" s="39"/>
      <c r="I393" s="183"/>
      <c r="J393" s="39"/>
      <c r="K393" s="39"/>
      <c r="L393" s="42"/>
      <c r="M393" s="184"/>
      <c r="N393" s="185"/>
      <c r="O393" s="67"/>
      <c r="P393" s="67"/>
      <c r="Q393" s="67"/>
      <c r="R393" s="67"/>
      <c r="S393" s="67"/>
      <c r="T393" s="68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T393" s="20" t="s">
        <v>152</v>
      </c>
      <c r="AU393" s="20" t="s">
        <v>79</v>
      </c>
    </row>
    <row r="394" spans="1:65" s="2" customFormat="1" ht="16.5" customHeight="1">
      <c r="A394" s="37"/>
      <c r="B394" s="38"/>
      <c r="C394" s="246" t="s">
        <v>1679</v>
      </c>
      <c r="D394" s="246" t="s">
        <v>381</v>
      </c>
      <c r="E394" s="247" t="s">
        <v>2837</v>
      </c>
      <c r="F394" s="248" t="s">
        <v>2838</v>
      </c>
      <c r="G394" s="249" t="s">
        <v>243</v>
      </c>
      <c r="H394" s="250">
        <v>585</v>
      </c>
      <c r="I394" s="251"/>
      <c r="J394" s="252">
        <f>ROUND(I394*H394,2)</f>
        <v>0</v>
      </c>
      <c r="K394" s="248" t="s">
        <v>19</v>
      </c>
      <c r="L394" s="253"/>
      <c r="M394" s="254" t="s">
        <v>19</v>
      </c>
      <c r="N394" s="255" t="s">
        <v>40</v>
      </c>
      <c r="O394" s="67"/>
      <c r="P394" s="177">
        <f>O394*H394</f>
        <v>0</v>
      </c>
      <c r="Q394" s="177">
        <v>0</v>
      </c>
      <c r="R394" s="177">
        <f>Q394*H394</f>
        <v>0</v>
      </c>
      <c r="S394" s="177">
        <v>0</v>
      </c>
      <c r="T394" s="178">
        <f>S394*H394</f>
        <v>0</v>
      </c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R394" s="179" t="s">
        <v>2643</v>
      </c>
      <c r="AT394" s="179" t="s">
        <v>381</v>
      </c>
      <c r="AU394" s="179" t="s">
        <v>79</v>
      </c>
      <c r="AY394" s="20" t="s">
        <v>144</v>
      </c>
      <c r="BE394" s="180">
        <f>IF(N394="základní",J394,0)</f>
        <v>0</v>
      </c>
      <c r="BF394" s="180">
        <f>IF(N394="snížená",J394,0)</f>
        <v>0</v>
      </c>
      <c r="BG394" s="180">
        <f>IF(N394="zákl. přenesená",J394,0)</f>
        <v>0</v>
      </c>
      <c r="BH394" s="180">
        <f>IF(N394="sníž. přenesená",J394,0)</f>
        <v>0</v>
      </c>
      <c r="BI394" s="180">
        <f>IF(N394="nulová",J394,0)</f>
        <v>0</v>
      </c>
      <c r="BJ394" s="20" t="s">
        <v>77</v>
      </c>
      <c r="BK394" s="180">
        <f>ROUND(I394*H394,2)</f>
        <v>0</v>
      </c>
      <c r="BL394" s="20" t="s">
        <v>1228</v>
      </c>
      <c r="BM394" s="179" t="s">
        <v>2839</v>
      </c>
    </row>
    <row r="395" spans="1:65" s="2" customFormat="1" ht="11.25">
      <c r="A395" s="37"/>
      <c r="B395" s="38"/>
      <c r="C395" s="39"/>
      <c r="D395" s="181" t="s">
        <v>152</v>
      </c>
      <c r="E395" s="39"/>
      <c r="F395" s="182" t="s">
        <v>2838</v>
      </c>
      <c r="G395" s="39"/>
      <c r="H395" s="39"/>
      <c r="I395" s="183"/>
      <c r="J395" s="39"/>
      <c r="K395" s="39"/>
      <c r="L395" s="42"/>
      <c r="M395" s="184"/>
      <c r="N395" s="185"/>
      <c r="O395" s="67"/>
      <c r="P395" s="67"/>
      <c r="Q395" s="67"/>
      <c r="R395" s="67"/>
      <c r="S395" s="67"/>
      <c r="T395" s="68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T395" s="20" t="s">
        <v>152</v>
      </c>
      <c r="AU395" s="20" t="s">
        <v>79</v>
      </c>
    </row>
    <row r="396" spans="1:65" s="2" customFormat="1" ht="33" customHeight="1">
      <c r="A396" s="37"/>
      <c r="B396" s="38"/>
      <c r="C396" s="168" t="s">
        <v>1684</v>
      </c>
      <c r="D396" s="168" t="s">
        <v>145</v>
      </c>
      <c r="E396" s="169" t="s">
        <v>2840</v>
      </c>
      <c r="F396" s="170" t="s">
        <v>2841</v>
      </c>
      <c r="G396" s="171" t="s">
        <v>243</v>
      </c>
      <c r="H396" s="172">
        <v>340</v>
      </c>
      <c r="I396" s="173"/>
      <c r="J396" s="174">
        <f>ROUND(I396*H396,2)</f>
        <v>0</v>
      </c>
      <c r="K396" s="170" t="s">
        <v>19</v>
      </c>
      <c r="L396" s="42"/>
      <c r="M396" s="175" t="s">
        <v>19</v>
      </c>
      <c r="N396" s="176" t="s">
        <v>40</v>
      </c>
      <c r="O396" s="67"/>
      <c r="P396" s="177">
        <f>O396*H396</f>
        <v>0</v>
      </c>
      <c r="Q396" s="177">
        <v>0</v>
      </c>
      <c r="R396" s="177">
        <f>Q396*H396</f>
        <v>0</v>
      </c>
      <c r="S396" s="177">
        <v>0</v>
      </c>
      <c r="T396" s="178">
        <f>S396*H396</f>
        <v>0</v>
      </c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R396" s="179" t="s">
        <v>1228</v>
      </c>
      <c r="AT396" s="179" t="s">
        <v>145</v>
      </c>
      <c r="AU396" s="179" t="s">
        <v>79</v>
      </c>
      <c r="AY396" s="20" t="s">
        <v>144</v>
      </c>
      <c r="BE396" s="180">
        <f>IF(N396="základní",J396,0)</f>
        <v>0</v>
      </c>
      <c r="BF396" s="180">
        <f>IF(N396="snížená",J396,0)</f>
        <v>0</v>
      </c>
      <c r="BG396" s="180">
        <f>IF(N396="zákl. přenesená",J396,0)</f>
        <v>0</v>
      </c>
      <c r="BH396" s="180">
        <f>IF(N396="sníž. přenesená",J396,0)</f>
        <v>0</v>
      </c>
      <c r="BI396" s="180">
        <f>IF(N396="nulová",J396,0)</f>
        <v>0</v>
      </c>
      <c r="BJ396" s="20" t="s">
        <v>77</v>
      </c>
      <c r="BK396" s="180">
        <f>ROUND(I396*H396,2)</f>
        <v>0</v>
      </c>
      <c r="BL396" s="20" t="s">
        <v>1228</v>
      </c>
      <c r="BM396" s="179" t="s">
        <v>2842</v>
      </c>
    </row>
    <row r="397" spans="1:65" s="2" customFormat="1" ht="19.5">
      <c r="A397" s="37"/>
      <c r="B397" s="38"/>
      <c r="C397" s="39"/>
      <c r="D397" s="181" t="s">
        <v>152</v>
      </c>
      <c r="E397" s="39"/>
      <c r="F397" s="182" t="s">
        <v>2841</v>
      </c>
      <c r="G397" s="39"/>
      <c r="H397" s="39"/>
      <c r="I397" s="183"/>
      <c r="J397" s="39"/>
      <c r="K397" s="39"/>
      <c r="L397" s="42"/>
      <c r="M397" s="184"/>
      <c r="N397" s="185"/>
      <c r="O397" s="67"/>
      <c r="P397" s="67"/>
      <c r="Q397" s="67"/>
      <c r="R397" s="67"/>
      <c r="S397" s="67"/>
      <c r="T397" s="68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T397" s="20" t="s">
        <v>152</v>
      </c>
      <c r="AU397" s="20" t="s">
        <v>79</v>
      </c>
    </row>
    <row r="398" spans="1:65" s="2" customFormat="1" ht="16.5" customHeight="1">
      <c r="A398" s="37"/>
      <c r="B398" s="38"/>
      <c r="C398" s="246" t="s">
        <v>1688</v>
      </c>
      <c r="D398" s="246" t="s">
        <v>381</v>
      </c>
      <c r="E398" s="247" t="s">
        <v>2843</v>
      </c>
      <c r="F398" s="248" t="s">
        <v>2844</v>
      </c>
      <c r="G398" s="249" t="s">
        <v>243</v>
      </c>
      <c r="H398" s="250">
        <v>340</v>
      </c>
      <c r="I398" s="251"/>
      <c r="J398" s="252">
        <f>ROUND(I398*H398,2)</f>
        <v>0</v>
      </c>
      <c r="K398" s="248" t="s">
        <v>19</v>
      </c>
      <c r="L398" s="253"/>
      <c r="M398" s="254" t="s">
        <v>19</v>
      </c>
      <c r="N398" s="255" t="s">
        <v>40</v>
      </c>
      <c r="O398" s="67"/>
      <c r="P398" s="177">
        <f>O398*H398</f>
        <v>0</v>
      </c>
      <c r="Q398" s="177">
        <v>0</v>
      </c>
      <c r="R398" s="177">
        <f>Q398*H398</f>
        <v>0</v>
      </c>
      <c r="S398" s="177">
        <v>0</v>
      </c>
      <c r="T398" s="178">
        <f>S398*H398</f>
        <v>0</v>
      </c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R398" s="179" t="s">
        <v>2643</v>
      </c>
      <c r="AT398" s="179" t="s">
        <v>381</v>
      </c>
      <c r="AU398" s="179" t="s">
        <v>79</v>
      </c>
      <c r="AY398" s="20" t="s">
        <v>144</v>
      </c>
      <c r="BE398" s="180">
        <f>IF(N398="základní",J398,0)</f>
        <v>0</v>
      </c>
      <c r="BF398" s="180">
        <f>IF(N398="snížená",J398,0)</f>
        <v>0</v>
      </c>
      <c r="BG398" s="180">
        <f>IF(N398="zákl. přenesená",J398,0)</f>
        <v>0</v>
      </c>
      <c r="BH398" s="180">
        <f>IF(N398="sníž. přenesená",J398,0)</f>
        <v>0</v>
      </c>
      <c r="BI398" s="180">
        <f>IF(N398="nulová",J398,0)</f>
        <v>0</v>
      </c>
      <c r="BJ398" s="20" t="s">
        <v>77</v>
      </c>
      <c r="BK398" s="180">
        <f>ROUND(I398*H398,2)</f>
        <v>0</v>
      </c>
      <c r="BL398" s="20" t="s">
        <v>1228</v>
      </c>
      <c r="BM398" s="179" t="s">
        <v>2845</v>
      </c>
    </row>
    <row r="399" spans="1:65" s="2" customFormat="1" ht="11.25">
      <c r="A399" s="37"/>
      <c r="B399" s="38"/>
      <c r="C399" s="39"/>
      <c r="D399" s="181" t="s">
        <v>152</v>
      </c>
      <c r="E399" s="39"/>
      <c r="F399" s="182" t="s">
        <v>2844</v>
      </c>
      <c r="G399" s="39"/>
      <c r="H399" s="39"/>
      <c r="I399" s="183"/>
      <c r="J399" s="39"/>
      <c r="K399" s="39"/>
      <c r="L399" s="42"/>
      <c r="M399" s="184"/>
      <c r="N399" s="185"/>
      <c r="O399" s="67"/>
      <c r="P399" s="67"/>
      <c r="Q399" s="67"/>
      <c r="R399" s="67"/>
      <c r="S399" s="67"/>
      <c r="T399" s="68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T399" s="20" t="s">
        <v>152</v>
      </c>
      <c r="AU399" s="20" t="s">
        <v>79</v>
      </c>
    </row>
    <row r="400" spans="1:65" s="2" customFormat="1" ht="33" customHeight="1">
      <c r="A400" s="37"/>
      <c r="B400" s="38"/>
      <c r="C400" s="168" t="s">
        <v>1697</v>
      </c>
      <c r="D400" s="168" t="s">
        <v>145</v>
      </c>
      <c r="E400" s="169" t="s">
        <v>2846</v>
      </c>
      <c r="F400" s="170" t="s">
        <v>2847</v>
      </c>
      <c r="G400" s="171" t="s">
        <v>243</v>
      </c>
      <c r="H400" s="172">
        <v>50</v>
      </c>
      <c r="I400" s="173"/>
      <c r="J400" s="174">
        <f>ROUND(I400*H400,2)</f>
        <v>0</v>
      </c>
      <c r="K400" s="170" t="s">
        <v>19</v>
      </c>
      <c r="L400" s="42"/>
      <c r="M400" s="175" t="s">
        <v>19</v>
      </c>
      <c r="N400" s="176" t="s">
        <v>40</v>
      </c>
      <c r="O400" s="67"/>
      <c r="P400" s="177">
        <f>O400*H400</f>
        <v>0</v>
      </c>
      <c r="Q400" s="177">
        <v>0</v>
      </c>
      <c r="R400" s="177">
        <f>Q400*H400</f>
        <v>0</v>
      </c>
      <c r="S400" s="177">
        <v>0</v>
      </c>
      <c r="T400" s="178">
        <f>S400*H400</f>
        <v>0</v>
      </c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R400" s="179" t="s">
        <v>1228</v>
      </c>
      <c r="AT400" s="179" t="s">
        <v>145</v>
      </c>
      <c r="AU400" s="179" t="s">
        <v>79</v>
      </c>
      <c r="AY400" s="20" t="s">
        <v>144</v>
      </c>
      <c r="BE400" s="180">
        <f>IF(N400="základní",J400,0)</f>
        <v>0</v>
      </c>
      <c r="BF400" s="180">
        <f>IF(N400="snížená",J400,0)</f>
        <v>0</v>
      </c>
      <c r="BG400" s="180">
        <f>IF(N400="zákl. přenesená",J400,0)</f>
        <v>0</v>
      </c>
      <c r="BH400" s="180">
        <f>IF(N400="sníž. přenesená",J400,0)</f>
        <v>0</v>
      </c>
      <c r="BI400" s="180">
        <f>IF(N400="nulová",J400,0)</f>
        <v>0</v>
      </c>
      <c r="BJ400" s="20" t="s">
        <v>77</v>
      </c>
      <c r="BK400" s="180">
        <f>ROUND(I400*H400,2)</f>
        <v>0</v>
      </c>
      <c r="BL400" s="20" t="s">
        <v>1228</v>
      </c>
      <c r="BM400" s="179" t="s">
        <v>2848</v>
      </c>
    </row>
    <row r="401" spans="1:65" s="2" customFormat="1" ht="19.5">
      <c r="A401" s="37"/>
      <c r="B401" s="38"/>
      <c r="C401" s="39"/>
      <c r="D401" s="181" t="s">
        <v>152</v>
      </c>
      <c r="E401" s="39"/>
      <c r="F401" s="182" t="s">
        <v>2847</v>
      </c>
      <c r="G401" s="39"/>
      <c r="H401" s="39"/>
      <c r="I401" s="183"/>
      <c r="J401" s="39"/>
      <c r="K401" s="39"/>
      <c r="L401" s="42"/>
      <c r="M401" s="184"/>
      <c r="N401" s="185"/>
      <c r="O401" s="67"/>
      <c r="P401" s="67"/>
      <c r="Q401" s="67"/>
      <c r="R401" s="67"/>
      <c r="S401" s="67"/>
      <c r="T401" s="68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T401" s="20" t="s">
        <v>152</v>
      </c>
      <c r="AU401" s="20" t="s">
        <v>79</v>
      </c>
    </row>
    <row r="402" spans="1:65" s="2" customFormat="1" ht="16.5" customHeight="1">
      <c r="A402" s="37"/>
      <c r="B402" s="38"/>
      <c r="C402" s="246" t="s">
        <v>1703</v>
      </c>
      <c r="D402" s="246" t="s">
        <v>381</v>
      </c>
      <c r="E402" s="247" t="s">
        <v>2849</v>
      </c>
      <c r="F402" s="248" t="s">
        <v>2850</v>
      </c>
      <c r="G402" s="249" t="s">
        <v>243</v>
      </c>
      <c r="H402" s="250">
        <v>50</v>
      </c>
      <c r="I402" s="251"/>
      <c r="J402" s="252">
        <f>ROUND(I402*H402,2)</f>
        <v>0</v>
      </c>
      <c r="K402" s="248" t="s">
        <v>19</v>
      </c>
      <c r="L402" s="253"/>
      <c r="M402" s="254" t="s">
        <v>19</v>
      </c>
      <c r="N402" s="255" t="s">
        <v>40</v>
      </c>
      <c r="O402" s="67"/>
      <c r="P402" s="177">
        <f>O402*H402</f>
        <v>0</v>
      </c>
      <c r="Q402" s="177">
        <v>0</v>
      </c>
      <c r="R402" s="177">
        <f>Q402*H402</f>
        <v>0</v>
      </c>
      <c r="S402" s="177">
        <v>0</v>
      </c>
      <c r="T402" s="178">
        <f>S402*H402</f>
        <v>0</v>
      </c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R402" s="179" t="s">
        <v>2643</v>
      </c>
      <c r="AT402" s="179" t="s">
        <v>381</v>
      </c>
      <c r="AU402" s="179" t="s">
        <v>79</v>
      </c>
      <c r="AY402" s="20" t="s">
        <v>144</v>
      </c>
      <c r="BE402" s="180">
        <f>IF(N402="základní",J402,0)</f>
        <v>0</v>
      </c>
      <c r="BF402" s="180">
        <f>IF(N402="snížená",J402,0)</f>
        <v>0</v>
      </c>
      <c r="BG402" s="180">
        <f>IF(N402="zákl. přenesená",J402,0)</f>
        <v>0</v>
      </c>
      <c r="BH402" s="180">
        <f>IF(N402="sníž. přenesená",J402,0)</f>
        <v>0</v>
      </c>
      <c r="BI402" s="180">
        <f>IF(N402="nulová",J402,0)</f>
        <v>0</v>
      </c>
      <c r="BJ402" s="20" t="s">
        <v>77</v>
      </c>
      <c r="BK402" s="180">
        <f>ROUND(I402*H402,2)</f>
        <v>0</v>
      </c>
      <c r="BL402" s="20" t="s">
        <v>1228</v>
      </c>
      <c r="BM402" s="179" t="s">
        <v>2851</v>
      </c>
    </row>
    <row r="403" spans="1:65" s="2" customFormat="1" ht="11.25">
      <c r="A403" s="37"/>
      <c r="B403" s="38"/>
      <c r="C403" s="39"/>
      <c r="D403" s="181" t="s">
        <v>152</v>
      </c>
      <c r="E403" s="39"/>
      <c r="F403" s="182" t="s">
        <v>2850</v>
      </c>
      <c r="G403" s="39"/>
      <c r="H403" s="39"/>
      <c r="I403" s="183"/>
      <c r="J403" s="39"/>
      <c r="K403" s="39"/>
      <c r="L403" s="42"/>
      <c r="M403" s="184"/>
      <c r="N403" s="185"/>
      <c r="O403" s="67"/>
      <c r="P403" s="67"/>
      <c r="Q403" s="67"/>
      <c r="R403" s="67"/>
      <c r="S403" s="67"/>
      <c r="T403" s="68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T403" s="20" t="s">
        <v>152</v>
      </c>
      <c r="AU403" s="20" t="s">
        <v>79</v>
      </c>
    </row>
    <row r="404" spans="1:65" s="2" customFormat="1" ht="33" customHeight="1">
      <c r="A404" s="37"/>
      <c r="B404" s="38"/>
      <c r="C404" s="168" t="s">
        <v>1708</v>
      </c>
      <c r="D404" s="168" t="s">
        <v>145</v>
      </c>
      <c r="E404" s="169" t="s">
        <v>2852</v>
      </c>
      <c r="F404" s="170" t="s">
        <v>2853</v>
      </c>
      <c r="G404" s="171" t="s">
        <v>243</v>
      </c>
      <c r="H404" s="172">
        <v>25</v>
      </c>
      <c r="I404" s="173"/>
      <c r="J404" s="174">
        <f>ROUND(I404*H404,2)</f>
        <v>0</v>
      </c>
      <c r="K404" s="170" t="s">
        <v>19</v>
      </c>
      <c r="L404" s="42"/>
      <c r="M404" s="175" t="s">
        <v>19</v>
      </c>
      <c r="N404" s="176" t="s">
        <v>40</v>
      </c>
      <c r="O404" s="67"/>
      <c r="P404" s="177">
        <f>O404*H404</f>
        <v>0</v>
      </c>
      <c r="Q404" s="177">
        <v>0</v>
      </c>
      <c r="R404" s="177">
        <f>Q404*H404</f>
        <v>0</v>
      </c>
      <c r="S404" s="177">
        <v>0</v>
      </c>
      <c r="T404" s="178">
        <f>S404*H404</f>
        <v>0</v>
      </c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R404" s="179" t="s">
        <v>1228</v>
      </c>
      <c r="AT404" s="179" t="s">
        <v>145</v>
      </c>
      <c r="AU404" s="179" t="s">
        <v>79</v>
      </c>
      <c r="AY404" s="20" t="s">
        <v>144</v>
      </c>
      <c r="BE404" s="180">
        <f>IF(N404="základní",J404,0)</f>
        <v>0</v>
      </c>
      <c r="BF404" s="180">
        <f>IF(N404="snížená",J404,0)</f>
        <v>0</v>
      </c>
      <c r="BG404" s="180">
        <f>IF(N404="zákl. přenesená",J404,0)</f>
        <v>0</v>
      </c>
      <c r="BH404" s="180">
        <f>IF(N404="sníž. přenesená",J404,0)</f>
        <v>0</v>
      </c>
      <c r="BI404" s="180">
        <f>IF(N404="nulová",J404,0)</f>
        <v>0</v>
      </c>
      <c r="BJ404" s="20" t="s">
        <v>77</v>
      </c>
      <c r="BK404" s="180">
        <f>ROUND(I404*H404,2)</f>
        <v>0</v>
      </c>
      <c r="BL404" s="20" t="s">
        <v>1228</v>
      </c>
      <c r="BM404" s="179" t="s">
        <v>2854</v>
      </c>
    </row>
    <row r="405" spans="1:65" s="2" customFormat="1" ht="19.5">
      <c r="A405" s="37"/>
      <c r="B405" s="38"/>
      <c r="C405" s="39"/>
      <c r="D405" s="181" t="s">
        <v>152</v>
      </c>
      <c r="E405" s="39"/>
      <c r="F405" s="182" t="s">
        <v>2853</v>
      </c>
      <c r="G405" s="39"/>
      <c r="H405" s="39"/>
      <c r="I405" s="183"/>
      <c r="J405" s="39"/>
      <c r="K405" s="39"/>
      <c r="L405" s="42"/>
      <c r="M405" s="184"/>
      <c r="N405" s="185"/>
      <c r="O405" s="67"/>
      <c r="P405" s="67"/>
      <c r="Q405" s="67"/>
      <c r="R405" s="67"/>
      <c r="S405" s="67"/>
      <c r="T405" s="68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T405" s="20" t="s">
        <v>152</v>
      </c>
      <c r="AU405" s="20" t="s">
        <v>79</v>
      </c>
    </row>
    <row r="406" spans="1:65" s="2" customFormat="1" ht="16.5" customHeight="1">
      <c r="A406" s="37"/>
      <c r="B406" s="38"/>
      <c r="C406" s="246" t="s">
        <v>1714</v>
      </c>
      <c r="D406" s="246" t="s">
        <v>381</v>
      </c>
      <c r="E406" s="247" t="s">
        <v>2855</v>
      </c>
      <c r="F406" s="248" t="s">
        <v>2856</v>
      </c>
      <c r="G406" s="249" t="s">
        <v>243</v>
      </c>
      <c r="H406" s="250">
        <v>25</v>
      </c>
      <c r="I406" s="251"/>
      <c r="J406" s="252">
        <f>ROUND(I406*H406,2)</f>
        <v>0</v>
      </c>
      <c r="K406" s="248" t="s">
        <v>19</v>
      </c>
      <c r="L406" s="253"/>
      <c r="M406" s="254" t="s">
        <v>19</v>
      </c>
      <c r="N406" s="255" t="s">
        <v>40</v>
      </c>
      <c r="O406" s="67"/>
      <c r="P406" s="177">
        <f>O406*H406</f>
        <v>0</v>
      </c>
      <c r="Q406" s="177">
        <v>0</v>
      </c>
      <c r="R406" s="177">
        <f>Q406*H406</f>
        <v>0</v>
      </c>
      <c r="S406" s="177">
        <v>0</v>
      </c>
      <c r="T406" s="178">
        <f>S406*H406</f>
        <v>0</v>
      </c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R406" s="179" t="s">
        <v>2643</v>
      </c>
      <c r="AT406" s="179" t="s">
        <v>381</v>
      </c>
      <c r="AU406" s="179" t="s">
        <v>79</v>
      </c>
      <c r="AY406" s="20" t="s">
        <v>144</v>
      </c>
      <c r="BE406" s="180">
        <f>IF(N406="základní",J406,0)</f>
        <v>0</v>
      </c>
      <c r="BF406" s="180">
        <f>IF(N406="snížená",J406,0)</f>
        <v>0</v>
      </c>
      <c r="BG406" s="180">
        <f>IF(N406="zákl. přenesená",J406,0)</f>
        <v>0</v>
      </c>
      <c r="BH406" s="180">
        <f>IF(N406="sníž. přenesená",J406,0)</f>
        <v>0</v>
      </c>
      <c r="BI406" s="180">
        <f>IF(N406="nulová",J406,0)</f>
        <v>0</v>
      </c>
      <c r="BJ406" s="20" t="s">
        <v>77</v>
      </c>
      <c r="BK406" s="180">
        <f>ROUND(I406*H406,2)</f>
        <v>0</v>
      </c>
      <c r="BL406" s="20" t="s">
        <v>1228</v>
      </c>
      <c r="BM406" s="179" t="s">
        <v>2857</v>
      </c>
    </row>
    <row r="407" spans="1:65" s="2" customFormat="1" ht="11.25">
      <c r="A407" s="37"/>
      <c r="B407" s="38"/>
      <c r="C407" s="39"/>
      <c r="D407" s="181" t="s">
        <v>152</v>
      </c>
      <c r="E407" s="39"/>
      <c r="F407" s="182" t="s">
        <v>2856</v>
      </c>
      <c r="G407" s="39"/>
      <c r="H407" s="39"/>
      <c r="I407" s="183"/>
      <c r="J407" s="39"/>
      <c r="K407" s="39"/>
      <c r="L407" s="42"/>
      <c r="M407" s="184"/>
      <c r="N407" s="185"/>
      <c r="O407" s="67"/>
      <c r="P407" s="67"/>
      <c r="Q407" s="67"/>
      <c r="R407" s="67"/>
      <c r="S407" s="67"/>
      <c r="T407" s="68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T407" s="20" t="s">
        <v>152</v>
      </c>
      <c r="AU407" s="20" t="s">
        <v>79</v>
      </c>
    </row>
    <row r="408" spans="1:65" s="2" customFormat="1" ht="24.2" customHeight="1">
      <c r="A408" s="37"/>
      <c r="B408" s="38"/>
      <c r="C408" s="168" t="s">
        <v>1719</v>
      </c>
      <c r="D408" s="168" t="s">
        <v>145</v>
      </c>
      <c r="E408" s="169" t="s">
        <v>2858</v>
      </c>
      <c r="F408" s="170" t="s">
        <v>2859</v>
      </c>
      <c r="G408" s="171" t="s">
        <v>243</v>
      </c>
      <c r="H408" s="172">
        <v>30</v>
      </c>
      <c r="I408" s="173"/>
      <c r="J408" s="174">
        <f>ROUND(I408*H408,2)</f>
        <v>0</v>
      </c>
      <c r="K408" s="170" t="s">
        <v>19</v>
      </c>
      <c r="L408" s="42"/>
      <c r="M408" s="175" t="s">
        <v>19</v>
      </c>
      <c r="N408" s="176" t="s">
        <v>40</v>
      </c>
      <c r="O408" s="67"/>
      <c r="P408" s="177">
        <f>O408*H408</f>
        <v>0</v>
      </c>
      <c r="Q408" s="177">
        <v>0</v>
      </c>
      <c r="R408" s="177">
        <f>Q408*H408</f>
        <v>0</v>
      </c>
      <c r="S408" s="177">
        <v>0</v>
      </c>
      <c r="T408" s="178">
        <f>S408*H408</f>
        <v>0</v>
      </c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R408" s="179" t="s">
        <v>1228</v>
      </c>
      <c r="AT408" s="179" t="s">
        <v>145</v>
      </c>
      <c r="AU408" s="179" t="s">
        <v>79</v>
      </c>
      <c r="AY408" s="20" t="s">
        <v>144</v>
      </c>
      <c r="BE408" s="180">
        <f>IF(N408="základní",J408,0)</f>
        <v>0</v>
      </c>
      <c r="BF408" s="180">
        <f>IF(N408="snížená",J408,0)</f>
        <v>0</v>
      </c>
      <c r="BG408" s="180">
        <f>IF(N408="zákl. přenesená",J408,0)</f>
        <v>0</v>
      </c>
      <c r="BH408" s="180">
        <f>IF(N408="sníž. přenesená",J408,0)</f>
        <v>0</v>
      </c>
      <c r="BI408" s="180">
        <f>IF(N408="nulová",J408,0)</f>
        <v>0</v>
      </c>
      <c r="BJ408" s="20" t="s">
        <v>77</v>
      </c>
      <c r="BK408" s="180">
        <f>ROUND(I408*H408,2)</f>
        <v>0</v>
      </c>
      <c r="BL408" s="20" t="s">
        <v>1228</v>
      </c>
      <c r="BM408" s="179" t="s">
        <v>2860</v>
      </c>
    </row>
    <row r="409" spans="1:65" s="2" customFormat="1" ht="19.5">
      <c r="A409" s="37"/>
      <c r="B409" s="38"/>
      <c r="C409" s="39"/>
      <c r="D409" s="181" t="s">
        <v>152</v>
      </c>
      <c r="E409" s="39"/>
      <c r="F409" s="182" t="s">
        <v>2859</v>
      </c>
      <c r="G409" s="39"/>
      <c r="H409" s="39"/>
      <c r="I409" s="183"/>
      <c r="J409" s="39"/>
      <c r="K409" s="39"/>
      <c r="L409" s="42"/>
      <c r="M409" s="184"/>
      <c r="N409" s="185"/>
      <c r="O409" s="67"/>
      <c r="P409" s="67"/>
      <c r="Q409" s="67"/>
      <c r="R409" s="67"/>
      <c r="S409" s="67"/>
      <c r="T409" s="68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T409" s="20" t="s">
        <v>152</v>
      </c>
      <c r="AU409" s="20" t="s">
        <v>79</v>
      </c>
    </row>
    <row r="410" spans="1:65" s="2" customFormat="1" ht="24.2" customHeight="1">
      <c r="A410" s="37"/>
      <c r="B410" s="38"/>
      <c r="C410" s="246" t="s">
        <v>1724</v>
      </c>
      <c r="D410" s="246" t="s">
        <v>381</v>
      </c>
      <c r="E410" s="247" t="s">
        <v>2861</v>
      </c>
      <c r="F410" s="248" t="s">
        <v>2862</v>
      </c>
      <c r="G410" s="249" t="s">
        <v>2196</v>
      </c>
      <c r="H410" s="250">
        <v>30</v>
      </c>
      <c r="I410" s="251"/>
      <c r="J410" s="252">
        <f>ROUND(I410*H410,2)</f>
        <v>0</v>
      </c>
      <c r="K410" s="248" t="s">
        <v>19</v>
      </c>
      <c r="L410" s="253"/>
      <c r="M410" s="254" t="s">
        <v>19</v>
      </c>
      <c r="N410" s="255" t="s">
        <v>40</v>
      </c>
      <c r="O410" s="67"/>
      <c r="P410" s="177">
        <f>O410*H410</f>
        <v>0</v>
      </c>
      <c r="Q410" s="177">
        <v>0</v>
      </c>
      <c r="R410" s="177">
        <f>Q410*H410</f>
        <v>0</v>
      </c>
      <c r="S410" s="177">
        <v>0</v>
      </c>
      <c r="T410" s="178">
        <f>S410*H410</f>
        <v>0</v>
      </c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R410" s="179" t="s">
        <v>2643</v>
      </c>
      <c r="AT410" s="179" t="s">
        <v>381</v>
      </c>
      <c r="AU410" s="179" t="s">
        <v>79</v>
      </c>
      <c r="AY410" s="20" t="s">
        <v>144</v>
      </c>
      <c r="BE410" s="180">
        <f>IF(N410="základní",J410,0)</f>
        <v>0</v>
      </c>
      <c r="BF410" s="180">
        <f>IF(N410="snížená",J410,0)</f>
        <v>0</v>
      </c>
      <c r="BG410" s="180">
        <f>IF(N410="zákl. přenesená",J410,0)</f>
        <v>0</v>
      </c>
      <c r="BH410" s="180">
        <f>IF(N410="sníž. přenesená",J410,0)</f>
        <v>0</v>
      </c>
      <c r="BI410" s="180">
        <f>IF(N410="nulová",J410,0)</f>
        <v>0</v>
      </c>
      <c r="BJ410" s="20" t="s">
        <v>77</v>
      </c>
      <c r="BK410" s="180">
        <f>ROUND(I410*H410,2)</f>
        <v>0</v>
      </c>
      <c r="BL410" s="20" t="s">
        <v>1228</v>
      </c>
      <c r="BM410" s="179" t="s">
        <v>2863</v>
      </c>
    </row>
    <row r="411" spans="1:65" s="2" customFormat="1" ht="19.5">
      <c r="A411" s="37"/>
      <c r="B411" s="38"/>
      <c r="C411" s="39"/>
      <c r="D411" s="181" t="s">
        <v>152</v>
      </c>
      <c r="E411" s="39"/>
      <c r="F411" s="182" t="s">
        <v>2862</v>
      </c>
      <c r="G411" s="39"/>
      <c r="H411" s="39"/>
      <c r="I411" s="183"/>
      <c r="J411" s="39"/>
      <c r="K411" s="39"/>
      <c r="L411" s="42"/>
      <c r="M411" s="184"/>
      <c r="N411" s="185"/>
      <c r="O411" s="67"/>
      <c r="P411" s="67"/>
      <c r="Q411" s="67"/>
      <c r="R411" s="67"/>
      <c r="S411" s="67"/>
      <c r="T411" s="68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T411" s="20" t="s">
        <v>152</v>
      </c>
      <c r="AU411" s="20" t="s">
        <v>79</v>
      </c>
    </row>
    <row r="412" spans="1:65" s="2" customFormat="1" ht="16.5" customHeight="1">
      <c r="A412" s="37"/>
      <c r="B412" s="38"/>
      <c r="C412" s="168" t="s">
        <v>1731</v>
      </c>
      <c r="D412" s="168" t="s">
        <v>145</v>
      </c>
      <c r="E412" s="169" t="s">
        <v>2864</v>
      </c>
      <c r="F412" s="170" t="s">
        <v>2865</v>
      </c>
      <c r="G412" s="171" t="s">
        <v>579</v>
      </c>
      <c r="H412" s="257"/>
      <c r="I412" s="173"/>
      <c r="J412" s="174">
        <f>ROUND(I412*H412,2)</f>
        <v>0</v>
      </c>
      <c r="K412" s="170" t="s">
        <v>19</v>
      </c>
      <c r="L412" s="42"/>
      <c r="M412" s="175" t="s">
        <v>19</v>
      </c>
      <c r="N412" s="176" t="s">
        <v>40</v>
      </c>
      <c r="O412" s="67"/>
      <c r="P412" s="177">
        <f>O412*H412</f>
        <v>0</v>
      </c>
      <c r="Q412" s="177">
        <v>0</v>
      </c>
      <c r="R412" s="177">
        <f>Q412*H412</f>
        <v>0</v>
      </c>
      <c r="S412" s="177">
        <v>0</v>
      </c>
      <c r="T412" s="178">
        <f>S412*H412</f>
        <v>0</v>
      </c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R412" s="179" t="s">
        <v>1228</v>
      </c>
      <c r="AT412" s="179" t="s">
        <v>145</v>
      </c>
      <c r="AU412" s="179" t="s">
        <v>79</v>
      </c>
      <c r="AY412" s="20" t="s">
        <v>144</v>
      </c>
      <c r="BE412" s="180">
        <f>IF(N412="základní",J412,0)</f>
        <v>0</v>
      </c>
      <c r="BF412" s="180">
        <f>IF(N412="snížená",J412,0)</f>
        <v>0</v>
      </c>
      <c r="BG412" s="180">
        <f>IF(N412="zákl. přenesená",J412,0)</f>
        <v>0</v>
      </c>
      <c r="BH412" s="180">
        <f>IF(N412="sníž. přenesená",J412,0)</f>
        <v>0</v>
      </c>
      <c r="BI412" s="180">
        <f>IF(N412="nulová",J412,0)</f>
        <v>0</v>
      </c>
      <c r="BJ412" s="20" t="s">
        <v>77</v>
      </c>
      <c r="BK412" s="180">
        <f>ROUND(I412*H412,2)</f>
        <v>0</v>
      </c>
      <c r="BL412" s="20" t="s">
        <v>1228</v>
      </c>
      <c r="BM412" s="179" t="s">
        <v>2866</v>
      </c>
    </row>
    <row r="413" spans="1:65" s="2" customFormat="1" ht="11.25">
      <c r="A413" s="37"/>
      <c r="B413" s="38"/>
      <c r="C413" s="39"/>
      <c r="D413" s="181" t="s">
        <v>152</v>
      </c>
      <c r="E413" s="39"/>
      <c r="F413" s="182" t="s">
        <v>2865</v>
      </c>
      <c r="G413" s="39"/>
      <c r="H413" s="39"/>
      <c r="I413" s="183"/>
      <c r="J413" s="39"/>
      <c r="K413" s="39"/>
      <c r="L413" s="42"/>
      <c r="M413" s="184"/>
      <c r="N413" s="185"/>
      <c r="O413" s="67"/>
      <c r="P413" s="67"/>
      <c r="Q413" s="67"/>
      <c r="R413" s="67"/>
      <c r="S413" s="67"/>
      <c r="T413" s="68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T413" s="20" t="s">
        <v>152</v>
      </c>
      <c r="AU413" s="20" t="s">
        <v>79</v>
      </c>
    </row>
    <row r="414" spans="1:65" s="2" customFormat="1" ht="16.5" customHeight="1">
      <c r="A414" s="37"/>
      <c r="B414" s="38"/>
      <c r="C414" s="168" t="s">
        <v>1737</v>
      </c>
      <c r="D414" s="168" t="s">
        <v>145</v>
      </c>
      <c r="E414" s="169" t="s">
        <v>2867</v>
      </c>
      <c r="F414" s="170" t="s">
        <v>2868</v>
      </c>
      <c r="G414" s="171" t="s">
        <v>579</v>
      </c>
      <c r="H414" s="257"/>
      <c r="I414" s="173"/>
      <c r="J414" s="174">
        <f>ROUND(I414*H414,2)</f>
        <v>0</v>
      </c>
      <c r="K414" s="170" t="s">
        <v>19</v>
      </c>
      <c r="L414" s="42"/>
      <c r="M414" s="175" t="s">
        <v>19</v>
      </c>
      <c r="N414" s="176" t="s">
        <v>40</v>
      </c>
      <c r="O414" s="67"/>
      <c r="P414" s="177">
        <f>O414*H414</f>
        <v>0</v>
      </c>
      <c r="Q414" s="177">
        <v>0</v>
      </c>
      <c r="R414" s="177">
        <f>Q414*H414</f>
        <v>0</v>
      </c>
      <c r="S414" s="177">
        <v>0</v>
      </c>
      <c r="T414" s="178">
        <f>S414*H414</f>
        <v>0</v>
      </c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R414" s="179" t="s">
        <v>1228</v>
      </c>
      <c r="AT414" s="179" t="s">
        <v>145</v>
      </c>
      <c r="AU414" s="179" t="s">
        <v>79</v>
      </c>
      <c r="AY414" s="20" t="s">
        <v>144</v>
      </c>
      <c r="BE414" s="180">
        <f>IF(N414="základní",J414,0)</f>
        <v>0</v>
      </c>
      <c r="BF414" s="180">
        <f>IF(N414="snížená",J414,0)</f>
        <v>0</v>
      </c>
      <c r="BG414" s="180">
        <f>IF(N414="zákl. přenesená",J414,0)</f>
        <v>0</v>
      </c>
      <c r="BH414" s="180">
        <f>IF(N414="sníž. přenesená",J414,0)</f>
        <v>0</v>
      </c>
      <c r="BI414" s="180">
        <f>IF(N414="nulová",J414,0)</f>
        <v>0</v>
      </c>
      <c r="BJ414" s="20" t="s">
        <v>77</v>
      </c>
      <c r="BK414" s="180">
        <f>ROUND(I414*H414,2)</f>
        <v>0</v>
      </c>
      <c r="BL414" s="20" t="s">
        <v>1228</v>
      </c>
      <c r="BM414" s="179" t="s">
        <v>2869</v>
      </c>
    </row>
    <row r="415" spans="1:65" s="2" customFormat="1" ht="11.25">
      <c r="A415" s="37"/>
      <c r="B415" s="38"/>
      <c r="C415" s="39"/>
      <c r="D415" s="181" t="s">
        <v>152</v>
      </c>
      <c r="E415" s="39"/>
      <c r="F415" s="182" t="s">
        <v>2868</v>
      </c>
      <c r="G415" s="39"/>
      <c r="H415" s="39"/>
      <c r="I415" s="183"/>
      <c r="J415" s="39"/>
      <c r="K415" s="39"/>
      <c r="L415" s="42"/>
      <c r="M415" s="184"/>
      <c r="N415" s="185"/>
      <c r="O415" s="67"/>
      <c r="P415" s="67"/>
      <c r="Q415" s="67"/>
      <c r="R415" s="67"/>
      <c r="S415" s="67"/>
      <c r="T415" s="68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T415" s="20" t="s">
        <v>152</v>
      </c>
      <c r="AU415" s="20" t="s">
        <v>79</v>
      </c>
    </row>
    <row r="416" spans="1:65" s="2" customFormat="1" ht="16.5" customHeight="1">
      <c r="A416" s="37"/>
      <c r="B416" s="38"/>
      <c r="C416" s="168" t="s">
        <v>1744</v>
      </c>
      <c r="D416" s="168" t="s">
        <v>145</v>
      </c>
      <c r="E416" s="169" t="s">
        <v>2870</v>
      </c>
      <c r="F416" s="170" t="s">
        <v>2871</v>
      </c>
      <c r="G416" s="171" t="s">
        <v>579</v>
      </c>
      <c r="H416" s="257"/>
      <c r="I416" s="173"/>
      <c r="J416" s="174">
        <f>ROUND(I416*H416,2)</f>
        <v>0</v>
      </c>
      <c r="K416" s="170" t="s">
        <v>19</v>
      </c>
      <c r="L416" s="42"/>
      <c r="M416" s="175" t="s">
        <v>19</v>
      </c>
      <c r="N416" s="176" t="s">
        <v>40</v>
      </c>
      <c r="O416" s="67"/>
      <c r="P416" s="177">
        <f>O416*H416</f>
        <v>0</v>
      </c>
      <c r="Q416" s="177">
        <v>0</v>
      </c>
      <c r="R416" s="177">
        <f>Q416*H416</f>
        <v>0</v>
      </c>
      <c r="S416" s="177">
        <v>0</v>
      </c>
      <c r="T416" s="178">
        <f>S416*H416</f>
        <v>0</v>
      </c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R416" s="179" t="s">
        <v>1228</v>
      </c>
      <c r="AT416" s="179" t="s">
        <v>145</v>
      </c>
      <c r="AU416" s="179" t="s">
        <v>79</v>
      </c>
      <c r="AY416" s="20" t="s">
        <v>144</v>
      </c>
      <c r="BE416" s="180">
        <f>IF(N416="základní",J416,0)</f>
        <v>0</v>
      </c>
      <c r="BF416" s="180">
        <f>IF(N416="snížená",J416,0)</f>
        <v>0</v>
      </c>
      <c r="BG416" s="180">
        <f>IF(N416="zákl. přenesená",J416,0)</f>
        <v>0</v>
      </c>
      <c r="BH416" s="180">
        <f>IF(N416="sníž. přenesená",J416,0)</f>
        <v>0</v>
      </c>
      <c r="BI416" s="180">
        <f>IF(N416="nulová",J416,0)</f>
        <v>0</v>
      </c>
      <c r="BJ416" s="20" t="s">
        <v>77</v>
      </c>
      <c r="BK416" s="180">
        <f>ROUND(I416*H416,2)</f>
        <v>0</v>
      </c>
      <c r="BL416" s="20" t="s">
        <v>1228</v>
      </c>
      <c r="BM416" s="179" t="s">
        <v>2872</v>
      </c>
    </row>
    <row r="417" spans="1:65" s="2" customFormat="1" ht="11.25">
      <c r="A417" s="37"/>
      <c r="B417" s="38"/>
      <c r="C417" s="39"/>
      <c r="D417" s="181" t="s">
        <v>152</v>
      </c>
      <c r="E417" s="39"/>
      <c r="F417" s="182" t="s">
        <v>2871</v>
      </c>
      <c r="G417" s="39"/>
      <c r="H417" s="39"/>
      <c r="I417" s="183"/>
      <c r="J417" s="39"/>
      <c r="K417" s="39"/>
      <c r="L417" s="42"/>
      <c r="M417" s="184"/>
      <c r="N417" s="185"/>
      <c r="O417" s="67"/>
      <c r="P417" s="67"/>
      <c r="Q417" s="67"/>
      <c r="R417" s="67"/>
      <c r="S417" s="67"/>
      <c r="T417" s="68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T417" s="20" t="s">
        <v>152</v>
      </c>
      <c r="AU417" s="20" t="s">
        <v>79</v>
      </c>
    </row>
    <row r="418" spans="1:65" s="2" customFormat="1" ht="16.5" customHeight="1">
      <c r="A418" s="37"/>
      <c r="B418" s="38"/>
      <c r="C418" s="168" t="s">
        <v>1753</v>
      </c>
      <c r="D418" s="168" t="s">
        <v>145</v>
      </c>
      <c r="E418" s="169" t="s">
        <v>2873</v>
      </c>
      <c r="F418" s="170" t="s">
        <v>2874</v>
      </c>
      <c r="G418" s="171" t="s">
        <v>579</v>
      </c>
      <c r="H418" s="257"/>
      <c r="I418" s="173"/>
      <c r="J418" s="174">
        <f>ROUND(I418*H418,2)</f>
        <v>0</v>
      </c>
      <c r="K418" s="170" t="s">
        <v>19</v>
      </c>
      <c r="L418" s="42"/>
      <c r="M418" s="175" t="s">
        <v>19</v>
      </c>
      <c r="N418" s="176" t="s">
        <v>40</v>
      </c>
      <c r="O418" s="67"/>
      <c r="P418" s="177">
        <f>O418*H418</f>
        <v>0</v>
      </c>
      <c r="Q418" s="177">
        <v>0</v>
      </c>
      <c r="R418" s="177">
        <f>Q418*H418</f>
        <v>0</v>
      </c>
      <c r="S418" s="177">
        <v>0</v>
      </c>
      <c r="T418" s="178">
        <f>S418*H418</f>
        <v>0</v>
      </c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R418" s="179" t="s">
        <v>1228</v>
      </c>
      <c r="AT418" s="179" t="s">
        <v>145</v>
      </c>
      <c r="AU418" s="179" t="s">
        <v>79</v>
      </c>
      <c r="AY418" s="20" t="s">
        <v>144</v>
      </c>
      <c r="BE418" s="180">
        <f>IF(N418="základní",J418,0)</f>
        <v>0</v>
      </c>
      <c r="BF418" s="180">
        <f>IF(N418="snížená",J418,0)</f>
        <v>0</v>
      </c>
      <c r="BG418" s="180">
        <f>IF(N418="zákl. přenesená",J418,0)</f>
        <v>0</v>
      </c>
      <c r="BH418" s="180">
        <f>IF(N418="sníž. přenesená",J418,0)</f>
        <v>0</v>
      </c>
      <c r="BI418" s="180">
        <f>IF(N418="nulová",J418,0)</f>
        <v>0</v>
      </c>
      <c r="BJ418" s="20" t="s">
        <v>77</v>
      </c>
      <c r="BK418" s="180">
        <f>ROUND(I418*H418,2)</f>
        <v>0</v>
      </c>
      <c r="BL418" s="20" t="s">
        <v>1228</v>
      </c>
      <c r="BM418" s="179" t="s">
        <v>2875</v>
      </c>
    </row>
    <row r="419" spans="1:65" s="2" customFormat="1" ht="11.25">
      <c r="A419" s="37"/>
      <c r="B419" s="38"/>
      <c r="C419" s="39"/>
      <c r="D419" s="181" t="s">
        <v>152</v>
      </c>
      <c r="E419" s="39"/>
      <c r="F419" s="182" t="s">
        <v>2874</v>
      </c>
      <c r="G419" s="39"/>
      <c r="H419" s="39"/>
      <c r="I419" s="183"/>
      <c r="J419" s="39"/>
      <c r="K419" s="39"/>
      <c r="L419" s="42"/>
      <c r="M419" s="184"/>
      <c r="N419" s="185"/>
      <c r="O419" s="67"/>
      <c r="P419" s="67"/>
      <c r="Q419" s="67"/>
      <c r="R419" s="67"/>
      <c r="S419" s="67"/>
      <c r="T419" s="68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T419" s="20" t="s">
        <v>152</v>
      </c>
      <c r="AU419" s="20" t="s">
        <v>79</v>
      </c>
    </row>
    <row r="420" spans="1:65" s="11" customFormat="1" ht="22.9" customHeight="1">
      <c r="B420" s="154"/>
      <c r="C420" s="155"/>
      <c r="D420" s="156" t="s">
        <v>68</v>
      </c>
      <c r="E420" s="198" t="s">
        <v>2876</v>
      </c>
      <c r="F420" s="198" t="s">
        <v>2877</v>
      </c>
      <c r="G420" s="155"/>
      <c r="H420" s="155"/>
      <c r="I420" s="158"/>
      <c r="J420" s="199">
        <f>BK420</f>
        <v>0</v>
      </c>
      <c r="K420" s="155"/>
      <c r="L420" s="160"/>
      <c r="M420" s="161"/>
      <c r="N420" s="162"/>
      <c r="O420" s="162"/>
      <c r="P420" s="163">
        <f>SUM(P421:P424)</f>
        <v>0</v>
      </c>
      <c r="Q420" s="162"/>
      <c r="R420" s="163">
        <f>SUM(R421:R424)</f>
        <v>0</v>
      </c>
      <c r="S420" s="162"/>
      <c r="T420" s="164">
        <f>SUM(T421:T424)</f>
        <v>0</v>
      </c>
      <c r="AR420" s="165" t="s">
        <v>160</v>
      </c>
      <c r="AT420" s="166" t="s">
        <v>68</v>
      </c>
      <c r="AU420" s="166" t="s">
        <v>77</v>
      </c>
      <c r="AY420" s="165" t="s">
        <v>144</v>
      </c>
      <c r="BK420" s="167">
        <f>SUM(BK421:BK424)</f>
        <v>0</v>
      </c>
    </row>
    <row r="421" spans="1:65" s="2" customFormat="1" ht="24.2" customHeight="1">
      <c r="A421" s="37"/>
      <c r="B421" s="38"/>
      <c r="C421" s="168" t="s">
        <v>1758</v>
      </c>
      <c r="D421" s="168" t="s">
        <v>145</v>
      </c>
      <c r="E421" s="169" t="s">
        <v>2878</v>
      </c>
      <c r="F421" s="170" t="s">
        <v>2879</v>
      </c>
      <c r="G421" s="171" t="s">
        <v>492</v>
      </c>
      <c r="H421" s="172">
        <v>8</v>
      </c>
      <c r="I421" s="173"/>
      <c r="J421" s="174">
        <f>ROUND(I421*H421,2)</f>
        <v>0</v>
      </c>
      <c r="K421" s="170" t="s">
        <v>19</v>
      </c>
      <c r="L421" s="42"/>
      <c r="M421" s="175" t="s">
        <v>19</v>
      </c>
      <c r="N421" s="176" t="s">
        <v>40</v>
      </c>
      <c r="O421" s="67"/>
      <c r="P421" s="177">
        <f>O421*H421</f>
        <v>0</v>
      </c>
      <c r="Q421" s="177">
        <v>0</v>
      </c>
      <c r="R421" s="177">
        <f>Q421*H421</f>
        <v>0</v>
      </c>
      <c r="S421" s="177">
        <v>0</v>
      </c>
      <c r="T421" s="178">
        <f>S421*H421</f>
        <v>0</v>
      </c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R421" s="179" t="s">
        <v>1228</v>
      </c>
      <c r="AT421" s="179" t="s">
        <v>145</v>
      </c>
      <c r="AU421" s="179" t="s">
        <v>79</v>
      </c>
      <c r="AY421" s="20" t="s">
        <v>144</v>
      </c>
      <c r="BE421" s="180">
        <f>IF(N421="základní",J421,0)</f>
        <v>0</v>
      </c>
      <c r="BF421" s="180">
        <f>IF(N421="snížená",J421,0)</f>
        <v>0</v>
      </c>
      <c r="BG421" s="180">
        <f>IF(N421="zákl. přenesená",J421,0)</f>
        <v>0</v>
      </c>
      <c r="BH421" s="180">
        <f>IF(N421="sníž. přenesená",J421,0)</f>
        <v>0</v>
      </c>
      <c r="BI421" s="180">
        <f>IF(N421="nulová",J421,0)</f>
        <v>0</v>
      </c>
      <c r="BJ421" s="20" t="s">
        <v>77</v>
      </c>
      <c r="BK421" s="180">
        <f>ROUND(I421*H421,2)</f>
        <v>0</v>
      </c>
      <c r="BL421" s="20" t="s">
        <v>1228</v>
      </c>
      <c r="BM421" s="179" t="s">
        <v>2880</v>
      </c>
    </row>
    <row r="422" spans="1:65" s="2" customFormat="1" ht="11.25">
      <c r="A422" s="37"/>
      <c r="B422" s="38"/>
      <c r="C422" s="39"/>
      <c r="D422" s="181" t="s">
        <v>152</v>
      </c>
      <c r="E422" s="39"/>
      <c r="F422" s="182" t="s">
        <v>2879</v>
      </c>
      <c r="G422" s="39"/>
      <c r="H422" s="39"/>
      <c r="I422" s="183"/>
      <c r="J422" s="39"/>
      <c r="K422" s="39"/>
      <c r="L422" s="42"/>
      <c r="M422" s="184"/>
      <c r="N422" s="185"/>
      <c r="O422" s="67"/>
      <c r="P422" s="67"/>
      <c r="Q422" s="67"/>
      <c r="R422" s="67"/>
      <c r="S422" s="67"/>
      <c r="T422" s="68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T422" s="20" t="s">
        <v>152</v>
      </c>
      <c r="AU422" s="20" t="s">
        <v>79</v>
      </c>
    </row>
    <row r="423" spans="1:65" s="2" customFormat="1" ht="24.2" customHeight="1">
      <c r="A423" s="37"/>
      <c r="B423" s="38"/>
      <c r="C423" s="168" t="s">
        <v>1763</v>
      </c>
      <c r="D423" s="168" t="s">
        <v>145</v>
      </c>
      <c r="E423" s="169" t="s">
        <v>2881</v>
      </c>
      <c r="F423" s="170" t="s">
        <v>2882</v>
      </c>
      <c r="G423" s="171" t="s">
        <v>492</v>
      </c>
      <c r="H423" s="172">
        <v>10</v>
      </c>
      <c r="I423" s="173"/>
      <c r="J423" s="174">
        <f>ROUND(I423*H423,2)</f>
        <v>0</v>
      </c>
      <c r="K423" s="170" t="s">
        <v>19</v>
      </c>
      <c r="L423" s="42"/>
      <c r="M423" s="175" t="s">
        <v>19</v>
      </c>
      <c r="N423" s="176" t="s">
        <v>40</v>
      </c>
      <c r="O423" s="67"/>
      <c r="P423" s="177">
        <f>O423*H423</f>
        <v>0</v>
      </c>
      <c r="Q423" s="177">
        <v>0</v>
      </c>
      <c r="R423" s="177">
        <f>Q423*H423</f>
        <v>0</v>
      </c>
      <c r="S423" s="177">
        <v>0</v>
      </c>
      <c r="T423" s="178">
        <f>S423*H423</f>
        <v>0</v>
      </c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R423" s="179" t="s">
        <v>1228</v>
      </c>
      <c r="AT423" s="179" t="s">
        <v>145</v>
      </c>
      <c r="AU423" s="179" t="s">
        <v>79</v>
      </c>
      <c r="AY423" s="20" t="s">
        <v>144</v>
      </c>
      <c r="BE423" s="180">
        <f>IF(N423="základní",J423,0)</f>
        <v>0</v>
      </c>
      <c r="BF423" s="180">
        <f>IF(N423="snížená",J423,0)</f>
        <v>0</v>
      </c>
      <c r="BG423" s="180">
        <f>IF(N423="zákl. přenesená",J423,0)</f>
        <v>0</v>
      </c>
      <c r="BH423" s="180">
        <f>IF(N423="sníž. přenesená",J423,0)</f>
        <v>0</v>
      </c>
      <c r="BI423" s="180">
        <f>IF(N423="nulová",J423,0)</f>
        <v>0</v>
      </c>
      <c r="BJ423" s="20" t="s">
        <v>77</v>
      </c>
      <c r="BK423" s="180">
        <f>ROUND(I423*H423,2)</f>
        <v>0</v>
      </c>
      <c r="BL423" s="20" t="s">
        <v>1228</v>
      </c>
      <c r="BM423" s="179" t="s">
        <v>2883</v>
      </c>
    </row>
    <row r="424" spans="1:65" s="2" customFormat="1" ht="11.25">
      <c r="A424" s="37"/>
      <c r="B424" s="38"/>
      <c r="C424" s="39"/>
      <c r="D424" s="181" t="s">
        <v>152</v>
      </c>
      <c r="E424" s="39"/>
      <c r="F424" s="182" t="s">
        <v>2882</v>
      </c>
      <c r="G424" s="39"/>
      <c r="H424" s="39"/>
      <c r="I424" s="183"/>
      <c r="J424" s="39"/>
      <c r="K424" s="39"/>
      <c r="L424" s="42"/>
      <c r="M424" s="184"/>
      <c r="N424" s="185"/>
      <c r="O424" s="67"/>
      <c r="P424" s="67"/>
      <c r="Q424" s="67"/>
      <c r="R424" s="67"/>
      <c r="S424" s="67"/>
      <c r="T424" s="68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T424" s="20" t="s">
        <v>152</v>
      </c>
      <c r="AU424" s="20" t="s">
        <v>79</v>
      </c>
    </row>
    <row r="425" spans="1:65" s="11" customFormat="1" ht="22.9" customHeight="1">
      <c r="B425" s="154"/>
      <c r="C425" s="155"/>
      <c r="D425" s="156" t="s">
        <v>68</v>
      </c>
      <c r="E425" s="198" t="s">
        <v>2884</v>
      </c>
      <c r="F425" s="198" t="s">
        <v>2885</v>
      </c>
      <c r="G425" s="155"/>
      <c r="H425" s="155"/>
      <c r="I425" s="158"/>
      <c r="J425" s="199">
        <f>BK425</f>
        <v>0</v>
      </c>
      <c r="K425" s="155"/>
      <c r="L425" s="160"/>
      <c r="M425" s="161"/>
      <c r="N425" s="162"/>
      <c r="O425" s="162"/>
      <c r="P425" s="163">
        <f>SUM(P426:P437)</f>
        <v>0</v>
      </c>
      <c r="Q425" s="162"/>
      <c r="R425" s="163">
        <f>SUM(R426:R437)</f>
        <v>0</v>
      </c>
      <c r="S425" s="162"/>
      <c r="T425" s="164">
        <f>SUM(T426:T437)</f>
        <v>0</v>
      </c>
      <c r="AR425" s="165" t="s">
        <v>160</v>
      </c>
      <c r="AT425" s="166" t="s">
        <v>68</v>
      </c>
      <c r="AU425" s="166" t="s">
        <v>77</v>
      </c>
      <c r="AY425" s="165" t="s">
        <v>144</v>
      </c>
      <c r="BK425" s="167">
        <f>SUM(BK426:BK437)</f>
        <v>0</v>
      </c>
    </row>
    <row r="426" spans="1:65" s="2" customFormat="1" ht="24.2" customHeight="1">
      <c r="A426" s="37"/>
      <c r="B426" s="38"/>
      <c r="C426" s="246" t="s">
        <v>1771</v>
      </c>
      <c r="D426" s="246" t="s">
        <v>381</v>
      </c>
      <c r="E426" s="247" t="s">
        <v>2886</v>
      </c>
      <c r="F426" s="248" t="s">
        <v>2887</v>
      </c>
      <c r="G426" s="249" t="s">
        <v>2888</v>
      </c>
      <c r="H426" s="250">
        <v>5</v>
      </c>
      <c r="I426" s="251"/>
      <c r="J426" s="252">
        <f>ROUND(I426*H426,2)</f>
        <v>0</v>
      </c>
      <c r="K426" s="248" t="s">
        <v>19</v>
      </c>
      <c r="L426" s="253"/>
      <c r="M426" s="254" t="s">
        <v>19</v>
      </c>
      <c r="N426" s="255" t="s">
        <v>40</v>
      </c>
      <c r="O426" s="67"/>
      <c r="P426" s="177">
        <f>O426*H426</f>
        <v>0</v>
      </c>
      <c r="Q426" s="177">
        <v>0</v>
      </c>
      <c r="R426" s="177">
        <f>Q426*H426</f>
        <v>0</v>
      </c>
      <c r="S426" s="177">
        <v>0</v>
      </c>
      <c r="T426" s="178">
        <f>S426*H426</f>
        <v>0</v>
      </c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R426" s="179" t="s">
        <v>2643</v>
      </c>
      <c r="AT426" s="179" t="s">
        <v>381</v>
      </c>
      <c r="AU426" s="179" t="s">
        <v>79</v>
      </c>
      <c r="AY426" s="20" t="s">
        <v>144</v>
      </c>
      <c r="BE426" s="180">
        <f>IF(N426="základní",J426,0)</f>
        <v>0</v>
      </c>
      <c r="BF426" s="180">
        <f>IF(N426="snížená",J426,0)</f>
        <v>0</v>
      </c>
      <c r="BG426" s="180">
        <f>IF(N426="zákl. přenesená",J426,0)</f>
        <v>0</v>
      </c>
      <c r="BH426" s="180">
        <f>IF(N426="sníž. přenesená",J426,0)</f>
        <v>0</v>
      </c>
      <c r="BI426" s="180">
        <f>IF(N426="nulová",J426,0)</f>
        <v>0</v>
      </c>
      <c r="BJ426" s="20" t="s">
        <v>77</v>
      </c>
      <c r="BK426" s="180">
        <f>ROUND(I426*H426,2)</f>
        <v>0</v>
      </c>
      <c r="BL426" s="20" t="s">
        <v>1228</v>
      </c>
      <c r="BM426" s="179" t="s">
        <v>2889</v>
      </c>
    </row>
    <row r="427" spans="1:65" s="2" customFormat="1" ht="11.25">
      <c r="A427" s="37"/>
      <c r="B427" s="38"/>
      <c r="C427" s="39"/>
      <c r="D427" s="181" t="s">
        <v>152</v>
      </c>
      <c r="E427" s="39"/>
      <c r="F427" s="182" t="s">
        <v>2887</v>
      </c>
      <c r="G427" s="39"/>
      <c r="H427" s="39"/>
      <c r="I427" s="183"/>
      <c r="J427" s="39"/>
      <c r="K427" s="39"/>
      <c r="L427" s="42"/>
      <c r="M427" s="184"/>
      <c r="N427" s="185"/>
      <c r="O427" s="67"/>
      <c r="P427" s="67"/>
      <c r="Q427" s="67"/>
      <c r="R427" s="67"/>
      <c r="S427" s="67"/>
      <c r="T427" s="68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T427" s="20" t="s">
        <v>152</v>
      </c>
      <c r="AU427" s="20" t="s">
        <v>79</v>
      </c>
    </row>
    <row r="428" spans="1:65" s="2" customFormat="1" ht="16.5" customHeight="1">
      <c r="A428" s="37"/>
      <c r="B428" s="38"/>
      <c r="C428" s="168" t="s">
        <v>1776</v>
      </c>
      <c r="D428" s="168" t="s">
        <v>145</v>
      </c>
      <c r="E428" s="169" t="s">
        <v>2890</v>
      </c>
      <c r="F428" s="170" t="s">
        <v>2891</v>
      </c>
      <c r="G428" s="171" t="s">
        <v>296</v>
      </c>
      <c r="H428" s="172">
        <v>0.2</v>
      </c>
      <c r="I428" s="173"/>
      <c r="J428" s="174">
        <f>ROUND(I428*H428,2)</f>
        <v>0</v>
      </c>
      <c r="K428" s="170" t="s">
        <v>19</v>
      </c>
      <c r="L428" s="42"/>
      <c r="M428" s="175" t="s">
        <v>19</v>
      </c>
      <c r="N428" s="176" t="s">
        <v>40</v>
      </c>
      <c r="O428" s="67"/>
      <c r="P428" s="177">
        <f>O428*H428</f>
        <v>0</v>
      </c>
      <c r="Q428" s="177">
        <v>0</v>
      </c>
      <c r="R428" s="177">
        <f>Q428*H428</f>
        <v>0</v>
      </c>
      <c r="S428" s="177">
        <v>0</v>
      </c>
      <c r="T428" s="178">
        <f>S428*H428</f>
        <v>0</v>
      </c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R428" s="179" t="s">
        <v>1228</v>
      </c>
      <c r="AT428" s="179" t="s">
        <v>145</v>
      </c>
      <c r="AU428" s="179" t="s">
        <v>79</v>
      </c>
      <c r="AY428" s="20" t="s">
        <v>144</v>
      </c>
      <c r="BE428" s="180">
        <f>IF(N428="základní",J428,0)</f>
        <v>0</v>
      </c>
      <c r="BF428" s="180">
        <f>IF(N428="snížená",J428,0)</f>
        <v>0</v>
      </c>
      <c r="BG428" s="180">
        <f>IF(N428="zákl. přenesená",J428,0)</f>
        <v>0</v>
      </c>
      <c r="BH428" s="180">
        <f>IF(N428="sníž. přenesená",J428,0)</f>
        <v>0</v>
      </c>
      <c r="BI428" s="180">
        <f>IF(N428="nulová",J428,0)</f>
        <v>0</v>
      </c>
      <c r="BJ428" s="20" t="s">
        <v>77</v>
      </c>
      <c r="BK428" s="180">
        <f>ROUND(I428*H428,2)</f>
        <v>0</v>
      </c>
      <c r="BL428" s="20" t="s">
        <v>1228</v>
      </c>
      <c r="BM428" s="179" t="s">
        <v>2892</v>
      </c>
    </row>
    <row r="429" spans="1:65" s="2" customFormat="1" ht="11.25">
      <c r="A429" s="37"/>
      <c r="B429" s="38"/>
      <c r="C429" s="39"/>
      <c r="D429" s="181" t="s">
        <v>152</v>
      </c>
      <c r="E429" s="39"/>
      <c r="F429" s="182" t="s">
        <v>2891</v>
      </c>
      <c r="G429" s="39"/>
      <c r="H429" s="39"/>
      <c r="I429" s="183"/>
      <c r="J429" s="39"/>
      <c r="K429" s="39"/>
      <c r="L429" s="42"/>
      <c r="M429" s="184"/>
      <c r="N429" s="185"/>
      <c r="O429" s="67"/>
      <c r="P429" s="67"/>
      <c r="Q429" s="67"/>
      <c r="R429" s="67"/>
      <c r="S429" s="67"/>
      <c r="T429" s="68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T429" s="20" t="s">
        <v>152</v>
      </c>
      <c r="AU429" s="20" t="s">
        <v>79</v>
      </c>
    </row>
    <row r="430" spans="1:65" s="2" customFormat="1" ht="24.2" customHeight="1">
      <c r="A430" s="37"/>
      <c r="B430" s="38"/>
      <c r="C430" s="168" t="s">
        <v>1781</v>
      </c>
      <c r="D430" s="168" t="s">
        <v>145</v>
      </c>
      <c r="E430" s="169" t="s">
        <v>2893</v>
      </c>
      <c r="F430" s="170" t="s">
        <v>2894</v>
      </c>
      <c r="G430" s="171" t="s">
        <v>492</v>
      </c>
      <c r="H430" s="172">
        <v>120</v>
      </c>
      <c r="I430" s="173"/>
      <c r="J430" s="174">
        <f>ROUND(I430*H430,2)</f>
        <v>0</v>
      </c>
      <c r="K430" s="170" t="s">
        <v>19</v>
      </c>
      <c r="L430" s="42"/>
      <c r="M430" s="175" t="s">
        <v>19</v>
      </c>
      <c r="N430" s="176" t="s">
        <v>40</v>
      </c>
      <c r="O430" s="67"/>
      <c r="P430" s="177">
        <f>O430*H430</f>
        <v>0</v>
      </c>
      <c r="Q430" s="177">
        <v>0</v>
      </c>
      <c r="R430" s="177">
        <f>Q430*H430</f>
        <v>0</v>
      </c>
      <c r="S430" s="177">
        <v>0</v>
      </c>
      <c r="T430" s="178">
        <f>S430*H430</f>
        <v>0</v>
      </c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R430" s="179" t="s">
        <v>1228</v>
      </c>
      <c r="AT430" s="179" t="s">
        <v>145</v>
      </c>
      <c r="AU430" s="179" t="s">
        <v>79</v>
      </c>
      <c r="AY430" s="20" t="s">
        <v>144</v>
      </c>
      <c r="BE430" s="180">
        <f>IF(N430="základní",J430,0)</f>
        <v>0</v>
      </c>
      <c r="BF430" s="180">
        <f>IF(N430="snížená",J430,0)</f>
        <v>0</v>
      </c>
      <c r="BG430" s="180">
        <f>IF(N430="zákl. přenesená",J430,0)</f>
        <v>0</v>
      </c>
      <c r="BH430" s="180">
        <f>IF(N430="sníž. přenesená",J430,0)</f>
        <v>0</v>
      </c>
      <c r="BI430" s="180">
        <f>IF(N430="nulová",J430,0)</f>
        <v>0</v>
      </c>
      <c r="BJ430" s="20" t="s">
        <v>77</v>
      </c>
      <c r="BK430" s="180">
        <f>ROUND(I430*H430,2)</f>
        <v>0</v>
      </c>
      <c r="BL430" s="20" t="s">
        <v>1228</v>
      </c>
      <c r="BM430" s="179" t="s">
        <v>2895</v>
      </c>
    </row>
    <row r="431" spans="1:65" s="2" customFormat="1" ht="19.5">
      <c r="A431" s="37"/>
      <c r="B431" s="38"/>
      <c r="C431" s="39"/>
      <c r="D431" s="181" t="s">
        <v>152</v>
      </c>
      <c r="E431" s="39"/>
      <c r="F431" s="182" t="s">
        <v>2894</v>
      </c>
      <c r="G431" s="39"/>
      <c r="H431" s="39"/>
      <c r="I431" s="183"/>
      <c r="J431" s="39"/>
      <c r="K431" s="39"/>
      <c r="L431" s="42"/>
      <c r="M431" s="184"/>
      <c r="N431" s="185"/>
      <c r="O431" s="67"/>
      <c r="P431" s="67"/>
      <c r="Q431" s="67"/>
      <c r="R431" s="67"/>
      <c r="S431" s="67"/>
      <c r="T431" s="68"/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T431" s="20" t="s">
        <v>152</v>
      </c>
      <c r="AU431" s="20" t="s">
        <v>79</v>
      </c>
    </row>
    <row r="432" spans="1:65" s="2" customFormat="1" ht="16.5" customHeight="1">
      <c r="A432" s="37"/>
      <c r="B432" s="38"/>
      <c r="C432" s="246" t="s">
        <v>1786</v>
      </c>
      <c r="D432" s="246" t="s">
        <v>381</v>
      </c>
      <c r="E432" s="247" t="s">
        <v>2896</v>
      </c>
      <c r="F432" s="248" t="s">
        <v>2897</v>
      </c>
      <c r="G432" s="249" t="s">
        <v>2898</v>
      </c>
      <c r="H432" s="250">
        <v>0.12</v>
      </c>
      <c r="I432" s="251"/>
      <c r="J432" s="252">
        <f>ROUND(I432*H432,2)</f>
        <v>0</v>
      </c>
      <c r="K432" s="248" t="s">
        <v>19</v>
      </c>
      <c r="L432" s="253"/>
      <c r="M432" s="254" t="s">
        <v>19</v>
      </c>
      <c r="N432" s="255" t="s">
        <v>40</v>
      </c>
      <c r="O432" s="67"/>
      <c r="P432" s="177">
        <f>O432*H432</f>
        <v>0</v>
      </c>
      <c r="Q432" s="177">
        <v>0</v>
      </c>
      <c r="R432" s="177">
        <f>Q432*H432</f>
        <v>0</v>
      </c>
      <c r="S432" s="177">
        <v>0</v>
      </c>
      <c r="T432" s="178">
        <f>S432*H432</f>
        <v>0</v>
      </c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R432" s="179" t="s">
        <v>2643</v>
      </c>
      <c r="AT432" s="179" t="s">
        <v>381</v>
      </c>
      <c r="AU432" s="179" t="s">
        <v>79</v>
      </c>
      <c r="AY432" s="20" t="s">
        <v>144</v>
      </c>
      <c r="BE432" s="180">
        <f>IF(N432="základní",J432,0)</f>
        <v>0</v>
      </c>
      <c r="BF432" s="180">
        <f>IF(N432="snížená",J432,0)</f>
        <v>0</v>
      </c>
      <c r="BG432" s="180">
        <f>IF(N432="zákl. přenesená",J432,0)</f>
        <v>0</v>
      </c>
      <c r="BH432" s="180">
        <f>IF(N432="sníž. přenesená",J432,0)</f>
        <v>0</v>
      </c>
      <c r="BI432" s="180">
        <f>IF(N432="nulová",J432,0)</f>
        <v>0</v>
      </c>
      <c r="BJ432" s="20" t="s">
        <v>77</v>
      </c>
      <c r="BK432" s="180">
        <f>ROUND(I432*H432,2)</f>
        <v>0</v>
      </c>
      <c r="BL432" s="20" t="s">
        <v>1228</v>
      </c>
      <c r="BM432" s="179" t="s">
        <v>2899</v>
      </c>
    </row>
    <row r="433" spans="1:65" s="2" customFormat="1" ht="11.25">
      <c r="A433" s="37"/>
      <c r="B433" s="38"/>
      <c r="C433" s="39"/>
      <c r="D433" s="181" t="s">
        <v>152</v>
      </c>
      <c r="E433" s="39"/>
      <c r="F433" s="182" t="s">
        <v>2897</v>
      </c>
      <c r="G433" s="39"/>
      <c r="H433" s="39"/>
      <c r="I433" s="183"/>
      <c r="J433" s="39"/>
      <c r="K433" s="39"/>
      <c r="L433" s="42"/>
      <c r="M433" s="184"/>
      <c r="N433" s="185"/>
      <c r="O433" s="67"/>
      <c r="P433" s="67"/>
      <c r="Q433" s="67"/>
      <c r="R433" s="67"/>
      <c r="S433" s="67"/>
      <c r="T433" s="68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T433" s="20" t="s">
        <v>152</v>
      </c>
      <c r="AU433" s="20" t="s">
        <v>79</v>
      </c>
    </row>
    <row r="434" spans="1:65" s="2" customFormat="1" ht="24.2" customHeight="1">
      <c r="A434" s="37"/>
      <c r="B434" s="38"/>
      <c r="C434" s="168" t="s">
        <v>1791</v>
      </c>
      <c r="D434" s="168" t="s">
        <v>145</v>
      </c>
      <c r="E434" s="169" t="s">
        <v>2900</v>
      </c>
      <c r="F434" s="170" t="s">
        <v>2901</v>
      </c>
      <c r="G434" s="171" t="s">
        <v>492</v>
      </c>
      <c r="H434" s="172">
        <v>20</v>
      </c>
      <c r="I434" s="173"/>
      <c r="J434" s="174">
        <f>ROUND(I434*H434,2)</f>
        <v>0</v>
      </c>
      <c r="K434" s="170" t="s">
        <v>19</v>
      </c>
      <c r="L434" s="42"/>
      <c r="M434" s="175" t="s">
        <v>19</v>
      </c>
      <c r="N434" s="176" t="s">
        <v>40</v>
      </c>
      <c r="O434" s="67"/>
      <c r="P434" s="177">
        <f>O434*H434</f>
        <v>0</v>
      </c>
      <c r="Q434" s="177">
        <v>0</v>
      </c>
      <c r="R434" s="177">
        <f>Q434*H434</f>
        <v>0</v>
      </c>
      <c r="S434" s="177">
        <v>0</v>
      </c>
      <c r="T434" s="178">
        <f>S434*H434</f>
        <v>0</v>
      </c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R434" s="179" t="s">
        <v>1228</v>
      </c>
      <c r="AT434" s="179" t="s">
        <v>145</v>
      </c>
      <c r="AU434" s="179" t="s">
        <v>79</v>
      </c>
      <c r="AY434" s="20" t="s">
        <v>144</v>
      </c>
      <c r="BE434" s="180">
        <f>IF(N434="základní",J434,0)</f>
        <v>0</v>
      </c>
      <c r="BF434" s="180">
        <f>IF(N434="snížená",J434,0)</f>
        <v>0</v>
      </c>
      <c r="BG434" s="180">
        <f>IF(N434="zákl. přenesená",J434,0)</f>
        <v>0</v>
      </c>
      <c r="BH434" s="180">
        <f>IF(N434="sníž. přenesená",J434,0)</f>
        <v>0</v>
      </c>
      <c r="BI434" s="180">
        <f>IF(N434="nulová",J434,0)</f>
        <v>0</v>
      </c>
      <c r="BJ434" s="20" t="s">
        <v>77</v>
      </c>
      <c r="BK434" s="180">
        <f>ROUND(I434*H434,2)</f>
        <v>0</v>
      </c>
      <c r="BL434" s="20" t="s">
        <v>1228</v>
      </c>
      <c r="BM434" s="179" t="s">
        <v>2902</v>
      </c>
    </row>
    <row r="435" spans="1:65" s="2" customFormat="1" ht="19.5">
      <c r="A435" s="37"/>
      <c r="B435" s="38"/>
      <c r="C435" s="39"/>
      <c r="D435" s="181" t="s">
        <v>152</v>
      </c>
      <c r="E435" s="39"/>
      <c r="F435" s="182" t="s">
        <v>2901</v>
      </c>
      <c r="G435" s="39"/>
      <c r="H435" s="39"/>
      <c r="I435" s="183"/>
      <c r="J435" s="39"/>
      <c r="K435" s="39"/>
      <c r="L435" s="42"/>
      <c r="M435" s="184"/>
      <c r="N435" s="185"/>
      <c r="O435" s="67"/>
      <c r="P435" s="67"/>
      <c r="Q435" s="67"/>
      <c r="R435" s="67"/>
      <c r="S435" s="67"/>
      <c r="T435" s="68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T435" s="20" t="s">
        <v>152</v>
      </c>
      <c r="AU435" s="20" t="s">
        <v>79</v>
      </c>
    </row>
    <row r="436" spans="1:65" s="2" customFormat="1" ht="16.5" customHeight="1">
      <c r="A436" s="37"/>
      <c r="B436" s="38"/>
      <c r="C436" s="246" t="s">
        <v>1796</v>
      </c>
      <c r="D436" s="246" t="s">
        <v>381</v>
      </c>
      <c r="E436" s="247" t="s">
        <v>2903</v>
      </c>
      <c r="F436" s="248" t="s">
        <v>2904</v>
      </c>
      <c r="G436" s="249" t="s">
        <v>2898</v>
      </c>
      <c r="H436" s="250">
        <v>0.02</v>
      </c>
      <c r="I436" s="251"/>
      <c r="J436" s="252">
        <f>ROUND(I436*H436,2)</f>
        <v>0</v>
      </c>
      <c r="K436" s="248" t="s">
        <v>19</v>
      </c>
      <c r="L436" s="253"/>
      <c r="M436" s="254" t="s">
        <v>19</v>
      </c>
      <c r="N436" s="255" t="s">
        <v>40</v>
      </c>
      <c r="O436" s="67"/>
      <c r="P436" s="177">
        <f>O436*H436</f>
        <v>0</v>
      </c>
      <c r="Q436" s="177">
        <v>0</v>
      </c>
      <c r="R436" s="177">
        <f>Q436*H436</f>
        <v>0</v>
      </c>
      <c r="S436" s="177">
        <v>0</v>
      </c>
      <c r="T436" s="178">
        <f>S436*H436</f>
        <v>0</v>
      </c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R436" s="179" t="s">
        <v>2643</v>
      </c>
      <c r="AT436" s="179" t="s">
        <v>381</v>
      </c>
      <c r="AU436" s="179" t="s">
        <v>79</v>
      </c>
      <c r="AY436" s="20" t="s">
        <v>144</v>
      </c>
      <c r="BE436" s="180">
        <f>IF(N436="základní",J436,0)</f>
        <v>0</v>
      </c>
      <c r="BF436" s="180">
        <f>IF(N436="snížená",J436,0)</f>
        <v>0</v>
      </c>
      <c r="BG436" s="180">
        <f>IF(N436="zákl. přenesená",J436,0)</f>
        <v>0</v>
      </c>
      <c r="BH436" s="180">
        <f>IF(N436="sníž. přenesená",J436,0)</f>
        <v>0</v>
      </c>
      <c r="BI436" s="180">
        <f>IF(N436="nulová",J436,0)</f>
        <v>0</v>
      </c>
      <c r="BJ436" s="20" t="s">
        <v>77</v>
      </c>
      <c r="BK436" s="180">
        <f>ROUND(I436*H436,2)</f>
        <v>0</v>
      </c>
      <c r="BL436" s="20" t="s">
        <v>1228</v>
      </c>
      <c r="BM436" s="179" t="s">
        <v>2905</v>
      </c>
    </row>
    <row r="437" spans="1:65" s="2" customFormat="1" ht="11.25">
      <c r="A437" s="37"/>
      <c r="B437" s="38"/>
      <c r="C437" s="39"/>
      <c r="D437" s="181" t="s">
        <v>152</v>
      </c>
      <c r="E437" s="39"/>
      <c r="F437" s="182" t="s">
        <v>2904</v>
      </c>
      <c r="G437" s="39"/>
      <c r="H437" s="39"/>
      <c r="I437" s="183"/>
      <c r="J437" s="39"/>
      <c r="K437" s="39"/>
      <c r="L437" s="42"/>
      <c r="M437" s="184"/>
      <c r="N437" s="185"/>
      <c r="O437" s="67"/>
      <c r="P437" s="67"/>
      <c r="Q437" s="67"/>
      <c r="R437" s="67"/>
      <c r="S437" s="67"/>
      <c r="T437" s="68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T437" s="20" t="s">
        <v>152</v>
      </c>
      <c r="AU437" s="20" t="s">
        <v>79</v>
      </c>
    </row>
    <row r="438" spans="1:65" s="11" customFormat="1" ht="25.9" customHeight="1">
      <c r="B438" s="154"/>
      <c r="C438" s="155"/>
      <c r="D438" s="156" t="s">
        <v>68</v>
      </c>
      <c r="E438" s="157" t="s">
        <v>141</v>
      </c>
      <c r="F438" s="157" t="s">
        <v>142</v>
      </c>
      <c r="G438" s="155"/>
      <c r="H438" s="155"/>
      <c r="I438" s="158"/>
      <c r="J438" s="159">
        <f>BK438</f>
        <v>0</v>
      </c>
      <c r="K438" s="155"/>
      <c r="L438" s="160"/>
      <c r="M438" s="161"/>
      <c r="N438" s="162"/>
      <c r="O438" s="162"/>
      <c r="P438" s="163">
        <f>P439+P442+P445</f>
        <v>0</v>
      </c>
      <c r="Q438" s="162"/>
      <c r="R438" s="163">
        <f>R439+R442+R445</f>
        <v>0</v>
      </c>
      <c r="S438" s="162"/>
      <c r="T438" s="164">
        <f>T439+T442+T445</f>
        <v>0</v>
      </c>
      <c r="AR438" s="165" t="s">
        <v>143</v>
      </c>
      <c r="AT438" s="166" t="s">
        <v>68</v>
      </c>
      <c r="AU438" s="166" t="s">
        <v>69</v>
      </c>
      <c r="AY438" s="165" t="s">
        <v>144</v>
      </c>
      <c r="BK438" s="167">
        <f>BK439+BK442+BK445</f>
        <v>0</v>
      </c>
    </row>
    <row r="439" spans="1:65" s="11" customFormat="1" ht="22.9" customHeight="1">
      <c r="B439" s="154"/>
      <c r="C439" s="155"/>
      <c r="D439" s="156" t="s">
        <v>68</v>
      </c>
      <c r="E439" s="198" t="s">
        <v>2906</v>
      </c>
      <c r="F439" s="198" t="s">
        <v>2907</v>
      </c>
      <c r="G439" s="155"/>
      <c r="H439" s="155"/>
      <c r="I439" s="158"/>
      <c r="J439" s="199">
        <f>BK439</f>
        <v>0</v>
      </c>
      <c r="K439" s="155"/>
      <c r="L439" s="160"/>
      <c r="M439" s="161"/>
      <c r="N439" s="162"/>
      <c r="O439" s="162"/>
      <c r="P439" s="163">
        <f>SUM(P440:P441)</f>
        <v>0</v>
      </c>
      <c r="Q439" s="162"/>
      <c r="R439" s="163">
        <f>SUM(R440:R441)</f>
        <v>0</v>
      </c>
      <c r="S439" s="162"/>
      <c r="T439" s="164">
        <f>SUM(T440:T441)</f>
        <v>0</v>
      </c>
      <c r="AR439" s="165" t="s">
        <v>143</v>
      </c>
      <c r="AT439" s="166" t="s">
        <v>68</v>
      </c>
      <c r="AU439" s="166" t="s">
        <v>77</v>
      </c>
      <c r="AY439" s="165" t="s">
        <v>144</v>
      </c>
      <c r="BK439" s="167">
        <f>SUM(BK440:BK441)</f>
        <v>0</v>
      </c>
    </row>
    <row r="440" spans="1:65" s="2" customFormat="1" ht="16.5" customHeight="1">
      <c r="A440" s="37"/>
      <c r="B440" s="38"/>
      <c r="C440" s="168" t="s">
        <v>1803</v>
      </c>
      <c r="D440" s="168" t="s">
        <v>145</v>
      </c>
      <c r="E440" s="169" t="s">
        <v>2908</v>
      </c>
      <c r="F440" s="170" t="s">
        <v>206</v>
      </c>
      <c r="G440" s="171" t="s">
        <v>1847</v>
      </c>
      <c r="H440" s="172">
        <v>1</v>
      </c>
      <c r="I440" s="173"/>
      <c r="J440" s="174">
        <f>ROUND(I440*H440,2)</f>
        <v>0</v>
      </c>
      <c r="K440" s="170" t="s">
        <v>19</v>
      </c>
      <c r="L440" s="42"/>
      <c r="M440" s="175" t="s">
        <v>19</v>
      </c>
      <c r="N440" s="176" t="s">
        <v>40</v>
      </c>
      <c r="O440" s="67"/>
      <c r="P440" s="177">
        <f>O440*H440</f>
        <v>0</v>
      </c>
      <c r="Q440" s="177">
        <v>0</v>
      </c>
      <c r="R440" s="177">
        <f>Q440*H440</f>
        <v>0</v>
      </c>
      <c r="S440" s="177">
        <v>0</v>
      </c>
      <c r="T440" s="178">
        <f>S440*H440</f>
        <v>0</v>
      </c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R440" s="179" t="s">
        <v>165</v>
      </c>
      <c r="AT440" s="179" t="s">
        <v>145</v>
      </c>
      <c r="AU440" s="179" t="s">
        <v>79</v>
      </c>
      <c r="AY440" s="20" t="s">
        <v>144</v>
      </c>
      <c r="BE440" s="180">
        <f>IF(N440="základní",J440,0)</f>
        <v>0</v>
      </c>
      <c r="BF440" s="180">
        <f>IF(N440="snížená",J440,0)</f>
        <v>0</v>
      </c>
      <c r="BG440" s="180">
        <f>IF(N440="zákl. přenesená",J440,0)</f>
        <v>0</v>
      </c>
      <c r="BH440" s="180">
        <f>IF(N440="sníž. přenesená",J440,0)</f>
        <v>0</v>
      </c>
      <c r="BI440" s="180">
        <f>IF(N440="nulová",J440,0)</f>
        <v>0</v>
      </c>
      <c r="BJ440" s="20" t="s">
        <v>77</v>
      </c>
      <c r="BK440" s="180">
        <f>ROUND(I440*H440,2)</f>
        <v>0</v>
      </c>
      <c r="BL440" s="20" t="s">
        <v>165</v>
      </c>
      <c r="BM440" s="179" t="s">
        <v>2909</v>
      </c>
    </row>
    <row r="441" spans="1:65" s="2" customFormat="1" ht="11.25">
      <c r="A441" s="37"/>
      <c r="B441" s="38"/>
      <c r="C441" s="39"/>
      <c r="D441" s="181" t="s">
        <v>152</v>
      </c>
      <c r="E441" s="39"/>
      <c r="F441" s="182" t="s">
        <v>206</v>
      </c>
      <c r="G441" s="39"/>
      <c r="H441" s="39"/>
      <c r="I441" s="183"/>
      <c r="J441" s="39"/>
      <c r="K441" s="39"/>
      <c r="L441" s="42"/>
      <c r="M441" s="184"/>
      <c r="N441" s="185"/>
      <c r="O441" s="67"/>
      <c r="P441" s="67"/>
      <c r="Q441" s="67"/>
      <c r="R441" s="67"/>
      <c r="S441" s="67"/>
      <c r="T441" s="68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T441" s="20" t="s">
        <v>152</v>
      </c>
      <c r="AU441" s="20" t="s">
        <v>79</v>
      </c>
    </row>
    <row r="442" spans="1:65" s="11" customFormat="1" ht="22.9" customHeight="1">
      <c r="B442" s="154"/>
      <c r="C442" s="155"/>
      <c r="D442" s="156" t="s">
        <v>68</v>
      </c>
      <c r="E442" s="198" t="s">
        <v>2910</v>
      </c>
      <c r="F442" s="198" t="s">
        <v>147</v>
      </c>
      <c r="G442" s="155"/>
      <c r="H442" s="155"/>
      <c r="I442" s="158"/>
      <c r="J442" s="199">
        <f>BK442</f>
        <v>0</v>
      </c>
      <c r="K442" s="155"/>
      <c r="L442" s="160"/>
      <c r="M442" s="161"/>
      <c r="N442" s="162"/>
      <c r="O442" s="162"/>
      <c r="P442" s="163">
        <f>SUM(P443:P444)</f>
        <v>0</v>
      </c>
      <c r="Q442" s="162"/>
      <c r="R442" s="163">
        <f>SUM(R443:R444)</f>
        <v>0</v>
      </c>
      <c r="S442" s="162"/>
      <c r="T442" s="164">
        <f>SUM(T443:T444)</f>
        <v>0</v>
      </c>
      <c r="AR442" s="165" t="s">
        <v>143</v>
      </c>
      <c r="AT442" s="166" t="s">
        <v>68</v>
      </c>
      <c r="AU442" s="166" t="s">
        <v>77</v>
      </c>
      <c r="AY442" s="165" t="s">
        <v>144</v>
      </c>
      <c r="BK442" s="167">
        <f>SUM(BK443:BK444)</f>
        <v>0</v>
      </c>
    </row>
    <row r="443" spans="1:65" s="2" customFormat="1" ht="16.5" customHeight="1">
      <c r="A443" s="37"/>
      <c r="B443" s="38"/>
      <c r="C443" s="168" t="s">
        <v>1810</v>
      </c>
      <c r="D443" s="168" t="s">
        <v>145</v>
      </c>
      <c r="E443" s="169" t="s">
        <v>2911</v>
      </c>
      <c r="F443" s="170" t="s">
        <v>2912</v>
      </c>
      <c r="G443" s="171" t="s">
        <v>1847</v>
      </c>
      <c r="H443" s="172">
        <v>1</v>
      </c>
      <c r="I443" s="173"/>
      <c r="J443" s="174">
        <f>ROUND(I443*H443,2)</f>
        <v>0</v>
      </c>
      <c r="K443" s="170" t="s">
        <v>19</v>
      </c>
      <c r="L443" s="42"/>
      <c r="M443" s="175" t="s">
        <v>19</v>
      </c>
      <c r="N443" s="176" t="s">
        <v>40</v>
      </c>
      <c r="O443" s="67"/>
      <c r="P443" s="177">
        <f>O443*H443</f>
        <v>0</v>
      </c>
      <c r="Q443" s="177">
        <v>0</v>
      </c>
      <c r="R443" s="177">
        <f>Q443*H443</f>
        <v>0</v>
      </c>
      <c r="S443" s="177">
        <v>0</v>
      </c>
      <c r="T443" s="178">
        <f>S443*H443</f>
        <v>0</v>
      </c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R443" s="179" t="s">
        <v>165</v>
      </c>
      <c r="AT443" s="179" t="s">
        <v>145</v>
      </c>
      <c r="AU443" s="179" t="s">
        <v>79</v>
      </c>
      <c r="AY443" s="20" t="s">
        <v>144</v>
      </c>
      <c r="BE443" s="180">
        <f>IF(N443="základní",J443,0)</f>
        <v>0</v>
      </c>
      <c r="BF443" s="180">
        <f>IF(N443="snížená",J443,0)</f>
        <v>0</v>
      </c>
      <c r="BG443" s="180">
        <f>IF(N443="zákl. přenesená",J443,0)</f>
        <v>0</v>
      </c>
      <c r="BH443" s="180">
        <f>IF(N443="sníž. přenesená",J443,0)</f>
        <v>0</v>
      </c>
      <c r="BI443" s="180">
        <f>IF(N443="nulová",J443,0)</f>
        <v>0</v>
      </c>
      <c r="BJ443" s="20" t="s">
        <v>77</v>
      </c>
      <c r="BK443" s="180">
        <f>ROUND(I443*H443,2)</f>
        <v>0</v>
      </c>
      <c r="BL443" s="20" t="s">
        <v>165</v>
      </c>
      <c r="BM443" s="179" t="s">
        <v>2913</v>
      </c>
    </row>
    <row r="444" spans="1:65" s="2" customFormat="1" ht="11.25">
      <c r="A444" s="37"/>
      <c r="B444" s="38"/>
      <c r="C444" s="39"/>
      <c r="D444" s="181" t="s">
        <v>152</v>
      </c>
      <c r="E444" s="39"/>
      <c r="F444" s="182" t="s">
        <v>2912</v>
      </c>
      <c r="G444" s="39"/>
      <c r="H444" s="39"/>
      <c r="I444" s="183"/>
      <c r="J444" s="39"/>
      <c r="K444" s="39"/>
      <c r="L444" s="42"/>
      <c r="M444" s="184"/>
      <c r="N444" s="185"/>
      <c r="O444" s="67"/>
      <c r="P444" s="67"/>
      <c r="Q444" s="67"/>
      <c r="R444" s="67"/>
      <c r="S444" s="67"/>
      <c r="T444" s="68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T444" s="20" t="s">
        <v>152</v>
      </c>
      <c r="AU444" s="20" t="s">
        <v>79</v>
      </c>
    </row>
    <row r="445" spans="1:65" s="11" customFormat="1" ht="22.9" customHeight="1">
      <c r="B445" s="154"/>
      <c r="C445" s="155"/>
      <c r="D445" s="156" t="s">
        <v>68</v>
      </c>
      <c r="E445" s="198" t="s">
        <v>2914</v>
      </c>
      <c r="F445" s="198" t="s">
        <v>2915</v>
      </c>
      <c r="G445" s="155"/>
      <c r="H445" s="155"/>
      <c r="I445" s="158"/>
      <c r="J445" s="199">
        <f>BK445</f>
        <v>0</v>
      </c>
      <c r="K445" s="155"/>
      <c r="L445" s="160"/>
      <c r="M445" s="161"/>
      <c r="N445" s="162"/>
      <c r="O445" s="162"/>
      <c r="P445" s="163">
        <f>SUM(P446:P449)</f>
        <v>0</v>
      </c>
      <c r="Q445" s="162"/>
      <c r="R445" s="163">
        <f>SUM(R446:R449)</f>
        <v>0</v>
      </c>
      <c r="S445" s="162"/>
      <c r="T445" s="164">
        <f>SUM(T446:T449)</f>
        <v>0</v>
      </c>
      <c r="AR445" s="165" t="s">
        <v>143</v>
      </c>
      <c r="AT445" s="166" t="s">
        <v>68</v>
      </c>
      <c r="AU445" s="166" t="s">
        <v>77</v>
      </c>
      <c r="AY445" s="165" t="s">
        <v>144</v>
      </c>
      <c r="BK445" s="167">
        <f>SUM(BK446:BK449)</f>
        <v>0</v>
      </c>
    </row>
    <row r="446" spans="1:65" s="2" customFormat="1" ht="16.5" customHeight="1">
      <c r="A446" s="37"/>
      <c r="B446" s="38"/>
      <c r="C446" s="168" t="s">
        <v>2916</v>
      </c>
      <c r="D446" s="168" t="s">
        <v>145</v>
      </c>
      <c r="E446" s="169" t="s">
        <v>2917</v>
      </c>
      <c r="F446" s="170" t="s">
        <v>2918</v>
      </c>
      <c r="G446" s="171" t="s">
        <v>2520</v>
      </c>
      <c r="H446" s="172">
        <v>10</v>
      </c>
      <c r="I446" s="173"/>
      <c r="J446" s="174">
        <f>ROUND(I446*H446,2)</f>
        <v>0</v>
      </c>
      <c r="K446" s="170" t="s">
        <v>19</v>
      </c>
      <c r="L446" s="42"/>
      <c r="M446" s="175" t="s">
        <v>19</v>
      </c>
      <c r="N446" s="176" t="s">
        <v>40</v>
      </c>
      <c r="O446" s="67"/>
      <c r="P446" s="177">
        <f>O446*H446</f>
        <v>0</v>
      </c>
      <c r="Q446" s="177">
        <v>0</v>
      </c>
      <c r="R446" s="177">
        <f>Q446*H446</f>
        <v>0</v>
      </c>
      <c r="S446" s="177">
        <v>0</v>
      </c>
      <c r="T446" s="178">
        <f>S446*H446</f>
        <v>0</v>
      </c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R446" s="179" t="s">
        <v>165</v>
      </c>
      <c r="AT446" s="179" t="s">
        <v>145</v>
      </c>
      <c r="AU446" s="179" t="s">
        <v>79</v>
      </c>
      <c r="AY446" s="20" t="s">
        <v>144</v>
      </c>
      <c r="BE446" s="180">
        <f>IF(N446="základní",J446,0)</f>
        <v>0</v>
      </c>
      <c r="BF446" s="180">
        <f>IF(N446="snížená",J446,0)</f>
        <v>0</v>
      </c>
      <c r="BG446" s="180">
        <f>IF(N446="zákl. přenesená",J446,0)</f>
        <v>0</v>
      </c>
      <c r="BH446" s="180">
        <f>IF(N446="sníž. přenesená",J446,0)</f>
        <v>0</v>
      </c>
      <c r="BI446" s="180">
        <f>IF(N446="nulová",J446,0)</f>
        <v>0</v>
      </c>
      <c r="BJ446" s="20" t="s">
        <v>77</v>
      </c>
      <c r="BK446" s="180">
        <f>ROUND(I446*H446,2)</f>
        <v>0</v>
      </c>
      <c r="BL446" s="20" t="s">
        <v>165</v>
      </c>
      <c r="BM446" s="179" t="s">
        <v>2919</v>
      </c>
    </row>
    <row r="447" spans="1:65" s="2" customFormat="1" ht="11.25">
      <c r="A447" s="37"/>
      <c r="B447" s="38"/>
      <c r="C447" s="39"/>
      <c r="D447" s="181" t="s">
        <v>152</v>
      </c>
      <c r="E447" s="39"/>
      <c r="F447" s="182" t="s">
        <v>2918</v>
      </c>
      <c r="G447" s="39"/>
      <c r="H447" s="39"/>
      <c r="I447" s="183"/>
      <c r="J447" s="39"/>
      <c r="K447" s="39"/>
      <c r="L447" s="42"/>
      <c r="M447" s="184"/>
      <c r="N447" s="185"/>
      <c r="O447" s="67"/>
      <c r="P447" s="67"/>
      <c r="Q447" s="67"/>
      <c r="R447" s="67"/>
      <c r="S447" s="67"/>
      <c r="T447" s="68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T447" s="20" t="s">
        <v>152</v>
      </c>
      <c r="AU447" s="20" t="s">
        <v>79</v>
      </c>
    </row>
    <row r="448" spans="1:65" s="2" customFormat="1" ht="16.5" customHeight="1">
      <c r="A448" s="37"/>
      <c r="B448" s="38"/>
      <c r="C448" s="168" t="s">
        <v>2920</v>
      </c>
      <c r="D448" s="168" t="s">
        <v>145</v>
      </c>
      <c r="E448" s="169" t="s">
        <v>2921</v>
      </c>
      <c r="F448" s="170" t="s">
        <v>2922</v>
      </c>
      <c r="G448" s="171" t="s">
        <v>1847</v>
      </c>
      <c r="H448" s="172">
        <v>1</v>
      </c>
      <c r="I448" s="173"/>
      <c r="J448" s="174">
        <f>ROUND(I448*H448,2)</f>
        <v>0</v>
      </c>
      <c r="K448" s="170" t="s">
        <v>19</v>
      </c>
      <c r="L448" s="42"/>
      <c r="M448" s="175" t="s">
        <v>19</v>
      </c>
      <c r="N448" s="176" t="s">
        <v>40</v>
      </c>
      <c r="O448" s="67"/>
      <c r="P448" s="177">
        <f>O448*H448</f>
        <v>0</v>
      </c>
      <c r="Q448" s="177">
        <v>0</v>
      </c>
      <c r="R448" s="177">
        <f>Q448*H448</f>
        <v>0</v>
      </c>
      <c r="S448" s="177">
        <v>0</v>
      </c>
      <c r="T448" s="178">
        <f>S448*H448</f>
        <v>0</v>
      </c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R448" s="179" t="s">
        <v>165</v>
      </c>
      <c r="AT448" s="179" t="s">
        <v>145</v>
      </c>
      <c r="AU448" s="179" t="s">
        <v>79</v>
      </c>
      <c r="AY448" s="20" t="s">
        <v>144</v>
      </c>
      <c r="BE448" s="180">
        <f>IF(N448="základní",J448,0)</f>
        <v>0</v>
      </c>
      <c r="BF448" s="180">
        <f>IF(N448="snížená",J448,0)</f>
        <v>0</v>
      </c>
      <c r="BG448" s="180">
        <f>IF(N448="zákl. přenesená",J448,0)</f>
        <v>0</v>
      </c>
      <c r="BH448" s="180">
        <f>IF(N448="sníž. přenesená",J448,0)</f>
        <v>0</v>
      </c>
      <c r="BI448" s="180">
        <f>IF(N448="nulová",J448,0)</f>
        <v>0</v>
      </c>
      <c r="BJ448" s="20" t="s">
        <v>77</v>
      </c>
      <c r="BK448" s="180">
        <f>ROUND(I448*H448,2)</f>
        <v>0</v>
      </c>
      <c r="BL448" s="20" t="s">
        <v>165</v>
      </c>
      <c r="BM448" s="179" t="s">
        <v>2923</v>
      </c>
    </row>
    <row r="449" spans="1:47" s="2" customFormat="1" ht="11.25">
      <c r="A449" s="37"/>
      <c r="B449" s="38"/>
      <c r="C449" s="39"/>
      <c r="D449" s="181" t="s">
        <v>152</v>
      </c>
      <c r="E449" s="39"/>
      <c r="F449" s="182" t="s">
        <v>2922</v>
      </c>
      <c r="G449" s="39"/>
      <c r="H449" s="39"/>
      <c r="I449" s="183"/>
      <c r="J449" s="39"/>
      <c r="K449" s="39"/>
      <c r="L449" s="42"/>
      <c r="M449" s="188"/>
      <c r="N449" s="189"/>
      <c r="O449" s="190"/>
      <c r="P449" s="190"/>
      <c r="Q449" s="190"/>
      <c r="R449" s="190"/>
      <c r="S449" s="190"/>
      <c r="T449" s="191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T449" s="20" t="s">
        <v>152</v>
      </c>
      <c r="AU449" s="20" t="s">
        <v>79</v>
      </c>
    </row>
    <row r="450" spans="1:47" s="2" customFormat="1" ht="6.95" customHeight="1">
      <c r="A450" s="37"/>
      <c r="B450" s="50"/>
      <c r="C450" s="51"/>
      <c r="D450" s="51"/>
      <c r="E450" s="51"/>
      <c r="F450" s="51"/>
      <c r="G450" s="51"/>
      <c r="H450" s="51"/>
      <c r="I450" s="51"/>
      <c r="J450" s="51"/>
      <c r="K450" s="51"/>
      <c r="L450" s="42"/>
      <c r="M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</row>
  </sheetData>
  <sheetProtection algorithmName="SHA-512" hashValue="OEHGykdeym8///zwFmXqpMiC5s+JVIUvRWBAPA56qIQqIzkDfh+u00VoGKlsc13uViOd4PBDzhdtJL99sxt4SA==" saltValue="IUOrFDjRajOyySFYDmdebkqZnDFJaN4wMxA+rj0DHm6DX+94L/KtbmICdg67LFEpZY0eYV37EzeOFIVjn1pWKQ==" spinCount="100000" sheet="1" objects="1" scenarios="1" formatColumns="0" formatRows="0" autoFilter="0"/>
  <autoFilter ref="C93:K449"/>
  <mergeCells count="9">
    <mergeCell ref="E50:H50"/>
    <mergeCell ref="E84:H84"/>
    <mergeCell ref="E86:H86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9"/>
  <sheetViews>
    <sheetView showGridLines="0" topLeftCell="A43" zoomScale="110" zoomScaleNormal="110" workbookViewId="0"/>
  </sheetViews>
  <sheetFormatPr defaultRowHeight="15"/>
  <cols>
    <col min="1" max="1" width="8.33203125" style="261" customWidth="1"/>
    <col min="2" max="2" width="1.6640625" style="261" customWidth="1"/>
    <col min="3" max="4" width="5" style="261" customWidth="1"/>
    <col min="5" max="5" width="11.6640625" style="261" customWidth="1"/>
    <col min="6" max="6" width="9.1640625" style="261" customWidth="1"/>
    <col min="7" max="7" width="5" style="261" customWidth="1"/>
    <col min="8" max="8" width="77.83203125" style="261" customWidth="1"/>
    <col min="9" max="10" width="20" style="261" customWidth="1"/>
    <col min="11" max="11" width="1.6640625" style="261" customWidth="1"/>
  </cols>
  <sheetData>
    <row r="1" spans="2:11" s="1" customFormat="1" ht="37.5" customHeight="1"/>
    <row r="2" spans="2:11" s="1" customFormat="1" ht="7.5" customHeight="1">
      <c r="B2" s="262"/>
      <c r="C2" s="263"/>
      <c r="D2" s="263"/>
      <c r="E2" s="263"/>
      <c r="F2" s="263"/>
      <c r="G2" s="263"/>
      <c r="H2" s="263"/>
      <c r="I2" s="263"/>
      <c r="J2" s="263"/>
      <c r="K2" s="264"/>
    </row>
    <row r="3" spans="2:11" s="17" customFormat="1" ht="45" customHeight="1">
      <c r="B3" s="265"/>
      <c r="C3" s="400" t="s">
        <v>2924</v>
      </c>
      <c r="D3" s="400"/>
      <c r="E3" s="400"/>
      <c r="F3" s="400"/>
      <c r="G3" s="400"/>
      <c r="H3" s="400"/>
      <c r="I3" s="400"/>
      <c r="J3" s="400"/>
      <c r="K3" s="266"/>
    </row>
    <row r="4" spans="2:11" s="1" customFormat="1" ht="25.5" customHeight="1">
      <c r="B4" s="267"/>
      <c r="C4" s="399" t="s">
        <v>2925</v>
      </c>
      <c r="D4" s="399"/>
      <c r="E4" s="399"/>
      <c r="F4" s="399"/>
      <c r="G4" s="399"/>
      <c r="H4" s="399"/>
      <c r="I4" s="399"/>
      <c r="J4" s="399"/>
      <c r="K4" s="268"/>
    </row>
    <row r="5" spans="2:11" s="1" customFormat="1" ht="5.25" customHeight="1">
      <c r="B5" s="267"/>
      <c r="C5" s="269"/>
      <c r="D5" s="269"/>
      <c r="E5" s="269"/>
      <c r="F5" s="269"/>
      <c r="G5" s="269"/>
      <c r="H5" s="269"/>
      <c r="I5" s="269"/>
      <c r="J5" s="269"/>
      <c r="K5" s="268"/>
    </row>
    <row r="6" spans="2:11" s="1" customFormat="1" ht="15" customHeight="1">
      <c r="B6" s="267"/>
      <c r="C6" s="398" t="s">
        <v>2926</v>
      </c>
      <c r="D6" s="398"/>
      <c r="E6" s="398"/>
      <c r="F6" s="398"/>
      <c r="G6" s="398"/>
      <c r="H6" s="398"/>
      <c r="I6" s="398"/>
      <c r="J6" s="398"/>
      <c r="K6" s="268"/>
    </row>
    <row r="7" spans="2:11" s="1" customFormat="1" ht="15" customHeight="1">
      <c r="B7" s="271"/>
      <c r="C7" s="398" t="s">
        <v>2927</v>
      </c>
      <c r="D7" s="398"/>
      <c r="E7" s="398"/>
      <c r="F7" s="398"/>
      <c r="G7" s="398"/>
      <c r="H7" s="398"/>
      <c r="I7" s="398"/>
      <c r="J7" s="398"/>
      <c r="K7" s="268"/>
    </row>
    <row r="8" spans="2:11" s="1" customFormat="1" ht="12.75" customHeight="1">
      <c r="B8" s="271"/>
      <c r="C8" s="270"/>
      <c r="D8" s="270"/>
      <c r="E8" s="270"/>
      <c r="F8" s="270"/>
      <c r="G8" s="270"/>
      <c r="H8" s="270"/>
      <c r="I8" s="270"/>
      <c r="J8" s="270"/>
      <c r="K8" s="268"/>
    </row>
    <row r="9" spans="2:11" s="1" customFormat="1" ht="15" customHeight="1">
      <c r="B9" s="271"/>
      <c r="C9" s="398" t="s">
        <v>2928</v>
      </c>
      <c r="D9" s="398"/>
      <c r="E9" s="398"/>
      <c r="F9" s="398"/>
      <c r="G9" s="398"/>
      <c r="H9" s="398"/>
      <c r="I9" s="398"/>
      <c r="J9" s="398"/>
      <c r="K9" s="268"/>
    </row>
    <row r="10" spans="2:11" s="1" customFormat="1" ht="15" customHeight="1">
      <c r="B10" s="271"/>
      <c r="C10" s="270"/>
      <c r="D10" s="398" t="s">
        <v>2929</v>
      </c>
      <c r="E10" s="398"/>
      <c r="F10" s="398"/>
      <c r="G10" s="398"/>
      <c r="H10" s="398"/>
      <c r="I10" s="398"/>
      <c r="J10" s="398"/>
      <c r="K10" s="268"/>
    </row>
    <row r="11" spans="2:11" s="1" customFormat="1" ht="15" customHeight="1">
      <c r="B11" s="271"/>
      <c r="C11" s="272"/>
      <c r="D11" s="398" t="s">
        <v>2930</v>
      </c>
      <c r="E11" s="398"/>
      <c r="F11" s="398"/>
      <c r="G11" s="398"/>
      <c r="H11" s="398"/>
      <c r="I11" s="398"/>
      <c r="J11" s="398"/>
      <c r="K11" s="268"/>
    </row>
    <row r="12" spans="2:11" s="1" customFormat="1" ht="15" customHeight="1">
      <c r="B12" s="271"/>
      <c r="C12" s="272"/>
      <c r="D12" s="270"/>
      <c r="E12" s="270"/>
      <c r="F12" s="270"/>
      <c r="G12" s="270"/>
      <c r="H12" s="270"/>
      <c r="I12" s="270"/>
      <c r="J12" s="270"/>
      <c r="K12" s="268"/>
    </row>
    <row r="13" spans="2:11" s="1" customFormat="1" ht="15" customHeight="1">
      <c r="B13" s="271"/>
      <c r="C13" s="272"/>
      <c r="D13" s="273" t="s">
        <v>2931</v>
      </c>
      <c r="E13" s="270"/>
      <c r="F13" s="270"/>
      <c r="G13" s="270"/>
      <c r="H13" s="270"/>
      <c r="I13" s="270"/>
      <c r="J13" s="270"/>
      <c r="K13" s="268"/>
    </row>
    <row r="14" spans="2:11" s="1" customFormat="1" ht="12.75" customHeight="1">
      <c r="B14" s="271"/>
      <c r="C14" s="272"/>
      <c r="D14" s="272"/>
      <c r="E14" s="272"/>
      <c r="F14" s="272"/>
      <c r="G14" s="272"/>
      <c r="H14" s="272"/>
      <c r="I14" s="272"/>
      <c r="J14" s="272"/>
      <c r="K14" s="268"/>
    </row>
    <row r="15" spans="2:11" s="1" customFormat="1" ht="15" customHeight="1">
      <c r="B15" s="271"/>
      <c r="C15" s="272"/>
      <c r="D15" s="398" t="s">
        <v>2932</v>
      </c>
      <c r="E15" s="398"/>
      <c r="F15" s="398"/>
      <c r="G15" s="398"/>
      <c r="H15" s="398"/>
      <c r="I15" s="398"/>
      <c r="J15" s="398"/>
      <c r="K15" s="268"/>
    </row>
    <row r="16" spans="2:11" s="1" customFormat="1" ht="15" customHeight="1">
      <c r="B16" s="271"/>
      <c r="C16" s="272"/>
      <c r="D16" s="398" t="s">
        <v>2933</v>
      </c>
      <c r="E16" s="398"/>
      <c r="F16" s="398"/>
      <c r="G16" s="398"/>
      <c r="H16" s="398"/>
      <c r="I16" s="398"/>
      <c r="J16" s="398"/>
      <c r="K16" s="268"/>
    </row>
    <row r="17" spans="2:11" s="1" customFormat="1" ht="15" customHeight="1">
      <c r="B17" s="271"/>
      <c r="C17" s="272"/>
      <c r="D17" s="398" t="s">
        <v>2934</v>
      </c>
      <c r="E17" s="398"/>
      <c r="F17" s="398"/>
      <c r="G17" s="398"/>
      <c r="H17" s="398"/>
      <c r="I17" s="398"/>
      <c r="J17" s="398"/>
      <c r="K17" s="268"/>
    </row>
    <row r="18" spans="2:11" s="1" customFormat="1" ht="15" customHeight="1">
      <c r="B18" s="271"/>
      <c r="C18" s="272"/>
      <c r="D18" s="272"/>
      <c r="E18" s="274" t="s">
        <v>82</v>
      </c>
      <c r="F18" s="398" t="s">
        <v>2935</v>
      </c>
      <c r="G18" s="398"/>
      <c r="H18" s="398"/>
      <c r="I18" s="398"/>
      <c r="J18" s="398"/>
      <c r="K18" s="268"/>
    </row>
    <row r="19" spans="2:11" s="1" customFormat="1" ht="15" customHeight="1">
      <c r="B19" s="271"/>
      <c r="C19" s="272"/>
      <c r="D19" s="272"/>
      <c r="E19" s="274" t="s">
        <v>2936</v>
      </c>
      <c r="F19" s="398" t="s">
        <v>2937</v>
      </c>
      <c r="G19" s="398"/>
      <c r="H19" s="398"/>
      <c r="I19" s="398"/>
      <c r="J19" s="398"/>
      <c r="K19" s="268"/>
    </row>
    <row r="20" spans="2:11" s="1" customFormat="1" ht="15" customHeight="1">
      <c r="B20" s="271"/>
      <c r="C20" s="272"/>
      <c r="D20" s="272"/>
      <c r="E20" s="274" t="s">
        <v>2938</v>
      </c>
      <c r="F20" s="398" t="s">
        <v>2939</v>
      </c>
      <c r="G20" s="398"/>
      <c r="H20" s="398"/>
      <c r="I20" s="398"/>
      <c r="J20" s="398"/>
      <c r="K20" s="268"/>
    </row>
    <row r="21" spans="2:11" s="1" customFormat="1" ht="15" customHeight="1">
      <c r="B21" s="271"/>
      <c r="C21" s="272"/>
      <c r="D21" s="272"/>
      <c r="E21" s="274" t="s">
        <v>76</v>
      </c>
      <c r="F21" s="398" t="s">
        <v>2940</v>
      </c>
      <c r="G21" s="398"/>
      <c r="H21" s="398"/>
      <c r="I21" s="398"/>
      <c r="J21" s="398"/>
      <c r="K21" s="268"/>
    </row>
    <row r="22" spans="2:11" s="1" customFormat="1" ht="15" customHeight="1">
      <c r="B22" s="271"/>
      <c r="C22" s="272"/>
      <c r="D22" s="272"/>
      <c r="E22" s="274" t="s">
        <v>2941</v>
      </c>
      <c r="F22" s="398" t="s">
        <v>2942</v>
      </c>
      <c r="G22" s="398"/>
      <c r="H22" s="398"/>
      <c r="I22" s="398"/>
      <c r="J22" s="398"/>
      <c r="K22" s="268"/>
    </row>
    <row r="23" spans="2:11" s="1" customFormat="1" ht="15" customHeight="1">
      <c r="B23" s="271"/>
      <c r="C23" s="272"/>
      <c r="D23" s="272"/>
      <c r="E23" s="274" t="s">
        <v>2943</v>
      </c>
      <c r="F23" s="398" t="s">
        <v>2944</v>
      </c>
      <c r="G23" s="398"/>
      <c r="H23" s="398"/>
      <c r="I23" s="398"/>
      <c r="J23" s="398"/>
      <c r="K23" s="268"/>
    </row>
    <row r="24" spans="2:11" s="1" customFormat="1" ht="12.75" customHeight="1">
      <c r="B24" s="271"/>
      <c r="C24" s="272"/>
      <c r="D24" s="272"/>
      <c r="E24" s="272"/>
      <c r="F24" s="272"/>
      <c r="G24" s="272"/>
      <c r="H24" s="272"/>
      <c r="I24" s="272"/>
      <c r="J24" s="272"/>
      <c r="K24" s="268"/>
    </row>
    <row r="25" spans="2:11" s="1" customFormat="1" ht="15" customHeight="1">
      <c r="B25" s="271"/>
      <c r="C25" s="398" t="s">
        <v>2945</v>
      </c>
      <c r="D25" s="398"/>
      <c r="E25" s="398"/>
      <c r="F25" s="398"/>
      <c r="G25" s="398"/>
      <c r="H25" s="398"/>
      <c r="I25" s="398"/>
      <c r="J25" s="398"/>
      <c r="K25" s="268"/>
    </row>
    <row r="26" spans="2:11" s="1" customFormat="1" ht="15" customHeight="1">
      <c r="B26" s="271"/>
      <c r="C26" s="398" t="s">
        <v>2946</v>
      </c>
      <c r="D26" s="398"/>
      <c r="E26" s="398"/>
      <c r="F26" s="398"/>
      <c r="G26" s="398"/>
      <c r="H26" s="398"/>
      <c r="I26" s="398"/>
      <c r="J26" s="398"/>
      <c r="K26" s="268"/>
    </row>
    <row r="27" spans="2:11" s="1" customFormat="1" ht="15" customHeight="1">
      <c r="B27" s="271"/>
      <c r="C27" s="270"/>
      <c r="D27" s="398" t="s">
        <v>2947</v>
      </c>
      <c r="E27" s="398"/>
      <c r="F27" s="398"/>
      <c r="G27" s="398"/>
      <c r="H27" s="398"/>
      <c r="I27" s="398"/>
      <c r="J27" s="398"/>
      <c r="K27" s="268"/>
    </row>
    <row r="28" spans="2:11" s="1" customFormat="1" ht="15" customHeight="1">
      <c r="B28" s="271"/>
      <c r="C28" s="272"/>
      <c r="D28" s="398" t="s">
        <v>2948</v>
      </c>
      <c r="E28" s="398"/>
      <c r="F28" s="398"/>
      <c r="G28" s="398"/>
      <c r="H28" s="398"/>
      <c r="I28" s="398"/>
      <c r="J28" s="398"/>
      <c r="K28" s="268"/>
    </row>
    <row r="29" spans="2:11" s="1" customFormat="1" ht="12.75" customHeight="1">
      <c r="B29" s="271"/>
      <c r="C29" s="272"/>
      <c r="D29" s="272"/>
      <c r="E29" s="272"/>
      <c r="F29" s="272"/>
      <c r="G29" s="272"/>
      <c r="H29" s="272"/>
      <c r="I29" s="272"/>
      <c r="J29" s="272"/>
      <c r="K29" s="268"/>
    </row>
    <row r="30" spans="2:11" s="1" customFormat="1" ht="15" customHeight="1">
      <c r="B30" s="271"/>
      <c r="C30" s="272"/>
      <c r="D30" s="398" t="s">
        <v>2949</v>
      </c>
      <c r="E30" s="398"/>
      <c r="F30" s="398"/>
      <c r="G30" s="398"/>
      <c r="H30" s="398"/>
      <c r="I30" s="398"/>
      <c r="J30" s="398"/>
      <c r="K30" s="268"/>
    </row>
    <row r="31" spans="2:11" s="1" customFormat="1" ht="15" customHeight="1">
      <c r="B31" s="271"/>
      <c r="C31" s="272"/>
      <c r="D31" s="398" t="s">
        <v>2950</v>
      </c>
      <c r="E31" s="398"/>
      <c r="F31" s="398"/>
      <c r="G31" s="398"/>
      <c r="H31" s="398"/>
      <c r="I31" s="398"/>
      <c r="J31" s="398"/>
      <c r="K31" s="268"/>
    </row>
    <row r="32" spans="2:11" s="1" customFormat="1" ht="12.75" customHeight="1">
      <c r="B32" s="271"/>
      <c r="C32" s="272"/>
      <c r="D32" s="272"/>
      <c r="E32" s="272"/>
      <c r="F32" s="272"/>
      <c r="G32" s="272"/>
      <c r="H32" s="272"/>
      <c r="I32" s="272"/>
      <c r="J32" s="272"/>
      <c r="K32" s="268"/>
    </row>
    <row r="33" spans="2:11" s="1" customFormat="1" ht="15" customHeight="1">
      <c r="B33" s="271"/>
      <c r="C33" s="272"/>
      <c r="D33" s="398" t="s">
        <v>2951</v>
      </c>
      <c r="E33" s="398"/>
      <c r="F33" s="398"/>
      <c r="G33" s="398"/>
      <c r="H33" s="398"/>
      <c r="I33" s="398"/>
      <c r="J33" s="398"/>
      <c r="K33" s="268"/>
    </row>
    <row r="34" spans="2:11" s="1" customFormat="1" ht="15" customHeight="1">
      <c r="B34" s="271"/>
      <c r="C34" s="272"/>
      <c r="D34" s="398" t="s">
        <v>2952</v>
      </c>
      <c r="E34" s="398"/>
      <c r="F34" s="398"/>
      <c r="G34" s="398"/>
      <c r="H34" s="398"/>
      <c r="I34" s="398"/>
      <c r="J34" s="398"/>
      <c r="K34" s="268"/>
    </row>
    <row r="35" spans="2:11" s="1" customFormat="1" ht="15" customHeight="1">
      <c r="B35" s="271"/>
      <c r="C35" s="272"/>
      <c r="D35" s="398" t="s">
        <v>2953</v>
      </c>
      <c r="E35" s="398"/>
      <c r="F35" s="398"/>
      <c r="G35" s="398"/>
      <c r="H35" s="398"/>
      <c r="I35" s="398"/>
      <c r="J35" s="398"/>
      <c r="K35" s="268"/>
    </row>
    <row r="36" spans="2:11" s="1" customFormat="1" ht="15" customHeight="1">
      <c r="B36" s="271"/>
      <c r="C36" s="272"/>
      <c r="D36" s="270"/>
      <c r="E36" s="273" t="s">
        <v>129</v>
      </c>
      <c r="F36" s="270"/>
      <c r="G36" s="398" t="s">
        <v>2954</v>
      </c>
      <c r="H36" s="398"/>
      <c r="I36" s="398"/>
      <c r="J36" s="398"/>
      <c r="K36" s="268"/>
    </row>
    <row r="37" spans="2:11" s="1" customFormat="1" ht="30.75" customHeight="1">
      <c r="B37" s="271"/>
      <c r="C37" s="272"/>
      <c r="D37" s="270"/>
      <c r="E37" s="273" t="s">
        <v>2955</v>
      </c>
      <c r="F37" s="270"/>
      <c r="G37" s="398" t="s">
        <v>2956</v>
      </c>
      <c r="H37" s="398"/>
      <c r="I37" s="398"/>
      <c r="J37" s="398"/>
      <c r="K37" s="268"/>
    </row>
    <row r="38" spans="2:11" s="1" customFormat="1" ht="15" customHeight="1">
      <c r="B38" s="271"/>
      <c r="C38" s="272"/>
      <c r="D38" s="270"/>
      <c r="E38" s="273" t="s">
        <v>50</v>
      </c>
      <c r="F38" s="270"/>
      <c r="G38" s="398" t="s">
        <v>2957</v>
      </c>
      <c r="H38" s="398"/>
      <c r="I38" s="398"/>
      <c r="J38" s="398"/>
      <c r="K38" s="268"/>
    </row>
    <row r="39" spans="2:11" s="1" customFormat="1" ht="15" customHeight="1">
      <c r="B39" s="271"/>
      <c r="C39" s="272"/>
      <c r="D39" s="270"/>
      <c r="E39" s="273" t="s">
        <v>51</v>
      </c>
      <c r="F39" s="270"/>
      <c r="G39" s="398" t="s">
        <v>2958</v>
      </c>
      <c r="H39" s="398"/>
      <c r="I39" s="398"/>
      <c r="J39" s="398"/>
      <c r="K39" s="268"/>
    </row>
    <row r="40" spans="2:11" s="1" customFormat="1" ht="15" customHeight="1">
      <c r="B40" s="271"/>
      <c r="C40" s="272"/>
      <c r="D40" s="270"/>
      <c r="E40" s="273" t="s">
        <v>130</v>
      </c>
      <c r="F40" s="270"/>
      <c r="G40" s="398" t="s">
        <v>2959</v>
      </c>
      <c r="H40" s="398"/>
      <c r="I40" s="398"/>
      <c r="J40" s="398"/>
      <c r="K40" s="268"/>
    </row>
    <row r="41" spans="2:11" s="1" customFormat="1" ht="15" customHeight="1">
      <c r="B41" s="271"/>
      <c r="C41" s="272"/>
      <c r="D41" s="270"/>
      <c r="E41" s="273" t="s">
        <v>131</v>
      </c>
      <c r="F41" s="270"/>
      <c r="G41" s="398" t="s">
        <v>2960</v>
      </c>
      <c r="H41" s="398"/>
      <c r="I41" s="398"/>
      <c r="J41" s="398"/>
      <c r="K41" s="268"/>
    </row>
    <row r="42" spans="2:11" s="1" customFormat="1" ht="15" customHeight="1">
      <c r="B42" s="271"/>
      <c r="C42" s="272"/>
      <c r="D42" s="270"/>
      <c r="E42" s="273" t="s">
        <v>2961</v>
      </c>
      <c r="F42" s="270"/>
      <c r="G42" s="398" t="s">
        <v>2962</v>
      </c>
      <c r="H42" s="398"/>
      <c r="I42" s="398"/>
      <c r="J42" s="398"/>
      <c r="K42" s="268"/>
    </row>
    <row r="43" spans="2:11" s="1" customFormat="1" ht="15" customHeight="1">
      <c r="B43" s="271"/>
      <c r="C43" s="272"/>
      <c r="D43" s="270"/>
      <c r="E43" s="273"/>
      <c r="F43" s="270"/>
      <c r="G43" s="398" t="s">
        <v>2963</v>
      </c>
      <c r="H43" s="398"/>
      <c r="I43" s="398"/>
      <c r="J43" s="398"/>
      <c r="K43" s="268"/>
    </row>
    <row r="44" spans="2:11" s="1" customFormat="1" ht="15" customHeight="1">
      <c r="B44" s="271"/>
      <c r="C44" s="272"/>
      <c r="D44" s="270"/>
      <c r="E44" s="273" t="s">
        <v>2964</v>
      </c>
      <c r="F44" s="270"/>
      <c r="G44" s="398" t="s">
        <v>2965</v>
      </c>
      <c r="H44" s="398"/>
      <c r="I44" s="398"/>
      <c r="J44" s="398"/>
      <c r="K44" s="268"/>
    </row>
    <row r="45" spans="2:11" s="1" customFormat="1" ht="15" customHeight="1">
      <c r="B45" s="271"/>
      <c r="C45" s="272"/>
      <c r="D45" s="270"/>
      <c r="E45" s="273" t="s">
        <v>133</v>
      </c>
      <c r="F45" s="270"/>
      <c r="G45" s="398" t="s">
        <v>2966</v>
      </c>
      <c r="H45" s="398"/>
      <c r="I45" s="398"/>
      <c r="J45" s="398"/>
      <c r="K45" s="268"/>
    </row>
    <row r="46" spans="2:11" s="1" customFormat="1" ht="12.75" customHeight="1">
      <c r="B46" s="271"/>
      <c r="C46" s="272"/>
      <c r="D46" s="270"/>
      <c r="E46" s="270"/>
      <c r="F46" s="270"/>
      <c r="G46" s="270"/>
      <c r="H46" s="270"/>
      <c r="I46" s="270"/>
      <c r="J46" s="270"/>
      <c r="K46" s="268"/>
    </row>
    <row r="47" spans="2:11" s="1" customFormat="1" ht="15" customHeight="1">
      <c r="B47" s="271"/>
      <c r="C47" s="272"/>
      <c r="D47" s="398" t="s">
        <v>2967</v>
      </c>
      <c r="E47" s="398"/>
      <c r="F47" s="398"/>
      <c r="G47" s="398"/>
      <c r="H47" s="398"/>
      <c r="I47" s="398"/>
      <c r="J47" s="398"/>
      <c r="K47" s="268"/>
    </row>
    <row r="48" spans="2:11" s="1" customFormat="1" ht="15" customHeight="1">
      <c r="B48" s="271"/>
      <c r="C48" s="272"/>
      <c r="D48" s="272"/>
      <c r="E48" s="398" t="s">
        <v>2968</v>
      </c>
      <c r="F48" s="398"/>
      <c r="G48" s="398"/>
      <c r="H48" s="398"/>
      <c r="I48" s="398"/>
      <c r="J48" s="398"/>
      <c r="K48" s="268"/>
    </row>
    <row r="49" spans="2:11" s="1" customFormat="1" ht="15" customHeight="1">
      <c r="B49" s="271"/>
      <c r="C49" s="272"/>
      <c r="D49" s="272"/>
      <c r="E49" s="398" t="s">
        <v>2969</v>
      </c>
      <c r="F49" s="398"/>
      <c r="G49" s="398"/>
      <c r="H49" s="398"/>
      <c r="I49" s="398"/>
      <c r="J49" s="398"/>
      <c r="K49" s="268"/>
    </row>
    <row r="50" spans="2:11" s="1" customFormat="1" ht="15" customHeight="1">
      <c r="B50" s="271"/>
      <c r="C50" s="272"/>
      <c r="D50" s="272"/>
      <c r="E50" s="398" t="s">
        <v>2970</v>
      </c>
      <c r="F50" s="398"/>
      <c r="G50" s="398"/>
      <c r="H50" s="398"/>
      <c r="I50" s="398"/>
      <c r="J50" s="398"/>
      <c r="K50" s="268"/>
    </row>
    <row r="51" spans="2:11" s="1" customFormat="1" ht="15" customHeight="1">
      <c r="B51" s="271"/>
      <c r="C51" s="272"/>
      <c r="D51" s="398" t="s">
        <v>2971</v>
      </c>
      <c r="E51" s="398"/>
      <c r="F51" s="398"/>
      <c r="G51" s="398"/>
      <c r="H51" s="398"/>
      <c r="I51" s="398"/>
      <c r="J51" s="398"/>
      <c r="K51" s="268"/>
    </row>
    <row r="52" spans="2:11" s="1" customFormat="1" ht="25.5" customHeight="1">
      <c r="B52" s="267"/>
      <c r="C52" s="399" t="s">
        <v>2972</v>
      </c>
      <c r="D52" s="399"/>
      <c r="E52" s="399"/>
      <c r="F52" s="399"/>
      <c r="G52" s="399"/>
      <c r="H52" s="399"/>
      <c r="I52" s="399"/>
      <c r="J52" s="399"/>
      <c r="K52" s="268"/>
    </row>
    <row r="53" spans="2:11" s="1" customFormat="1" ht="5.25" customHeight="1">
      <c r="B53" s="267"/>
      <c r="C53" s="269"/>
      <c r="D53" s="269"/>
      <c r="E53" s="269"/>
      <c r="F53" s="269"/>
      <c r="G53" s="269"/>
      <c r="H53" s="269"/>
      <c r="I53" s="269"/>
      <c r="J53" s="269"/>
      <c r="K53" s="268"/>
    </row>
    <row r="54" spans="2:11" s="1" customFormat="1" ht="15" customHeight="1">
      <c r="B54" s="267"/>
      <c r="C54" s="398" t="s">
        <v>2973</v>
      </c>
      <c r="D54" s="398"/>
      <c r="E54" s="398"/>
      <c r="F54" s="398"/>
      <c r="G54" s="398"/>
      <c r="H54" s="398"/>
      <c r="I54" s="398"/>
      <c r="J54" s="398"/>
      <c r="K54" s="268"/>
    </row>
    <row r="55" spans="2:11" s="1" customFormat="1" ht="15" customHeight="1">
      <c r="B55" s="267"/>
      <c r="C55" s="398" t="s">
        <v>2974</v>
      </c>
      <c r="D55" s="398"/>
      <c r="E55" s="398"/>
      <c r="F55" s="398"/>
      <c r="G55" s="398"/>
      <c r="H55" s="398"/>
      <c r="I55" s="398"/>
      <c r="J55" s="398"/>
      <c r="K55" s="268"/>
    </row>
    <row r="56" spans="2:11" s="1" customFormat="1" ht="12.75" customHeight="1">
      <c r="B56" s="267"/>
      <c r="C56" s="270"/>
      <c r="D56" s="270"/>
      <c r="E56" s="270"/>
      <c r="F56" s="270"/>
      <c r="G56" s="270"/>
      <c r="H56" s="270"/>
      <c r="I56" s="270"/>
      <c r="J56" s="270"/>
      <c r="K56" s="268"/>
    </row>
    <row r="57" spans="2:11" s="1" customFormat="1" ht="15" customHeight="1">
      <c r="B57" s="267"/>
      <c r="C57" s="398" t="s">
        <v>2975</v>
      </c>
      <c r="D57" s="398"/>
      <c r="E57" s="398"/>
      <c r="F57" s="398"/>
      <c r="G57" s="398"/>
      <c r="H57" s="398"/>
      <c r="I57" s="398"/>
      <c r="J57" s="398"/>
      <c r="K57" s="268"/>
    </row>
    <row r="58" spans="2:11" s="1" customFormat="1" ht="15" customHeight="1">
      <c r="B58" s="267"/>
      <c r="C58" s="272"/>
      <c r="D58" s="398" t="s">
        <v>2976</v>
      </c>
      <c r="E58" s="398"/>
      <c r="F58" s="398"/>
      <c r="G58" s="398"/>
      <c r="H58" s="398"/>
      <c r="I58" s="398"/>
      <c r="J58" s="398"/>
      <c r="K58" s="268"/>
    </row>
    <row r="59" spans="2:11" s="1" customFormat="1" ht="15" customHeight="1">
      <c r="B59" s="267"/>
      <c r="C59" s="272"/>
      <c r="D59" s="398" t="s">
        <v>2977</v>
      </c>
      <c r="E59" s="398"/>
      <c r="F59" s="398"/>
      <c r="G59" s="398"/>
      <c r="H59" s="398"/>
      <c r="I59" s="398"/>
      <c r="J59" s="398"/>
      <c r="K59" s="268"/>
    </row>
    <row r="60" spans="2:11" s="1" customFormat="1" ht="15" customHeight="1">
      <c r="B60" s="267"/>
      <c r="C60" s="272"/>
      <c r="D60" s="398" t="s">
        <v>2978</v>
      </c>
      <c r="E60" s="398"/>
      <c r="F60" s="398"/>
      <c r="G60" s="398"/>
      <c r="H60" s="398"/>
      <c r="I60" s="398"/>
      <c r="J60" s="398"/>
      <c r="K60" s="268"/>
    </row>
    <row r="61" spans="2:11" s="1" customFormat="1" ht="15" customHeight="1">
      <c r="B61" s="267"/>
      <c r="C61" s="272"/>
      <c r="D61" s="398" t="s">
        <v>2979</v>
      </c>
      <c r="E61" s="398"/>
      <c r="F61" s="398"/>
      <c r="G61" s="398"/>
      <c r="H61" s="398"/>
      <c r="I61" s="398"/>
      <c r="J61" s="398"/>
      <c r="K61" s="268"/>
    </row>
    <row r="62" spans="2:11" s="1" customFormat="1" ht="15" customHeight="1">
      <c r="B62" s="267"/>
      <c r="C62" s="272"/>
      <c r="D62" s="401" t="s">
        <v>2980</v>
      </c>
      <c r="E62" s="401"/>
      <c r="F62" s="401"/>
      <c r="G62" s="401"/>
      <c r="H62" s="401"/>
      <c r="I62" s="401"/>
      <c r="J62" s="401"/>
      <c r="K62" s="268"/>
    </row>
    <row r="63" spans="2:11" s="1" customFormat="1" ht="15" customHeight="1">
      <c r="B63" s="267"/>
      <c r="C63" s="272"/>
      <c r="D63" s="398" t="s">
        <v>2981</v>
      </c>
      <c r="E63" s="398"/>
      <c r="F63" s="398"/>
      <c r="G63" s="398"/>
      <c r="H63" s="398"/>
      <c r="I63" s="398"/>
      <c r="J63" s="398"/>
      <c r="K63" s="268"/>
    </row>
    <row r="64" spans="2:11" s="1" customFormat="1" ht="12.75" customHeight="1">
      <c r="B64" s="267"/>
      <c r="C64" s="272"/>
      <c r="D64" s="272"/>
      <c r="E64" s="275"/>
      <c r="F64" s="272"/>
      <c r="G64" s="272"/>
      <c r="H64" s="272"/>
      <c r="I64" s="272"/>
      <c r="J64" s="272"/>
      <c r="K64" s="268"/>
    </row>
    <row r="65" spans="2:11" s="1" customFormat="1" ht="15" customHeight="1">
      <c r="B65" s="267"/>
      <c r="C65" s="272"/>
      <c r="D65" s="398" t="s">
        <v>2982</v>
      </c>
      <c r="E65" s="398"/>
      <c r="F65" s="398"/>
      <c r="G65" s="398"/>
      <c r="H65" s="398"/>
      <c r="I65" s="398"/>
      <c r="J65" s="398"/>
      <c r="K65" s="268"/>
    </row>
    <row r="66" spans="2:11" s="1" customFormat="1" ht="15" customHeight="1">
      <c r="B66" s="267"/>
      <c r="C66" s="272"/>
      <c r="D66" s="401" t="s">
        <v>2983</v>
      </c>
      <c r="E66" s="401"/>
      <c r="F66" s="401"/>
      <c r="G66" s="401"/>
      <c r="H66" s="401"/>
      <c r="I66" s="401"/>
      <c r="J66" s="401"/>
      <c r="K66" s="268"/>
    </row>
    <row r="67" spans="2:11" s="1" customFormat="1" ht="15" customHeight="1">
      <c r="B67" s="267"/>
      <c r="C67" s="272"/>
      <c r="D67" s="398" t="s">
        <v>2984</v>
      </c>
      <c r="E67" s="398"/>
      <c r="F67" s="398"/>
      <c r="G67" s="398"/>
      <c r="H67" s="398"/>
      <c r="I67" s="398"/>
      <c r="J67" s="398"/>
      <c r="K67" s="268"/>
    </row>
    <row r="68" spans="2:11" s="1" customFormat="1" ht="15" customHeight="1">
      <c r="B68" s="267"/>
      <c r="C68" s="272"/>
      <c r="D68" s="398" t="s">
        <v>2985</v>
      </c>
      <c r="E68" s="398"/>
      <c r="F68" s="398"/>
      <c r="G68" s="398"/>
      <c r="H68" s="398"/>
      <c r="I68" s="398"/>
      <c r="J68" s="398"/>
      <c r="K68" s="268"/>
    </row>
    <row r="69" spans="2:11" s="1" customFormat="1" ht="15" customHeight="1">
      <c r="B69" s="267"/>
      <c r="C69" s="272"/>
      <c r="D69" s="398" t="s">
        <v>2986</v>
      </c>
      <c r="E69" s="398"/>
      <c r="F69" s="398"/>
      <c r="G69" s="398"/>
      <c r="H69" s="398"/>
      <c r="I69" s="398"/>
      <c r="J69" s="398"/>
      <c r="K69" s="268"/>
    </row>
    <row r="70" spans="2:11" s="1" customFormat="1" ht="15" customHeight="1">
      <c r="B70" s="267"/>
      <c r="C70" s="272"/>
      <c r="D70" s="398" t="s">
        <v>2987</v>
      </c>
      <c r="E70" s="398"/>
      <c r="F70" s="398"/>
      <c r="G70" s="398"/>
      <c r="H70" s="398"/>
      <c r="I70" s="398"/>
      <c r="J70" s="398"/>
      <c r="K70" s="268"/>
    </row>
    <row r="71" spans="2:11" s="1" customFormat="1" ht="12.75" customHeight="1">
      <c r="B71" s="276"/>
      <c r="C71" s="277"/>
      <c r="D71" s="277"/>
      <c r="E71" s="277"/>
      <c r="F71" s="277"/>
      <c r="G71" s="277"/>
      <c r="H71" s="277"/>
      <c r="I71" s="277"/>
      <c r="J71" s="277"/>
      <c r="K71" s="278"/>
    </row>
    <row r="72" spans="2:11" s="1" customFormat="1" ht="18.75" customHeight="1">
      <c r="B72" s="279"/>
      <c r="C72" s="279"/>
      <c r="D72" s="279"/>
      <c r="E72" s="279"/>
      <c r="F72" s="279"/>
      <c r="G72" s="279"/>
      <c r="H72" s="279"/>
      <c r="I72" s="279"/>
      <c r="J72" s="279"/>
      <c r="K72" s="280"/>
    </row>
    <row r="73" spans="2:11" s="1" customFormat="1" ht="18.75" customHeight="1">
      <c r="B73" s="280"/>
      <c r="C73" s="280"/>
      <c r="D73" s="280"/>
      <c r="E73" s="280"/>
      <c r="F73" s="280"/>
      <c r="G73" s="280"/>
      <c r="H73" s="280"/>
      <c r="I73" s="280"/>
      <c r="J73" s="280"/>
      <c r="K73" s="280"/>
    </row>
    <row r="74" spans="2:11" s="1" customFormat="1" ht="7.5" customHeight="1">
      <c r="B74" s="281"/>
      <c r="C74" s="282"/>
      <c r="D74" s="282"/>
      <c r="E74" s="282"/>
      <c r="F74" s="282"/>
      <c r="G74" s="282"/>
      <c r="H74" s="282"/>
      <c r="I74" s="282"/>
      <c r="J74" s="282"/>
      <c r="K74" s="283"/>
    </row>
    <row r="75" spans="2:11" s="1" customFormat="1" ht="45" customHeight="1">
      <c r="B75" s="284"/>
      <c r="C75" s="402" t="s">
        <v>2988</v>
      </c>
      <c r="D75" s="402"/>
      <c r="E75" s="402"/>
      <c r="F75" s="402"/>
      <c r="G75" s="402"/>
      <c r="H75" s="402"/>
      <c r="I75" s="402"/>
      <c r="J75" s="402"/>
      <c r="K75" s="285"/>
    </row>
    <row r="76" spans="2:11" s="1" customFormat="1" ht="17.25" customHeight="1">
      <c r="B76" s="284"/>
      <c r="C76" s="286" t="s">
        <v>2989</v>
      </c>
      <c r="D76" s="286"/>
      <c r="E76" s="286"/>
      <c r="F76" s="286" t="s">
        <v>2990</v>
      </c>
      <c r="G76" s="287"/>
      <c r="H76" s="286" t="s">
        <v>51</v>
      </c>
      <c r="I76" s="286" t="s">
        <v>54</v>
      </c>
      <c r="J76" s="286" t="s">
        <v>2991</v>
      </c>
      <c r="K76" s="285"/>
    </row>
    <row r="77" spans="2:11" s="1" customFormat="1" ht="17.25" customHeight="1">
      <c r="B77" s="284"/>
      <c r="C77" s="288" t="s">
        <v>2992</v>
      </c>
      <c r="D77" s="288"/>
      <c r="E77" s="288"/>
      <c r="F77" s="289" t="s">
        <v>2993</v>
      </c>
      <c r="G77" s="290"/>
      <c r="H77" s="288"/>
      <c r="I77" s="288"/>
      <c r="J77" s="288" t="s">
        <v>2994</v>
      </c>
      <c r="K77" s="285"/>
    </row>
    <row r="78" spans="2:11" s="1" customFormat="1" ht="5.25" customHeight="1">
      <c r="B78" s="284"/>
      <c r="C78" s="291"/>
      <c r="D78" s="291"/>
      <c r="E78" s="291"/>
      <c r="F78" s="291"/>
      <c r="G78" s="292"/>
      <c r="H78" s="291"/>
      <c r="I78" s="291"/>
      <c r="J78" s="291"/>
      <c r="K78" s="285"/>
    </row>
    <row r="79" spans="2:11" s="1" customFormat="1" ht="15" customHeight="1">
      <c r="B79" s="284"/>
      <c r="C79" s="273" t="s">
        <v>50</v>
      </c>
      <c r="D79" s="293"/>
      <c r="E79" s="293"/>
      <c r="F79" s="294" t="s">
        <v>2995</v>
      </c>
      <c r="G79" s="295"/>
      <c r="H79" s="273" t="s">
        <v>2996</v>
      </c>
      <c r="I79" s="273" t="s">
        <v>2997</v>
      </c>
      <c r="J79" s="273">
        <v>20</v>
      </c>
      <c r="K79" s="285"/>
    </row>
    <row r="80" spans="2:11" s="1" customFormat="1" ht="15" customHeight="1">
      <c r="B80" s="284"/>
      <c r="C80" s="273" t="s">
        <v>2998</v>
      </c>
      <c r="D80" s="273"/>
      <c r="E80" s="273"/>
      <c r="F80" s="294" t="s">
        <v>2995</v>
      </c>
      <c r="G80" s="295"/>
      <c r="H80" s="273" t="s">
        <v>2999</v>
      </c>
      <c r="I80" s="273" t="s">
        <v>2997</v>
      </c>
      <c r="J80" s="273">
        <v>120</v>
      </c>
      <c r="K80" s="285"/>
    </row>
    <row r="81" spans="2:11" s="1" customFormat="1" ht="15" customHeight="1">
      <c r="B81" s="296"/>
      <c r="C81" s="273" t="s">
        <v>3000</v>
      </c>
      <c r="D81" s="273"/>
      <c r="E81" s="273"/>
      <c r="F81" s="294" t="s">
        <v>3001</v>
      </c>
      <c r="G81" s="295"/>
      <c r="H81" s="273" t="s">
        <v>3002</v>
      </c>
      <c r="I81" s="273" t="s">
        <v>2997</v>
      </c>
      <c r="J81" s="273">
        <v>50</v>
      </c>
      <c r="K81" s="285"/>
    </row>
    <row r="82" spans="2:11" s="1" customFormat="1" ht="15" customHeight="1">
      <c r="B82" s="296"/>
      <c r="C82" s="273" t="s">
        <v>3003</v>
      </c>
      <c r="D82" s="273"/>
      <c r="E82" s="273"/>
      <c r="F82" s="294" t="s">
        <v>2995</v>
      </c>
      <c r="G82" s="295"/>
      <c r="H82" s="273" t="s">
        <v>3004</v>
      </c>
      <c r="I82" s="273" t="s">
        <v>3005</v>
      </c>
      <c r="J82" s="273"/>
      <c r="K82" s="285"/>
    </row>
    <row r="83" spans="2:11" s="1" customFormat="1" ht="15" customHeight="1">
      <c r="B83" s="296"/>
      <c r="C83" s="297" t="s">
        <v>3006</v>
      </c>
      <c r="D83" s="297"/>
      <c r="E83" s="297"/>
      <c r="F83" s="298" t="s">
        <v>3001</v>
      </c>
      <c r="G83" s="297"/>
      <c r="H83" s="297" t="s">
        <v>3007</v>
      </c>
      <c r="I83" s="297" t="s">
        <v>2997</v>
      </c>
      <c r="J83" s="297">
        <v>15</v>
      </c>
      <c r="K83" s="285"/>
    </row>
    <row r="84" spans="2:11" s="1" customFormat="1" ht="15" customHeight="1">
      <c r="B84" s="296"/>
      <c r="C84" s="297" t="s">
        <v>3008</v>
      </c>
      <c r="D84" s="297"/>
      <c r="E84" s="297"/>
      <c r="F84" s="298" t="s">
        <v>3001</v>
      </c>
      <c r="G84" s="297"/>
      <c r="H84" s="297" t="s">
        <v>3009</v>
      </c>
      <c r="I84" s="297" t="s">
        <v>2997</v>
      </c>
      <c r="J84" s="297">
        <v>15</v>
      </c>
      <c r="K84" s="285"/>
    </row>
    <row r="85" spans="2:11" s="1" customFormat="1" ht="15" customHeight="1">
      <c r="B85" s="296"/>
      <c r="C85" s="297" t="s">
        <v>3010</v>
      </c>
      <c r="D85" s="297"/>
      <c r="E85" s="297"/>
      <c r="F85" s="298" t="s">
        <v>3001</v>
      </c>
      <c r="G85" s="297"/>
      <c r="H85" s="297" t="s">
        <v>3011</v>
      </c>
      <c r="I85" s="297" t="s">
        <v>2997</v>
      </c>
      <c r="J85" s="297">
        <v>20</v>
      </c>
      <c r="K85" s="285"/>
    </row>
    <row r="86" spans="2:11" s="1" customFormat="1" ht="15" customHeight="1">
      <c r="B86" s="296"/>
      <c r="C86" s="297" t="s">
        <v>3012</v>
      </c>
      <c r="D86" s="297"/>
      <c r="E86" s="297"/>
      <c r="F86" s="298" t="s">
        <v>3001</v>
      </c>
      <c r="G86" s="297"/>
      <c r="H86" s="297" t="s">
        <v>3013</v>
      </c>
      <c r="I86" s="297" t="s">
        <v>2997</v>
      </c>
      <c r="J86" s="297">
        <v>20</v>
      </c>
      <c r="K86" s="285"/>
    </row>
    <row r="87" spans="2:11" s="1" customFormat="1" ht="15" customHeight="1">
      <c r="B87" s="296"/>
      <c r="C87" s="273" t="s">
        <v>3014</v>
      </c>
      <c r="D87" s="273"/>
      <c r="E87" s="273"/>
      <c r="F87" s="294" t="s">
        <v>3001</v>
      </c>
      <c r="G87" s="295"/>
      <c r="H87" s="273" t="s">
        <v>3015</v>
      </c>
      <c r="I87" s="273" t="s">
        <v>2997</v>
      </c>
      <c r="J87" s="273">
        <v>50</v>
      </c>
      <c r="K87" s="285"/>
    </row>
    <row r="88" spans="2:11" s="1" customFormat="1" ht="15" customHeight="1">
      <c r="B88" s="296"/>
      <c r="C88" s="273" t="s">
        <v>3016</v>
      </c>
      <c r="D88" s="273"/>
      <c r="E88" s="273"/>
      <c r="F88" s="294" t="s">
        <v>3001</v>
      </c>
      <c r="G88" s="295"/>
      <c r="H88" s="273" t="s">
        <v>3017</v>
      </c>
      <c r="I88" s="273" t="s">
        <v>2997</v>
      </c>
      <c r="J88" s="273">
        <v>20</v>
      </c>
      <c r="K88" s="285"/>
    </row>
    <row r="89" spans="2:11" s="1" customFormat="1" ht="15" customHeight="1">
      <c r="B89" s="296"/>
      <c r="C89" s="273" t="s">
        <v>3018</v>
      </c>
      <c r="D89" s="273"/>
      <c r="E89" s="273"/>
      <c r="F89" s="294" t="s">
        <v>3001</v>
      </c>
      <c r="G89" s="295"/>
      <c r="H89" s="273" t="s">
        <v>3019</v>
      </c>
      <c r="I89" s="273" t="s">
        <v>2997</v>
      </c>
      <c r="J89" s="273">
        <v>20</v>
      </c>
      <c r="K89" s="285"/>
    </row>
    <row r="90" spans="2:11" s="1" customFormat="1" ht="15" customHeight="1">
      <c r="B90" s="296"/>
      <c r="C90" s="273" t="s">
        <v>3020</v>
      </c>
      <c r="D90" s="273"/>
      <c r="E90" s="273"/>
      <c r="F90" s="294" t="s">
        <v>3001</v>
      </c>
      <c r="G90" s="295"/>
      <c r="H90" s="273" t="s">
        <v>3021</v>
      </c>
      <c r="I90" s="273" t="s">
        <v>2997</v>
      </c>
      <c r="J90" s="273">
        <v>50</v>
      </c>
      <c r="K90" s="285"/>
    </row>
    <row r="91" spans="2:11" s="1" customFormat="1" ht="15" customHeight="1">
      <c r="B91" s="296"/>
      <c r="C91" s="273" t="s">
        <v>3022</v>
      </c>
      <c r="D91" s="273"/>
      <c r="E91" s="273"/>
      <c r="F91" s="294" t="s">
        <v>3001</v>
      </c>
      <c r="G91" s="295"/>
      <c r="H91" s="273" t="s">
        <v>3022</v>
      </c>
      <c r="I91" s="273" t="s">
        <v>2997</v>
      </c>
      <c r="J91" s="273">
        <v>50</v>
      </c>
      <c r="K91" s="285"/>
    </row>
    <row r="92" spans="2:11" s="1" customFormat="1" ht="15" customHeight="1">
      <c r="B92" s="296"/>
      <c r="C92" s="273" t="s">
        <v>3023</v>
      </c>
      <c r="D92" s="273"/>
      <c r="E92" s="273"/>
      <c r="F92" s="294" t="s">
        <v>3001</v>
      </c>
      <c r="G92" s="295"/>
      <c r="H92" s="273" t="s">
        <v>3024</v>
      </c>
      <c r="I92" s="273" t="s">
        <v>2997</v>
      </c>
      <c r="J92" s="273">
        <v>255</v>
      </c>
      <c r="K92" s="285"/>
    </row>
    <row r="93" spans="2:11" s="1" customFormat="1" ht="15" customHeight="1">
      <c r="B93" s="296"/>
      <c r="C93" s="273" t="s">
        <v>3025</v>
      </c>
      <c r="D93" s="273"/>
      <c r="E93" s="273"/>
      <c r="F93" s="294" t="s">
        <v>2995</v>
      </c>
      <c r="G93" s="295"/>
      <c r="H93" s="273" t="s">
        <v>3026</v>
      </c>
      <c r="I93" s="273" t="s">
        <v>3027</v>
      </c>
      <c r="J93" s="273"/>
      <c r="K93" s="285"/>
    </row>
    <row r="94" spans="2:11" s="1" customFormat="1" ht="15" customHeight="1">
      <c r="B94" s="296"/>
      <c r="C94" s="273" t="s">
        <v>3028</v>
      </c>
      <c r="D94" s="273"/>
      <c r="E94" s="273"/>
      <c r="F94" s="294" t="s">
        <v>2995</v>
      </c>
      <c r="G94" s="295"/>
      <c r="H94" s="273" t="s">
        <v>3029</v>
      </c>
      <c r="I94" s="273" t="s">
        <v>3030</v>
      </c>
      <c r="J94" s="273"/>
      <c r="K94" s="285"/>
    </row>
    <row r="95" spans="2:11" s="1" customFormat="1" ht="15" customHeight="1">
      <c r="B95" s="296"/>
      <c r="C95" s="273" t="s">
        <v>3031</v>
      </c>
      <c r="D95" s="273"/>
      <c r="E95" s="273"/>
      <c r="F95" s="294" t="s">
        <v>2995</v>
      </c>
      <c r="G95" s="295"/>
      <c r="H95" s="273" t="s">
        <v>3031</v>
      </c>
      <c r="I95" s="273" t="s">
        <v>3030</v>
      </c>
      <c r="J95" s="273"/>
      <c r="K95" s="285"/>
    </row>
    <row r="96" spans="2:11" s="1" customFormat="1" ht="15" customHeight="1">
      <c r="B96" s="296"/>
      <c r="C96" s="273" t="s">
        <v>35</v>
      </c>
      <c r="D96" s="273"/>
      <c r="E96" s="273"/>
      <c r="F96" s="294" t="s">
        <v>2995</v>
      </c>
      <c r="G96" s="295"/>
      <c r="H96" s="273" t="s">
        <v>3032</v>
      </c>
      <c r="I96" s="273" t="s">
        <v>3030</v>
      </c>
      <c r="J96" s="273"/>
      <c r="K96" s="285"/>
    </row>
    <row r="97" spans="2:11" s="1" customFormat="1" ht="15" customHeight="1">
      <c r="B97" s="296"/>
      <c r="C97" s="273" t="s">
        <v>45</v>
      </c>
      <c r="D97" s="273"/>
      <c r="E97" s="273"/>
      <c r="F97" s="294" t="s">
        <v>2995</v>
      </c>
      <c r="G97" s="295"/>
      <c r="H97" s="273" t="s">
        <v>3033</v>
      </c>
      <c r="I97" s="273" t="s">
        <v>3030</v>
      </c>
      <c r="J97" s="273"/>
      <c r="K97" s="285"/>
    </row>
    <row r="98" spans="2:11" s="1" customFormat="1" ht="15" customHeight="1">
      <c r="B98" s="299"/>
      <c r="C98" s="300"/>
      <c r="D98" s="300"/>
      <c r="E98" s="300"/>
      <c r="F98" s="300"/>
      <c r="G98" s="300"/>
      <c r="H98" s="300"/>
      <c r="I98" s="300"/>
      <c r="J98" s="300"/>
      <c r="K98" s="301"/>
    </row>
    <row r="99" spans="2:11" s="1" customFormat="1" ht="18.75" customHeight="1">
      <c r="B99" s="302"/>
      <c r="C99" s="303"/>
      <c r="D99" s="303"/>
      <c r="E99" s="303"/>
      <c r="F99" s="303"/>
      <c r="G99" s="303"/>
      <c r="H99" s="303"/>
      <c r="I99" s="303"/>
      <c r="J99" s="303"/>
      <c r="K99" s="302"/>
    </row>
    <row r="100" spans="2:11" s="1" customFormat="1" ht="18.75" customHeight="1">
      <c r="B100" s="280"/>
      <c r="C100" s="280"/>
      <c r="D100" s="280"/>
      <c r="E100" s="280"/>
      <c r="F100" s="280"/>
      <c r="G100" s="280"/>
      <c r="H100" s="280"/>
      <c r="I100" s="280"/>
      <c r="J100" s="280"/>
      <c r="K100" s="280"/>
    </row>
    <row r="101" spans="2:11" s="1" customFormat="1" ht="7.5" customHeight="1">
      <c r="B101" s="281"/>
      <c r="C101" s="282"/>
      <c r="D101" s="282"/>
      <c r="E101" s="282"/>
      <c r="F101" s="282"/>
      <c r="G101" s="282"/>
      <c r="H101" s="282"/>
      <c r="I101" s="282"/>
      <c r="J101" s="282"/>
      <c r="K101" s="283"/>
    </row>
    <row r="102" spans="2:11" s="1" customFormat="1" ht="45" customHeight="1">
      <c r="B102" s="284"/>
      <c r="C102" s="402" t="s">
        <v>3034</v>
      </c>
      <c r="D102" s="402"/>
      <c r="E102" s="402"/>
      <c r="F102" s="402"/>
      <c r="G102" s="402"/>
      <c r="H102" s="402"/>
      <c r="I102" s="402"/>
      <c r="J102" s="402"/>
      <c r="K102" s="285"/>
    </row>
    <row r="103" spans="2:11" s="1" customFormat="1" ht="17.25" customHeight="1">
      <c r="B103" s="284"/>
      <c r="C103" s="286" t="s">
        <v>2989</v>
      </c>
      <c r="D103" s="286"/>
      <c r="E103" s="286"/>
      <c r="F103" s="286" t="s">
        <v>2990</v>
      </c>
      <c r="G103" s="287"/>
      <c r="H103" s="286" t="s">
        <v>51</v>
      </c>
      <c r="I103" s="286" t="s">
        <v>54</v>
      </c>
      <c r="J103" s="286" t="s">
        <v>2991</v>
      </c>
      <c r="K103" s="285"/>
    </row>
    <row r="104" spans="2:11" s="1" customFormat="1" ht="17.25" customHeight="1">
      <c r="B104" s="284"/>
      <c r="C104" s="288" t="s">
        <v>2992</v>
      </c>
      <c r="D104" s="288"/>
      <c r="E104" s="288"/>
      <c r="F104" s="289" t="s">
        <v>2993</v>
      </c>
      <c r="G104" s="290"/>
      <c r="H104" s="288"/>
      <c r="I104" s="288"/>
      <c r="J104" s="288" t="s">
        <v>2994</v>
      </c>
      <c r="K104" s="285"/>
    </row>
    <row r="105" spans="2:11" s="1" customFormat="1" ht="5.25" customHeight="1">
      <c r="B105" s="284"/>
      <c r="C105" s="286"/>
      <c r="D105" s="286"/>
      <c r="E105" s="286"/>
      <c r="F105" s="286"/>
      <c r="G105" s="304"/>
      <c r="H105" s="286"/>
      <c r="I105" s="286"/>
      <c r="J105" s="286"/>
      <c r="K105" s="285"/>
    </row>
    <row r="106" spans="2:11" s="1" customFormat="1" ht="15" customHeight="1">
      <c r="B106" s="284"/>
      <c r="C106" s="273" t="s">
        <v>50</v>
      </c>
      <c r="D106" s="293"/>
      <c r="E106" s="293"/>
      <c r="F106" s="294" t="s">
        <v>2995</v>
      </c>
      <c r="G106" s="273"/>
      <c r="H106" s="273" t="s">
        <v>3035</v>
      </c>
      <c r="I106" s="273" t="s">
        <v>2997</v>
      </c>
      <c r="J106" s="273">
        <v>20</v>
      </c>
      <c r="K106" s="285"/>
    </row>
    <row r="107" spans="2:11" s="1" customFormat="1" ht="15" customHeight="1">
      <c r="B107" s="284"/>
      <c r="C107" s="273" t="s">
        <v>2998</v>
      </c>
      <c r="D107" s="273"/>
      <c r="E107" s="273"/>
      <c r="F107" s="294" t="s">
        <v>2995</v>
      </c>
      <c r="G107" s="273"/>
      <c r="H107" s="273" t="s">
        <v>3035</v>
      </c>
      <c r="I107" s="273" t="s">
        <v>2997</v>
      </c>
      <c r="J107" s="273">
        <v>120</v>
      </c>
      <c r="K107" s="285"/>
    </row>
    <row r="108" spans="2:11" s="1" customFormat="1" ht="15" customHeight="1">
      <c r="B108" s="296"/>
      <c r="C108" s="273" t="s">
        <v>3000</v>
      </c>
      <c r="D108" s="273"/>
      <c r="E108" s="273"/>
      <c r="F108" s="294" t="s">
        <v>3001</v>
      </c>
      <c r="G108" s="273"/>
      <c r="H108" s="273" t="s">
        <v>3035</v>
      </c>
      <c r="I108" s="273" t="s">
        <v>2997</v>
      </c>
      <c r="J108" s="273">
        <v>50</v>
      </c>
      <c r="K108" s="285"/>
    </row>
    <row r="109" spans="2:11" s="1" customFormat="1" ht="15" customHeight="1">
      <c r="B109" s="296"/>
      <c r="C109" s="273" t="s">
        <v>3003</v>
      </c>
      <c r="D109" s="273"/>
      <c r="E109" s="273"/>
      <c r="F109" s="294" t="s">
        <v>2995</v>
      </c>
      <c r="G109" s="273"/>
      <c r="H109" s="273" t="s">
        <v>3035</v>
      </c>
      <c r="I109" s="273" t="s">
        <v>3005</v>
      </c>
      <c r="J109" s="273"/>
      <c r="K109" s="285"/>
    </row>
    <row r="110" spans="2:11" s="1" customFormat="1" ht="15" customHeight="1">
      <c r="B110" s="296"/>
      <c r="C110" s="273" t="s">
        <v>3014</v>
      </c>
      <c r="D110" s="273"/>
      <c r="E110" s="273"/>
      <c r="F110" s="294" t="s">
        <v>3001</v>
      </c>
      <c r="G110" s="273"/>
      <c r="H110" s="273" t="s">
        <v>3035</v>
      </c>
      <c r="I110" s="273" t="s">
        <v>2997</v>
      </c>
      <c r="J110" s="273">
        <v>50</v>
      </c>
      <c r="K110" s="285"/>
    </row>
    <row r="111" spans="2:11" s="1" customFormat="1" ht="15" customHeight="1">
      <c r="B111" s="296"/>
      <c r="C111" s="273" t="s">
        <v>3022</v>
      </c>
      <c r="D111" s="273"/>
      <c r="E111" s="273"/>
      <c r="F111" s="294" t="s">
        <v>3001</v>
      </c>
      <c r="G111" s="273"/>
      <c r="H111" s="273" t="s">
        <v>3035</v>
      </c>
      <c r="I111" s="273" t="s">
        <v>2997</v>
      </c>
      <c r="J111" s="273">
        <v>50</v>
      </c>
      <c r="K111" s="285"/>
    </row>
    <row r="112" spans="2:11" s="1" customFormat="1" ht="15" customHeight="1">
      <c r="B112" s="296"/>
      <c r="C112" s="273" t="s">
        <v>3020</v>
      </c>
      <c r="D112" s="273"/>
      <c r="E112" s="273"/>
      <c r="F112" s="294" t="s">
        <v>3001</v>
      </c>
      <c r="G112" s="273"/>
      <c r="H112" s="273" t="s">
        <v>3035</v>
      </c>
      <c r="I112" s="273" t="s">
        <v>2997</v>
      </c>
      <c r="J112" s="273">
        <v>50</v>
      </c>
      <c r="K112" s="285"/>
    </row>
    <row r="113" spans="2:11" s="1" customFormat="1" ht="15" customHeight="1">
      <c r="B113" s="296"/>
      <c r="C113" s="273" t="s">
        <v>50</v>
      </c>
      <c r="D113" s="273"/>
      <c r="E113" s="273"/>
      <c r="F113" s="294" t="s">
        <v>2995</v>
      </c>
      <c r="G113" s="273"/>
      <c r="H113" s="273" t="s">
        <v>3036</v>
      </c>
      <c r="I113" s="273" t="s">
        <v>2997</v>
      </c>
      <c r="J113" s="273">
        <v>20</v>
      </c>
      <c r="K113" s="285"/>
    </row>
    <row r="114" spans="2:11" s="1" customFormat="1" ht="15" customHeight="1">
      <c r="B114" s="296"/>
      <c r="C114" s="273" t="s">
        <v>3037</v>
      </c>
      <c r="D114" s="273"/>
      <c r="E114" s="273"/>
      <c r="F114" s="294" t="s">
        <v>2995</v>
      </c>
      <c r="G114" s="273"/>
      <c r="H114" s="273" t="s">
        <v>3038</v>
      </c>
      <c r="I114" s="273" t="s">
        <v>2997</v>
      </c>
      <c r="J114" s="273">
        <v>120</v>
      </c>
      <c r="K114" s="285"/>
    </row>
    <row r="115" spans="2:11" s="1" customFormat="1" ht="15" customHeight="1">
      <c r="B115" s="296"/>
      <c r="C115" s="273" t="s">
        <v>35</v>
      </c>
      <c r="D115" s="273"/>
      <c r="E115" s="273"/>
      <c r="F115" s="294" t="s">
        <v>2995</v>
      </c>
      <c r="G115" s="273"/>
      <c r="H115" s="273" t="s">
        <v>3039</v>
      </c>
      <c r="I115" s="273" t="s">
        <v>3030</v>
      </c>
      <c r="J115" s="273"/>
      <c r="K115" s="285"/>
    </row>
    <row r="116" spans="2:11" s="1" customFormat="1" ht="15" customHeight="1">
      <c r="B116" s="296"/>
      <c r="C116" s="273" t="s">
        <v>45</v>
      </c>
      <c r="D116" s="273"/>
      <c r="E116" s="273"/>
      <c r="F116" s="294" t="s">
        <v>2995</v>
      </c>
      <c r="G116" s="273"/>
      <c r="H116" s="273" t="s">
        <v>3040</v>
      </c>
      <c r="I116" s="273" t="s">
        <v>3030</v>
      </c>
      <c r="J116" s="273"/>
      <c r="K116" s="285"/>
    </row>
    <row r="117" spans="2:11" s="1" customFormat="1" ht="15" customHeight="1">
      <c r="B117" s="296"/>
      <c r="C117" s="273" t="s">
        <v>54</v>
      </c>
      <c r="D117" s="273"/>
      <c r="E117" s="273"/>
      <c r="F117" s="294" t="s">
        <v>2995</v>
      </c>
      <c r="G117" s="273"/>
      <c r="H117" s="273" t="s">
        <v>3041</v>
      </c>
      <c r="I117" s="273" t="s">
        <v>3042</v>
      </c>
      <c r="J117" s="273"/>
      <c r="K117" s="285"/>
    </row>
    <row r="118" spans="2:11" s="1" customFormat="1" ht="15" customHeight="1">
      <c r="B118" s="299"/>
      <c r="C118" s="305"/>
      <c r="D118" s="305"/>
      <c r="E118" s="305"/>
      <c r="F118" s="305"/>
      <c r="G118" s="305"/>
      <c r="H118" s="305"/>
      <c r="I118" s="305"/>
      <c r="J118" s="305"/>
      <c r="K118" s="301"/>
    </row>
    <row r="119" spans="2:11" s="1" customFormat="1" ht="18.75" customHeight="1">
      <c r="B119" s="306"/>
      <c r="C119" s="307"/>
      <c r="D119" s="307"/>
      <c r="E119" s="307"/>
      <c r="F119" s="308"/>
      <c r="G119" s="307"/>
      <c r="H119" s="307"/>
      <c r="I119" s="307"/>
      <c r="J119" s="307"/>
      <c r="K119" s="306"/>
    </row>
    <row r="120" spans="2:11" s="1" customFormat="1" ht="18.75" customHeight="1">
      <c r="B120" s="280"/>
      <c r="C120" s="280"/>
      <c r="D120" s="280"/>
      <c r="E120" s="280"/>
      <c r="F120" s="280"/>
      <c r="G120" s="280"/>
      <c r="H120" s="280"/>
      <c r="I120" s="280"/>
      <c r="J120" s="280"/>
      <c r="K120" s="280"/>
    </row>
    <row r="121" spans="2:11" s="1" customFormat="1" ht="7.5" customHeight="1">
      <c r="B121" s="309"/>
      <c r="C121" s="310"/>
      <c r="D121" s="310"/>
      <c r="E121" s="310"/>
      <c r="F121" s="310"/>
      <c r="G121" s="310"/>
      <c r="H121" s="310"/>
      <c r="I121" s="310"/>
      <c r="J121" s="310"/>
      <c r="K121" s="311"/>
    </row>
    <row r="122" spans="2:11" s="1" customFormat="1" ht="45" customHeight="1">
      <c r="B122" s="312"/>
      <c r="C122" s="400" t="s">
        <v>3043</v>
      </c>
      <c r="D122" s="400"/>
      <c r="E122" s="400"/>
      <c r="F122" s="400"/>
      <c r="G122" s="400"/>
      <c r="H122" s="400"/>
      <c r="I122" s="400"/>
      <c r="J122" s="400"/>
      <c r="K122" s="313"/>
    </row>
    <row r="123" spans="2:11" s="1" customFormat="1" ht="17.25" customHeight="1">
      <c r="B123" s="314"/>
      <c r="C123" s="286" t="s">
        <v>2989</v>
      </c>
      <c r="D123" s="286"/>
      <c r="E123" s="286"/>
      <c r="F123" s="286" t="s">
        <v>2990</v>
      </c>
      <c r="G123" s="287"/>
      <c r="H123" s="286" t="s">
        <v>51</v>
      </c>
      <c r="I123" s="286" t="s">
        <v>54</v>
      </c>
      <c r="J123" s="286" t="s">
        <v>2991</v>
      </c>
      <c r="K123" s="315"/>
    </row>
    <row r="124" spans="2:11" s="1" customFormat="1" ht="17.25" customHeight="1">
      <c r="B124" s="314"/>
      <c r="C124" s="288" t="s">
        <v>2992</v>
      </c>
      <c r="D124" s="288"/>
      <c r="E124" s="288"/>
      <c r="F124" s="289" t="s">
        <v>2993</v>
      </c>
      <c r="G124" s="290"/>
      <c r="H124" s="288"/>
      <c r="I124" s="288"/>
      <c r="J124" s="288" t="s">
        <v>2994</v>
      </c>
      <c r="K124" s="315"/>
    </row>
    <row r="125" spans="2:11" s="1" customFormat="1" ht="5.25" customHeight="1">
      <c r="B125" s="316"/>
      <c r="C125" s="291"/>
      <c r="D125" s="291"/>
      <c r="E125" s="291"/>
      <c r="F125" s="291"/>
      <c r="G125" s="317"/>
      <c r="H125" s="291"/>
      <c r="I125" s="291"/>
      <c r="J125" s="291"/>
      <c r="K125" s="318"/>
    </row>
    <row r="126" spans="2:11" s="1" customFormat="1" ht="15" customHeight="1">
      <c r="B126" s="316"/>
      <c r="C126" s="273" t="s">
        <v>2998</v>
      </c>
      <c r="D126" s="293"/>
      <c r="E126" s="293"/>
      <c r="F126" s="294" t="s">
        <v>2995</v>
      </c>
      <c r="G126" s="273"/>
      <c r="H126" s="273" t="s">
        <v>3035</v>
      </c>
      <c r="I126" s="273" t="s">
        <v>2997</v>
      </c>
      <c r="J126" s="273">
        <v>120</v>
      </c>
      <c r="K126" s="319"/>
    </row>
    <row r="127" spans="2:11" s="1" customFormat="1" ht="15" customHeight="1">
      <c r="B127" s="316"/>
      <c r="C127" s="273" t="s">
        <v>3044</v>
      </c>
      <c r="D127" s="273"/>
      <c r="E127" s="273"/>
      <c r="F127" s="294" t="s">
        <v>2995</v>
      </c>
      <c r="G127" s="273"/>
      <c r="H127" s="273" t="s">
        <v>3045</v>
      </c>
      <c r="I127" s="273" t="s">
        <v>2997</v>
      </c>
      <c r="J127" s="273" t="s">
        <v>3046</v>
      </c>
      <c r="K127" s="319"/>
    </row>
    <row r="128" spans="2:11" s="1" customFormat="1" ht="15" customHeight="1">
      <c r="B128" s="316"/>
      <c r="C128" s="273" t="s">
        <v>2943</v>
      </c>
      <c r="D128" s="273"/>
      <c r="E128" s="273"/>
      <c r="F128" s="294" t="s">
        <v>2995</v>
      </c>
      <c r="G128" s="273"/>
      <c r="H128" s="273" t="s">
        <v>3047</v>
      </c>
      <c r="I128" s="273" t="s">
        <v>2997</v>
      </c>
      <c r="J128" s="273" t="s">
        <v>3046</v>
      </c>
      <c r="K128" s="319"/>
    </row>
    <row r="129" spans="2:11" s="1" customFormat="1" ht="15" customHeight="1">
      <c r="B129" s="316"/>
      <c r="C129" s="273" t="s">
        <v>3006</v>
      </c>
      <c r="D129" s="273"/>
      <c r="E129" s="273"/>
      <c r="F129" s="294" t="s">
        <v>3001</v>
      </c>
      <c r="G129" s="273"/>
      <c r="H129" s="273" t="s">
        <v>3007</v>
      </c>
      <c r="I129" s="273" t="s">
        <v>2997</v>
      </c>
      <c r="J129" s="273">
        <v>15</v>
      </c>
      <c r="K129" s="319"/>
    </row>
    <row r="130" spans="2:11" s="1" customFormat="1" ht="15" customHeight="1">
      <c r="B130" s="316"/>
      <c r="C130" s="297" t="s">
        <v>3008</v>
      </c>
      <c r="D130" s="297"/>
      <c r="E130" s="297"/>
      <c r="F130" s="298" t="s">
        <v>3001</v>
      </c>
      <c r="G130" s="297"/>
      <c r="H130" s="297" t="s">
        <v>3009</v>
      </c>
      <c r="I130" s="297" t="s">
        <v>2997</v>
      </c>
      <c r="J130" s="297">
        <v>15</v>
      </c>
      <c r="K130" s="319"/>
    </row>
    <row r="131" spans="2:11" s="1" customFormat="1" ht="15" customHeight="1">
      <c r="B131" s="316"/>
      <c r="C131" s="297" t="s">
        <v>3010</v>
      </c>
      <c r="D131" s="297"/>
      <c r="E131" s="297"/>
      <c r="F131" s="298" t="s">
        <v>3001</v>
      </c>
      <c r="G131" s="297"/>
      <c r="H131" s="297" t="s">
        <v>3011</v>
      </c>
      <c r="I131" s="297" t="s">
        <v>2997</v>
      </c>
      <c r="J131" s="297">
        <v>20</v>
      </c>
      <c r="K131" s="319"/>
    </row>
    <row r="132" spans="2:11" s="1" customFormat="1" ht="15" customHeight="1">
      <c r="B132" s="316"/>
      <c r="C132" s="297" t="s">
        <v>3012</v>
      </c>
      <c r="D132" s="297"/>
      <c r="E132" s="297"/>
      <c r="F132" s="298" t="s">
        <v>3001</v>
      </c>
      <c r="G132" s="297"/>
      <c r="H132" s="297" t="s">
        <v>3013</v>
      </c>
      <c r="I132" s="297" t="s">
        <v>2997</v>
      </c>
      <c r="J132" s="297">
        <v>20</v>
      </c>
      <c r="K132" s="319"/>
    </row>
    <row r="133" spans="2:11" s="1" customFormat="1" ht="15" customHeight="1">
      <c r="B133" s="316"/>
      <c r="C133" s="273" t="s">
        <v>3000</v>
      </c>
      <c r="D133" s="273"/>
      <c r="E133" s="273"/>
      <c r="F133" s="294" t="s">
        <v>3001</v>
      </c>
      <c r="G133" s="273"/>
      <c r="H133" s="273" t="s">
        <v>3035</v>
      </c>
      <c r="I133" s="273" t="s">
        <v>2997</v>
      </c>
      <c r="J133" s="273">
        <v>50</v>
      </c>
      <c r="K133" s="319"/>
    </row>
    <row r="134" spans="2:11" s="1" customFormat="1" ht="15" customHeight="1">
      <c r="B134" s="316"/>
      <c r="C134" s="273" t="s">
        <v>3014</v>
      </c>
      <c r="D134" s="273"/>
      <c r="E134" s="273"/>
      <c r="F134" s="294" t="s">
        <v>3001</v>
      </c>
      <c r="G134" s="273"/>
      <c r="H134" s="273" t="s">
        <v>3035</v>
      </c>
      <c r="I134" s="273" t="s">
        <v>2997</v>
      </c>
      <c r="J134" s="273">
        <v>50</v>
      </c>
      <c r="K134" s="319"/>
    </row>
    <row r="135" spans="2:11" s="1" customFormat="1" ht="15" customHeight="1">
      <c r="B135" s="316"/>
      <c r="C135" s="273" t="s">
        <v>3020</v>
      </c>
      <c r="D135" s="273"/>
      <c r="E135" s="273"/>
      <c r="F135" s="294" t="s">
        <v>3001</v>
      </c>
      <c r="G135" s="273"/>
      <c r="H135" s="273" t="s">
        <v>3035</v>
      </c>
      <c r="I135" s="273" t="s">
        <v>2997</v>
      </c>
      <c r="J135" s="273">
        <v>50</v>
      </c>
      <c r="K135" s="319"/>
    </row>
    <row r="136" spans="2:11" s="1" customFormat="1" ht="15" customHeight="1">
      <c r="B136" s="316"/>
      <c r="C136" s="273" t="s">
        <v>3022</v>
      </c>
      <c r="D136" s="273"/>
      <c r="E136" s="273"/>
      <c r="F136" s="294" t="s">
        <v>3001</v>
      </c>
      <c r="G136" s="273"/>
      <c r="H136" s="273" t="s">
        <v>3035</v>
      </c>
      <c r="I136" s="273" t="s">
        <v>2997</v>
      </c>
      <c r="J136" s="273">
        <v>50</v>
      </c>
      <c r="K136" s="319"/>
    </row>
    <row r="137" spans="2:11" s="1" customFormat="1" ht="15" customHeight="1">
      <c r="B137" s="316"/>
      <c r="C137" s="273" t="s">
        <v>3023</v>
      </c>
      <c r="D137" s="273"/>
      <c r="E137" s="273"/>
      <c r="F137" s="294" t="s">
        <v>3001</v>
      </c>
      <c r="G137" s="273"/>
      <c r="H137" s="273" t="s">
        <v>3048</v>
      </c>
      <c r="I137" s="273" t="s">
        <v>2997</v>
      </c>
      <c r="J137" s="273">
        <v>255</v>
      </c>
      <c r="K137" s="319"/>
    </row>
    <row r="138" spans="2:11" s="1" customFormat="1" ht="15" customHeight="1">
      <c r="B138" s="316"/>
      <c r="C138" s="273" t="s">
        <v>3025</v>
      </c>
      <c r="D138" s="273"/>
      <c r="E138" s="273"/>
      <c r="F138" s="294" t="s">
        <v>2995</v>
      </c>
      <c r="G138" s="273"/>
      <c r="H138" s="273" t="s">
        <v>3049</v>
      </c>
      <c r="I138" s="273" t="s">
        <v>3027</v>
      </c>
      <c r="J138" s="273"/>
      <c r="K138" s="319"/>
    </row>
    <row r="139" spans="2:11" s="1" customFormat="1" ht="15" customHeight="1">
      <c r="B139" s="316"/>
      <c r="C139" s="273" t="s">
        <v>3028</v>
      </c>
      <c r="D139" s="273"/>
      <c r="E139" s="273"/>
      <c r="F139" s="294" t="s">
        <v>2995</v>
      </c>
      <c r="G139" s="273"/>
      <c r="H139" s="273" t="s">
        <v>3050</v>
      </c>
      <c r="I139" s="273" t="s">
        <v>3030</v>
      </c>
      <c r="J139" s="273"/>
      <c r="K139" s="319"/>
    </row>
    <row r="140" spans="2:11" s="1" customFormat="1" ht="15" customHeight="1">
      <c r="B140" s="316"/>
      <c r="C140" s="273" t="s">
        <v>3031</v>
      </c>
      <c r="D140" s="273"/>
      <c r="E140" s="273"/>
      <c r="F140" s="294" t="s">
        <v>2995</v>
      </c>
      <c r="G140" s="273"/>
      <c r="H140" s="273" t="s">
        <v>3031</v>
      </c>
      <c r="I140" s="273" t="s">
        <v>3030</v>
      </c>
      <c r="J140" s="273"/>
      <c r="K140" s="319"/>
    </row>
    <row r="141" spans="2:11" s="1" customFormat="1" ht="15" customHeight="1">
      <c r="B141" s="316"/>
      <c r="C141" s="273" t="s">
        <v>35</v>
      </c>
      <c r="D141" s="273"/>
      <c r="E141" s="273"/>
      <c r="F141" s="294" t="s">
        <v>2995</v>
      </c>
      <c r="G141" s="273"/>
      <c r="H141" s="273" t="s">
        <v>3051</v>
      </c>
      <c r="I141" s="273" t="s">
        <v>3030</v>
      </c>
      <c r="J141" s="273"/>
      <c r="K141" s="319"/>
    </row>
    <row r="142" spans="2:11" s="1" customFormat="1" ht="15" customHeight="1">
      <c r="B142" s="316"/>
      <c r="C142" s="273" t="s">
        <v>3052</v>
      </c>
      <c r="D142" s="273"/>
      <c r="E142" s="273"/>
      <c r="F142" s="294" t="s">
        <v>2995</v>
      </c>
      <c r="G142" s="273"/>
      <c r="H142" s="273" t="s">
        <v>3053</v>
      </c>
      <c r="I142" s="273" t="s">
        <v>3030</v>
      </c>
      <c r="J142" s="273"/>
      <c r="K142" s="319"/>
    </row>
    <row r="143" spans="2:11" s="1" customFormat="1" ht="15" customHeight="1">
      <c r="B143" s="320"/>
      <c r="C143" s="321"/>
      <c r="D143" s="321"/>
      <c r="E143" s="321"/>
      <c r="F143" s="321"/>
      <c r="G143" s="321"/>
      <c r="H143" s="321"/>
      <c r="I143" s="321"/>
      <c r="J143" s="321"/>
      <c r="K143" s="322"/>
    </row>
    <row r="144" spans="2:11" s="1" customFormat="1" ht="18.75" customHeight="1">
      <c r="B144" s="307"/>
      <c r="C144" s="307"/>
      <c r="D144" s="307"/>
      <c r="E144" s="307"/>
      <c r="F144" s="308"/>
      <c r="G144" s="307"/>
      <c r="H144" s="307"/>
      <c r="I144" s="307"/>
      <c r="J144" s="307"/>
      <c r="K144" s="307"/>
    </row>
    <row r="145" spans="2:11" s="1" customFormat="1" ht="18.75" customHeight="1">
      <c r="B145" s="280"/>
      <c r="C145" s="280"/>
      <c r="D145" s="280"/>
      <c r="E145" s="280"/>
      <c r="F145" s="280"/>
      <c r="G145" s="280"/>
      <c r="H145" s="280"/>
      <c r="I145" s="280"/>
      <c r="J145" s="280"/>
      <c r="K145" s="280"/>
    </row>
    <row r="146" spans="2:11" s="1" customFormat="1" ht="7.5" customHeight="1">
      <c r="B146" s="281"/>
      <c r="C146" s="282"/>
      <c r="D146" s="282"/>
      <c r="E146" s="282"/>
      <c r="F146" s="282"/>
      <c r="G146" s="282"/>
      <c r="H146" s="282"/>
      <c r="I146" s="282"/>
      <c r="J146" s="282"/>
      <c r="K146" s="283"/>
    </row>
    <row r="147" spans="2:11" s="1" customFormat="1" ht="45" customHeight="1">
      <c r="B147" s="284"/>
      <c r="C147" s="402" t="s">
        <v>3054</v>
      </c>
      <c r="D147" s="402"/>
      <c r="E147" s="402"/>
      <c r="F147" s="402"/>
      <c r="G147" s="402"/>
      <c r="H147" s="402"/>
      <c r="I147" s="402"/>
      <c r="J147" s="402"/>
      <c r="K147" s="285"/>
    </row>
    <row r="148" spans="2:11" s="1" customFormat="1" ht="17.25" customHeight="1">
      <c r="B148" s="284"/>
      <c r="C148" s="286" t="s">
        <v>2989</v>
      </c>
      <c r="D148" s="286"/>
      <c r="E148" s="286"/>
      <c r="F148" s="286" t="s">
        <v>2990</v>
      </c>
      <c r="G148" s="287"/>
      <c r="H148" s="286" t="s">
        <v>51</v>
      </c>
      <c r="I148" s="286" t="s">
        <v>54</v>
      </c>
      <c r="J148" s="286" t="s">
        <v>2991</v>
      </c>
      <c r="K148" s="285"/>
    </row>
    <row r="149" spans="2:11" s="1" customFormat="1" ht="17.25" customHeight="1">
      <c r="B149" s="284"/>
      <c r="C149" s="288" t="s">
        <v>2992</v>
      </c>
      <c r="D149" s="288"/>
      <c r="E149" s="288"/>
      <c r="F149" s="289" t="s">
        <v>2993</v>
      </c>
      <c r="G149" s="290"/>
      <c r="H149" s="288"/>
      <c r="I149" s="288"/>
      <c r="J149" s="288" t="s">
        <v>2994</v>
      </c>
      <c r="K149" s="285"/>
    </row>
    <row r="150" spans="2:11" s="1" customFormat="1" ht="5.25" customHeight="1">
      <c r="B150" s="296"/>
      <c r="C150" s="291"/>
      <c r="D150" s="291"/>
      <c r="E150" s="291"/>
      <c r="F150" s="291"/>
      <c r="G150" s="292"/>
      <c r="H150" s="291"/>
      <c r="I150" s="291"/>
      <c r="J150" s="291"/>
      <c r="K150" s="319"/>
    </row>
    <row r="151" spans="2:11" s="1" customFormat="1" ht="15" customHeight="1">
      <c r="B151" s="296"/>
      <c r="C151" s="323" t="s">
        <v>2998</v>
      </c>
      <c r="D151" s="273"/>
      <c r="E151" s="273"/>
      <c r="F151" s="324" t="s">
        <v>2995</v>
      </c>
      <c r="G151" s="273"/>
      <c r="H151" s="323" t="s">
        <v>3035</v>
      </c>
      <c r="I151" s="323" t="s">
        <v>2997</v>
      </c>
      <c r="J151" s="323">
        <v>120</v>
      </c>
      <c r="K151" s="319"/>
    </row>
    <row r="152" spans="2:11" s="1" customFormat="1" ht="15" customHeight="1">
      <c r="B152" s="296"/>
      <c r="C152" s="323" t="s">
        <v>3044</v>
      </c>
      <c r="D152" s="273"/>
      <c r="E152" s="273"/>
      <c r="F152" s="324" t="s">
        <v>2995</v>
      </c>
      <c r="G152" s="273"/>
      <c r="H152" s="323" t="s">
        <v>3055</v>
      </c>
      <c r="I152" s="323" t="s">
        <v>2997</v>
      </c>
      <c r="J152" s="323" t="s">
        <v>3046</v>
      </c>
      <c r="K152" s="319"/>
    </row>
    <row r="153" spans="2:11" s="1" customFormat="1" ht="15" customHeight="1">
      <c r="B153" s="296"/>
      <c r="C153" s="323" t="s">
        <v>2943</v>
      </c>
      <c r="D153" s="273"/>
      <c r="E153" s="273"/>
      <c r="F153" s="324" t="s">
        <v>2995</v>
      </c>
      <c r="G153" s="273"/>
      <c r="H153" s="323" t="s">
        <v>3056</v>
      </c>
      <c r="I153" s="323" t="s">
        <v>2997</v>
      </c>
      <c r="J153" s="323" t="s">
        <v>3046</v>
      </c>
      <c r="K153" s="319"/>
    </row>
    <row r="154" spans="2:11" s="1" customFormat="1" ht="15" customHeight="1">
      <c r="B154" s="296"/>
      <c r="C154" s="323" t="s">
        <v>3000</v>
      </c>
      <c r="D154" s="273"/>
      <c r="E154" s="273"/>
      <c r="F154" s="324" t="s">
        <v>3001</v>
      </c>
      <c r="G154" s="273"/>
      <c r="H154" s="323" t="s">
        <v>3035</v>
      </c>
      <c r="I154" s="323" t="s">
        <v>2997</v>
      </c>
      <c r="J154" s="323">
        <v>50</v>
      </c>
      <c r="K154" s="319"/>
    </row>
    <row r="155" spans="2:11" s="1" customFormat="1" ht="15" customHeight="1">
      <c r="B155" s="296"/>
      <c r="C155" s="323" t="s">
        <v>3003</v>
      </c>
      <c r="D155" s="273"/>
      <c r="E155" s="273"/>
      <c r="F155" s="324" t="s">
        <v>2995</v>
      </c>
      <c r="G155" s="273"/>
      <c r="H155" s="323" t="s">
        <v>3035</v>
      </c>
      <c r="I155" s="323" t="s">
        <v>3005</v>
      </c>
      <c r="J155" s="323"/>
      <c r="K155" s="319"/>
    </row>
    <row r="156" spans="2:11" s="1" customFormat="1" ht="15" customHeight="1">
      <c r="B156" s="296"/>
      <c r="C156" s="323" t="s">
        <v>3014</v>
      </c>
      <c r="D156" s="273"/>
      <c r="E156" s="273"/>
      <c r="F156" s="324" t="s">
        <v>3001</v>
      </c>
      <c r="G156" s="273"/>
      <c r="H156" s="323" t="s">
        <v>3035</v>
      </c>
      <c r="I156" s="323" t="s">
        <v>2997</v>
      </c>
      <c r="J156" s="323">
        <v>50</v>
      </c>
      <c r="K156" s="319"/>
    </row>
    <row r="157" spans="2:11" s="1" customFormat="1" ht="15" customHeight="1">
      <c r="B157" s="296"/>
      <c r="C157" s="323" t="s">
        <v>3022</v>
      </c>
      <c r="D157" s="273"/>
      <c r="E157" s="273"/>
      <c r="F157" s="324" t="s">
        <v>3001</v>
      </c>
      <c r="G157" s="273"/>
      <c r="H157" s="323" t="s">
        <v>3035</v>
      </c>
      <c r="I157" s="323" t="s">
        <v>2997</v>
      </c>
      <c r="J157" s="323">
        <v>50</v>
      </c>
      <c r="K157" s="319"/>
    </row>
    <row r="158" spans="2:11" s="1" customFormat="1" ht="15" customHeight="1">
      <c r="B158" s="296"/>
      <c r="C158" s="323" t="s">
        <v>3020</v>
      </c>
      <c r="D158" s="273"/>
      <c r="E158" s="273"/>
      <c r="F158" s="324" t="s">
        <v>3001</v>
      </c>
      <c r="G158" s="273"/>
      <c r="H158" s="323" t="s">
        <v>3035</v>
      </c>
      <c r="I158" s="323" t="s">
        <v>2997</v>
      </c>
      <c r="J158" s="323">
        <v>50</v>
      </c>
      <c r="K158" s="319"/>
    </row>
    <row r="159" spans="2:11" s="1" customFormat="1" ht="15" customHeight="1">
      <c r="B159" s="296"/>
      <c r="C159" s="323" t="s">
        <v>124</v>
      </c>
      <c r="D159" s="273"/>
      <c r="E159" s="273"/>
      <c r="F159" s="324" t="s">
        <v>2995</v>
      </c>
      <c r="G159" s="273"/>
      <c r="H159" s="323" t="s">
        <v>3057</v>
      </c>
      <c r="I159" s="323" t="s">
        <v>2997</v>
      </c>
      <c r="J159" s="323" t="s">
        <v>3058</v>
      </c>
      <c r="K159" s="319"/>
    </row>
    <row r="160" spans="2:11" s="1" customFormat="1" ht="15" customHeight="1">
      <c r="B160" s="296"/>
      <c r="C160" s="323" t="s">
        <v>3059</v>
      </c>
      <c r="D160" s="273"/>
      <c r="E160" s="273"/>
      <c r="F160" s="324" t="s">
        <v>2995</v>
      </c>
      <c r="G160" s="273"/>
      <c r="H160" s="323" t="s">
        <v>3060</v>
      </c>
      <c r="I160" s="323" t="s">
        <v>3030</v>
      </c>
      <c r="J160" s="323"/>
      <c r="K160" s="319"/>
    </row>
    <row r="161" spans="2:11" s="1" customFormat="1" ht="15" customHeight="1">
      <c r="B161" s="325"/>
      <c r="C161" s="305"/>
      <c r="D161" s="305"/>
      <c r="E161" s="305"/>
      <c r="F161" s="305"/>
      <c r="G161" s="305"/>
      <c r="H161" s="305"/>
      <c r="I161" s="305"/>
      <c r="J161" s="305"/>
      <c r="K161" s="326"/>
    </row>
    <row r="162" spans="2:11" s="1" customFormat="1" ht="18.75" customHeight="1">
      <c r="B162" s="307"/>
      <c r="C162" s="317"/>
      <c r="D162" s="317"/>
      <c r="E162" s="317"/>
      <c r="F162" s="327"/>
      <c r="G162" s="317"/>
      <c r="H162" s="317"/>
      <c r="I162" s="317"/>
      <c r="J162" s="317"/>
      <c r="K162" s="307"/>
    </row>
    <row r="163" spans="2:11" s="1" customFormat="1" ht="18.75" customHeight="1">
      <c r="B163" s="280"/>
      <c r="C163" s="280"/>
      <c r="D163" s="280"/>
      <c r="E163" s="280"/>
      <c r="F163" s="280"/>
      <c r="G163" s="280"/>
      <c r="H163" s="280"/>
      <c r="I163" s="280"/>
      <c r="J163" s="280"/>
      <c r="K163" s="280"/>
    </row>
    <row r="164" spans="2:11" s="1" customFormat="1" ht="7.5" customHeight="1">
      <c r="B164" s="262"/>
      <c r="C164" s="263"/>
      <c r="D164" s="263"/>
      <c r="E164" s="263"/>
      <c r="F164" s="263"/>
      <c r="G164" s="263"/>
      <c r="H164" s="263"/>
      <c r="I164" s="263"/>
      <c r="J164" s="263"/>
      <c r="K164" s="264"/>
    </row>
    <row r="165" spans="2:11" s="1" customFormat="1" ht="45" customHeight="1">
      <c r="B165" s="265"/>
      <c r="C165" s="400" t="s">
        <v>3061</v>
      </c>
      <c r="D165" s="400"/>
      <c r="E165" s="400"/>
      <c r="F165" s="400"/>
      <c r="G165" s="400"/>
      <c r="H165" s="400"/>
      <c r="I165" s="400"/>
      <c r="J165" s="400"/>
      <c r="K165" s="266"/>
    </row>
    <row r="166" spans="2:11" s="1" customFormat="1" ht="17.25" customHeight="1">
      <c r="B166" s="265"/>
      <c r="C166" s="286" t="s">
        <v>2989</v>
      </c>
      <c r="D166" s="286"/>
      <c r="E166" s="286"/>
      <c r="F166" s="286" t="s">
        <v>2990</v>
      </c>
      <c r="G166" s="328"/>
      <c r="H166" s="329" t="s">
        <v>51</v>
      </c>
      <c r="I166" s="329" t="s">
        <v>54</v>
      </c>
      <c r="J166" s="286" t="s">
        <v>2991</v>
      </c>
      <c r="K166" s="266"/>
    </row>
    <row r="167" spans="2:11" s="1" customFormat="1" ht="17.25" customHeight="1">
      <c r="B167" s="267"/>
      <c r="C167" s="288" t="s">
        <v>2992</v>
      </c>
      <c r="D167" s="288"/>
      <c r="E167" s="288"/>
      <c r="F167" s="289" t="s">
        <v>2993</v>
      </c>
      <c r="G167" s="330"/>
      <c r="H167" s="331"/>
      <c r="I167" s="331"/>
      <c r="J167" s="288" t="s">
        <v>2994</v>
      </c>
      <c r="K167" s="268"/>
    </row>
    <row r="168" spans="2:11" s="1" customFormat="1" ht="5.25" customHeight="1">
      <c r="B168" s="296"/>
      <c r="C168" s="291"/>
      <c r="D168" s="291"/>
      <c r="E168" s="291"/>
      <c r="F168" s="291"/>
      <c r="G168" s="292"/>
      <c r="H168" s="291"/>
      <c r="I168" s="291"/>
      <c r="J168" s="291"/>
      <c r="K168" s="319"/>
    </row>
    <row r="169" spans="2:11" s="1" customFormat="1" ht="15" customHeight="1">
      <c r="B169" s="296"/>
      <c r="C169" s="273" t="s">
        <v>2998</v>
      </c>
      <c r="D169" s="273"/>
      <c r="E169" s="273"/>
      <c r="F169" s="294" t="s">
        <v>2995</v>
      </c>
      <c r="G169" s="273"/>
      <c r="H169" s="273" t="s">
        <v>3035</v>
      </c>
      <c r="I169" s="273" t="s">
        <v>2997</v>
      </c>
      <c r="J169" s="273">
        <v>120</v>
      </c>
      <c r="K169" s="319"/>
    </row>
    <row r="170" spans="2:11" s="1" customFormat="1" ht="15" customHeight="1">
      <c r="B170" s="296"/>
      <c r="C170" s="273" t="s">
        <v>3044</v>
      </c>
      <c r="D170" s="273"/>
      <c r="E170" s="273"/>
      <c r="F170" s="294" t="s">
        <v>2995</v>
      </c>
      <c r="G170" s="273"/>
      <c r="H170" s="273" t="s">
        <v>3045</v>
      </c>
      <c r="I170" s="273" t="s">
        <v>2997</v>
      </c>
      <c r="J170" s="273" t="s">
        <v>3046</v>
      </c>
      <c r="K170" s="319"/>
    </row>
    <row r="171" spans="2:11" s="1" customFormat="1" ht="15" customHeight="1">
      <c r="B171" s="296"/>
      <c r="C171" s="273" t="s">
        <v>2943</v>
      </c>
      <c r="D171" s="273"/>
      <c r="E171" s="273"/>
      <c r="F171" s="294" t="s">
        <v>2995</v>
      </c>
      <c r="G171" s="273"/>
      <c r="H171" s="273" t="s">
        <v>3062</v>
      </c>
      <c r="I171" s="273" t="s">
        <v>2997</v>
      </c>
      <c r="J171" s="273" t="s">
        <v>3046</v>
      </c>
      <c r="K171" s="319"/>
    </row>
    <row r="172" spans="2:11" s="1" customFormat="1" ht="15" customHeight="1">
      <c r="B172" s="296"/>
      <c r="C172" s="273" t="s">
        <v>3000</v>
      </c>
      <c r="D172" s="273"/>
      <c r="E172" s="273"/>
      <c r="F172" s="294" t="s">
        <v>3001</v>
      </c>
      <c r="G172" s="273"/>
      <c r="H172" s="273" t="s">
        <v>3062</v>
      </c>
      <c r="I172" s="273" t="s">
        <v>2997</v>
      </c>
      <c r="J172" s="273">
        <v>50</v>
      </c>
      <c r="K172" s="319"/>
    </row>
    <row r="173" spans="2:11" s="1" customFormat="1" ht="15" customHeight="1">
      <c r="B173" s="296"/>
      <c r="C173" s="273" t="s">
        <v>3003</v>
      </c>
      <c r="D173" s="273"/>
      <c r="E173" s="273"/>
      <c r="F173" s="294" t="s">
        <v>2995</v>
      </c>
      <c r="G173" s="273"/>
      <c r="H173" s="273" t="s">
        <v>3062</v>
      </c>
      <c r="I173" s="273" t="s">
        <v>3005</v>
      </c>
      <c r="J173" s="273"/>
      <c r="K173" s="319"/>
    </row>
    <row r="174" spans="2:11" s="1" customFormat="1" ht="15" customHeight="1">
      <c r="B174" s="296"/>
      <c r="C174" s="273" t="s">
        <v>3014</v>
      </c>
      <c r="D174" s="273"/>
      <c r="E174" s="273"/>
      <c r="F174" s="294" t="s">
        <v>3001</v>
      </c>
      <c r="G174" s="273"/>
      <c r="H174" s="273" t="s">
        <v>3062</v>
      </c>
      <c r="I174" s="273" t="s">
        <v>2997</v>
      </c>
      <c r="J174" s="273">
        <v>50</v>
      </c>
      <c r="K174" s="319"/>
    </row>
    <row r="175" spans="2:11" s="1" customFormat="1" ht="15" customHeight="1">
      <c r="B175" s="296"/>
      <c r="C175" s="273" t="s">
        <v>3022</v>
      </c>
      <c r="D175" s="273"/>
      <c r="E175" s="273"/>
      <c r="F175" s="294" t="s">
        <v>3001</v>
      </c>
      <c r="G175" s="273"/>
      <c r="H175" s="273" t="s">
        <v>3062</v>
      </c>
      <c r="I175" s="273" t="s">
        <v>2997</v>
      </c>
      <c r="J175" s="273">
        <v>50</v>
      </c>
      <c r="K175" s="319"/>
    </row>
    <row r="176" spans="2:11" s="1" customFormat="1" ht="15" customHeight="1">
      <c r="B176" s="296"/>
      <c r="C176" s="273" t="s">
        <v>3020</v>
      </c>
      <c r="D176" s="273"/>
      <c r="E176" s="273"/>
      <c r="F176" s="294" t="s">
        <v>3001</v>
      </c>
      <c r="G176" s="273"/>
      <c r="H176" s="273" t="s">
        <v>3062</v>
      </c>
      <c r="I176" s="273" t="s">
        <v>2997</v>
      </c>
      <c r="J176" s="273">
        <v>50</v>
      </c>
      <c r="K176" s="319"/>
    </row>
    <row r="177" spans="2:11" s="1" customFormat="1" ht="15" customHeight="1">
      <c r="B177" s="296"/>
      <c r="C177" s="273" t="s">
        <v>129</v>
      </c>
      <c r="D177" s="273"/>
      <c r="E177" s="273"/>
      <c r="F177" s="294" t="s">
        <v>2995</v>
      </c>
      <c r="G177" s="273"/>
      <c r="H177" s="273" t="s">
        <v>3063</v>
      </c>
      <c r="I177" s="273" t="s">
        <v>3064</v>
      </c>
      <c r="J177" s="273"/>
      <c r="K177" s="319"/>
    </row>
    <row r="178" spans="2:11" s="1" customFormat="1" ht="15" customHeight="1">
      <c r="B178" s="296"/>
      <c r="C178" s="273" t="s">
        <v>54</v>
      </c>
      <c r="D178" s="273"/>
      <c r="E178" s="273"/>
      <c r="F178" s="294" t="s">
        <v>2995</v>
      </c>
      <c r="G178" s="273"/>
      <c r="H178" s="273" t="s">
        <v>3065</v>
      </c>
      <c r="I178" s="273" t="s">
        <v>3066</v>
      </c>
      <c r="J178" s="273">
        <v>1</v>
      </c>
      <c r="K178" s="319"/>
    </row>
    <row r="179" spans="2:11" s="1" customFormat="1" ht="15" customHeight="1">
      <c r="B179" s="296"/>
      <c r="C179" s="273" t="s">
        <v>50</v>
      </c>
      <c r="D179" s="273"/>
      <c r="E179" s="273"/>
      <c r="F179" s="294" t="s">
        <v>2995</v>
      </c>
      <c r="G179" s="273"/>
      <c r="H179" s="273" t="s">
        <v>3067</v>
      </c>
      <c r="I179" s="273" t="s">
        <v>2997</v>
      </c>
      <c r="J179" s="273">
        <v>20</v>
      </c>
      <c r="K179" s="319"/>
    </row>
    <row r="180" spans="2:11" s="1" customFormat="1" ht="15" customHeight="1">
      <c r="B180" s="296"/>
      <c r="C180" s="273" t="s">
        <v>51</v>
      </c>
      <c r="D180" s="273"/>
      <c r="E180" s="273"/>
      <c r="F180" s="294" t="s">
        <v>2995</v>
      </c>
      <c r="G180" s="273"/>
      <c r="H180" s="273" t="s">
        <v>3068</v>
      </c>
      <c r="I180" s="273" t="s">
        <v>2997</v>
      </c>
      <c r="J180" s="273">
        <v>255</v>
      </c>
      <c r="K180" s="319"/>
    </row>
    <row r="181" spans="2:11" s="1" customFormat="1" ht="15" customHeight="1">
      <c r="B181" s="296"/>
      <c r="C181" s="273" t="s">
        <v>130</v>
      </c>
      <c r="D181" s="273"/>
      <c r="E181" s="273"/>
      <c r="F181" s="294" t="s">
        <v>2995</v>
      </c>
      <c r="G181" s="273"/>
      <c r="H181" s="273" t="s">
        <v>2959</v>
      </c>
      <c r="I181" s="273" t="s">
        <v>2997</v>
      </c>
      <c r="J181" s="273">
        <v>10</v>
      </c>
      <c r="K181" s="319"/>
    </row>
    <row r="182" spans="2:11" s="1" customFormat="1" ht="15" customHeight="1">
      <c r="B182" s="296"/>
      <c r="C182" s="273" t="s">
        <v>131</v>
      </c>
      <c r="D182" s="273"/>
      <c r="E182" s="273"/>
      <c r="F182" s="294" t="s">
        <v>2995</v>
      </c>
      <c r="G182" s="273"/>
      <c r="H182" s="273" t="s">
        <v>3069</v>
      </c>
      <c r="I182" s="273" t="s">
        <v>3030</v>
      </c>
      <c r="J182" s="273"/>
      <c r="K182" s="319"/>
    </row>
    <row r="183" spans="2:11" s="1" customFormat="1" ht="15" customHeight="1">
      <c r="B183" s="296"/>
      <c r="C183" s="273" t="s">
        <v>3070</v>
      </c>
      <c r="D183" s="273"/>
      <c r="E183" s="273"/>
      <c r="F183" s="294" t="s">
        <v>2995</v>
      </c>
      <c r="G183" s="273"/>
      <c r="H183" s="273" t="s">
        <v>3071</v>
      </c>
      <c r="I183" s="273" t="s">
        <v>3030</v>
      </c>
      <c r="J183" s="273"/>
      <c r="K183" s="319"/>
    </row>
    <row r="184" spans="2:11" s="1" customFormat="1" ht="15" customHeight="1">
      <c r="B184" s="296"/>
      <c r="C184" s="273" t="s">
        <v>3059</v>
      </c>
      <c r="D184" s="273"/>
      <c r="E184" s="273"/>
      <c r="F184" s="294" t="s">
        <v>2995</v>
      </c>
      <c r="G184" s="273"/>
      <c r="H184" s="273" t="s">
        <v>3072</v>
      </c>
      <c r="I184" s="273" t="s">
        <v>3030</v>
      </c>
      <c r="J184" s="273"/>
      <c r="K184" s="319"/>
    </row>
    <row r="185" spans="2:11" s="1" customFormat="1" ht="15" customHeight="1">
      <c r="B185" s="296"/>
      <c r="C185" s="273" t="s">
        <v>133</v>
      </c>
      <c r="D185" s="273"/>
      <c r="E185" s="273"/>
      <c r="F185" s="294" t="s">
        <v>3001</v>
      </c>
      <c r="G185" s="273"/>
      <c r="H185" s="273" t="s">
        <v>3073</v>
      </c>
      <c r="I185" s="273" t="s">
        <v>2997</v>
      </c>
      <c r="J185" s="273">
        <v>50</v>
      </c>
      <c r="K185" s="319"/>
    </row>
    <row r="186" spans="2:11" s="1" customFormat="1" ht="15" customHeight="1">
      <c r="B186" s="296"/>
      <c r="C186" s="273" t="s">
        <v>3074</v>
      </c>
      <c r="D186" s="273"/>
      <c r="E186" s="273"/>
      <c r="F186" s="294" t="s">
        <v>3001</v>
      </c>
      <c r="G186" s="273"/>
      <c r="H186" s="273" t="s">
        <v>3075</v>
      </c>
      <c r="I186" s="273" t="s">
        <v>3076</v>
      </c>
      <c r="J186" s="273"/>
      <c r="K186" s="319"/>
    </row>
    <row r="187" spans="2:11" s="1" customFormat="1" ht="15" customHeight="1">
      <c r="B187" s="296"/>
      <c r="C187" s="273" t="s">
        <v>3077</v>
      </c>
      <c r="D187" s="273"/>
      <c r="E187" s="273"/>
      <c r="F187" s="294" t="s">
        <v>3001</v>
      </c>
      <c r="G187" s="273"/>
      <c r="H187" s="273" t="s">
        <v>3078</v>
      </c>
      <c r="I187" s="273" t="s">
        <v>3076</v>
      </c>
      <c r="J187" s="273"/>
      <c r="K187" s="319"/>
    </row>
    <row r="188" spans="2:11" s="1" customFormat="1" ht="15" customHeight="1">
      <c r="B188" s="296"/>
      <c r="C188" s="273" t="s">
        <v>3079</v>
      </c>
      <c r="D188" s="273"/>
      <c r="E188" s="273"/>
      <c r="F188" s="294" t="s">
        <v>3001</v>
      </c>
      <c r="G188" s="273"/>
      <c r="H188" s="273" t="s">
        <v>3080</v>
      </c>
      <c r="I188" s="273" t="s">
        <v>3076</v>
      </c>
      <c r="J188" s="273"/>
      <c r="K188" s="319"/>
    </row>
    <row r="189" spans="2:11" s="1" customFormat="1" ht="15" customHeight="1">
      <c r="B189" s="296"/>
      <c r="C189" s="332" t="s">
        <v>3081</v>
      </c>
      <c r="D189" s="273"/>
      <c r="E189" s="273"/>
      <c r="F189" s="294" t="s">
        <v>3001</v>
      </c>
      <c r="G189" s="273"/>
      <c r="H189" s="273" t="s">
        <v>3082</v>
      </c>
      <c r="I189" s="273" t="s">
        <v>3083</v>
      </c>
      <c r="J189" s="333" t="s">
        <v>3084</v>
      </c>
      <c r="K189" s="319"/>
    </row>
    <row r="190" spans="2:11" s="18" customFormat="1" ht="15" customHeight="1">
      <c r="B190" s="334"/>
      <c r="C190" s="335" t="s">
        <v>3085</v>
      </c>
      <c r="D190" s="336"/>
      <c r="E190" s="336"/>
      <c r="F190" s="337" t="s">
        <v>3001</v>
      </c>
      <c r="G190" s="336"/>
      <c r="H190" s="336" t="s">
        <v>3086</v>
      </c>
      <c r="I190" s="336" t="s">
        <v>3083</v>
      </c>
      <c r="J190" s="338" t="s">
        <v>3084</v>
      </c>
      <c r="K190" s="339"/>
    </row>
    <row r="191" spans="2:11" s="1" customFormat="1" ht="15" customHeight="1">
      <c r="B191" s="296"/>
      <c r="C191" s="332" t="s">
        <v>39</v>
      </c>
      <c r="D191" s="273"/>
      <c r="E191" s="273"/>
      <c r="F191" s="294" t="s">
        <v>2995</v>
      </c>
      <c r="G191" s="273"/>
      <c r="H191" s="270" t="s">
        <v>3087</v>
      </c>
      <c r="I191" s="273" t="s">
        <v>3088</v>
      </c>
      <c r="J191" s="273"/>
      <c r="K191" s="319"/>
    </row>
    <row r="192" spans="2:11" s="1" customFormat="1" ht="15" customHeight="1">
      <c r="B192" s="296"/>
      <c r="C192" s="332" t="s">
        <v>3089</v>
      </c>
      <c r="D192" s="273"/>
      <c r="E192" s="273"/>
      <c r="F192" s="294" t="s">
        <v>2995</v>
      </c>
      <c r="G192" s="273"/>
      <c r="H192" s="273" t="s">
        <v>3090</v>
      </c>
      <c r="I192" s="273" t="s">
        <v>3030</v>
      </c>
      <c r="J192" s="273"/>
      <c r="K192" s="319"/>
    </row>
    <row r="193" spans="2:11" s="1" customFormat="1" ht="15" customHeight="1">
      <c r="B193" s="296"/>
      <c r="C193" s="332" t="s">
        <v>3091</v>
      </c>
      <c r="D193" s="273"/>
      <c r="E193" s="273"/>
      <c r="F193" s="294" t="s">
        <v>2995</v>
      </c>
      <c r="G193" s="273"/>
      <c r="H193" s="273" t="s">
        <v>3092</v>
      </c>
      <c r="I193" s="273" t="s">
        <v>3030</v>
      </c>
      <c r="J193" s="273"/>
      <c r="K193" s="319"/>
    </row>
    <row r="194" spans="2:11" s="1" customFormat="1" ht="15" customHeight="1">
      <c r="B194" s="296"/>
      <c r="C194" s="332" t="s">
        <v>3093</v>
      </c>
      <c r="D194" s="273"/>
      <c r="E194" s="273"/>
      <c r="F194" s="294" t="s">
        <v>3001</v>
      </c>
      <c r="G194" s="273"/>
      <c r="H194" s="273" t="s">
        <v>3094</v>
      </c>
      <c r="I194" s="273" t="s">
        <v>3030</v>
      </c>
      <c r="J194" s="273"/>
      <c r="K194" s="319"/>
    </row>
    <row r="195" spans="2:11" s="1" customFormat="1" ht="15" customHeight="1">
      <c r="B195" s="325"/>
      <c r="C195" s="340"/>
      <c r="D195" s="305"/>
      <c r="E195" s="305"/>
      <c r="F195" s="305"/>
      <c r="G195" s="305"/>
      <c r="H195" s="305"/>
      <c r="I195" s="305"/>
      <c r="J195" s="305"/>
      <c r="K195" s="326"/>
    </row>
    <row r="196" spans="2:11" s="1" customFormat="1" ht="18.75" customHeight="1">
      <c r="B196" s="307"/>
      <c r="C196" s="317"/>
      <c r="D196" s="317"/>
      <c r="E196" s="317"/>
      <c r="F196" s="327"/>
      <c r="G196" s="317"/>
      <c r="H196" s="317"/>
      <c r="I196" s="317"/>
      <c r="J196" s="317"/>
      <c r="K196" s="307"/>
    </row>
    <row r="197" spans="2:11" s="1" customFormat="1" ht="18.75" customHeight="1">
      <c r="B197" s="307"/>
      <c r="C197" s="317"/>
      <c r="D197" s="317"/>
      <c r="E197" s="317"/>
      <c r="F197" s="327"/>
      <c r="G197" s="317"/>
      <c r="H197" s="317"/>
      <c r="I197" s="317"/>
      <c r="J197" s="317"/>
      <c r="K197" s="307"/>
    </row>
    <row r="198" spans="2:11" s="1" customFormat="1" ht="18.75" customHeight="1">
      <c r="B198" s="280"/>
      <c r="C198" s="280"/>
      <c r="D198" s="280"/>
      <c r="E198" s="280"/>
      <c r="F198" s="280"/>
      <c r="G198" s="280"/>
      <c r="H198" s="280"/>
      <c r="I198" s="280"/>
      <c r="J198" s="280"/>
      <c r="K198" s="280"/>
    </row>
    <row r="199" spans="2:11" s="1" customFormat="1" ht="13.5">
      <c r="B199" s="262"/>
      <c r="C199" s="263"/>
      <c r="D199" s="263"/>
      <c r="E199" s="263"/>
      <c r="F199" s="263"/>
      <c r="G199" s="263"/>
      <c r="H199" s="263"/>
      <c r="I199" s="263"/>
      <c r="J199" s="263"/>
      <c r="K199" s="264"/>
    </row>
    <row r="200" spans="2:11" s="1" customFormat="1" ht="21">
      <c r="B200" s="265"/>
      <c r="C200" s="400" t="s">
        <v>3095</v>
      </c>
      <c r="D200" s="400"/>
      <c r="E200" s="400"/>
      <c r="F200" s="400"/>
      <c r="G200" s="400"/>
      <c r="H200" s="400"/>
      <c r="I200" s="400"/>
      <c r="J200" s="400"/>
      <c r="K200" s="266"/>
    </row>
    <row r="201" spans="2:11" s="1" customFormat="1" ht="25.5" customHeight="1">
      <c r="B201" s="265"/>
      <c r="C201" s="341" t="s">
        <v>3096</v>
      </c>
      <c r="D201" s="341"/>
      <c r="E201" s="341"/>
      <c r="F201" s="341" t="s">
        <v>3097</v>
      </c>
      <c r="G201" s="342"/>
      <c r="H201" s="403" t="s">
        <v>3098</v>
      </c>
      <c r="I201" s="403"/>
      <c r="J201" s="403"/>
      <c r="K201" s="266"/>
    </row>
    <row r="202" spans="2:11" s="1" customFormat="1" ht="5.25" customHeight="1">
      <c r="B202" s="296"/>
      <c r="C202" s="291"/>
      <c r="D202" s="291"/>
      <c r="E202" s="291"/>
      <c r="F202" s="291"/>
      <c r="G202" s="317"/>
      <c r="H202" s="291"/>
      <c r="I202" s="291"/>
      <c r="J202" s="291"/>
      <c r="K202" s="319"/>
    </row>
    <row r="203" spans="2:11" s="1" customFormat="1" ht="15" customHeight="1">
      <c r="B203" s="296"/>
      <c r="C203" s="273" t="s">
        <v>3088</v>
      </c>
      <c r="D203" s="273"/>
      <c r="E203" s="273"/>
      <c r="F203" s="294" t="s">
        <v>40</v>
      </c>
      <c r="G203" s="273"/>
      <c r="H203" s="404" t="s">
        <v>3099</v>
      </c>
      <c r="I203" s="404"/>
      <c r="J203" s="404"/>
      <c r="K203" s="319"/>
    </row>
    <row r="204" spans="2:11" s="1" customFormat="1" ht="15" customHeight="1">
      <c r="B204" s="296"/>
      <c r="C204" s="273"/>
      <c r="D204" s="273"/>
      <c r="E204" s="273"/>
      <c r="F204" s="294" t="s">
        <v>41</v>
      </c>
      <c r="G204" s="273"/>
      <c r="H204" s="404" t="s">
        <v>3100</v>
      </c>
      <c r="I204" s="404"/>
      <c r="J204" s="404"/>
      <c r="K204" s="319"/>
    </row>
    <row r="205" spans="2:11" s="1" customFormat="1" ht="15" customHeight="1">
      <c r="B205" s="296"/>
      <c r="C205" s="273"/>
      <c r="D205" s="273"/>
      <c r="E205" s="273"/>
      <c r="F205" s="294" t="s">
        <v>44</v>
      </c>
      <c r="G205" s="273"/>
      <c r="H205" s="404" t="s">
        <v>3101</v>
      </c>
      <c r="I205" s="404"/>
      <c r="J205" s="404"/>
      <c r="K205" s="319"/>
    </row>
    <row r="206" spans="2:11" s="1" customFormat="1" ht="15" customHeight="1">
      <c r="B206" s="296"/>
      <c r="C206" s="273"/>
      <c r="D206" s="273"/>
      <c r="E206" s="273"/>
      <c r="F206" s="294" t="s">
        <v>42</v>
      </c>
      <c r="G206" s="273"/>
      <c r="H206" s="404" t="s">
        <v>3102</v>
      </c>
      <c r="I206" s="404"/>
      <c r="J206" s="404"/>
      <c r="K206" s="319"/>
    </row>
    <row r="207" spans="2:11" s="1" customFormat="1" ht="15" customHeight="1">
      <c r="B207" s="296"/>
      <c r="C207" s="273"/>
      <c r="D207" s="273"/>
      <c r="E207" s="273"/>
      <c r="F207" s="294" t="s">
        <v>43</v>
      </c>
      <c r="G207" s="273"/>
      <c r="H207" s="404" t="s">
        <v>3103</v>
      </c>
      <c r="I207" s="404"/>
      <c r="J207" s="404"/>
      <c r="K207" s="319"/>
    </row>
    <row r="208" spans="2:11" s="1" customFormat="1" ht="15" customHeight="1">
      <c r="B208" s="296"/>
      <c r="C208" s="273"/>
      <c r="D208" s="273"/>
      <c r="E208" s="273"/>
      <c r="F208" s="294"/>
      <c r="G208" s="273"/>
      <c r="H208" s="273"/>
      <c r="I208" s="273"/>
      <c r="J208" s="273"/>
      <c r="K208" s="319"/>
    </row>
    <row r="209" spans="2:11" s="1" customFormat="1" ht="15" customHeight="1">
      <c r="B209" s="296"/>
      <c r="C209" s="273" t="s">
        <v>3042</v>
      </c>
      <c r="D209" s="273"/>
      <c r="E209" s="273"/>
      <c r="F209" s="294" t="s">
        <v>82</v>
      </c>
      <c r="G209" s="273"/>
      <c r="H209" s="404" t="s">
        <v>3104</v>
      </c>
      <c r="I209" s="404"/>
      <c r="J209" s="404"/>
      <c r="K209" s="319"/>
    </row>
    <row r="210" spans="2:11" s="1" customFormat="1" ht="15" customHeight="1">
      <c r="B210" s="296"/>
      <c r="C210" s="273"/>
      <c r="D210" s="273"/>
      <c r="E210" s="273"/>
      <c r="F210" s="294" t="s">
        <v>2938</v>
      </c>
      <c r="G210" s="273"/>
      <c r="H210" s="404" t="s">
        <v>2939</v>
      </c>
      <c r="I210" s="404"/>
      <c r="J210" s="404"/>
      <c r="K210" s="319"/>
    </row>
    <row r="211" spans="2:11" s="1" customFormat="1" ht="15" customHeight="1">
      <c r="B211" s="296"/>
      <c r="C211" s="273"/>
      <c r="D211" s="273"/>
      <c r="E211" s="273"/>
      <c r="F211" s="294" t="s">
        <v>2936</v>
      </c>
      <c r="G211" s="273"/>
      <c r="H211" s="404" t="s">
        <v>3105</v>
      </c>
      <c r="I211" s="404"/>
      <c r="J211" s="404"/>
      <c r="K211" s="319"/>
    </row>
    <row r="212" spans="2:11" s="1" customFormat="1" ht="15" customHeight="1">
      <c r="B212" s="343"/>
      <c r="C212" s="273"/>
      <c r="D212" s="273"/>
      <c r="E212" s="273"/>
      <c r="F212" s="294" t="s">
        <v>76</v>
      </c>
      <c r="G212" s="332"/>
      <c r="H212" s="405" t="s">
        <v>2940</v>
      </c>
      <c r="I212" s="405"/>
      <c r="J212" s="405"/>
      <c r="K212" s="344"/>
    </row>
    <row r="213" spans="2:11" s="1" customFormat="1" ht="15" customHeight="1">
      <c r="B213" s="343"/>
      <c r="C213" s="273"/>
      <c r="D213" s="273"/>
      <c r="E213" s="273"/>
      <c r="F213" s="294" t="s">
        <v>2941</v>
      </c>
      <c r="G213" s="332"/>
      <c r="H213" s="405" t="s">
        <v>3106</v>
      </c>
      <c r="I213" s="405"/>
      <c r="J213" s="405"/>
      <c r="K213" s="344"/>
    </row>
    <row r="214" spans="2:11" s="1" customFormat="1" ht="15" customHeight="1">
      <c r="B214" s="343"/>
      <c r="C214" s="273"/>
      <c r="D214" s="273"/>
      <c r="E214" s="273"/>
      <c r="F214" s="294"/>
      <c r="G214" s="332"/>
      <c r="H214" s="323"/>
      <c r="I214" s="323"/>
      <c r="J214" s="323"/>
      <c r="K214" s="344"/>
    </row>
    <row r="215" spans="2:11" s="1" customFormat="1" ht="15" customHeight="1">
      <c r="B215" s="343"/>
      <c r="C215" s="273" t="s">
        <v>3066</v>
      </c>
      <c r="D215" s="273"/>
      <c r="E215" s="273"/>
      <c r="F215" s="294">
        <v>1</v>
      </c>
      <c r="G215" s="332"/>
      <c r="H215" s="405" t="s">
        <v>3107</v>
      </c>
      <c r="I215" s="405"/>
      <c r="J215" s="405"/>
      <c r="K215" s="344"/>
    </row>
    <row r="216" spans="2:11" s="1" customFormat="1" ht="15" customHeight="1">
      <c r="B216" s="343"/>
      <c r="C216" s="273"/>
      <c r="D216" s="273"/>
      <c r="E216" s="273"/>
      <c r="F216" s="294">
        <v>2</v>
      </c>
      <c r="G216" s="332"/>
      <c r="H216" s="405" t="s">
        <v>3108</v>
      </c>
      <c r="I216" s="405"/>
      <c r="J216" s="405"/>
      <c r="K216" s="344"/>
    </row>
    <row r="217" spans="2:11" s="1" customFormat="1" ht="15" customHeight="1">
      <c r="B217" s="343"/>
      <c r="C217" s="273"/>
      <c r="D217" s="273"/>
      <c r="E217" s="273"/>
      <c r="F217" s="294">
        <v>3</v>
      </c>
      <c r="G217" s="332"/>
      <c r="H217" s="405" t="s">
        <v>3109</v>
      </c>
      <c r="I217" s="405"/>
      <c r="J217" s="405"/>
      <c r="K217" s="344"/>
    </row>
    <row r="218" spans="2:11" s="1" customFormat="1" ht="15" customHeight="1">
      <c r="B218" s="343"/>
      <c r="C218" s="273"/>
      <c r="D218" s="273"/>
      <c r="E218" s="273"/>
      <c r="F218" s="294">
        <v>4</v>
      </c>
      <c r="G218" s="332"/>
      <c r="H218" s="405" t="s">
        <v>3110</v>
      </c>
      <c r="I218" s="405"/>
      <c r="J218" s="405"/>
      <c r="K218" s="344"/>
    </row>
    <row r="219" spans="2:11" s="1" customFormat="1" ht="12.75" customHeight="1">
      <c r="B219" s="345"/>
      <c r="C219" s="346"/>
      <c r="D219" s="346"/>
      <c r="E219" s="346"/>
      <c r="F219" s="346"/>
      <c r="G219" s="346"/>
      <c r="H219" s="346"/>
      <c r="I219" s="346"/>
      <c r="J219" s="346"/>
      <c r="K219" s="347"/>
    </row>
  </sheetData>
  <sheetProtection formatCells="0" formatColumns="0" formatRows="0" insertColumns="0" insertRows="0" insertHyperlinks="0" deleteColumns="0" deleteRows="0" sort="0" autoFilter="0" pivotTables="0"/>
  <mergeCells count="77">
    <mergeCell ref="H217:J217"/>
    <mergeCell ref="H218:J218"/>
    <mergeCell ref="H216:J216"/>
    <mergeCell ref="H213:J213"/>
    <mergeCell ref="H212:J212"/>
    <mergeCell ref="H206:J206"/>
    <mergeCell ref="H207:J207"/>
    <mergeCell ref="H209:J209"/>
    <mergeCell ref="H211:J211"/>
    <mergeCell ref="H215:J215"/>
    <mergeCell ref="H210:J210"/>
    <mergeCell ref="C200:J200"/>
    <mergeCell ref="H201:J201"/>
    <mergeCell ref="H203:J203"/>
    <mergeCell ref="H204:J204"/>
    <mergeCell ref="H205:J205"/>
    <mergeCell ref="C75:J75"/>
    <mergeCell ref="C102:J102"/>
    <mergeCell ref="C122:J122"/>
    <mergeCell ref="C147:J147"/>
    <mergeCell ref="C165:J165"/>
    <mergeCell ref="D66:J66"/>
    <mergeCell ref="D67:J67"/>
    <mergeCell ref="D68:J68"/>
    <mergeCell ref="D69:J69"/>
    <mergeCell ref="D70:J70"/>
    <mergeCell ref="D60:J60"/>
    <mergeCell ref="D61:J61"/>
    <mergeCell ref="D62:J62"/>
    <mergeCell ref="D63:J63"/>
    <mergeCell ref="D65:J65"/>
    <mergeCell ref="C54:J54"/>
    <mergeCell ref="C55:J55"/>
    <mergeCell ref="C57:J57"/>
    <mergeCell ref="D58:J58"/>
    <mergeCell ref="D59:J59"/>
    <mergeCell ref="F23:J23"/>
    <mergeCell ref="C25:J25"/>
    <mergeCell ref="C26:J26"/>
    <mergeCell ref="D27:J27"/>
    <mergeCell ref="D28:J28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D47:J47"/>
    <mergeCell ref="E48:J48"/>
    <mergeCell ref="E49:J49"/>
    <mergeCell ref="E50:J50"/>
    <mergeCell ref="D51:J51"/>
    <mergeCell ref="G41:J41"/>
    <mergeCell ref="G42:J42"/>
    <mergeCell ref="G43:J43"/>
    <mergeCell ref="G44:J44"/>
    <mergeCell ref="G45:J45"/>
    <mergeCell ref="G36:J36"/>
    <mergeCell ref="G37:J37"/>
    <mergeCell ref="G38:J38"/>
    <mergeCell ref="G39:J39"/>
    <mergeCell ref="G40:J40"/>
    <mergeCell ref="D30:J30"/>
    <mergeCell ref="D31:J31"/>
    <mergeCell ref="D33:J33"/>
    <mergeCell ref="D34:J34"/>
    <mergeCell ref="D35:J35"/>
  </mergeCells>
  <pageMargins left="0.59027779999999996" right="0.59027779999999996" top="0.59027779999999996" bottom="0.59027779999999996" header="0" footer="0"/>
  <pageSetup paperSize="9"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21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0" t="s">
        <v>78</v>
      </c>
    </row>
    <row r="3" spans="1:46" s="1" customFormat="1" ht="6.95" customHeight="1"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23"/>
      <c r="AT3" s="20" t="s">
        <v>79</v>
      </c>
    </row>
    <row r="4" spans="1:46" s="1" customFormat="1" ht="24.95" customHeight="1">
      <c r="B4" s="23"/>
      <c r="D4" s="106" t="s">
        <v>120</v>
      </c>
      <c r="L4" s="23"/>
      <c r="M4" s="107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08" t="s">
        <v>16</v>
      </c>
      <c r="L6" s="23"/>
    </row>
    <row r="7" spans="1:46" s="1" customFormat="1" ht="16.5" customHeight="1">
      <c r="B7" s="23"/>
      <c r="E7" s="388" t="str">
        <f>'Rekapitulace stavby'!K6</f>
        <v>Rekonstrukce hřiště SOŠ Třešť_1</v>
      </c>
      <c r="F7" s="389"/>
      <c r="G7" s="389"/>
      <c r="H7" s="389"/>
      <c r="L7" s="23"/>
    </row>
    <row r="8" spans="1:46" s="2" customFormat="1" ht="12" customHeight="1">
      <c r="A8" s="37"/>
      <c r="B8" s="42"/>
      <c r="C8" s="37"/>
      <c r="D8" s="108" t="s">
        <v>121</v>
      </c>
      <c r="E8" s="37"/>
      <c r="F8" s="37"/>
      <c r="G8" s="37"/>
      <c r="H8" s="37"/>
      <c r="I8" s="37"/>
      <c r="J8" s="37"/>
      <c r="K8" s="37"/>
      <c r="L8" s="109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46" s="2" customFormat="1" ht="16.5" customHeight="1">
      <c r="A9" s="37"/>
      <c r="B9" s="42"/>
      <c r="C9" s="37"/>
      <c r="D9" s="37"/>
      <c r="E9" s="390" t="s">
        <v>122</v>
      </c>
      <c r="F9" s="391"/>
      <c r="G9" s="391"/>
      <c r="H9" s="391"/>
      <c r="I9" s="37"/>
      <c r="J9" s="37"/>
      <c r="K9" s="37"/>
      <c r="L9" s="109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1.25">
      <c r="A10" s="37"/>
      <c r="B10" s="42"/>
      <c r="C10" s="37"/>
      <c r="D10" s="37"/>
      <c r="E10" s="37"/>
      <c r="F10" s="37"/>
      <c r="G10" s="37"/>
      <c r="H10" s="37"/>
      <c r="I10" s="37"/>
      <c r="J10" s="37"/>
      <c r="K10" s="37"/>
      <c r="L10" s="109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2" customHeight="1">
      <c r="A11" s="37"/>
      <c r="B11" s="42"/>
      <c r="C11" s="37"/>
      <c r="D11" s="108" t="s">
        <v>18</v>
      </c>
      <c r="E11" s="37"/>
      <c r="F11" s="110" t="s">
        <v>19</v>
      </c>
      <c r="G11" s="37"/>
      <c r="H11" s="37"/>
      <c r="I11" s="108" t="s">
        <v>20</v>
      </c>
      <c r="J11" s="110" t="s">
        <v>19</v>
      </c>
      <c r="K11" s="37"/>
      <c r="L11" s="109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08" t="s">
        <v>21</v>
      </c>
      <c r="E12" s="37"/>
      <c r="F12" s="110" t="s">
        <v>22</v>
      </c>
      <c r="G12" s="37"/>
      <c r="H12" s="37"/>
      <c r="I12" s="108" t="s">
        <v>23</v>
      </c>
      <c r="J12" s="111" t="str">
        <f>'Rekapitulace stavby'!AN8</f>
        <v>8. 11. 2025</v>
      </c>
      <c r="K12" s="37"/>
      <c r="L12" s="109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0.9" customHeight="1">
      <c r="A13" s="37"/>
      <c r="B13" s="42"/>
      <c r="C13" s="37"/>
      <c r="D13" s="37"/>
      <c r="E13" s="37"/>
      <c r="F13" s="37"/>
      <c r="G13" s="37"/>
      <c r="H13" s="37"/>
      <c r="I13" s="37"/>
      <c r="J13" s="37"/>
      <c r="K13" s="37"/>
      <c r="L13" s="109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08" t="s">
        <v>25</v>
      </c>
      <c r="E14" s="37"/>
      <c r="F14" s="37"/>
      <c r="G14" s="37"/>
      <c r="H14" s="37"/>
      <c r="I14" s="108" t="s">
        <v>26</v>
      </c>
      <c r="J14" s="110" t="s">
        <v>19</v>
      </c>
      <c r="K14" s="37"/>
      <c r="L14" s="109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8" customHeight="1">
      <c r="A15" s="37"/>
      <c r="B15" s="42"/>
      <c r="C15" s="37"/>
      <c r="D15" s="37"/>
      <c r="E15" s="110" t="s">
        <v>22</v>
      </c>
      <c r="F15" s="37"/>
      <c r="G15" s="37"/>
      <c r="H15" s="37"/>
      <c r="I15" s="108" t="s">
        <v>27</v>
      </c>
      <c r="J15" s="110" t="s">
        <v>19</v>
      </c>
      <c r="K15" s="37"/>
      <c r="L15" s="109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6.95" customHeight="1">
      <c r="A16" s="37"/>
      <c r="B16" s="42"/>
      <c r="C16" s="37"/>
      <c r="D16" s="37"/>
      <c r="E16" s="37"/>
      <c r="F16" s="37"/>
      <c r="G16" s="37"/>
      <c r="H16" s="37"/>
      <c r="I16" s="37"/>
      <c r="J16" s="37"/>
      <c r="K16" s="37"/>
      <c r="L16" s="109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2" customHeight="1">
      <c r="A17" s="37"/>
      <c r="B17" s="42"/>
      <c r="C17" s="37"/>
      <c r="D17" s="108" t="s">
        <v>28</v>
      </c>
      <c r="E17" s="37"/>
      <c r="F17" s="37"/>
      <c r="G17" s="37"/>
      <c r="H17" s="37"/>
      <c r="I17" s="108" t="s">
        <v>26</v>
      </c>
      <c r="J17" s="33" t="str">
        <f>'Rekapitulace stavby'!AN13</f>
        <v>Vyplň údaj</v>
      </c>
      <c r="K17" s="37"/>
      <c r="L17" s="109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8" customHeight="1">
      <c r="A18" s="37"/>
      <c r="B18" s="42"/>
      <c r="C18" s="37"/>
      <c r="D18" s="37"/>
      <c r="E18" s="392" t="str">
        <f>'Rekapitulace stavby'!E14</f>
        <v>Vyplň údaj</v>
      </c>
      <c r="F18" s="393"/>
      <c r="G18" s="393"/>
      <c r="H18" s="393"/>
      <c r="I18" s="108" t="s">
        <v>27</v>
      </c>
      <c r="J18" s="33" t="str">
        <f>'Rekapitulace stavby'!AN14</f>
        <v>Vyplň údaj</v>
      </c>
      <c r="K18" s="37"/>
      <c r="L18" s="109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6.95" customHeight="1">
      <c r="A19" s="37"/>
      <c r="B19" s="42"/>
      <c r="C19" s="37"/>
      <c r="D19" s="37"/>
      <c r="E19" s="37"/>
      <c r="F19" s="37"/>
      <c r="G19" s="37"/>
      <c r="H19" s="37"/>
      <c r="I19" s="37"/>
      <c r="J19" s="37"/>
      <c r="K19" s="37"/>
      <c r="L19" s="109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2" customHeight="1">
      <c r="A20" s="37"/>
      <c r="B20" s="42"/>
      <c r="C20" s="37"/>
      <c r="D20" s="108" t="s">
        <v>30</v>
      </c>
      <c r="E20" s="37"/>
      <c r="F20" s="37"/>
      <c r="G20" s="37"/>
      <c r="H20" s="37"/>
      <c r="I20" s="108" t="s">
        <v>26</v>
      </c>
      <c r="J20" s="110" t="s">
        <v>19</v>
      </c>
      <c r="K20" s="37"/>
      <c r="L20" s="109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8" customHeight="1">
      <c r="A21" s="37"/>
      <c r="B21" s="42"/>
      <c r="C21" s="37"/>
      <c r="D21" s="37"/>
      <c r="E21" s="110" t="s">
        <v>22</v>
      </c>
      <c r="F21" s="37"/>
      <c r="G21" s="37"/>
      <c r="H21" s="37"/>
      <c r="I21" s="108" t="s">
        <v>27</v>
      </c>
      <c r="J21" s="110" t="s">
        <v>19</v>
      </c>
      <c r="K21" s="37"/>
      <c r="L21" s="109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6.95" customHeight="1">
      <c r="A22" s="37"/>
      <c r="B22" s="42"/>
      <c r="C22" s="37"/>
      <c r="D22" s="37"/>
      <c r="E22" s="37"/>
      <c r="F22" s="37"/>
      <c r="G22" s="37"/>
      <c r="H22" s="37"/>
      <c r="I22" s="37"/>
      <c r="J22" s="37"/>
      <c r="K22" s="37"/>
      <c r="L22" s="109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2" customHeight="1">
      <c r="A23" s="37"/>
      <c r="B23" s="42"/>
      <c r="C23" s="37"/>
      <c r="D23" s="108" t="s">
        <v>32</v>
      </c>
      <c r="E23" s="37"/>
      <c r="F23" s="37"/>
      <c r="G23" s="37"/>
      <c r="H23" s="37"/>
      <c r="I23" s="108" t="s">
        <v>26</v>
      </c>
      <c r="J23" s="110" t="s">
        <v>19</v>
      </c>
      <c r="K23" s="37"/>
      <c r="L23" s="109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8" customHeight="1">
      <c r="A24" s="37"/>
      <c r="B24" s="42"/>
      <c r="C24" s="37"/>
      <c r="D24" s="37"/>
      <c r="E24" s="110" t="s">
        <v>22</v>
      </c>
      <c r="F24" s="37"/>
      <c r="G24" s="37"/>
      <c r="H24" s="37"/>
      <c r="I24" s="108" t="s">
        <v>27</v>
      </c>
      <c r="J24" s="110" t="s">
        <v>19</v>
      </c>
      <c r="K24" s="37"/>
      <c r="L24" s="109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6.95" customHeight="1">
      <c r="A25" s="37"/>
      <c r="B25" s="42"/>
      <c r="C25" s="37"/>
      <c r="D25" s="37"/>
      <c r="E25" s="37"/>
      <c r="F25" s="37"/>
      <c r="G25" s="37"/>
      <c r="H25" s="37"/>
      <c r="I25" s="37"/>
      <c r="J25" s="37"/>
      <c r="K25" s="37"/>
      <c r="L25" s="109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2" customHeight="1">
      <c r="A26" s="37"/>
      <c r="B26" s="42"/>
      <c r="C26" s="37"/>
      <c r="D26" s="108" t="s">
        <v>33</v>
      </c>
      <c r="E26" s="37"/>
      <c r="F26" s="37"/>
      <c r="G26" s="37"/>
      <c r="H26" s="37"/>
      <c r="I26" s="37"/>
      <c r="J26" s="37"/>
      <c r="K26" s="37"/>
      <c r="L26" s="109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8" customFormat="1" ht="16.5" customHeight="1">
      <c r="A27" s="112"/>
      <c r="B27" s="113"/>
      <c r="C27" s="112"/>
      <c r="D27" s="112"/>
      <c r="E27" s="394" t="s">
        <v>19</v>
      </c>
      <c r="F27" s="394"/>
      <c r="G27" s="394"/>
      <c r="H27" s="394"/>
      <c r="I27" s="112"/>
      <c r="J27" s="112"/>
      <c r="K27" s="112"/>
      <c r="L27" s="114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</row>
    <row r="28" spans="1:31" s="2" customFormat="1" ht="6.95" customHeight="1">
      <c r="A28" s="37"/>
      <c r="B28" s="42"/>
      <c r="C28" s="37"/>
      <c r="D28" s="37"/>
      <c r="E28" s="37"/>
      <c r="F28" s="37"/>
      <c r="G28" s="37"/>
      <c r="H28" s="37"/>
      <c r="I28" s="37"/>
      <c r="J28" s="37"/>
      <c r="K28" s="37"/>
      <c r="L28" s="109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115"/>
      <c r="E29" s="115"/>
      <c r="F29" s="115"/>
      <c r="G29" s="115"/>
      <c r="H29" s="115"/>
      <c r="I29" s="115"/>
      <c r="J29" s="115"/>
      <c r="K29" s="115"/>
      <c r="L29" s="109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25.35" customHeight="1">
      <c r="A30" s="37"/>
      <c r="B30" s="42"/>
      <c r="C30" s="37"/>
      <c r="D30" s="116" t="s">
        <v>35</v>
      </c>
      <c r="E30" s="37"/>
      <c r="F30" s="37"/>
      <c r="G30" s="37"/>
      <c r="H30" s="37"/>
      <c r="I30" s="37"/>
      <c r="J30" s="117">
        <f>ROUND(J80, 2)</f>
        <v>0</v>
      </c>
      <c r="K30" s="37"/>
      <c r="L30" s="109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15"/>
      <c r="E31" s="115"/>
      <c r="F31" s="115"/>
      <c r="G31" s="115"/>
      <c r="H31" s="115"/>
      <c r="I31" s="115"/>
      <c r="J31" s="115"/>
      <c r="K31" s="115"/>
      <c r="L31" s="109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14.45" customHeight="1">
      <c r="A32" s="37"/>
      <c r="B32" s="42"/>
      <c r="C32" s="37"/>
      <c r="D32" s="37"/>
      <c r="E32" s="37"/>
      <c r="F32" s="118" t="s">
        <v>37</v>
      </c>
      <c r="G32" s="37"/>
      <c r="H32" s="37"/>
      <c r="I32" s="118" t="s">
        <v>36</v>
      </c>
      <c r="J32" s="118" t="s">
        <v>38</v>
      </c>
      <c r="K32" s="37"/>
      <c r="L32" s="109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14.45" customHeight="1">
      <c r="A33" s="37"/>
      <c r="B33" s="42"/>
      <c r="C33" s="37"/>
      <c r="D33" s="119" t="s">
        <v>39</v>
      </c>
      <c r="E33" s="108" t="s">
        <v>40</v>
      </c>
      <c r="F33" s="120">
        <f>ROUND((SUM(BE80:BE120)),  2)</f>
        <v>0</v>
      </c>
      <c r="G33" s="37"/>
      <c r="H33" s="37"/>
      <c r="I33" s="121">
        <v>0.21</v>
      </c>
      <c r="J33" s="120">
        <f>ROUND(((SUM(BE80:BE120))*I33),  2)</f>
        <v>0</v>
      </c>
      <c r="K33" s="37"/>
      <c r="L33" s="109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108" t="s">
        <v>41</v>
      </c>
      <c r="F34" s="120">
        <f>ROUND((SUM(BF80:BF120)),  2)</f>
        <v>0</v>
      </c>
      <c r="G34" s="37"/>
      <c r="H34" s="37"/>
      <c r="I34" s="121">
        <v>0.15</v>
      </c>
      <c r="J34" s="120">
        <f>ROUND(((SUM(BF80:BF120))*I34),  2)</f>
        <v>0</v>
      </c>
      <c r="K34" s="37"/>
      <c r="L34" s="109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hidden="1" customHeight="1">
      <c r="A35" s="37"/>
      <c r="B35" s="42"/>
      <c r="C35" s="37"/>
      <c r="D35" s="37"/>
      <c r="E35" s="108" t="s">
        <v>42</v>
      </c>
      <c r="F35" s="120">
        <f>ROUND((SUM(BG80:BG120)),  2)</f>
        <v>0</v>
      </c>
      <c r="G35" s="37"/>
      <c r="H35" s="37"/>
      <c r="I35" s="121">
        <v>0.21</v>
      </c>
      <c r="J35" s="120">
        <f>0</f>
        <v>0</v>
      </c>
      <c r="K35" s="37"/>
      <c r="L35" s="109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hidden="1" customHeight="1">
      <c r="A36" s="37"/>
      <c r="B36" s="42"/>
      <c r="C36" s="37"/>
      <c r="D36" s="37"/>
      <c r="E36" s="108" t="s">
        <v>43</v>
      </c>
      <c r="F36" s="120">
        <f>ROUND((SUM(BH80:BH120)),  2)</f>
        <v>0</v>
      </c>
      <c r="G36" s="37"/>
      <c r="H36" s="37"/>
      <c r="I36" s="121">
        <v>0.15</v>
      </c>
      <c r="J36" s="120">
        <f>0</f>
        <v>0</v>
      </c>
      <c r="K36" s="37"/>
      <c r="L36" s="109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08" t="s">
        <v>44</v>
      </c>
      <c r="F37" s="120">
        <f>ROUND((SUM(BI80:BI120)),  2)</f>
        <v>0</v>
      </c>
      <c r="G37" s="37"/>
      <c r="H37" s="37"/>
      <c r="I37" s="121">
        <v>0</v>
      </c>
      <c r="J37" s="120">
        <f>0</f>
        <v>0</v>
      </c>
      <c r="K37" s="37"/>
      <c r="L37" s="109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6.95" customHeight="1">
      <c r="A38" s="37"/>
      <c r="B38" s="42"/>
      <c r="C38" s="37"/>
      <c r="D38" s="37"/>
      <c r="E38" s="37"/>
      <c r="F38" s="37"/>
      <c r="G38" s="37"/>
      <c r="H38" s="37"/>
      <c r="I38" s="37"/>
      <c r="J38" s="37"/>
      <c r="K38" s="37"/>
      <c r="L38" s="109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25.35" customHeight="1">
      <c r="A39" s="37"/>
      <c r="B39" s="42"/>
      <c r="C39" s="122"/>
      <c r="D39" s="123" t="s">
        <v>45</v>
      </c>
      <c r="E39" s="124"/>
      <c r="F39" s="124"/>
      <c r="G39" s="125" t="s">
        <v>46</v>
      </c>
      <c r="H39" s="126" t="s">
        <v>47</v>
      </c>
      <c r="I39" s="124"/>
      <c r="J39" s="127">
        <f>SUM(J30:J37)</f>
        <v>0</v>
      </c>
      <c r="K39" s="128"/>
      <c r="L39" s="109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customHeight="1">
      <c r="A40" s="37"/>
      <c r="B40" s="129"/>
      <c r="C40" s="130"/>
      <c r="D40" s="130"/>
      <c r="E40" s="130"/>
      <c r="F40" s="130"/>
      <c r="G40" s="130"/>
      <c r="H40" s="130"/>
      <c r="I40" s="130"/>
      <c r="J40" s="130"/>
      <c r="K40" s="130"/>
      <c r="L40" s="109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4" spans="1:31" s="2" customFormat="1" ht="6.95" customHeight="1">
      <c r="A44" s="37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09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5" spans="1:31" s="2" customFormat="1" ht="24.95" customHeight="1">
      <c r="A45" s="37"/>
      <c r="B45" s="38"/>
      <c r="C45" s="26" t="s">
        <v>123</v>
      </c>
      <c r="D45" s="39"/>
      <c r="E45" s="39"/>
      <c r="F45" s="39"/>
      <c r="G45" s="39"/>
      <c r="H45" s="39"/>
      <c r="I45" s="39"/>
      <c r="J45" s="39"/>
      <c r="K45" s="39"/>
      <c r="L45" s="109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</row>
    <row r="46" spans="1:31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109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12" customHeight="1">
      <c r="A47" s="37"/>
      <c r="B47" s="38"/>
      <c r="C47" s="32" t="s">
        <v>16</v>
      </c>
      <c r="D47" s="39"/>
      <c r="E47" s="39"/>
      <c r="F47" s="39"/>
      <c r="G47" s="39"/>
      <c r="H47" s="39"/>
      <c r="I47" s="39"/>
      <c r="J47" s="39"/>
      <c r="K47" s="39"/>
      <c r="L47" s="109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16.5" customHeight="1">
      <c r="A48" s="37"/>
      <c r="B48" s="38"/>
      <c r="C48" s="39"/>
      <c r="D48" s="39"/>
      <c r="E48" s="395" t="str">
        <f>E7</f>
        <v>Rekonstrukce hřiště SOŠ Třešť_1</v>
      </c>
      <c r="F48" s="396"/>
      <c r="G48" s="396"/>
      <c r="H48" s="396"/>
      <c r="I48" s="39"/>
      <c r="J48" s="39"/>
      <c r="K48" s="39"/>
      <c r="L48" s="109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121</v>
      </c>
      <c r="D49" s="39"/>
      <c r="E49" s="39"/>
      <c r="F49" s="39"/>
      <c r="G49" s="39"/>
      <c r="H49" s="39"/>
      <c r="I49" s="39"/>
      <c r="J49" s="39"/>
      <c r="K49" s="39"/>
      <c r="L49" s="109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352" t="str">
        <f>E9</f>
        <v>SA-VRN - Vedlejší a ostatní náklady stavby</v>
      </c>
      <c r="F50" s="397"/>
      <c r="G50" s="397"/>
      <c r="H50" s="397"/>
      <c r="I50" s="39"/>
      <c r="J50" s="39"/>
      <c r="K50" s="39"/>
      <c r="L50" s="109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2" customFormat="1" ht="6.95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109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47" s="2" customFormat="1" ht="12" customHeight="1">
      <c r="A52" s="37"/>
      <c r="B52" s="38"/>
      <c r="C52" s="32" t="s">
        <v>21</v>
      </c>
      <c r="D52" s="39"/>
      <c r="E52" s="39"/>
      <c r="F52" s="30" t="str">
        <f>F12</f>
        <v xml:space="preserve"> </v>
      </c>
      <c r="G52" s="39"/>
      <c r="H52" s="39"/>
      <c r="I52" s="32" t="s">
        <v>23</v>
      </c>
      <c r="J52" s="62" t="str">
        <f>IF(J12="","",J12)</f>
        <v>8. 11. 2025</v>
      </c>
      <c r="K52" s="39"/>
      <c r="L52" s="109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6.95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109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5.2" customHeight="1">
      <c r="A54" s="37"/>
      <c r="B54" s="38"/>
      <c r="C54" s="32" t="s">
        <v>25</v>
      </c>
      <c r="D54" s="39"/>
      <c r="E54" s="39"/>
      <c r="F54" s="30" t="str">
        <f>E15</f>
        <v xml:space="preserve"> </v>
      </c>
      <c r="G54" s="39"/>
      <c r="H54" s="39"/>
      <c r="I54" s="32" t="s">
        <v>30</v>
      </c>
      <c r="J54" s="35" t="str">
        <f>E21</f>
        <v xml:space="preserve"> </v>
      </c>
      <c r="K54" s="39"/>
      <c r="L54" s="109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15.2" customHeight="1">
      <c r="A55" s="37"/>
      <c r="B55" s="38"/>
      <c r="C55" s="32" t="s">
        <v>28</v>
      </c>
      <c r="D55" s="39"/>
      <c r="E55" s="39"/>
      <c r="F55" s="30" t="str">
        <f>IF(E18="","",E18)</f>
        <v>Vyplň údaj</v>
      </c>
      <c r="G55" s="39"/>
      <c r="H55" s="39"/>
      <c r="I55" s="32" t="s">
        <v>32</v>
      </c>
      <c r="J55" s="35" t="str">
        <f>E24</f>
        <v xml:space="preserve"> </v>
      </c>
      <c r="K55" s="39"/>
      <c r="L55" s="109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0.35" customHeight="1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109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29.25" customHeight="1">
      <c r="A57" s="37"/>
      <c r="B57" s="38"/>
      <c r="C57" s="133" t="s">
        <v>124</v>
      </c>
      <c r="D57" s="134"/>
      <c r="E57" s="134"/>
      <c r="F57" s="134"/>
      <c r="G57" s="134"/>
      <c r="H57" s="134"/>
      <c r="I57" s="134"/>
      <c r="J57" s="135" t="s">
        <v>125</v>
      </c>
      <c r="K57" s="134"/>
      <c r="L57" s="109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0.35" customHeight="1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109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22.9" customHeight="1">
      <c r="A59" s="37"/>
      <c r="B59" s="38"/>
      <c r="C59" s="136" t="s">
        <v>67</v>
      </c>
      <c r="D59" s="39"/>
      <c r="E59" s="39"/>
      <c r="F59" s="39"/>
      <c r="G59" s="39"/>
      <c r="H59" s="39"/>
      <c r="I59" s="39"/>
      <c r="J59" s="80">
        <f>J80</f>
        <v>0</v>
      </c>
      <c r="K59" s="39"/>
      <c r="L59" s="109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U59" s="20" t="s">
        <v>126</v>
      </c>
    </row>
    <row r="60" spans="1:47" s="9" customFormat="1" ht="24.95" customHeight="1">
      <c r="B60" s="137"/>
      <c r="C60" s="138"/>
      <c r="D60" s="139" t="s">
        <v>127</v>
      </c>
      <c r="E60" s="140"/>
      <c r="F60" s="140"/>
      <c r="G60" s="140"/>
      <c r="H60" s="140"/>
      <c r="I60" s="140"/>
      <c r="J60" s="141">
        <f>J81</f>
        <v>0</v>
      </c>
      <c r="K60" s="138"/>
      <c r="L60" s="142"/>
    </row>
    <row r="61" spans="1:47" s="2" customFormat="1" ht="21.75" customHeight="1">
      <c r="A61" s="37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109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 spans="1:47" s="2" customFormat="1" ht="6.95" customHeight="1">
      <c r="A62" s="37"/>
      <c r="B62" s="50"/>
      <c r="C62" s="51"/>
      <c r="D62" s="51"/>
      <c r="E62" s="51"/>
      <c r="F62" s="51"/>
      <c r="G62" s="51"/>
      <c r="H62" s="51"/>
      <c r="I62" s="51"/>
      <c r="J62" s="51"/>
      <c r="K62" s="51"/>
      <c r="L62" s="109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</row>
    <row r="66" spans="1:63" s="2" customFormat="1" ht="6.95" customHeight="1">
      <c r="A66" s="37"/>
      <c r="B66" s="52"/>
      <c r="C66" s="53"/>
      <c r="D66" s="53"/>
      <c r="E66" s="53"/>
      <c r="F66" s="53"/>
      <c r="G66" s="53"/>
      <c r="H66" s="53"/>
      <c r="I66" s="53"/>
      <c r="J66" s="53"/>
      <c r="K66" s="53"/>
      <c r="L66" s="109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</row>
    <row r="67" spans="1:63" s="2" customFormat="1" ht="24.95" customHeight="1">
      <c r="A67" s="37"/>
      <c r="B67" s="38"/>
      <c r="C67" s="26" t="s">
        <v>128</v>
      </c>
      <c r="D67" s="39"/>
      <c r="E67" s="39"/>
      <c r="F67" s="39"/>
      <c r="G67" s="39"/>
      <c r="H67" s="39"/>
      <c r="I67" s="39"/>
      <c r="J67" s="39"/>
      <c r="K67" s="39"/>
      <c r="L67" s="109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</row>
    <row r="68" spans="1:63" s="2" customFormat="1" ht="6.95" customHeight="1">
      <c r="A68" s="37"/>
      <c r="B68" s="38"/>
      <c r="C68" s="39"/>
      <c r="D68" s="39"/>
      <c r="E68" s="39"/>
      <c r="F68" s="39"/>
      <c r="G68" s="39"/>
      <c r="H68" s="39"/>
      <c r="I68" s="39"/>
      <c r="J68" s="39"/>
      <c r="K68" s="39"/>
      <c r="L68" s="109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</row>
    <row r="69" spans="1:63" s="2" customFormat="1" ht="12" customHeight="1">
      <c r="A69" s="37"/>
      <c r="B69" s="38"/>
      <c r="C69" s="32" t="s">
        <v>16</v>
      </c>
      <c r="D69" s="39"/>
      <c r="E69" s="39"/>
      <c r="F69" s="39"/>
      <c r="G69" s="39"/>
      <c r="H69" s="39"/>
      <c r="I69" s="39"/>
      <c r="J69" s="39"/>
      <c r="K69" s="39"/>
      <c r="L69" s="109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</row>
    <row r="70" spans="1:63" s="2" customFormat="1" ht="16.5" customHeight="1">
      <c r="A70" s="37"/>
      <c r="B70" s="38"/>
      <c r="C70" s="39"/>
      <c r="D70" s="39"/>
      <c r="E70" s="395" t="str">
        <f>E7</f>
        <v>Rekonstrukce hřiště SOŠ Třešť_1</v>
      </c>
      <c r="F70" s="396"/>
      <c r="G70" s="396"/>
      <c r="H70" s="396"/>
      <c r="I70" s="39"/>
      <c r="J70" s="39"/>
      <c r="K70" s="39"/>
      <c r="L70" s="109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</row>
    <row r="71" spans="1:63" s="2" customFormat="1" ht="12" customHeight="1">
      <c r="A71" s="37"/>
      <c r="B71" s="38"/>
      <c r="C71" s="32" t="s">
        <v>121</v>
      </c>
      <c r="D71" s="39"/>
      <c r="E71" s="39"/>
      <c r="F71" s="39"/>
      <c r="G71" s="39"/>
      <c r="H71" s="39"/>
      <c r="I71" s="39"/>
      <c r="J71" s="39"/>
      <c r="K71" s="39"/>
      <c r="L71" s="109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</row>
    <row r="72" spans="1:63" s="2" customFormat="1" ht="16.5" customHeight="1">
      <c r="A72" s="37"/>
      <c r="B72" s="38"/>
      <c r="C72" s="39"/>
      <c r="D72" s="39"/>
      <c r="E72" s="352" t="str">
        <f>E9</f>
        <v>SA-VRN - Vedlejší a ostatní náklady stavby</v>
      </c>
      <c r="F72" s="397"/>
      <c r="G72" s="397"/>
      <c r="H72" s="397"/>
      <c r="I72" s="39"/>
      <c r="J72" s="39"/>
      <c r="K72" s="39"/>
      <c r="L72" s="109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</row>
    <row r="73" spans="1:63" s="2" customFormat="1" ht="6.95" customHeight="1">
      <c r="A73" s="37"/>
      <c r="B73" s="38"/>
      <c r="C73" s="39"/>
      <c r="D73" s="39"/>
      <c r="E73" s="39"/>
      <c r="F73" s="39"/>
      <c r="G73" s="39"/>
      <c r="H73" s="39"/>
      <c r="I73" s="39"/>
      <c r="J73" s="39"/>
      <c r="K73" s="39"/>
      <c r="L73" s="109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</row>
    <row r="74" spans="1:63" s="2" customFormat="1" ht="12" customHeight="1">
      <c r="A74" s="37"/>
      <c r="B74" s="38"/>
      <c r="C74" s="32" t="s">
        <v>21</v>
      </c>
      <c r="D74" s="39"/>
      <c r="E74" s="39"/>
      <c r="F74" s="30" t="str">
        <f>F12</f>
        <v xml:space="preserve"> </v>
      </c>
      <c r="G74" s="39"/>
      <c r="H74" s="39"/>
      <c r="I74" s="32" t="s">
        <v>23</v>
      </c>
      <c r="J74" s="62" t="str">
        <f>IF(J12="","",J12)</f>
        <v>8. 11. 2025</v>
      </c>
      <c r="K74" s="39"/>
      <c r="L74" s="109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</row>
    <row r="75" spans="1:63" s="2" customFormat="1" ht="6.95" customHeight="1">
      <c r="A75" s="37"/>
      <c r="B75" s="38"/>
      <c r="C75" s="39"/>
      <c r="D75" s="39"/>
      <c r="E75" s="39"/>
      <c r="F75" s="39"/>
      <c r="G75" s="39"/>
      <c r="H75" s="39"/>
      <c r="I75" s="39"/>
      <c r="J75" s="39"/>
      <c r="K75" s="39"/>
      <c r="L75" s="109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</row>
    <row r="76" spans="1:63" s="2" customFormat="1" ht="15.2" customHeight="1">
      <c r="A76" s="37"/>
      <c r="B76" s="38"/>
      <c r="C76" s="32" t="s">
        <v>25</v>
      </c>
      <c r="D76" s="39"/>
      <c r="E76" s="39"/>
      <c r="F76" s="30" t="str">
        <f>E15</f>
        <v xml:space="preserve"> </v>
      </c>
      <c r="G76" s="39"/>
      <c r="H76" s="39"/>
      <c r="I76" s="32" t="s">
        <v>30</v>
      </c>
      <c r="J76" s="35" t="str">
        <f>E21</f>
        <v xml:space="preserve"> </v>
      </c>
      <c r="K76" s="39"/>
      <c r="L76" s="109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pans="1:63" s="2" customFormat="1" ht="15.2" customHeight="1">
      <c r="A77" s="37"/>
      <c r="B77" s="38"/>
      <c r="C77" s="32" t="s">
        <v>28</v>
      </c>
      <c r="D77" s="39"/>
      <c r="E77" s="39"/>
      <c r="F77" s="30" t="str">
        <f>IF(E18="","",E18)</f>
        <v>Vyplň údaj</v>
      </c>
      <c r="G77" s="39"/>
      <c r="H77" s="39"/>
      <c r="I77" s="32" t="s">
        <v>32</v>
      </c>
      <c r="J77" s="35" t="str">
        <f>E24</f>
        <v xml:space="preserve"> </v>
      </c>
      <c r="K77" s="39"/>
      <c r="L77" s="109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63" s="2" customFormat="1" ht="10.35" customHeight="1">
      <c r="A78" s="37"/>
      <c r="B78" s="38"/>
      <c r="C78" s="39"/>
      <c r="D78" s="39"/>
      <c r="E78" s="39"/>
      <c r="F78" s="39"/>
      <c r="G78" s="39"/>
      <c r="H78" s="39"/>
      <c r="I78" s="39"/>
      <c r="J78" s="39"/>
      <c r="K78" s="39"/>
      <c r="L78" s="109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63" s="10" customFormat="1" ht="29.25" customHeight="1">
      <c r="A79" s="143"/>
      <c r="B79" s="144"/>
      <c r="C79" s="145" t="s">
        <v>129</v>
      </c>
      <c r="D79" s="146" t="s">
        <v>54</v>
      </c>
      <c r="E79" s="146" t="s">
        <v>50</v>
      </c>
      <c r="F79" s="146" t="s">
        <v>51</v>
      </c>
      <c r="G79" s="146" t="s">
        <v>130</v>
      </c>
      <c r="H79" s="146" t="s">
        <v>131</v>
      </c>
      <c r="I79" s="146" t="s">
        <v>132</v>
      </c>
      <c r="J79" s="146" t="s">
        <v>125</v>
      </c>
      <c r="K79" s="147" t="s">
        <v>133</v>
      </c>
      <c r="L79" s="148"/>
      <c r="M79" s="71" t="s">
        <v>19</v>
      </c>
      <c r="N79" s="72" t="s">
        <v>39</v>
      </c>
      <c r="O79" s="72" t="s">
        <v>134</v>
      </c>
      <c r="P79" s="72" t="s">
        <v>135</v>
      </c>
      <c r="Q79" s="72" t="s">
        <v>136</v>
      </c>
      <c r="R79" s="72" t="s">
        <v>137</v>
      </c>
      <c r="S79" s="72" t="s">
        <v>138</v>
      </c>
      <c r="T79" s="73" t="s">
        <v>139</v>
      </c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63" s="2" customFormat="1" ht="22.9" customHeight="1">
      <c r="A80" s="37"/>
      <c r="B80" s="38"/>
      <c r="C80" s="78" t="s">
        <v>140</v>
      </c>
      <c r="D80" s="39"/>
      <c r="E80" s="39"/>
      <c r="F80" s="39"/>
      <c r="G80" s="39"/>
      <c r="H80" s="39"/>
      <c r="I80" s="39"/>
      <c r="J80" s="149">
        <f>BK80</f>
        <v>0</v>
      </c>
      <c r="K80" s="39"/>
      <c r="L80" s="42"/>
      <c r="M80" s="74"/>
      <c r="N80" s="150"/>
      <c r="O80" s="75"/>
      <c r="P80" s="151">
        <f>P81</f>
        <v>0</v>
      </c>
      <c r="Q80" s="75"/>
      <c r="R80" s="151">
        <f>R81</f>
        <v>0</v>
      </c>
      <c r="S80" s="75"/>
      <c r="T80" s="152">
        <f>T81</f>
        <v>0</v>
      </c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T80" s="20" t="s">
        <v>68</v>
      </c>
      <c r="AU80" s="20" t="s">
        <v>126</v>
      </c>
      <c r="BK80" s="153">
        <f>BK81</f>
        <v>0</v>
      </c>
    </row>
    <row r="81" spans="1:65" s="11" customFormat="1" ht="25.9" customHeight="1">
      <c r="B81" s="154"/>
      <c r="C81" s="155"/>
      <c r="D81" s="156" t="s">
        <v>68</v>
      </c>
      <c r="E81" s="157" t="s">
        <v>141</v>
      </c>
      <c r="F81" s="157" t="s">
        <v>142</v>
      </c>
      <c r="G81" s="155"/>
      <c r="H81" s="155"/>
      <c r="I81" s="158"/>
      <c r="J81" s="159">
        <f>BK81</f>
        <v>0</v>
      </c>
      <c r="K81" s="155"/>
      <c r="L81" s="160"/>
      <c r="M81" s="161"/>
      <c r="N81" s="162"/>
      <c r="O81" s="162"/>
      <c r="P81" s="163">
        <f>SUM(P82:P120)</f>
        <v>0</v>
      </c>
      <c r="Q81" s="162"/>
      <c r="R81" s="163">
        <f>SUM(R82:R120)</f>
        <v>0</v>
      </c>
      <c r="S81" s="162"/>
      <c r="T81" s="164">
        <f>SUM(T82:T120)</f>
        <v>0</v>
      </c>
      <c r="AR81" s="165" t="s">
        <v>143</v>
      </c>
      <c r="AT81" s="166" t="s">
        <v>68</v>
      </c>
      <c r="AU81" s="166" t="s">
        <v>69</v>
      </c>
      <c r="AY81" s="165" t="s">
        <v>144</v>
      </c>
      <c r="BK81" s="167">
        <f>SUM(BK82:BK120)</f>
        <v>0</v>
      </c>
    </row>
    <row r="82" spans="1:65" s="2" customFormat="1" ht="16.5" customHeight="1">
      <c r="A82" s="37"/>
      <c r="B82" s="38"/>
      <c r="C82" s="168" t="s">
        <v>77</v>
      </c>
      <c r="D82" s="168" t="s">
        <v>145</v>
      </c>
      <c r="E82" s="169" t="s">
        <v>146</v>
      </c>
      <c r="F82" s="170" t="s">
        <v>147</v>
      </c>
      <c r="G82" s="171" t="s">
        <v>148</v>
      </c>
      <c r="H82" s="172">
        <v>1</v>
      </c>
      <c r="I82" s="173"/>
      <c r="J82" s="174">
        <f>ROUND(I82*H82,2)</f>
        <v>0</v>
      </c>
      <c r="K82" s="170" t="s">
        <v>149</v>
      </c>
      <c r="L82" s="42"/>
      <c r="M82" s="175" t="s">
        <v>19</v>
      </c>
      <c r="N82" s="176" t="s">
        <v>40</v>
      </c>
      <c r="O82" s="67"/>
      <c r="P82" s="177">
        <f>O82*H82</f>
        <v>0</v>
      </c>
      <c r="Q82" s="177">
        <v>0</v>
      </c>
      <c r="R82" s="177">
        <f>Q82*H82</f>
        <v>0</v>
      </c>
      <c r="S82" s="177">
        <v>0</v>
      </c>
      <c r="T82" s="178">
        <f>S82*H82</f>
        <v>0</v>
      </c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R82" s="179" t="s">
        <v>150</v>
      </c>
      <c r="AT82" s="179" t="s">
        <v>145</v>
      </c>
      <c r="AU82" s="179" t="s">
        <v>77</v>
      </c>
      <c r="AY82" s="20" t="s">
        <v>144</v>
      </c>
      <c r="BE82" s="180">
        <f>IF(N82="základní",J82,0)</f>
        <v>0</v>
      </c>
      <c r="BF82" s="180">
        <f>IF(N82="snížená",J82,0)</f>
        <v>0</v>
      </c>
      <c r="BG82" s="180">
        <f>IF(N82="zákl. přenesená",J82,0)</f>
        <v>0</v>
      </c>
      <c r="BH82" s="180">
        <f>IF(N82="sníž. přenesená",J82,0)</f>
        <v>0</v>
      </c>
      <c r="BI82" s="180">
        <f>IF(N82="nulová",J82,0)</f>
        <v>0</v>
      </c>
      <c r="BJ82" s="20" t="s">
        <v>77</v>
      </c>
      <c r="BK82" s="180">
        <f>ROUND(I82*H82,2)</f>
        <v>0</v>
      </c>
      <c r="BL82" s="20" t="s">
        <v>150</v>
      </c>
      <c r="BM82" s="179" t="s">
        <v>151</v>
      </c>
    </row>
    <row r="83" spans="1:65" s="2" customFormat="1" ht="11.25">
      <c r="A83" s="37"/>
      <c r="B83" s="38"/>
      <c r="C83" s="39"/>
      <c r="D83" s="181" t="s">
        <v>152</v>
      </c>
      <c r="E83" s="39"/>
      <c r="F83" s="182" t="s">
        <v>147</v>
      </c>
      <c r="G83" s="39"/>
      <c r="H83" s="39"/>
      <c r="I83" s="183"/>
      <c r="J83" s="39"/>
      <c r="K83" s="39"/>
      <c r="L83" s="42"/>
      <c r="M83" s="184"/>
      <c r="N83" s="185"/>
      <c r="O83" s="67"/>
      <c r="P83" s="67"/>
      <c r="Q83" s="67"/>
      <c r="R83" s="67"/>
      <c r="S83" s="67"/>
      <c r="T83" s="68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T83" s="20" t="s">
        <v>152</v>
      </c>
      <c r="AU83" s="20" t="s">
        <v>77</v>
      </c>
    </row>
    <row r="84" spans="1:65" s="2" customFormat="1" ht="11.25">
      <c r="A84" s="37"/>
      <c r="B84" s="38"/>
      <c r="C84" s="39"/>
      <c r="D84" s="186" t="s">
        <v>153</v>
      </c>
      <c r="E84" s="39"/>
      <c r="F84" s="187" t="s">
        <v>154</v>
      </c>
      <c r="G84" s="39"/>
      <c r="H84" s="39"/>
      <c r="I84" s="183"/>
      <c r="J84" s="39"/>
      <c r="K84" s="39"/>
      <c r="L84" s="42"/>
      <c r="M84" s="184"/>
      <c r="N84" s="185"/>
      <c r="O84" s="67"/>
      <c r="P84" s="67"/>
      <c r="Q84" s="67"/>
      <c r="R84" s="67"/>
      <c r="S84" s="67"/>
      <c r="T84" s="68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T84" s="20" t="s">
        <v>153</v>
      </c>
      <c r="AU84" s="20" t="s">
        <v>77</v>
      </c>
    </row>
    <row r="85" spans="1:65" s="2" customFormat="1" ht="16.5" customHeight="1">
      <c r="A85" s="37"/>
      <c r="B85" s="38"/>
      <c r="C85" s="168" t="s">
        <v>79</v>
      </c>
      <c r="D85" s="168" t="s">
        <v>145</v>
      </c>
      <c r="E85" s="169" t="s">
        <v>155</v>
      </c>
      <c r="F85" s="170" t="s">
        <v>156</v>
      </c>
      <c r="G85" s="171" t="s">
        <v>148</v>
      </c>
      <c r="H85" s="172">
        <v>1</v>
      </c>
      <c r="I85" s="173"/>
      <c r="J85" s="174">
        <f>ROUND(I85*H85,2)</f>
        <v>0</v>
      </c>
      <c r="K85" s="170" t="s">
        <v>157</v>
      </c>
      <c r="L85" s="42"/>
      <c r="M85" s="175" t="s">
        <v>19</v>
      </c>
      <c r="N85" s="176" t="s">
        <v>40</v>
      </c>
      <c r="O85" s="67"/>
      <c r="P85" s="177">
        <f>O85*H85</f>
        <v>0</v>
      </c>
      <c r="Q85" s="177">
        <v>0</v>
      </c>
      <c r="R85" s="177">
        <f>Q85*H85</f>
        <v>0</v>
      </c>
      <c r="S85" s="177">
        <v>0</v>
      </c>
      <c r="T85" s="178">
        <f>S85*H85</f>
        <v>0</v>
      </c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R85" s="179" t="s">
        <v>150</v>
      </c>
      <c r="AT85" s="179" t="s">
        <v>145</v>
      </c>
      <c r="AU85" s="179" t="s">
        <v>77</v>
      </c>
      <c r="AY85" s="20" t="s">
        <v>144</v>
      </c>
      <c r="BE85" s="180">
        <f>IF(N85="základní",J85,0)</f>
        <v>0</v>
      </c>
      <c r="BF85" s="180">
        <f>IF(N85="snížená",J85,0)</f>
        <v>0</v>
      </c>
      <c r="BG85" s="180">
        <f>IF(N85="zákl. přenesená",J85,0)</f>
        <v>0</v>
      </c>
      <c r="BH85" s="180">
        <f>IF(N85="sníž. přenesená",J85,0)</f>
        <v>0</v>
      </c>
      <c r="BI85" s="180">
        <f>IF(N85="nulová",J85,0)</f>
        <v>0</v>
      </c>
      <c r="BJ85" s="20" t="s">
        <v>77</v>
      </c>
      <c r="BK85" s="180">
        <f>ROUND(I85*H85,2)</f>
        <v>0</v>
      </c>
      <c r="BL85" s="20" t="s">
        <v>150</v>
      </c>
      <c r="BM85" s="179" t="s">
        <v>158</v>
      </c>
    </row>
    <row r="86" spans="1:65" s="2" customFormat="1" ht="11.25">
      <c r="A86" s="37"/>
      <c r="B86" s="38"/>
      <c r="C86" s="39"/>
      <c r="D86" s="181" t="s">
        <v>152</v>
      </c>
      <c r="E86" s="39"/>
      <c r="F86" s="182" t="s">
        <v>156</v>
      </c>
      <c r="G86" s="39"/>
      <c r="H86" s="39"/>
      <c r="I86" s="183"/>
      <c r="J86" s="39"/>
      <c r="K86" s="39"/>
      <c r="L86" s="42"/>
      <c r="M86" s="184"/>
      <c r="N86" s="185"/>
      <c r="O86" s="67"/>
      <c r="P86" s="67"/>
      <c r="Q86" s="67"/>
      <c r="R86" s="67"/>
      <c r="S86" s="67"/>
      <c r="T86" s="68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T86" s="20" t="s">
        <v>152</v>
      </c>
      <c r="AU86" s="20" t="s">
        <v>77</v>
      </c>
    </row>
    <row r="87" spans="1:65" s="2" customFormat="1" ht="11.25">
      <c r="A87" s="37"/>
      <c r="B87" s="38"/>
      <c r="C87" s="39"/>
      <c r="D87" s="186" t="s">
        <v>153</v>
      </c>
      <c r="E87" s="39"/>
      <c r="F87" s="187" t="s">
        <v>159</v>
      </c>
      <c r="G87" s="39"/>
      <c r="H87" s="39"/>
      <c r="I87" s="183"/>
      <c r="J87" s="39"/>
      <c r="K87" s="39"/>
      <c r="L87" s="42"/>
      <c r="M87" s="184"/>
      <c r="N87" s="185"/>
      <c r="O87" s="67"/>
      <c r="P87" s="67"/>
      <c r="Q87" s="67"/>
      <c r="R87" s="67"/>
      <c r="S87" s="67"/>
      <c r="T87" s="68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T87" s="20" t="s">
        <v>153</v>
      </c>
      <c r="AU87" s="20" t="s">
        <v>77</v>
      </c>
    </row>
    <row r="88" spans="1:65" s="2" customFormat="1" ht="16.5" customHeight="1">
      <c r="A88" s="37"/>
      <c r="B88" s="38"/>
      <c r="C88" s="168" t="s">
        <v>160</v>
      </c>
      <c r="D88" s="168" t="s">
        <v>145</v>
      </c>
      <c r="E88" s="169" t="s">
        <v>161</v>
      </c>
      <c r="F88" s="170" t="s">
        <v>162</v>
      </c>
      <c r="G88" s="171" t="s">
        <v>148</v>
      </c>
      <c r="H88" s="172">
        <v>1</v>
      </c>
      <c r="I88" s="173"/>
      <c r="J88" s="174">
        <f>ROUND(I88*H88,2)</f>
        <v>0</v>
      </c>
      <c r="K88" s="170" t="s">
        <v>149</v>
      </c>
      <c r="L88" s="42"/>
      <c r="M88" s="175" t="s">
        <v>19</v>
      </c>
      <c r="N88" s="176" t="s">
        <v>40</v>
      </c>
      <c r="O88" s="67"/>
      <c r="P88" s="177">
        <f>O88*H88</f>
        <v>0</v>
      </c>
      <c r="Q88" s="177">
        <v>0</v>
      </c>
      <c r="R88" s="177">
        <f>Q88*H88</f>
        <v>0</v>
      </c>
      <c r="S88" s="177">
        <v>0</v>
      </c>
      <c r="T88" s="178">
        <f>S88*H88</f>
        <v>0</v>
      </c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R88" s="179" t="s">
        <v>150</v>
      </c>
      <c r="AT88" s="179" t="s">
        <v>145</v>
      </c>
      <c r="AU88" s="179" t="s">
        <v>77</v>
      </c>
      <c r="AY88" s="20" t="s">
        <v>144</v>
      </c>
      <c r="BE88" s="180">
        <f>IF(N88="základní",J88,0)</f>
        <v>0</v>
      </c>
      <c r="BF88" s="180">
        <f>IF(N88="snížená",J88,0)</f>
        <v>0</v>
      </c>
      <c r="BG88" s="180">
        <f>IF(N88="zákl. přenesená",J88,0)</f>
        <v>0</v>
      </c>
      <c r="BH88" s="180">
        <f>IF(N88="sníž. přenesená",J88,0)</f>
        <v>0</v>
      </c>
      <c r="BI88" s="180">
        <f>IF(N88="nulová",J88,0)</f>
        <v>0</v>
      </c>
      <c r="BJ88" s="20" t="s">
        <v>77</v>
      </c>
      <c r="BK88" s="180">
        <f>ROUND(I88*H88,2)</f>
        <v>0</v>
      </c>
      <c r="BL88" s="20" t="s">
        <v>150</v>
      </c>
      <c r="BM88" s="179" t="s">
        <v>163</v>
      </c>
    </row>
    <row r="89" spans="1:65" s="2" customFormat="1" ht="11.25">
      <c r="A89" s="37"/>
      <c r="B89" s="38"/>
      <c r="C89" s="39"/>
      <c r="D89" s="181" t="s">
        <v>152</v>
      </c>
      <c r="E89" s="39"/>
      <c r="F89" s="182" t="s">
        <v>162</v>
      </c>
      <c r="G89" s="39"/>
      <c r="H89" s="39"/>
      <c r="I89" s="183"/>
      <c r="J89" s="39"/>
      <c r="K89" s="39"/>
      <c r="L89" s="42"/>
      <c r="M89" s="184"/>
      <c r="N89" s="185"/>
      <c r="O89" s="67"/>
      <c r="P89" s="67"/>
      <c r="Q89" s="67"/>
      <c r="R89" s="67"/>
      <c r="S89" s="67"/>
      <c r="T89" s="68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T89" s="20" t="s">
        <v>152</v>
      </c>
      <c r="AU89" s="20" t="s">
        <v>77</v>
      </c>
    </row>
    <row r="90" spans="1:65" s="2" customFormat="1" ht="11.25">
      <c r="A90" s="37"/>
      <c r="B90" s="38"/>
      <c r="C90" s="39"/>
      <c r="D90" s="186" t="s">
        <v>153</v>
      </c>
      <c r="E90" s="39"/>
      <c r="F90" s="187" t="s">
        <v>164</v>
      </c>
      <c r="G90" s="39"/>
      <c r="H90" s="39"/>
      <c r="I90" s="183"/>
      <c r="J90" s="39"/>
      <c r="K90" s="39"/>
      <c r="L90" s="42"/>
      <c r="M90" s="184"/>
      <c r="N90" s="185"/>
      <c r="O90" s="67"/>
      <c r="P90" s="67"/>
      <c r="Q90" s="67"/>
      <c r="R90" s="67"/>
      <c r="S90" s="67"/>
      <c r="T90" s="68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T90" s="20" t="s">
        <v>153</v>
      </c>
      <c r="AU90" s="20" t="s">
        <v>77</v>
      </c>
    </row>
    <row r="91" spans="1:65" s="2" customFormat="1" ht="16.5" customHeight="1">
      <c r="A91" s="37"/>
      <c r="B91" s="38"/>
      <c r="C91" s="168" t="s">
        <v>165</v>
      </c>
      <c r="D91" s="168" t="s">
        <v>145</v>
      </c>
      <c r="E91" s="169" t="s">
        <v>166</v>
      </c>
      <c r="F91" s="170" t="s">
        <v>167</v>
      </c>
      <c r="G91" s="171" t="s">
        <v>148</v>
      </c>
      <c r="H91" s="172">
        <v>1</v>
      </c>
      <c r="I91" s="173"/>
      <c r="J91" s="174">
        <f>ROUND(I91*H91,2)</f>
        <v>0</v>
      </c>
      <c r="K91" s="170" t="s">
        <v>157</v>
      </c>
      <c r="L91" s="42"/>
      <c r="M91" s="175" t="s">
        <v>19</v>
      </c>
      <c r="N91" s="176" t="s">
        <v>40</v>
      </c>
      <c r="O91" s="67"/>
      <c r="P91" s="177">
        <f>O91*H91</f>
        <v>0</v>
      </c>
      <c r="Q91" s="177">
        <v>0</v>
      </c>
      <c r="R91" s="177">
        <f>Q91*H91</f>
        <v>0</v>
      </c>
      <c r="S91" s="177">
        <v>0</v>
      </c>
      <c r="T91" s="178">
        <f>S91*H91</f>
        <v>0</v>
      </c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R91" s="179" t="s">
        <v>150</v>
      </c>
      <c r="AT91" s="179" t="s">
        <v>145</v>
      </c>
      <c r="AU91" s="179" t="s">
        <v>77</v>
      </c>
      <c r="AY91" s="20" t="s">
        <v>144</v>
      </c>
      <c r="BE91" s="180">
        <f>IF(N91="základní",J91,0)</f>
        <v>0</v>
      </c>
      <c r="BF91" s="180">
        <f>IF(N91="snížená",J91,0)</f>
        <v>0</v>
      </c>
      <c r="BG91" s="180">
        <f>IF(N91="zákl. přenesená",J91,0)</f>
        <v>0</v>
      </c>
      <c r="BH91" s="180">
        <f>IF(N91="sníž. přenesená",J91,0)</f>
        <v>0</v>
      </c>
      <c r="BI91" s="180">
        <f>IF(N91="nulová",J91,0)</f>
        <v>0</v>
      </c>
      <c r="BJ91" s="20" t="s">
        <v>77</v>
      </c>
      <c r="BK91" s="180">
        <f>ROUND(I91*H91,2)</f>
        <v>0</v>
      </c>
      <c r="BL91" s="20" t="s">
        <v>150</v>
      </c>
      <c r="BM91" s="179" t="s">
        <v>168</v>
      </c>
    </row>
    <row r="92" spans="1:65" s="2" customFormat="1" ht="11.25">
      <c r="A92" s="37"/>
      <c r="B92" s="38"/>
      <c r="C92" s="39"/>
      <c r="D92" s="181" t="s">
        <v>152</v>
      </c>
      <c r="E92" s="39"/>
      <c r="F92" s="182" t="s">
        <v>167</v>
      </c>
      <c r="G92" s="39"/>
      <c r="H92" s="39"/>
      <c r="I92" s="183"/>
      <c r="J92" s="39"/>
      <c r="K92" s="39"/>
      <c r="L92" s="42"/>
      <c r="M92" s="184"/>
      <c r="N92" s="185"/>
      <c r="O92" s="67"/>
      <c r="P92" s="67"/>
      <c r="Q92" s="67"/>
      <c r="R92" s="67"/>
      <c r="S92" s="67"/>
      <c r="T92" s="68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T92" s="20" t="s">
        <v>152</v>
      </c>
      <c r="AU92" s="20" t="s">
        <v>77</v>
      </c>
    </row>
    <row r="93" spans="1:65" s="2" customFormat="1" ht="11.25">
      <c r="A93" s="37"/>
      <c r="B93" s="38"/>
      <c r="C93" s="39"/>
      <c r="D93" s="186" t="s">
        <v>153</v>
      </c>
      <c r="E93" s="39"/>
      <c r="F93" s="187" t="s">
        <v>169</v>
      </c>
      <c r="G93" s="39"/>
      <c r="H93" s="39"/>
      <c r="I93" s="183"/>
      <c r="J93" s="39"/>
      <c r="K93" s="39"/>
      <c r="L93" s="42"/>
      <c r="M93" s="184"/>
      <c r="N93" s="185"/>
      <c r="O93" s="67"/>
      <c r="P93" s="67"/>
      <c r="Q93" s="67"/>
      <c r="R93" s="67"/>
      <c r="S93" s="67"/>
      <c r="T93" s="68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T93" s="20" t="s">
        <v>153</v>
      </c>
      <c r="AU93" s="20" t="s">
        <v>77</v>
      </c>
    </row>
    <row r="94" spans="1:65" s="2" customFormat="1" ht="16.5" customHeight="1">
      <c r="A94" s="37"/>
      <c r="B94" s="38"/>
      <c r="C94" s="168" t="s">
        <v>143</v>
      </c>
      <c r="D94" s="168" t="s">
        <v>145</v>
      </c>
      <c r="E94" s="169" t="s">
        <v>170</v>
      </c>
      <c r="F94" s="170" t="s">
        <v>171</v>
      </c>
      <c r="G94" s="171" t="s">
        <v>148</v>
      </c>
      <c r="H94" s="172">
        <v>1</v>
      </c>
      <c r="I94" s="173"/>
      <c r="J94" s="174">
        <f>ROUND(I94*H94,2)</f>
        <v>0</v>
      </c>
      <c r="K94" s="170" t="s">
        <v>157</v>
      </c>
      <c r="L94" s="42"/>
      <c r="M94" s="175" t="s">
        <v>19</v>
      </c>
      <c r="N94" s="176" t="s">
        <v>40</v>
      </c>
      <c r="O94" s="67"/>
      <c r="P94" s="177">
        <f>O94*H94</f>
        <v>0</v>
      </c>
      <c r="Q94" s="177">
        <v>0</v>
      </c>
      <c r="R94" s="177">
        <f>Q94*H94</f>
        <v>0</v>
      </c>
      <c r="S94" s="177">
        <v>0</v>
      </c>
      <c r="T94" s="178">
        <f>S94*H94</f>
        <v>0</v>
      </c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R94" s="179" t="s">
        <v>150</v>
      </c>
      <c r="AT94" s="179" t="s">
        <v>145</v>
      </c>
      <c r="AU94" s="179" t="s">
        <v>77</v>
      </c>
      <c r="AY94" s="20" t="s">
        <v>144</v>
      </c>
      <c r="BE94" s="180">
        <f>IF(N94="základní",J94,0)</f>
        <v>0</v>
      </c>
      <c r="BF94" s="180">
        <f>IF(N94="snížená",J94,0)</f>
        <v>0</v>
      </c>
      <c r="BG94" s="180">
        <f>IF(N94="zákl. přenesená",J94,0)</f>
        <v>0</v>
      </c>
      <c r="BH94" s="180">
        <f>IF(N94="sníž. přenesená",J94,0)</f>
        <v>0</v>
      </c>
      <c r="BI94" s="180">
        <f>IF(N94="nulová",J94,0)</f>
        <v>0</v>
      </c>
      <c r="BJ94" s="20" t="s">
        <v>77</v>
      </c>
      <c r="BK94" s="180">
        <f>ROUND(I94*H94,2)</f>
        <v>0</v>
      </c>
      <c r="BL94" s="20" t="s">
        <v>150</v>
      </c>
      <c r="BM94" s="179" t="s">
        <v>172</v>
      </c>
    </row>
    <row r="95" spans="1:65" s="2" customFormat="1" ht="11.25">
      <c r="A95" s="37"/>
      <c r="B95" s="38"/>
      <c r="C95" s="39"/>
      <c r="D95" s="181" t="s">
        <v>152</v>
      </c>
      <c r="E95" s="39"/>
      <c r="F95" s="182" t="s">
        <v>171</v>
      </c>
      <c r="G95" s="39"/>
      <c r="H95" s="39"/>
      <c r="I95" s="183"/>
      <c r="J95" s="39"/>
      <c r="K95" s="39"/>
      <c r="L95" s="42"/>
      <c r="M95" s="184"/>
      <c r="N95" s="185"/>
      <c r="O95" s="67"/>
      <c r="P95" s="67"/>
      <c r="Q95" s="67"/>
      <c r="R95" s="67"/>
      <c r="S95" s="67"/>
      <c r="T95" s="68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T95" s="20" t="s">
        <v>152</v>
      </c>
      <c r="AU95" s="20" t="s">
        <v>77</v>
      </c>
    </row>
    <row r="96" spans="1:65" s="2" customFormat="1" ht="11.25">
      <c r="A96" s="37"/>
      <c r="B96" s="38"/>
      <c r="C96" s="39"/>
      <c r="D96" s="186" t="s">
        <v>153</v>
      </c>
      <c r="E96" s="39"/>
      <c r="F96" s="187" t="s">
        <v>173</v>
      </c>
      <c r="G96" s="39"/>
      <c r="H96" s="39"/>
      <c r="I96" s="183"/>
      <c r="J96" s="39"/>
      <c r="K96" s="39"/>
      <c r="L96" s="42"/>
      <c r="M96" s="184"/>
      <c r="N96" s="185"/>
      <c r="O96" s="67"/>
      <c r="P96" s="67"/>
      <c r="Q96" s="67"/>
      <c r="R96" s="67"/>
      <c r="S96" s="67"/>
      <c r="T96" s="68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T96" s="20" t="s">
        <v>153</v>
      </c>
      <c r="AU96" s="20" t="s">
        <v>77</v>
      </c>
    </row>
    <row r="97" spans="1:65" s="2" customFormat="1" ht="16.5" customHeight="1">
      <c r="A97" s="37"/>
      <c r="B97" s="38"/>
      <c r="C97" s="168" t="s">
        <v>174</v>
      </c>
      <c r="D97" s="168" t="s">
        <v>145</v>
      </c>
      <c r="E97" s="169" t="s">
        <v>175</v>
      </c>
      <c r="F97" s="170" t="s">
        <v>176</v>
      </c>
      <c r="G97" s="171" t="s">
        <v>148</v>
      </c>
      <c r="H97" s="172">
        <v>1</v>
      </c>
      <c r="I97" s="173"/>
      <c r="J97" s="174">
        <f>ROUND(I97*H97,2)</f>
        <v>0</v>
      </c>
      <c r="K97" s="170" t="s">
        <v>157</v>
      </c>
      <c r="L97" s="42"/>
      <c r="M97" s="175" t="s">
        <v>19</v>
      </c>
      <c r="N97" s="176" t="s">
        <v>40</v>
      </c>
      <c r="O97" s="67"/>
      <c r="P97" s="177">
        <f>O97*H97</f>
        <v>0</v>
      </c>
      <c r="Q97" s="177">
        <v>0</v>
      </c>
      <c r="R97" s="177">
        <f>Q97*H97</f>
        <v>0</v>
      </c>
      <c r="S97" s="177">
        <v>0</v>
      </c>
      <c r="T97" s="178">
        <f>S97*H97</f>
        <v>0</v>
      </c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R97" s="179" t="s">
        <v>150</v>
      </c>
      <c r="AT97" s="179" t="s">
        <v>145</v>
      </c>
      <c r="AU97" s="179" t="s">
        <v>77</v>
      </c>
      <c r="AY97" s="20" t="s">
        <v>144</v>
      </c>
      <c r="BE97" s="180">
        <f>IF(N97="základní",J97,0)</f>
        <v>0</v>
      </c>
      <c r="BF97" s="180">
        <f>IF(N97="snížená",J97,0)</f>
        <v>0</v>
      </c>
      <c r="BG97" s="180">
        <f>IF(N97="zákl. přenesená",J97,0)</f>
        <v>0</v>
      </c>
      <c r="BH97" s="180">
        <f>IF(N97="sníž. přenesená",J97,0)</f>
        <v>0</v>
      </c>
      <c r="BI97" s="180">
        <f>IF(N97="nulová",J97,0)</f>
        <v>0</v>
      </c>
      <c r="BJ97" s="20" t="s">
        <v>77</v>
      </c>
      <c r="BK97" s="180">
        <f>ROUND(I97*H97,2)</f>
        <v>0</v>
      </c>
      <c r="BL97" s="20" t="s">
        <v>150</v>
      </c>
      <c r="BM97" s="179" t="s">
        <v>177</v>
      </c>
    </row>
    <row r="98" spans="1:65" s="2" customFormat="1" ht="11.25">
      <c r="A98" s="37"/>
      <c r="B98" s="38"/>
      <c r="C98" s="39"/>
      <c r="D98" s="181" t="s">
        <v>152</v>
      </c>
      <c r="E98" s="39"/>
      <c r="F98" s="182" t="s">
        <v>176</v>
      </c>
      <c r="G98" s="39"/>
      <c r="H98" s="39"/>
      <c r="I98" s="183"/>
      <c r="J98" s="39"/>
      <c r="K98" s="39"/>
      <c r="L98" s="42"/>
      <c r="M98" s="184"/>
      <c r="N98" s="185"/>
      <c r="O98" s="67"/>
      <c r="P98" s="67"/>
      <c r="Q98" s="67"/>
      <c r="R98" s="67"/>
      <c r="S98" s="67"/>
      <c r="T98" s="68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T98" s="20" t="s">
        <v>152</v>
      </c>
      <c r="AU98" s="20" t="s">
        <v>77</v>
      </c>
    </row>
    <row r="99" spans="1:65" s="2" customFormat="1" ht="11.25">
      <c r="A99" s="37"/>
      <c r="B99" s="38"/>
      <c r="C99" s="39"/>
      <c r="D99" s="186" t="s">
        <v>153</v>
      </c>
      <c r="E99" s="39"/>
      <c r="F99" s="187" t="s">
        <v>178</v>
      </c>
      <c r="G99" s="39"/>
      <c r="H99" s="39"/>
      <c r="I99" s="183"/>
      <c r="J99" s="39"/>
      <c r="K99" s="39"/>
      <c r="L99" s="42"/>
      <c r="M99" s="184"/>
      <c r="N99" s="185"/>
      <c r="O99" s="67"/>
      <c r="P99" s="67"/>
      <c r="Q99" s="67"/>
      <c r="R99" s="67"/>
      <c r="S99" s="67"/>
      <c r="T99" s="68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T99" s="20" t="s">
        <v>153</v>
      </c>
      <c r="AU99" s="20" t="s">
        <v>77</v>
      </c>
    </row>
    <row r="100" spans="1:65" s="2" customFormat="1" ht="16.5" customHeight="1">
      <c r="A100" s="37"/>
      <c r="B100" s="38"/>
      <c r="C100" s="168" t="s">
        <v>179</v>
      </c>
      <c r="D100" s="168" t="s">
        <v>145</v>
      </c>
      <c r="E100" s="169" t="s">
        <v>180</v>
      </c>
      <c r="F100" s="170" t="s">
        <v>181</v>
      </c>
      <c r="G100" s="171" t="s">
        <v>148</v>
      </c>
      <c r="H100" s="172">
        <v>1</v>
      </c>
      <c r="I100" s="173"/>
      <c r="J100" s="174">
        <f>ROUND(I100*H100,2)</f>
        <v>0</v>
      </c>
      <c r="K100" s="170" t="s">
        <v>157</v>
      </c>
      <c r="L100" s="42"/>
      <c r="M100" s="175" t="s">
        <v>19</v>
      </c>
      <c r="N100" s="176" t="s">
        <v>40</v>
      </c>
      <c r="O100" s="67"/>
      <c r="P100" s="177">
        <f>O100*H100</f>
        <v>0</v>
      </c>
      <c r="Q100" s="177">
        <v>0</v>
      </c>
      <c r="R100" s="177">
        <f>Q100*H100</f>
        <v>0</v>
      </c>
      <c r="S100" s="177">
        <v>0</v>
      </c>
      <c r="T100" s="178">
        <f>S100*H100</f>
        <v>0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R100" s="179" t="s">
        <v>150</v>
      </c>
      <c r="AT100" s="179" t="s">
        <v>145</v>
      </c>
      <c r="AU100" s="179" t="s">
        <v>77</v>
      </c>
      <c r="AY100" s="20" t="s">
        <v>144</v>
      </c>
      <c r="BE100" s="180">
        <f>IF(N100="základní",J100,0)</f>
        <v>0</v>
      </c>
      <c r="BF100" s="180">
        <f>IF(N100="snížená",J100,0)</f>
        <v>0</v>
      </c>
      <c r="BG100" s="180">
        <f>IF(N100="zákl. přenesená",J100,0)</f>
        <v>0</v>
      </c>
      <c r="BH100" s="180">
        <f>IF(N100="sníž. přenesená",J100,0)</f>
        <v>0</v>
      </c>
      <c r="BI100" s="180">
        <f>IF(N100="nulová",J100,0)</f>
        <v>0</v>
      </c>
      <c r="BJ100" s="20" t="s">
        <v>77</v>
      </c>
      <c r="BK100" s="180">
        <f>ROUND(I100*H100,2)</f>
        <v>0</v>
      </c>
      <c r="BL100" s="20" t="s">
        <v>150</v>
      </c>
      <c r="BM100" s="179" t="s">
        <v>182</v>
      </c>
    </row>
    <row r="101" spans="1:65" s="2" customFormat="1" ht="11.25">
      <c r="A101" s="37"/>
      <c r="B101" s="38"/>
      <c r="C101" s="39"/>
      <c r="D101" s="181" t="s">
        <v>152</v>
      </c>
      <c r="E101" s="39"/>
      <c r="F101" s="182" t="s">
        <v>181</v>
      </c>
      <c r="G101" s="39"/>
      <c r="H101" s="39"/>
      <c r="I101" s="183"/>
      <c r="J101" s="39"/>
      <c r="K101" s="39"/>
      <c r="L101" s="42"/>
      <c r="M101" s="184"/>
      <c r="N101" s="185"/>
      <c r="O101" s="67"/>
      <c r="P101" s="67"/>
      <c r="Q101" s="67"/>
      <c r="R101" s="67"/>
      <c r="S101" s="67"/>
      <c r="T101" s="68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T101" s="20" t="s">
        <v>152</v>
      </c>
      <c r="AU101" s="20" t="s">
        <v>77</v>
      </c>
    </row>
    <row r="102" spans="1:65" s="2" customFormat="1" ht="11.25">
      <c r="A102" s="37"/>
      <c r="B102" s="38"/>
      <c r="C102" s="39"/>
      <c r="D102" s="186" t="s">
        <v>153</v>
      </c>
      <c r="E102" s="39"/>
      <c r="F102" s="187" t="s">
        <v>183</v>
      </c>
      <c r="G102" s="39"/>
      <c r="H102" s="39"/>
      <c r="I102" s="183"/>
      <c r="J102" s="39"/>
      <c r="K102" s="39"/>
      <c r="L102" s="42"/>
      <c r="M102" s="184"/>
      <c r="N102" s="185"/>
      <c r="O102" s="67"/>
      <c r="P102" s="67"/>
      <c r="Q102" s="67"/>
      <c r="R102" s="67"/>
      <c r="S102" s="67"/>
      <c r="T102" s="68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T102" s="20" t="s">
        <v>153</v>
      </c>
      <c r="AU102" s="20" t="s">
        <v>77</v>
      </c>
    </row>
    <row r="103" spans="1:65" s="2" customFormat="1" ht="16.5" customHeight="1">
      <c r="A103" s="37"/>
      <c r="B103" s="38"/>
      <c r="C103" s="168" t="s">
        <v>184</v>
      </c>
      <c r="D103" s="168" t="s">
        <v>145</v>
      </c>
      <c r="E103" s="169" t="s">
        <v>185</v>
      </c>
      <c r="F103" s="170" t="s">
        <v>186</v>
      </c>
      <c r="G103" s="171" t="s">
        <v>148</v>
      </c>
      <c r="H103" s="172">
        <v>1</v>
      </c>
      <c r="I103" s="173"/>
      <c r="J103" s="174">
        <f>ROUND(I103*H103,2)</f>
        <v>0</v>
      </c>
      <c r="K103" s="170" t="s">
        <v>157</v>
      </c>
      <c r="L103" s="42"/>
      <c r="M103" s="175" t="s">
        <v>19</v>
      </c>
      <c r="N103" s="176" t="s">
        <v>40</v>
      </c>
      <c r="O103" s="67"/>
      <c r="P103" s="177">
        <f>O103*H103</f>
        <v>0</v>
      </c>
      <c r="Q103" s="177">
        <v>0</v>
      </c>
      <c r="R103" s="177">
        <f>Q103*H103</f>
        <v>0</v>
      </c>
      <c r="S103" s="177">
        <v>0</v>
      </c>
      <c r="T103" s="178">
        <f>S103*H103</f>
        <v>0</v>
      </c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R103" s="179" t="s">
        <v>150</v>
      </c>
      <c r="AT103" s="179" t="s">
        <v>145</v>
      </c>
      <c r="AU103" s="179" t="s">
        <v>77</v>
      </c>
      <c r="AY103" s="20" t="s">
        <v>144</v>
      </c>
      <c r="BE103" s="180">
        <f>IF(N103="základní",J103,0)</f>
        <v>0</v>
      </c>
      <c r="BF103" s="180">
        <f>IF(N103="snížená",J103,0)</f>
        <v>0</v>
      </c>
      <c r="BG103" s="180">
        <f>IF(N103="zákl. přenesená",J103,0)</f>
        <v>0</v>
      </c>
      <c r="BH103" s="180">
        <f>IF(N103="sníž. přenesená",J103,0)</f>
        <v>0</v>
      </c>
      <c r="BI103" s="180">
        <f>IF(N103="nulová",J103,0)</f>
        <v>0</v>
      </c>
      <c r="BJ103" s="20" t="s">
        <v>77</v>
      </c>
      <c r="BK103" s="180">
        <f>ROUND(I103*H103,2)</f>
        <v>0</v>
      </c>
      <c r="BL103" s="20" t="s">
        <v>150</v>
      </c>
      <c r="BM103" s="179" t="s">
        <v>187</v>
      </c>
    </row>
    <row r="104" spans="1:65" s="2" customFormat="1" ht="11.25">
      <c r="A104" s="37"/>
      <c r="B104" s="38"/>
      <c r="C104" s="39"/>
      <c r="D104" s="181" t="s">
        <v>152</v>
      </c>
      <c r="E104" s="39"/>
      <c r="F104" s="182" t="s">
        <v>186</v>
      </c>
      <c r="G104" s="39"/>
      <c r="H104" s="39"/>
      <c r="I104" s="183"/>
      <c r="J104" s="39"/>
      <c r="K104" s="39"/>
      <c r="L104" s="42"/>
      <c r="M104" s="184"/>
      <c r="N104" s="185"/>
      <c r="O104" s="67"/>
      <c r="P104" s="67"/>
      <c r="Q104" s="67"/>
      <c r="R104" s="67"/>
      <c r="S104" s="67"/>
      <c r="T104" s="68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T104" s="20" t="s">
        <v>152</v>
      </c>
      <c r="AU104" s="20" t="s">
        <v>77</v>
      </c>
    </row>
    <row r="105" spans="1:65" s="2" customFormat="1" ht="11.25">
      <c r="A105" s="37"/>
      <c r="B105" s="38"/>
      <c r="C105" s="39"/>
      <c r="D105" s="186" t="s">
        <v>153</v>
      </c>
      <c r="E105" s="39"/>
      <c r="F105" s="187" t="s">
        <v>188</v>
      </c>
      <c r="G105" s="39"/>
      <c r="H105" s="39"/>
      <c r="I105" s="183"/>
      <c r="J105" s="39"/>
      <c r="K105" s="39"/>
      <c r="L105" s="42"/>
      <c r="M105" s="184"/>
      <c r="N105" s="185"/>
      <c r="O105" s="67"/>
      <c r="P105" s="67"/>
      <c r="Q105" s="67"/>
      <c r="R105" s="67"/>
      <c r="S105" s="67"/>
      <c r="T105" s="68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T105" s="20" t="s">
        <v>153</v>
      </c>
      <c r="AU105" s="20" t="s">
        <v>77</v>
      </c>
    </row>
    <row r="106" spans="1:65" s="2" customFormat="1" ht="16.5" customHeight="1">
      <c r="A106" s="37"/>
      <c r="B106" s="38"/>
      <c r="C106" s="168" t="s">
        <v>189</v>
      </c>
      <c r="D106" s="168" t="s">
        <v>145</v>
      </c>
      <c r="E106" s="169" t="s">
        <v>190</v>
      </c>
      <c r="F106" s="170" t="s">
        <v>191</v>
      </c>
      <c r="G106" s="171" t="s">
        <v>148</v>
      </c>
      <c r="H106" s="172">
        <v>1</v>
      </c>
      <c r="I106" s="173"/>
      <c r="J106" s="174">
        <f>ROUND(I106*H106,2)</f>
        <v>0</v>
      </c>
      <c r="K106" s="170" t="s">
        <v>157</v>
      </c>
      <c r="L106" s="42"/>
      <c r="M106" s="175" t="s">
        <v>19</v>
      </c>
      <c r="N106" s="176" t="s">
        <v>40</v>
      </c>
      <c r="O106" s="67"/>
      <c r="P106" s="177">
        <f>O106*H106</f>
        <v>0</v>
      </c>
      <c r="Q106" s="177">
        <v>0</v>
      </c>
      <c r="R106" s="177">
        <f>Q106*H106</f>
        <v>0</v>
      </c>
      <c r="S106" s="177">
        <v>0</v>
      </c>
      <c r="T106" s="178">
        <f>S106*H106</f>
        <v>0</v>
      </c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R106" s="179" t="s">
        <v>150</v>
      </c>
      <c r="AT106" s="179" t="s">
        <v>145</v>
      </c>
      <c r="AU106" s="179" t="s">
        <v>77</v>
      </c>
      <c r="AY106" s="20" t="s">
        <v>144</v>
      </c>
      <c r="BE106" s="180">
        <f>IF(N106="základní",J106,0)</f>
        <v>0</v>
      </c>
      <c r="BF106" s="180">
        <f>IF(N106="snížená",J106,0)</f>
        <v>0</v>
      </c>
      <c r="BG106" s="180">
        <f>IF(N106="zákl. přenesená",J106,0)</f>
        <v>0</v>
      </c>
      <c r="BH106" s="180">
        <f>IF(N106="sníž. přenesená",J106,0)</f>
        <v>0</v>
      </c>
      <c r="BI106" s="180">
        <f>IF(N106="nulová",J106,0)</f>
        <v>0</v>
      </c>
      <c r="BJ106" s="20" t="s">
        <v>77</v>
      </c>
      <c r="BK106" s="180">
        <f>ROUND(I106*H106,2)</f>
        <v>0</v>
      </c>
      <c r="BL106" s="20" t="s">
        <v>150</v>
      </c>
      <c r="BM106" s="179" t="s">
        <v>192</v>
      </c>
    </row>
    <row r="107" spans="1:65" s="2" customFormat="1" ht="11.25">
      <c r="A107" s="37"/>
      <c r="B107" s="38"/>
      <c r="C107" s="39"/>
      <c r="D107" s="181" t="s">
        <v>152</v>
      </c>
      <c r="E107" s="39"/>
      <c r="F107" s="182" t="s">
        <v>191</v>
      </c>
      <c r="G107" s="39"/>
      <c r="H107" s="39"/>
      <c r="I107" s="183"/>
      <c r="J107" s="39"/>
      <c r="K107" s="39"/>
      <c r="L107" s="42"/>
      <c r="M107" s="184"/>
      <c r="N107" s="185"/>
      <c r="O107" s="67"/>
      <c r="P107" s="67"/>
      <c r="Q107" s="67"/>
      <c r="R107" s="67"/>
      <c r="S107" s="67"/>
      <c r="T107" s="68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T107" s="20" t="s">
        <v>152</v>
      </c>
      <c r="AU107" s="20" t="s">
        <v>77</v>
      </c>
    </row>
    <row r="108" spans="1:65" s="2" customFormat="1" ht="11.25">
      <c r="A108" s="37"/>
      <c r="B108" s="38"/>
      <c r="C108" s="39"/>
      <c r="D108" s="186" t="s">
        <v>153</v>
      </c>
      <c r="E108" s="39"/>
      <c r="F108" s="187" t="s">
        <v>193</v>
      </c>
      <c r="G108" s="39"/>
      <c r="H108" s="39"/>
      <c r="I108" s="183"/>
      <c r="J108" s="39"/>
      <c r="K108" s="39"/>
      <c r="L108" s="42"/>
      <c r="M108" s="184"/>
      <c r="N108" s="185"/>
      <c r="O108" s="67"/>
      <c r="P108" s="67"/>
      <c r="Q108" s="67"/>
      <c r="R108" s="67"/>
      <c r="S108" s="67"/>
      <c r="T108" s="68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T108" s="20" t="s">
        <v>153</v>
      </c>
      <c r="AU108" s="20" t="s">
        <v>77</v>
      </c>
    </row>
    <row r="109" spans="1:65" s="2" customFormat="1" ht="16.5" customHeight="1">
      <c r="A109" s="37"/>
      <c r="B109" s="38"/>
      <c r="C109" s="168" t="s">
        <v>194</v>
      </c>
      <c r="D109" s="168" t="s">
        <v>145</v>
      </c>
      <c r="E109" s="169" t="s">
        <v>195</v>
      </c>
      <c r="F109" s="170" t="s">
        <v>196</v>
      </c>
      <c r="G109" s="171" t="s">
        <v>148</v>
      </c>
      <c r="H109" s="172">
        <v>1</v>
      </c>
      <c r="I109" s="173"/>
      <c r="J109" s="174">
        <f>ROUND(I109*H109,2)</f>
        <v>0</v>
      </c>
      <c r="K109" s="170" t="s">
        <v>157</v>
      </c>
      <c r="L109" s="42"/>
      <c r="M109" s="175" t="s">
        <v>19</v>
      </c>
      <c r="N109" s="176" t="s">
        <v>40</v>
      </c>
      <c r="O109" s="67"/>
      <c r="P109" s="177">
        <f>O109*H109</f>
        <v>0</v>
      </c>
      <c r="Q109" s="177">
        <v>0</v>
      </c>
      <c r="R109" s="177">
        <f>Q109*H109</f>
        <v>0</v>
      </c>
      <c r="S109" s="177">
        <v>0</v>
      </c>
      <c r="T109" s="178">
        <f>S109*H109</f>
        <v>0</v>
      </c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R109" s="179" t="s">
        <v>150</v>
      </c>
      <c r="AT109" s="179" t="s">
        <v>145</v>
      </c>
      <c r="AU109" s="179" t="s">
        <v>77</v>
      </c>
      <c r="AY109" s="20" t="s">
        <v>144</v>
      </c>
      <c r="BE109" s="180">
        <f>IF(N109="základní",J109,0)</f>
        <v>0</v>
      </c>
      <c r="BF109" s="180">
        <f>IF(N109="snížená",J109,0)</f>
        <v>0</v>
      </c>
      <c r="BG109" s="180">
        <f>IF(N109="zákl. přenesená",J109,0)</f>
        <v>0</v>
      </c>
      <c r="BH109" s="180">
        <f>IF(N109="sníž. přenesená",J109,0)</f>
        <v>0</v>
      </c>
      <c r="BI109" s="180">
        <f>IF(N109="nulová",J109,0)</f>
        <v>0</v>
      </c>
      <c r="BJ109" s="20" t="s">
        <v>77</v>
      </c>
      <c r="BK109" s="180">
        <f>ROUND(I109*H109,2)</f>
        <v>0</v>
      </c>
      <c r="BL109" s="20" t="s">
        <v>150</v>
      </c>
      <c r="BM109" s="179" t="s">
        <v>197</v>
      </c>
    </row>
    <row r="110" spans="1:65" s="2" customFormat="1" ht="11.25">
      <c r="A110" s="37"/>
      <c r="B110" s="38"/>
      <c r="C110" s="39"/>
      <c r="D110" s="181" t="s">
        <v>152</v>
      </c>
      <c r="E110" s="39"/>
      <c r="F110" s="182" t="s">
        <v>196</v>
      </c>
      <c r="G110" s="39"/>
      <c r="H110" s="39"/>
      <c r="I110" s="183"/>
      <c r="J110" s="39"/>
      <c r="K110" s="39"/>
      <c r="L110" s="42"/>
      <c r="M110" s="184"/>
      <c r="N110" s="185"/>
      <c r="O110" s="67"/>
      <c r="P110" s="67"/>
      <c r="Q110" s="67"/>
      <c r="R110" s="67"/>
      <c r="S110" s="67"/>
      <c r="T110" s="68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T110" s="20" t="s">
        <v>152</v>
      </c>
      <c r="AU110" s="20" t="s">
        <v>77</v>
      </c>
    </row>
    <row r="111" spans="1:65" s="2" customFormat="1" ht="11.25">
      <c r="A111" s="37"/>
      <c r="B111" s="38"/>
      <c r="C111" s="39"/>
      <c r="D111" s="186" t="s">
        <v>153</v>
      </c>
      <c r="E111" s="39"/>
      <c r="F111" s="187" t="s">
        <v>198</v>
      </c>
      <c r="G111" s="39"/>
      <c r="H111" s="39"/>
      <c r="I111" s="183"/>
      <c r="J111" s="39"/>
      <c r="K111" s="39"/>
      <c r="L111" s="42"/>
      <c r="M111" s="184"/>
      <c r="N111" s="185"/>
      <c r="O111" s="67"/>
      <c r="P111" s="67"/>
      <c r="Q111" s="67"/>
      <c r="R111" s="67"/>
      <c r="S111" s="67"/>
      <c r="T111" s="68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T111" s="20" t="s">
        <v>153</v>
      </c>
      <c r="AU111" s="20" t="s">
        <v>77</v>
      </c>
    </row>
    <row r="112" spans="1:65" s="2" customFormat="1" ht="16.5" customHeight="1">
      <c r="A112" s="37"/>
      <c r="B112" s="38"/>
      <c r="C112" s="168" t="s">
        <v>199</v>
      </c>
      <c r="D112" s="168" t="s">
        <v>145</v>
      </c>
      <c r="E112" s="169" t="s">
        <v>200</v>
      </c>
      <c r="F112" s="170" t="s">
        <v>201</v>
      </c>
      <c r="G112" s="171" t="s">
        <v>148</v>
      </c>
      <c r="H112" s="172">
        <v>1</v>
      </c>
      <c r="I112" s="173"/>
      <c r="J112" s="174">
        <f>ROUND(I112*H112,2)</f>
        <v>0</v>
      </c>
      <c r="K112" s="170" t="s">
        <v>157</v>
      </c>
      <c r="L112" s="42"/>
      <c r="M112" s="175" t="s">
        <v>19</v>
      </c>
      <c r="N112" s="176" t="s">
        <v>40</v>
      </c>
      <c r="O112" s="67"/>
      <c r="P112" s="177">
        <f>O112*H112</f>
        <v>0</v>
      </c>
      <c r="Q112" s="177">
        <v>0</v>
      </c>
      <c r="R112" s="177">
        <f>Q112*H112</f>
        <v>0</v>
      </c>
      <c r="S112" s="177">
        <v>0</v>
      </c>
      <c r="T112" s="178">
        <f>S112*H112</f>
        <v>0</v>
      </c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R112" s="179" t="s">
        <v>150</v>
      </c>
      <c r="AT112" s="179" t="s">
        <v>145</v>
      </c>
      <c r="AU112" s="179" t="s">
        <v>77</v>
      </c>
      <c r="AY112" s="20" t="s">
        <v>144</v>
      </c>
      <c r="BE112" s="180">
        <f>IF(N112="základní",J112,0)</f>
        <v>0</v>
      </c>
      <c r="BF112" s="180">
        <f>IF(N112="snížená",J112,0)</f>
        <v>0</v>
      </c>
      <c r="BG112" s="180">
        <f>IF(N112="zákl. přenesená",J112,0)</f>
        <v>0</v>
      </c>
      <c r="BH112" s="180">
        <f>IF(N112="sníž. přenesená",J112,0)</f>
        <v>0</v>
      </c>
      <c r="BI112" s="180">
        <f>IF(N112="nulová",J112,0)</f>
        <v>0</v>
      </c>
      <c r="BJ112" s="20" t="s">
        <v>77</v>
      </c>
      <c r="BK112" s="180">
        <f>ROUND(I112*H112,2)</f>
        <v>0</v>
      </c>
      <c r="BL112" s="20" t="s">
        <v>150</v>
      </c>
      <c r="BM112" s="179" t="s">
        <v>202</v>
      </c>
    </row>
    <row r="113" spans="1:65" s="2" customFormat="1" ht="11.25">
      <c r="A113" s="37"/>
      <c r="B113" s="38"/>
      <c r="C113" s="39"/>
      <c r="D113" s="181" t="s">
        <v>152</v>
      </c>
      <c r="E113" s="39"/>
      <c r="F113" s="182" t="s">
        <v>201</v>
      </c>
      <c r="G113" s="39"/>
      <c r="H113" s="39"/>
      <c r="I113" s="183"/>
      <c r="J113" s="39"/>
      <c r="K113" s="39"/>
      <c r="L113" s="42"/>
      <c r="M113" s="184"/>
      <c r="N113" s="185"/>
      <c r="O113" s="67"/>
      <c r="P113" s="67"/>
      <c r="Q113" s="67"/>
      <c r="R113" s="67"/>
      <c r="S113" s="67"/>
      <c r="T113" s="68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T113" s="20" t="s">
        <v>152</v>
      </c>
      <c r="AU113" s="20" t="s">
        <v>77</v>
      </c>
    </row>
    <row r="114" spans="1:65" s="2" customFormat="1" ht="11.25">
      <c r="A114" s="37"/>
      <c r="B114" s="38"/>
      <c r="C114" s="39"/>
      <c r="D114" s="186" t="s">
        <v>153</v>
      </c>
      <c r="E114" s="39"/>
      <c r="F114" s="187" t="s">
        <v>203</v>
      </c>
      <c r="G114" s="39"/>
      <c r="H114" s="39"/>
      <c r="I114" s="183"/>
      <c r="J114" s="39"/>
      <c r="K114" s="39"/>
      <c r="L114" s="42"/>
      <c r="M114" s="184"/>
      <c r="N114" s="185"/>
      <c r="O114" s="67"/>
      <c r="P114" s="67"/>
      <c r="Q114" s="67"/>
      <c r="R114" s="67"/>
      <c r="S114" s="67"/>
      <c r="T114" s="68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T114" s="20" t="s">
        <v>153</v>
      </c>
      <c r="AU114" s="20" t="s">
        <v>77</v>
      </c>
    </row>
    <row r="115" spans="1:65" s="2" customFormat="1" ht="16.5" customHeight="1">
      <c r="A115" s="37"/>
      <c r="B115" s="38"/>
      <c r="C115" s="168" t="s">
        <v>204</v>
      </c>
      <c r="D115" s="168" t="s">
        <v>145</v>
      </c>
      <c r="E115" s="169" t="s">
        <v>205</v>
      </c>
      <c r="F115" s="170" t="s">
        <v>206</v>
      </c>
      <c r="G115" s="171" t="s">
        <v>148</v>
      </c>
      <c r="H115" s="172">
        <v>1</v>
      </c>
      <c r="I115" s="173"/>
      <c r="J115" s="174">
        <f>ROUND(I115*H115,2)</f>
        <v>0</v>
      </c>
      <c r="K115" s="170" t="s">
        <v>149</v>
      </c>
      <c r="L115" s="42"/>
      <c r="M115" s="175" t="s">
        <v>19</v>
      </c>
      <c r="N115" s="176" t="s">
        <v>40</v>
      </c>
      <c r="O115" s="67"/>
      <c r="P115" s="177">
        <f>O115*H115</f>
        <v>0</v>
      </c>
      <c r="Q115" s="177">
        <v>0</v>
      </c>
      <c r="R115" s="177">
        <f>Q115*H115</f>
        <v>0</v>
      </c>
      <c r="S115" s="177">
        <v>0</v>
      </c>
      <c r="T115" s="178">
        <f>S115*H115</f>
        <v>0</v>
      </c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R115" s="179" t="s">
        <v>150</v>
      </c>
      <c r="AT115" s="179" t="s">
        <v>145</v>
      </c>
      <c r="AU115" s="179" t="s">
        <v>77</v>
      </c>
      <c r="AY115" s="20" t="s">
        <v>144</v>
      </c>
      <c r="BE115" s="180">
        <f>IF(N115="základní",J115,0)</f>
        <v>0</v>
      </c>
      <c r="BF115" s="180">
        <f>IF(N115="snížená",J115,0)</f>
        <v>0</v>
      </c>
      <c r="BG115" s="180">
        <f>IF(N115="zákl. přenesená",J115,0)</f>
        <v>0</v>
      </c>
      <c r="BH115" s="180">
        <f>IF(N115="sníž. přenesená",J115,0)</f>
        <v>0</v>
      </c>
      <c r="BI115" s="180">
        <f>IF(N115="nulová",J115,0)</f>
        <v>0</v>
      </c>
      <c r="BJ115" s="20" t="s">
        <v>77</v>
      </c>
      <c r="BK115" s="180">
        <f>ROUND(I115*H115,2)</f>
        <v>0</v>
      </c>
      <c r="BL115" s="20" t="s">
        <v>150</v>
      </c>
      <c r="BM115" s="179" t="s">
        <v>207</v>
      </c>
    </row>
    <row r="116" spans="1:65" s="2" customFormat="1" ht="11.25">
      <c r="A116" s="37"/>
      <c r="B116" s="38"/>
      <c r="C116" s="39"/>
      <c r="D116" s="181" t="s">
        <v>152</v>
      </c>
      <c r="E116" s="39"/>
      <c r="F116" s="182" t="s">
        <v>206</v>
      </c>
      <c r="G116" s="39"/>
      <c r="H116" s="39"/>
      <c r="I116" s="183"/>
      <c r="J116" s="39"/>
      <c r="K116" s="39"/>
      <c r="L116" s="42"/>
      <c r="M116" s="184"/>
      <c r="N116" s="185"/>
      <c r="O116" s="67"/>
      <c r="P116" s="67"/>
      <c r="Q116" s="67"/>
      <c r="R116" s="67"/>
      <c r="S116" s="67"/>
      <c r="T116" s="68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T116" s="20" t="s">
        <v>152</v>
      </c>
      <c r="AU116" s="20" t="s">
        <v>77</v>
      </c>
    </row>
    <row r="117" spans="1:65" s="2" customFormat="1" ht="11.25">
      <c r="A117" s="37"/>
      <c r="B117" s="38"/>
      <c r="C117" s="39"/>
      <c r="D117" s="186" t="s">
        <v>153</v>
      </c>
      <c r="E117" s="39"/>
      <c r="F117" s="187" t="s">
        <v>208</v>
      </c>
      <c r="G117" s="39"/>
      <c r="H117" s="39"/>
      <c r="I117" s="183"/>
      <c r="J117" s="39"/>
      <c r="K117" s="39"/>
      <c r="L117" s="42"/>
      <c r="M117" s="184"/>
      <c r="N117" s="185"/>
      <c r="O117" s="67"/>
      <c r="P117" s="67"/>
      <c r="Q117" s="67"/>
      <c r="R117" s="67"/>
      <c r="S117" s="67"/>
      <c r="T117" s="68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T117" s="20" t="s">
        <v>153</v>
      </c>
      <c r="AU117" s="20" t="s">
        <v>77</v>
      </c>
    </row>
    <row r="118" spans="1:65" s="2" customFormat="1" ht="16.5" customHeight="1">
      <c r="A118" s="37"/>
      <c r="B118" s="38"/>
      <c r="C118" s="168" t="s">
        <v>209</v>
      </c>
      <c r="D118" s="168" t="s">
        <v>145</v>
      </c>
      <c r="E118" s="169" t="s">
        <v>210</v>
      </c>
      <c r="F118" s="170" t="s">
        <v>211</v>
      </c>
      <c r="G118" s="171" t="s">
        <v>148</v>
      </c>
      <c r="H118" s="172">
        <v>1</v>
      </c>
      <c r="I118" s="173"/>
      <c r="J118" s="174">
        <f>ROUND(I118*H118,2)</f>
        <v>0</v>
      </c>
      <c r="K118" s="170" t="s">
        <v>157</v>
      </c>
      <c r="L118" s="42"/>
      <c r="M118" s="175" t="s">
        <v>19</v>
      </c>
      <c r="N118" s="176" t="s">
        <v>40</v>
      </c>
      <c r="O118" s="67"/>
      <c r="P118" s="177">
        <f>O118*H118</f>
        <v>0</v>
      </c>
      <c r="Q118" s="177">
        <v>0</v>
      </c>
      <c r="R118" s="177">
        <f>Q118*H118</f>
        <v>0</v>
      </c>
      <c r="S118" s="177">
        <v>0</v>
      </c>
      <c r="T118" s="178">
        <f>S118*H118</f>
        <v>0</v>
      </c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R118" s="179" t="s">
        <v>150</v>
      </c>
      <c r="AT118" s="179" t="s">
        <v>145</v>
      </c>
      <c r="AU118" s="179" t="s">
        <v>77</v>
      </c>
      <c r="AY118" s="20" t="s">
        <v>144</v>
      </c>
      <c r="BE118" s="180">
        <f>IF(N118="základní",J118,0)</f>
        <v>0</v>
      </c>
      <c r="BF118" s="180">
        <f>IF(N118="snížená",J118,0)</f>
        <v>0</v>
      </c>
      <c r="BG118" s="180">
        <f>IF(N118="zákl. přenesená",J118,0)</f>
        <v>0</v>
      </c>
      <c r="BH118" s="180">
        <f>IF(N118="sníž. přenesená",J118,0)</f>
        <v>0</v>
      </c>
      <c r="BI118" s="180">
        <f>IF(N118="nulová",J118,0)</f>
        <v>0</v>
      </c>
      <c r="BJ118" s="20" t="s">
        <v>77</v>
      </c>
      <c r="BK118" s="180">
        <f>ROUND(I118*H118,2)</f>
        <v>0</v>
      </c>
      <c r="BL118" s="20" t="s">
        <v>150</v>
      </c>
      <c r="BM118" s="179" t="s">
        <v>212</v>
      </c>
    </row>
    <row r="119" spans="1:65" s="2" customFormat="1" ht="11.25">
      <c r="A119" s="37"/>
      <c r="B119" s="38"/>
      <c r="C119" s="39"/>
      <c r="D119" s="181" t="s">
        <v>152</v>
      </c>
      <c r="E119" s="39"/>
      <c r="F119" s="182" t="s">
        <v>211</v>
      </c>
      <c r="G119" s="39"/>
      <c r="H119" s="39"/>
      <c r="I119" s="183"/>
      <c r="J119" s="39"/>
      <c r="K119" s="39"/>
      <c r="L119" s="42"/>
      <c r="M119" s="184"/>
      <c r="N119" s="185"/>
      <c r="O119" s="67"/>
      <c r="P119" s="67"/>
      <c r="Q119" s="67"/>
      <c r="R119" s="67"/>
      <c r="S119" s="67"/>
      <c r="T119" s="68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T119" s="20" t="s">
        <v>152</v>
      </c>
      <c r="AU119" s="20" t="s">
        <v>77</v>
      </c>
    </row>
    <row r="120" spans="1:65" s="2" customFormat="1" ht="11.25">
      <c r="A120" s="37"/>
      <c r="B120" s="38"/>
      <c r="C120" s="39"/>
      <c r="D120" s="186" t="s">
        <v>153</v>
      </c>
      <c r="E120" s="39"/>
      <c r="F120" s="187" t="s">
        <v>213</v>
      </c>
      <c r="G120" s="39"/>
      <c r="H120" s="39"/>
      <c r="I120" s="183"/>
      <c r="J120" s="39"/>
      <c r="K120" s="39"/>
      <c r="L120" s="42"/>
      <c r="M120" s="188"/>
      <c r="N120" s="189"/>
      <c r="O120" s="190"/>
      <c r="P120" s="190"/>
      <c r="Q120" s="190"/>
      <c r="R120" s="190"/>
      <c r="S120" s="190"/>
      <c r="T120" s="191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T120" s="20" t="s">
        <v>153</v>
      </c>
      <c r="AU120" s="20" t="s">
        <v>77</v>
      </c>
    </row>
    <row r="121" spans="1:65" s="2" customFormat="1" ht="6.95" customHeight="1">
      <c r="A121" s="37"/>
      <c r="B121" s="50"/>
      <c r="C121" s="51"/>
      <c r="D121" s="51"/>
      <c r="E121" s="51"/>
      <c r="F121" s="51"/>
      <c r="G121" s="51"/>
      <c r="H121" s="51"/>
      <c r="I121" s="51"/>
      <c r="J121" s="51"/>
      <c r="K121" s="51"/>
      <c r="L121" s="42"/>
      <c r="M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</row>
  </sheetData>
  <sheetProtection algorithmName="SHA-512" hashValue="oENlBMhv8glXmUKwmdtvW2XXr5bgdcvvsNUmNUEmo1aUoJephPurrlHxUdRhsu1JiyB4yOvB7k1SH1D77BbRiA==" saltValue="fdMkLBvza2tW+P8xjJCAN2mjBjJAEypLKgZGAUsYyVcWgxypgAXuzWse7P8XV6G/p33iEUFM/30SeQdWVqLL+g==" spinCount="100000" sheet="1" objects="1" scenarios="1" formatColumns="0" formatRows="0" autoFilter="0"/>
  <autoFilter ref="C79:K120"/>
  <mergeCells count="9">
    <mergeCell ref="E50:H50"/>
    <mergeCell ref="E70:H70"/>
    <mergeCell ref="E72:H72"/>
    <mergeCell ref="L2:V2"/>
    <mergeCell ref="E7:H7"/>
    <mergeCell ref="E9:H9"/>
    <mergeCell ref="E18:H18"/>
    <mergeCell ref="E27:H27"/>
    <mergeCell ref="E48:H48"/>
  </mergeCells>
  <hyperlinks>
    <hyperlink ref="F84" r:id="rId1"/>
    <hyperlink ref="F87" r:id="rId2"/>
    <hyperlink ref="F90" r:id="rId3"/>
    <hyperlink ref="F93" r:id="rId4"/>
    <hyperlink ref="F96" r:id="rId5"/>
    <hyperlink ref="F99" r:id="rId6"/>
    <hyperlink ref="F102" r:id="rId7"/>
    <hyperlink ref="F105" r:id="rId8"/>
    <hyperlink ref="F108" r:id="rId9"/>
    <hyperlink ref="F111" r:id="rId10"/>
    <hyperlink ref="F114" r:id="rId11"/>
    <hyperlink ref="F117" r:id="rId12"/>
    <hyperlink ref="F120" r:id="rId13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93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0" t="s">
        <v>83</v>
      </c>
    </row>
    <row r="3" spans="1:46" s="1" customFormat="1" ht="6.95" customHeight="1"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23"/>
      <c r="AT3" s="20" t="s">
        <v>79</v>
      </c>
    </row>
    <row r="4" spans="1:46" s="1" customFormat="1" ht="24.95" customHeight="1">
      <c r="B4" s="23"/>
      <c r="D4" s="106" t="s">
        <v>120</v>
      </c>
      <c r="L4" s="23"/>
      <c r="M4" s="107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08" t="s">
        <v>16</v>
      </c>
      <c r="L6" s="23"/>
    </row>
    <row r="7" spans="1:46" s="1" customFormat="1" ht="16.5" customHeight="1">
      <c r="B7" s="23"/>
      <c r="E7" s="388" t="str">
        <f>'Rekapitulace stavby'!K6</f>
        <v>Rekonstrukce hřiště SOŠ Třešť_1</v>
      </c>
      <c r="F7" s="389"/>
      <c r="G7" s="389"/>
      <c r="H7" s="389"/>
      <c r="L7" s="23"/>
    </row>
    <row r="8" spans="1:46" s="2" customFormat="1" ht="12" customHeight="1">
      <c r="A8" s="37"/>
      <c r="B8" s="42"/>
      <c r="C8" s="37"/>
      <c r="D8" s="108" t="s">
        <v>121</v>
      </c>
      <c r="E8" s="37"/>
      <c r="F8" s="37"/>
      <c r="G8" s="37"/>
      <c r="H8" s="37"/>
      <c r="I8" s="37"/>
      <c r="J8" s="37"/>
      <c r="K8" s="37"/>
      <c r="L8" s="109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46" s="2" customFormat="1" ht="16.5" customHeight="1">
      <c r="A9" s="37"/>
      <c r="B9" s="42"/>
      <c r="C9" s="37"/>
      <c r="D9" s="37"/>
      <c r="E9" s="390" t="s">
        <v>214</v>
      </c>
      <c r="F9" s="391"/>
      <c r="G9" s="391"/>
      <c r="H9" s="391"/>
      <c r="I9" s="37"/>
      <c r="J9" s="37"/>
      <c r="K9" s="37"/>
      <c r="L9" s="109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1.25">
      <c r="A10" s="37"/>
      <c r="B10" s="42"/>
      <c r="C10" s="37"/>
      <c r="D10" s="37"/>
      <c r="E10" s="37"/>
      <c r="F10" s="37"/>
      <c r="G10" s="37"/>
      <c r="H10" s="37"/>
      <c r="I10" s="37"/>
      <c r="J10" s="37"/>
      <c r="K10" s="37"/>
      <c r="L10" s="109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2" customHeight="1">
      <c r="A11" s="37"/>
      <c r="B11" s="42"/>
      <c r="C11" s="37"/>
      <c r="D11" s="108" t="s">
        <v>18</v>
      </c>
      <c r="E11" s="37"/>
      <c r="F11" s="110" t="s">
        <v>19</v>
      </c>
      <c r="G11" s="37"/>
      <c r="H11" s="37"/>
      <c r="I11" s="108" t="s">
        <v>20</v>
      </c>
      <c r="J11" s="110" t="s">
        <v>19</v>
      </c>
      <c r="K11" s="37"/>
      <c r="L11" s="109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08" t="s">
        <v>21</v>
      </c>
      <c r="E12" s="37"/>
      <c r="F12" s="110" t="s">
        <v>22</v>
      </c>
      <c r="G12" s="37"/>
      <c r="H12" s="37"/>
      <c r="I12" s="108" t="s">
        <v>23</v>
      </c>
      <c r="J12" s="111" t="str">
        <f>'Rekapitulace stavby'!AN8</f>
        <v>8. 11. 2025</v>
      </c>
      <c r="K12" s="37"/>
      <c r="L12" s="109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0.9" customHeight="1">
      <c r="A13" s="37"/>
      <c r="B13" s="42"/>
      <c r="C13" s="37"/>
      <c r="D13" s="37"/>
      <c r="E13" s="37"/>
      <c r="F13" s="37"/>
      <c r="G13" s="37"/>
      <c r="H13" s="37"/>
      <c r="I13" s="37"/>
      <c r="J13" s="37"/>
      <c r="K13" s="37"/>
      <c r="L13" s="109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08" t="s">
        <v>25</v>
      </c>
      <c r="E14" s="37"/>
      <c r="F14" s="37"/>
      <c r="G14" s="37"/>
      <c r="H14" s="37"/>
      <c r="I14" s="108" t="s">
        <v>26</v>
      </c>
      <c r="J14" s="110" t="s">
        <v>19</v>
      </c>
      <c r="K14" s="37"/>
      <c r="L14" s="109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8" customHeight="1">
      <c r="A15" s="37"/>
      <c r="B15" s="42"/>
      <c r="C15" s="37"/>
      <c r="D15" s="37"/>
      <c r="E15" s="110" t="s">
        <v>22</v>
      </c>
      <c r="F15" s="37"/>
      <c r="G15" s="37"/>
      <c r="H15" s="37"/>
      <c r="I15" s="108" t="s">
        <v>27</v>
      </c>
      <c r="J15" s="110" t="s">
        <v>19</v>
      </c>
      <c r="K15" s="37"/>
      <c r="L15" s="109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6.95" customHeight="1">
      <c r="A16" s="37"/>
      <c r="B16" s="42"/>
      <c r="C16" s="37"/>
      <c r="D16" s="37"/>
      <c r="E16" s="37"/>
      <c r="F16" s="37"/>
      <c r="G16" s="37"/>
      <c r="H16" s="37"/>
      <c r="I16" s="37"/>
      <c r="J16" s="37"/>
      <c r="K16" s="37"/>
      <c r="L16" s="109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2" customHeight="1">
      <c r="A17" s="37"/>
      <c r="B17" s="42"/>
      <c r="C17" s="37"/>
      <c r="D17" s="108" t="s">
        <v>28</v>
      </c>
      <c r="E17" s="37"/>
      <c r="F17" s="37"/>
      <c r="G17" s="37"/>
      <c r="H17" s="37"/>
      <c r="I17" s="108" t="s">
        <v>26</v>
      </c>
      <c r="J17" s="33" t="str">
        <f>'Rekapitulace stavby'!AN13</f>
        <v>Vyplň údaj</v>
      </c>
      <c r="K17" s="37"/>
      <c r="L17" s="109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8" customHeight="1">
      <c r="A18" s="37"/>
      <c r="B18" s="42"/>
      <c r="C18" s="37"/>
      <c r="D18" s="37"/>
      <c r="E18" s="392" t="str">
        <f>'Rekapitulace stavby'!E14</f>
        <v>Vyplň údaj</v>
      </c>
      <c r="F18" s="393"/>
      <c r="G18" s="393"/>
      <c r="H18" s="393"/>
      <c r="I18" s="108" t="s">
        <v>27</v>
      </c>
      <c r="J18" s="33" t="str">
        <f>'Rekapitulace stavby'!AN14</f>
        <v>Vyplň údaj</v>
      </c>
      <c r="K18" s="37"/>
      <c r="L18" s="109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6.95" customHeight="1">
      <c r="A19" s="37"/>
      <c r="B19" s="42"/>
      <c r="C19" s="37"/>
      <c r="D19" s="37"/>
      <c r="E19" s="37"/>
      <c r="F19" s="37"/>
      <c r="G19" s="37"/>
      <c r="H19" s="37"/>
      <c r="I19" s="37"/>
      <c r="J19" s="37"/>
      <c r="K19" s="37"/>
      <c r="L19" s="109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2" customHeight="1">
      <c r="A20" s="37"/>
      <c r="B20" s="42"/>
      <c r="C20" s="37"/>
      <c r="D20" s="108" t="s">
        <v>30</v>
      </c>
      <c r="E20" s="37"/>
      <c r="F20" s="37"/>
      <c r="G20" s="37"/>
      <c r="H20" s="37"/>
      <c r="I20" s="108" t="s">
        <v>26</v>
      </c>
      <c r="J20" s="110" t="s">
        <v>19</v>
      </c>
      <c r="K20" s="37"/>
      <c r="L20" s="109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8" customHeight="1">
      <c r="A21" s="37"/>
      <c r="B21" s="42"/>
      <c r="C21" s="37"/>
      <c r="D21" s="37"/>
      <c r="E21" s="110" t="s">
        <v>22</v>
      </c>
      <c r="F21" s="37"/>
      <c r="G21" s="37"/>
      <c r="H21" s="37"/>
      <c r="I21" s="108" t="s">
        <v>27</v>
      </c>
      <c r="J21" s="110" t="s">
        <v>19</v>
      </c>
      <c r="K21" s="37"/>
      <c r="L21" s="109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6.95" customHeight="1">
      <c r="A22" s="37"/>
      <c r="B22" s="42"/>
      <c r="C22" s="37"/>
      <c r="D22" s="37"/>
      <c r="E22" s="37"/>
      <c r="F22" s="37"/>
      <c r="G22" s="37"/>
      <c r="H22" s="37"/>
      <c r="I22" s="37"/>
      <c r="J22" s="37"/>
      <c r="K22" s="37"/>
      <c r="L22" s="109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2" customHeight="1">
      <c r="A23" s="37"/>
      <c r="B23" s="42"/>
      <c r="C23" s="37"/>
      <c r="D23" s="108" t="s">
        <v>32</v>
      </c>
      <c r="E23" s="37"/>
      <c r="F23" s="37"/>
      <c r="G23" s="37"/>
      <c r="H23" s="37"/>
      <c r="I23" s="108" t="s">
        <v>26</v>
      </c>
      <c r="J23" s="110" t="s">
        <v>19</v>
      </c>
      <c r="K23" s="37"/>
      <c r="L23" s="109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8" customHeight="1">
      <c r="A24" s="37"/>
      <c r="B24" s="42"/>
      <c r="C24" s="37"/>
      <c r="D24" s="37"/>
      <c r="E24" s="110" t="s">
        <v>22</v>
      </c>
      <c r="F24" s="37"/>
      <c r="G24" s="37"/>
      <c r="H24" s="37"/>
      <c r="I24" s="108" t="s">
        <v>27</v>
      </c>
      <c r="J24" s="110" t="s">
        <v>19</v>
      </c>
      <c r="K24" s="37"/>
      <c r="L24" s="109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6.95" customHeight="1">
      <c r="A25" s="37"/>
      <c r="B25" s="42"/>
      <c r="C25" s="37"/>
      <c r="D25" s="37"/>
      <c r="E25" s="37"/>
      <c r="F25" s="37"/>
      <c r="G25" s="37"/>
      <c r="H25" s="37"/>
      <c r="I25" s="37"/>
      <c r="J25" s="37"/>
      <c r="K25" s="37"/>
      <c r="L25" s="109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2" customHeight="1">
      <c r="A26" s="37"/>
      <c r="B26" s="42"/>
      <c r="C26" s="37"/>
      <c r="D26" s="108" t="s">
        <v>33</v>
      </c>
      <c r="E26" s="37"/>
      <c r="F26" s="37"/>
      <c r="G26" s="37"/>
      <c r="H26" s="37"/>
      <c r="I26" s="37"/>
      <c r="J26" s="37"/>
      <c r="K26" s="37"/>
      <c r="L26" s="109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8" customFormat="1" ht="16.5" customHeight="1">
      <c r="A27" s="112"/>
      <c r="B27" s="113"/>
      <c r="C27" s="112"/>
      <c r="D27" s="112"/>
      <c r="E27" s="394" t="s">
        <v>19</v>
      </c>
      <c r="F27" s="394"/>
      <c r="G27" s="394"/>
      <c r="H27" s="394"/>
      <c r="I27" s="112"/>
      <c r="J27" s="112"/>
      <c r="K27" s="112"/>
      <c r="L27" s="114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</row>
    <row r="28" spans="1:31" s="2" customFormat="1" ht="6.95" customHeight="1">
      <c r="A28" s="37"/>
      <c r="B28" s="42"/>
      <c r="C28" s="37"/>
      <c r="D28" s="37"/>
      <c r="E28" s="37"/>
      <c r="F28" s="37"/>
      <c r="G28" s="37"/>
      <c r="H28" s="37"/>
      <c r="I28" s="37"/>
      <c r="J28" s="37"/>
      <c r="K28" s="37"/>
      <c r="L28" s="109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115"/>
      <c r="E29" s="115"/>
      <c r="F29" s="115"/>
      <c r="G29" s="115"/>
      <c r="H29" s="115"/>
      <c r="I29" s="115"/>
      <c r="J29" s="115"/>
      <c r="K29" s="115"/>
      <c r="L29" s="109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25.35" customHeight="1">
      <c r="A30" s="37"/>
      <c r="B30" s="42"/>
      <c r="C30" s="37"/>
      <c r="D30" s="116" t="s">
        <v>35</v>
      </c>
      <c r="E30" s="37"/>
      <c r="F30" s="37"/>
      <c r="G30" s="37"/>
      <c r="H30" s="37"/>
      <c r="I30" s="37"/>
      <c r="J30" s="117">
        <f>ROUND(J82, 2)</f>
        <v>0</v>
      </c>
      <c r="K30" s="37"/>
      <c r="L30" s="109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15"/>
      <c r="E31" s="115"/>
      <c r="F31" s="115"/>
      <c r="G31" s="115"/>
      <c r="H31" s="115"/>
      <c r="I31" s="115"/>
      <c r="J31" s="115"/>
      <c r="K31" s="115"/>
      <c r="L31" s="109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14.45" customHeight="1">
      <c r="A32" s="37"/>
      <c r="B32" s="42"/>
      <c r="C32" s="37"/>
      <c r="D32" s="37"/>
      <c r="E32" s="37"/>
      <c r="F32" s="118" t="s">
        <v>37</v>
      </c>
      <c r="G32" s="37"/>
      <c r="H32" s="37"/>
      <c r="I32" s="118" t="s">
        <v>36</v>
      </c>
      <c r="J32" s="118" t="s">
        <v>38</v>
      </c>
      <c r="K32" s="37"/>
      <c r="L32" s="109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14.45" customHeight="1">
      <c r="A33" s="37"/>
      <c r="B33" s="42"/>
      <c r="C33" s="37"/>
      <c r="D33" s="119" t="s">
        <v>39</v>
      </c>
      <c r="E33" s="108" t="s">
        <v>40</v>
      </c>
      <c r="F33" s="120">
        <f>ROUND((SUM(BE82:BE192)),  2)</f>
        <v>0</v>
      </c>
      <c r="G33" s="37"/>
      <c r="H33" s="37"/>
      <c r="I33" s="121">
        <v>0.21</v>
      </c>
      <c r="J33" s="120">
        <f>ROUND(((SUM(BE82:BE192))*I33),  2)</f>
        <v>0</v>
      </c>
      <c r="K33" s="37"/>
      <c r="L33" s="109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108" t="s">
        <v>41</v>
      </c>
      <c r="F34" s="120">
        <f>ROUND((SUM(BF82:BF192)),  2)</f>
        <v>0</v>
      </c>
      <c r="G34" s="37"/>
      <c r="H34" s="37"/>
      <c r="I34" s="121">
        <v>0.15</v>
      </c>
      <c r="J34" s="120">
        <f>ROUND(((SUM(BF82:BF192))*I34),  2)</f>
        <v>0</v>
      </c>
      <c r="K34" s="37"/>
      <c r="L34" s="109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hidden="1" customHeight="1">
      <c r="A35" s="37"/>
      <c r="B35" s="42"/>
      <c r="C35" s="37"/>
      <c r="D35" s="37"/>
      <c r="E35" s="108" t="s">
        <v>42</v>
      </c>
      <c r="F35" s="120">
        <f>ROUND((SUM(BG82:BG192)),  2)</f>
        <v>0</v>
      </c>
      <c r="G35" s="37"/>
      <c r="H35" s="37"/>
      <c r="I35" s="121">
        <v>0.21</v>
      </c>
      <c r="J35" s="120">
        <f>0</f>
        <v>0</v>
      </c>
      <c r="K35" s="37"/>
      <c r="L35" s="109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hidden="1" customHeight="1">
      <c r="A36" s="37"/>
      <c r="B36" s="42"/>
      <c r="C36" s="37"/>
      <c r="D36" s="37"/>
      <c r="E36" s="108" t="s">
        <v>43</v>
      </c>
      <c r="F36" s="120">
        <f>ROUND((SUM(BH82:BH192)),  2)</f>
        <v>0</v>
      </c>
      <c r="G36" s="37"/>
      <c r="H36" s="37"/>
      <c r="I36" s="121">
        <v>0.15</v>
      </c>
      <c r="J36" s="120">
        <f>0</f>
        <v>0</v>
      </c>
      <c r="K36" s="37"/>
      <c r="L36" s="109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08" t="s">
        <v>44</v>
      </c>
      <c r="F37" s="120">
        <f>ROUND((SUM(BI82:BI192)),  2)</f>
        <v>0</v>
      </c>
      <c r="G37" s="37"/>
      <c r="H37" s="37"/>
      <c r="I37" s="121">
        <v>0</v>
      </c>
      <c r="J37" s="120">
        <f>0</f>
        <v>0</v>
      </c>
      <c r="K37" s="37"/>
      <c r="L37" s="109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6.95" customHeight="1">
      <c r="A38" s="37"/>
      <c r="B38" s="42"/>
      <c r="C38" s="37"/>
      <c r="D38" s="37"/>
      <c r="E38" s="37"/>
      <c r="F38" s="37"/>
      <c r="G38" s="37"/>
      <c r="H38" s="37"/>
      <c r="I38" s="37"/>
      <c r="J38" s="37"/>
      <c r="K38" s="37"/>
      <c r="L38" s="109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25.35" customHeight="1">
      <c r="A39" s="37"/>
      <c r="B39" s="42"/>
      <c r="C39" s="122"/>
      <c r="D39" s="123" t="s">
        <v>45</v>
      </c>
      <c r="E39" s="124"/>
      <c r="F39" s="124"/>
      <c r="G39" s="125" t="s">
        <v>46</v>
      </c>
      <c r="H39" s="126" t="s">
        <v>47</v>
      </c>
      <c r="I39" s="124"/>
      <c r="J39" s="127">
        <f>SUM(J30:J37)</f>
        <v>0</v>
      </c>
      <c r="K39" s="128"/>
      <c r="L39" s="109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customHeight="1">
      <c r="A40" s="37"/>
      <c r="B40" s="129"/>
      <c r="C40" s="130"/>
      <c r="D40" s="130"/>
      <c r="E40" s="130"/>
      <c r="F40" s="130"/>
      <c r="G40" s="130"/>
      <c r="H40" s="130"/>
      <c r="I40" s="130"/>
      <c r="J40" s="130"/>
      <c r="K40" s="130"/>
      <c r="L40" s="109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4" spans="1:31" s="2" customFormat="1" ht="6.95" customHeight="1">
      <c r="A44" s="37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09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5" spans="1:31" s="2" customFormat="1" ht="24.95" customHeight="1">
      <c r="A45" s="37"/>
      <c r="B45" s="38"/>
      <c r="C45" s="26" t="s">
        <v>123</v>
      </c>
      <c r="D45" s="39"/>
      <c r="E45" s="39"/>
      <c r="F45" s="39"/>
      <c r="G45" s="39"/>
      <c r="H45" s="39"/>
      <c r="I45" s="39"/>
      <c r="J45" s="39"/>
      <c r="K45" s="39"/>
      <c r="L45" s="109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</row>
    <row r="46" spans="1:31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109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12" customHeight="1">
      <c r="A47" s="37"/>
      <c r="B47" s="38"/>
      <c r="C47" s="32" t="s">
        <v>16</v>
      </c>
      <c r="D47" s="39"/>
      <c r="E47" s="39"/>
      <c r="F47" s="39"/>
      <c r="G47" s="39"/>
      <c r="H47" s="39"/>
      <c r="I47" s="39"/>
      <c r="J47" s="39"/>
      <c r="K47" s="39"/>
      <c r="L47" s="109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16.5" customHeight="1">
      <c r="A48" s="37"/>
      <c r="B48" s="38"/>
      <c r="C48" s="39"/>
      <c r="D48" s="39"/>
      <c r="E48" s="395" t="str">
        <f>E7</f>
        <v>Rekonstrukce hřiště SOŠ Třešť_1</v>
      </c>
      <c r="F48" s="396"/>
      <c r="G48" s="396"/>
      <c r="H48" s="396"/>
      <c r="I48" s="39"/>
      <c r="J48" s="39"/>
      <c r="K48" s="39"/>
      <c r="L48" s="109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121</v>
      </c>
      <c r="D49" s="39"/>
      <c r="E49" s="39"/>
      <c r="F49" s="39"/>
      <c r="G49" s="39"/>
      <c r="H49" s="39"/>
      <c r="I49" s="39"/>
      <c r="J49" s="39"/>
      <c r="K49" s="39"/>
      <c r="L49" s="109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352" t="str">
        <f>E9</f>
        <v>SA-001 - SO 001 - Bourání</v>
      </c>
      <c r="F50" s="397"/>
      <c r="G50" s="397"/>
      <c r="H50" s="397"/>
      <c r="I50" s="39"/>
      <c r="J50" s="39"/>
      <c r="K50" s="39"/>
      <c r="L50" s="109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2" customFormat="1" ht="6.95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109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47" s="2" customFormat="1" ht="12" customHeight="1">
      <c r="A52" s="37"/>
      <c r="B52" s="38"/>
      <c r="C52" s="32" t="s">
        <v>21</v>
      </c>
      <c r="D52" s="39"/>
      <c r="E52" s="39"/>
      <c r="F52" s="30" t="str">
        <f>F12</f>
        <v xml:space="preserve"> </v>
      </c>
      <c r="G52" s="39"/>
      <c r="H52" s="39"/>
      <c r="I52" s="32" t="s">
        <v>23</v>
      </c>
      <c r="J52" s="62" t="str">
        <f>IF(J12="","",J12)</f>
        <v>8. 11. 2025</v>
      </c>
      <c r="K52" s="39"/>
      <c r="L52" s="109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6.95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109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5.2" customHeight="1">
      <c r="A54" s="37"/>
      <c r="B54" s="38"/>
      <c r="C54" s="32" t="s">
        <v>25</v>
      </c>
      <c r="D54" s="39"/>
      <c r="E54" s="39"/>
      <c r="F54" s="30" t="str">
        <f>E15</f>
        <v xml:space="preserve"> </v>
      </c>
      <c r="G54" s="39"/>
      <c r="H54" s="39"/>
      <c r="I54" s="32" t="s">
        <v>30</v>
      </c>
      <c r="J54" s="35" t="str">
        <f>E21</f>
        <v xml:space="preserve"> </v>
      </c>
      <c r="K54" s="39"/>
      <c r="L54" s="109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15.2" customHeight="1">
      <c r="A55" s="37"/>
      <c r="B55" s="38"/>
      <c r="C55" s="32" t="s">
        <v>28</v>
      </c>
      <c r="D55" s="39"/>
      <c r="E55" s="39"/>
      <c r="F55" s="30" t="str">
        <f>IF(E18="","",E18)</f>
        <v>Vyplň údaj</v>
      </c>
      <c r="G55" s="39"/>
      <c r="H55" s="39"/>
      <c r="I55" s="32" t="s">
        <v>32</v>
      </c>
      <c r="J55" s="35" t="str">
        <f>E24</f>
        <v xml:space="preserve"> </v>
      </c>
      <c r="K55" s="39"/>
      <c r="L55" s="109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0.35" customHeight="1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109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29.25" customHeight="1">
      <c r="A57" s="37"/>
      <c r="B57" s="38"/>
      <c r="C57" s="133" t="s">
        <v>124</v>
      </c>
      <c r="D57" s="134"/>
      <c r="E57" s="134"/>
      <c r="F57" s="134"/>
      <c r="G57" s="134"/>
      <c r="H57" s="134"/>
      <c r="I57" s="134"/>
      <c r="J57" s="135" t="s">
        <v>125</v>
      </c>
      <c r="K57" s="134"/>
      <c r="L57" s="109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0.35" customHeight="1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109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22.9" customHeight="1">
      <c r="A59" s="37"/>
      <c r="B59" s="38"/>
      <c r="C59" s="136" t="s">
        <v>67</v>
      </c>
      <c r="D59" s="39"/>
      <c r="E59" s="39"/>
      <c r="F59" s="39"/>
      <c r="G59" s="39"/>
      <c r="H59" s="39"/>
      <c r="I59" s="39"/>
      <c r="J59" s="80">
        <f>J82</f>
        <v>0</v>
      </c>
      <c r="K59" s="39"/>
      <c r="L59" s="109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U59" s="20" t="s">
        <v>126</v>
      </c>
    </row>
    <row r="60" spans="1:47" s="9" customFormat="1" ht="24.95" customHeight="1">
      <c r="B60" s="137"/>
      <c r="C60" s="138"/>
      <c r="D60" s="139" t="s">
        <v>215</v>
      </c>
      <c r="E60" s="140"/>
      <c r="F60" s="140"/>
      <c r="G60" s="140"/>
      <c r="H60" s="140"/>
      <c r="I60" s="140"/>
      <c r="J60" s="141">
        <f>J83</f>
        <v>0</v>
      </c>
      <c r="K60" s="138"/>
      <c r="L60" s="142"/>
    </row>
    <row r="61" spans="1:47" s="12" customFormat="1" ht="19.899999999999999" customHeight="1">
      <c r="B61" s="192"/>
      <c r="C61" s="193"/>
      <c r="D61" s="194" t="s">
        <v>216</v>
      </c>
      <c r="E61" s="195"/>
      <c r="F61" s="195"/>
      <c r="G61" s="195"/>
      <c r="H61" s="195"/>
      <c r="I61" s="195"/>
      <c r="J61" s="196">
        <f>J84</f>
        <v>0</v>
      </c>
      <c r="K61" s="193"/>
      <c r="L61" s="197"/>
    </row>
    <row r="62" spans="1:47" s="12" customFormat="1" ht="19.899999999999999" customHeight="1">
      <c r="B62" s="192"/>
      <c r="C62" s="193"/>
      <c r="D62" s="194" t="s">
        <v>217</v>
      </c>
      <c r="E62" s="195"/>
      <c r="F62" s="195"/>
      <c r="G62" s="195"/>
      <c r="H62" s="195"/>
      <c r="I62" s="195"/>
      <c r="J62" s="196">
        <f>J109</f>
        <v>0</v>
      </c>
      <c r="K62" s="193"/>
      <c r="L62" s="197"/>
    </row>
    <row r="63" spans="1:47" s="2" customFormat="1" ht="21.75" customHeight="1">
      <c r="A63" s="37"/>
      <c r="B63" s="38"/>
      <c r="C63" s="39"/>
      <c r="D63" s="39"/>
      <c r="E63" s="39"/>
      <c r="F63" s="39"/>
      <c r="G63" s="39"/>
      <c r="H63" s="39"/>
      <c r="I63" s="39"/>
      <c r="J63" s="39"/>
      <c r="K63" s="39"/>
      <c r="L63" s="109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</row>
    <row r="64" spans="1:47" s="2" customFormat="1" ht="6.95" customHeight="1">
      <c r="A64" s="37"/>
      <c r="B64" s="50"/>
      <c r="C64" s="51"/>
      <c r="D64" s="51"/>
      <c r="E64" s="51"/>
      <c r="F64" s="51"/>
      <c r="G64" s="51"/>
      <c r="H64" s="51"/>
      <c r="I64" s="51"/>
      <c r="J64" s="51"/>
      <c r="K64" s="51"/>
      <c r="L64" s="109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</row>
    <row r="68" spans="1:31" s="2" customFormat="1" ht="6.95" customHeight="1">
      <c r="A68" s="37"/>
      <c r="B68" s="52"/>
      <c r="C68" s="53"/>
      <c r="D68" s="53"/>
      <c r="E68" s="53"/>
      <c r="F68" s="53"/>
      <c r="G68" s="53"/>
      <c r="H68" s="53"/>
      <c r="I68" s="53"/>
      <c r="J68" s="53"/>
      <c r="K68" s="53"/>
      <c r="L68" s="109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</row>
    <row r="69" spans="1:31" s="2" customFormat="1" ht="24.95" customHeight="1">
      <c r="A69" s="37"/>
      <c r="B69" s="38"/>
      <c r="C69" s="26" t="s">
        <v>128</v>
      </c>
      <c r="D69" s="39"/>
      <c r="E69" s="39"/>
      <c r="F69" s="39"/>
      <c r="G69" s="39"/>
      <c r="H69" s="39"/>
      <c r="I69" s="39"/>
      <c r="J69" s="39"/>
      <c r="K69" s="39"/>
      <c r="L69" s="109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</row>
    <row r="70" spans="1:31" s="2" customFormat="1" ht="6.95" customHeight="1">
      <c r="A70" s="37"/>
      <c r="B70" s="38"/>
      <c r="C70" s="39"/>
      <c r="D70" s="39"/>
      <c r="E70" s="39"/>
      <c r="F70" s="39"/>
      <c r="G70" s="39"/>
      <c r="H70" s="39"/>
      <c r="I70" s="39"/>
      <c r="J70" s="39"/>
      <c r="K70" s="39"/>
      <c r="L70" s="109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</row>
    <row r="71" spans="1:31" s="2" customFormat="1" ht="12" customHeight="1">
      <c r="A71" s="37"/>
      <c r="B71" s="38"/>
      <c r="C71" s="32" t="s">
        <v>16</v>
      </c>
      <c r="D71" s="39"/>
      <c r="E71" s="39"/>
      <c r="F71" s="39"/>
      <c r="G71" s="39"/>
      <c r="H71" s="39"/>
      <c r="I71" s="39"/>
      <c r="J71" s="39"/>
      <c r="K71" s="39"/>
      <c r="L71" s="109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</row>
    <row r="72" spans="1:31" s="2" customFormat="1" ht="16.5" customHeight="1">
      <c r="A72" s="37"/>
      <c r="B72" s="38"/>
      <c r="C72" s="39"/>
      <c r="D72" s="39"/>
      <c r="E72" s="395" t="str">
        <f>E7</f>
        <v>Rekonstrukce hřiště SOŠ Třešť_1</v>
      </c>
      <c r="F72" s="396"/>
      <c r="G72" s="396"/>
      <c r="H72" s="396"/>
      <c r="I72" s="39"/>
      <c r="J72" s="39"/>
      <c r="K72" s="39"/>
      <c r="L72" s="109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</row>
    <row r="73" spans="1:31" s="2" customFormat="1" ht="12" customHeight="1">
      <c r="A73" s="37"/>
      <c r="B73" s="38"/>
      <c r="C73" s="32" t="s">
        <v>121</v>
      </c>
      <c r="D73" s="39"/>
      <c r="E73" s="39"/>
      <c r="F73" s="39"/>
      <c r="G73" s="39"/>
      <c r="H73" s="39"/>
      <c r="I73" s="39"/>
      <c r="J73" s="39"/>
      <c r="K73" s="39"/>
      <c r="L73" s="109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</row>
    <row r="74" spans="1:31" s="2" customFormat="1" ht="16.5" customHeight="1">
      <c r="A74" s="37"/>
      <c r="B74" s="38"/>
      <c r="C74" s="39"/>
      <c r="D74" s="39"/>
      <c r="E74" s="352" t="str">
        <f>E9</f>
        <v>SA-001 - SO 001 - Bourání</v>
      </c>
      <c r="F74" s="397"/>
      <c r="G74" s="397"/>
      <c r="H74" s="397"/>
      <c r="I74" s="39"/>
      <c r="J74" s="39"/>
      <c r="K74" s="39"/>
      <c r="L74" s="109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</row>
    <row r="75" spans="1:31" s="2" customFormat="1" ht="6.95" customHeight="1">
      <c r="A75" s="37"/>
      <c r="B75" s="38"/>
      <c r="C75" s="39"/>
      <c r="D75" s="39"/>
      <c r="E75" s="39"/>
      <c r="F75" s="39"/>
      <c r="G75" s="39"/>
      <c r="H75" s="39"/>
      <c r="I75" s="39"/>
      <c r="J75" s="39"/>
      <c r="K75" s="39"/>
      <c r="L75" s="109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</row>
    <row r="76" spans="1:31" s="2" customFormat="1" ht="12" customHeight="1">
      <c r="A76" s="37"/>
      <c r="B76" s="38"/>
      <c r="C76" s="32" t="s">
        <v>21</v>
      </c>
      <c r="D76" s="39"/>
      <c r="E76" s="39"/>
      <c r="F76" s="30" t="str">
        <f>F12</f>
        <v xml:space="preserve"> </v>
      </c>
      <c r="G76" s="39"/>
      <c r="H76" s="39"/>
      <c r="I76" s="32" t="s">
        <v>23</v>
      </c>
      <c r="J76" s="62" t="str">
        <f>IF(J12="","",J12)</f>
        <v>8. 11. 2025</v>
      </c>
      <c r="K76" s="39"/>
      <c r="L76" s="109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pans="1:31" s="2" customFormat="1" ht="6.95" customHeight="1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109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31" s="2" customFormat="1" ht="15.2" customHeight="1">
      <c r="A78" s="37"/>
      <c r="B78" s="38"/>
      <c r="C78" s="32" t="s">
        <v>25</v>
      </c>
      <c r="D78" s="39"/>
      <c r="E78" s="39"/>
      <c r="F78" s="30" t="str">
        <f>E15</f>
        <v xml:space="preserve"> </v>
      </c>
      <c r="G78" s="39"/>
      <c r="H78" s="39"/>
      <c r="I78" s="32" t="s">
        <v>30</v>
      </c>
      <c r="J78" s="35" t="str">
        <f>E21</f>
        <v xml:space="preserve"> </v>
      </c>
      <c r="K78" s="39"/>
      <c r="L78" s="109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31" s="2" customFormat="1" ht="15.2" customHeight="1">
      <c r="A79" s="37"/>
      <c r="B79" s="38"/>
      <c r="C79" s="32" t="s">
        <v>28</v>
      </c>
      <c r="D79" s="39"/>
      <c r="E79" s="39"/>
      <c r="F79" s="30" t="str">
        <f>IF(E18="","",E18)</f>
        <v>Vyplň údaj</v>
      </c>
      <c r="G79" s="39"/>
      <c r="H79" s="39"/>
      <c r="I79" s="32" t="s">
        <v>32</v>
      </c>
      <c r="J79" s="35" t="str">
        <f>E24</f>
        <v xml:space="preserve"> </v>
      </c>
      <c r="K79" s="39"/>
      <c r="L79" s="109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</row>
    <row r="80" spans="1:31" s="2" customFormat="1" ht="10.35" customHeight="1">
      <c r="A80" s="37"/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109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65" s="10" customFormat="1" ht="29.25" customHeight="1">
      <c r="A81" s="143"/>
      <c r="B81" s="144"/>
      <c r="C81" s="145" t="s">
        <v>129</v>
      </c>
      <c r="D81" s="146" t="s">
        <v>54</v>
      </c>
      <c r="E81" s="146" t="s">
        <v>50</v>
      </c>
      <c r="F81" s="146" t="s">
        <v>51</v>
      </c>
      <c r="G81" s="146" t="s">
        <v>130</v>
      </c>
      <c r="H81" s="146" t="s">
        <v>131</v>
      </c>
      <c r="I81" s="146" t="s">
        <v>132</v>
      </c>
      <c r="J81" s="146" t="s">
        <v>125</v>
      </c>
      <c r="K81" s="147" t="s">
        <v>133</v>
      </c>
      <c r="L81" s="148"/>
      <c r="M81" s="71" t="s">
        <v>19</v>
      </c>
      <c r="N81" s="72" t="s">
        <v>39</v>
      </c>
      <c r="O81" s="72" t="s">
        <v>134</v>
      </c>
      <c r="P81" s="72" t="s">
        <v>135</v>
      </c>
      <c r="Q81" s="72" t="s">
        <v>136</v>
      </c>
      <c r="R81" s="72" t="s">
        <v>137</v>
      </c>
      <c r="S81" s="72" t="s">
        <v>138</v>
      </c>
      <c r="T81" s="73" t="s">
        <v>139</v>
      </c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65" s="2" customFormat="1" ht="22.9" customHeight="1">
      <c r="A82" s="37"/>
      <c r="B82" s="38"/>
      <c r="C82" s="78" t="s">
        <v>140</v>
      </c>
      <c r="D82" s="39"/>
      <c r="E82" s="39"/>
      <c r="F82" s="39"/>
      <c r="G82" s="39"/>
      <c r="H82" s="39"/>
      <c r="I82" s="39"/>
      <c r="J82" s="149">
        <f>BK82</f>
        <v>0</v>
      </c>
      <c r="K82" s="39"/>
      <c r="L82" s="42"/>
      <c r="M82" s="74"/>
      <c r="N82" s="150"/>
      <c r="O82" s="75"/>
      <c r="P82" s="151">
        <f>P83</f>
        <v>0</v>
      </c>
      <c r="Q82" s="75"/>
      <c r="R82" s="151">
        <f>R83</f>
        <v>0</v>
      </c>
      <c r="S82" s="75"/>
      <c r="T82" s="152">
        <f>T83</f>
        <v>921.49212000000011</v>
      </c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T82" s="20" t="s">
        <v>68</v>
      </c>
      <c r="AU82" s="20" t="s">
        <v>126</v>
      </c>
      <c r="BK82" s="153">
        <f>BK83</f>
        <v>0</v>
      </c>
    </row>
    <row r="83" spans="1:65" s="11" customFormat="1" ht="25.9" customHeight="1">
      <c r="B83" s="154"/>
      <c r="C83" s="155"/>
      <c r="D83" s="156" t="s">
        <v>68</v>
      </c>
      <c r="E83" s="157" t="s">
        <v>218</v>
      </c>
      <c r="F83" s="157" t="s">
        <v>219</v>
      </c>
      <c r="G83" s="155"/>
      <c r="H83" s="155"/>
      <c r="I83" s="158"/>
      <c r="J83" s="159">
        <f>BK83</f>
        <v>0</v>
      </c>
      <c r="K83" s="155"/>
      <c r="L83" s="160"/>
      <c r="M83" s="161"/>
      <c r="N83" s="162"/>
      <c r="O83" s="162"/>
      <c r="P83" s="163">
        <f>P84+P109</f>
        <v>0</v>
      </c>
      <c r="Q83" s="162"/>
      <c r="R83" s="163">
        <f>R84+R109</f>
        <v>0</v>
      </c>
      <c r="S83" s="162"/>
      <c r="T83" s="164">
        <f>T84+T109</f>
        <v>921.49212000000011</v>
      </c>
      <c r="AR83" s="165" t="s">
        <v>77</v>
      </c>
      <c r="AT83" s="166" t="s">
        <v>68</v>
      </c>
      <c r="AU83" s="166" t="s">
        <v>69</v>
      </c>
      <c r="AY83" s="165" t="s">
        <v>144</v>
      </c>
      <c r="BK83" s="167">
        <f>BK84+BK109</f>
        <v>0</v>
      </c>
    </row>
    <row r="84" spans="1:65" s="11" customFormat="1" ht="22.9" customHeight="1">
      <c r="B84" s="154"/>
      <c r="C84" s="155"/>
      <c r="D84" s="156" t="s">
        <v>68</v>
      </c>
      <c r="E84" s="198" t="s">
        <v>77</v>
      </c>
      <c r="F84" s="198" t="s">
        <v>220</v>
      </c>
      <c r="G84" s="155"/>
      <c r="H84" s="155"/>
      <c r="I84" s="158"/>
      <c r="J84" s="199">
        <f>BK84</f>
        <v>0</v>
      </c>
      <c r="K84" s="155"/>
      <c r="L84" s="160"/>
      <c r="M84" s="161"/>
      <c r="N84" s="162"/>
      <c r="O84" s="162"/>
      <c r="P84" s="163">
        <f>SUM(P85:P108)</f>
        <v>0</v>
      </c>
      <c r="Q84" s="162"/>
      <c r="R84" s="163">
        <f>SUM(R85:R108)</f>
        <v>0</v>
      </c>
      <c r="S84" s="162"/>
      <c r="T84" s="164">
        <f>SUM(T85:T108)</f>
        <v>0</v>
      </c>
      <c r="AR84" s="165" t="s">
        <v>77</v>
      </c>
      <c r="AT84" s="166" t="s">
        <v>68</v>
      </c>
      <c r="AU84" s="166" t="s">
        <v>77</v>
      </c>
      <c r="AY84" s="165" t="s">
        <v>144</v>
      </c>
      <c r="BK84" s="167">
        <f>SUM(BK85:BK108)</f>
        <v>0</v>
      </c>
    </row>
    <row r="85" spans="1:65" s="2" customFormat="1" ht="44.25" customHeight="1">
      <c r="A85" s="37"/>
      <c r="B85" s="38"/>
      <c r="C85" s="168" t="s">
        <v>77</v>
      </c>
      <c r="D85" s="168" t="s">
        <v>145</v>
      </c>
      <c r="E85" s="169" t="s">
        <v>221</v>
      </c>
      <c r="F85" s="170" t="s">
        <v>222</v>
      </c>
      <c r="G85" s="171" t="s">
        <v>223</v>
      </c>
      <c r="H85" s="172">
        <v>522.62900000000002</v>
      </c>
      <c r="I85" s="173"/>
      <c r="J85" s="174">
        <f>ROUND(I85*H85,2)</f>
        <v>0</v>
      </c>
      <c r="K85" s="170" t="s">
        <v>157</v>
      </c>
      <c r="L85" s="42"/>
      <c r="M85" s="175" t="s">
        <v>19</v>
      </c>
      <c r="N85" s="176" t="s">
        <v>40</v>
      </c>
      <c r="O85" s="67"/>
      <c r="P85" s="177">
        <f>O85*H85</f>
        <v>0</v>
      </c>
      <c r="Q85" s="177">
        <v>0</v>
      </c>
      <c r="R85" s="177">
        <f>Q85*H85</f>
        <v>0</v>
      </c>
      <c r="S85" s="177">
        <v>0</v>
      </c>
      <c r="T85" s="178">
        <f>S85*H85</f>
        <v>0</v>
      </c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R85" s="179" t="s">
        <v>165</v>
      </c>
      <c r="AT85" s="179" t="s">
        <v>145</v>
      </c>
      <c r="AU85" s="179" t="s">
        <v>79</v>
      </c>
      <c r="AY85" s="20" t="s">
        <v>144</v>
      </c>
      <c r="BE85" s="180">
        <f>IF(N85="základní",J85,0)</f>
        <v>0</v>
      </c>
      <c r="BF85" s="180">
        <f>IF(N85="snížená",J85,0)</f>
        <v>0</v>
      </c>
      <c r="BG85" s="180">
        <f>IF(N85="zákl. přenesená",J85,0)</f>
        <v>0</v>
      </c>
      <c r="BH85" s="180">
        <f>IF(N85="sníž. přenesená",J85,0)</f>
        <v>0</v>
      </c>
      <c r="BI85" s="180">
        <f>IF(N85="nulová",J85,0)</f>
        <v>0</v>
      </c>
      <c r="BJ85" s="20" t="s">
        <v>77</v>
      </c>
      <c r="BK85" s="180">
        <f>ROUND(I85*H85,2)</f>
        <v>0</v>
      </c>
      <c r="BL85" s="20" t="s">
        <v>165</v>
      </c>
      <c r="BM85" s="179" t="s">
        <v>224</v>
      </c>
    </row>
    <row r="86" spans="1:65" s="2" customFormat="1" ht="29.25">
      <c r="A86" s="37"/>
      <c r="B86" s="38"/>
      <c r="C86" s="39"/>
      <c r="D86" s="181" t="s">
        <v>152</v>
      </c>
      <c r="E86" s="39"/>
      <c r="F86" s="182" t="s">
        <v>222</v>
      </c>
      <c r="G86" s="39"/>
      <c r="H86" s="39"/>
      <c r="I86" s="183"/>
      <c r="J86" s="39"/>
      <c r="K86" s="39"/>
      <c r="L86" s="42"/>
      <c r="M86" s="184"/>
      <c r="N86" s="185"/>
      <c r="O86" s="67"/>
      <c r="P86" s="67"/>
      <c r="Q86" s="67"/>
      <c r="R86" s="67"/>
      <c r="S86" s="67"/>
      <c r="T86" s="68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T86" s="20" t="s">
        <v>152</v>
      </c>
      <c r="AU86" s="20" t="s">
        <v>79</v>
      </c>
    </row>
    <row r="87" spans="1:65" s="2" customFormat="1" ht="11.25">
      <c r="A87" s="37"/>
      <c r="B87" s="38"/>
      <c r="C87" s="39"/>
      <c r="D87" s="186" t="s">
        <v>153</v>
      </c>
      <c r="E87" s="39"/>
      <c r="F87" s="187" t="s">
        <v>225</v>
      </c>
      <c r="G87" s="39"/>
      <c r="H87" s="39"/>
      <c r="I87" s="183"/>
      <c r="J87" s="39"/>
      <c r="K87" s="39"/>
      <c r="L87" s="42"/>
      <c r="M87" s="184"/>
      <c r="N87" s="185"/>
      <c r="O87" s="67"/>
      <c r="P87" s="67"/>
      <c r="Q87" s="67"/>
      <c r="R87" s="67"/>
      <c r="S87" s="67"/>
      <c r="T87" s="68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T87" s="20" t="s">
        <v>153</v>
      </c>
      <c r="AU87" s="20" t="s">
        <v>79</v>
      </c>
    </row>
    <row r="88" spans="1:65" s="13" customFormat="1" ht="11.25">
      <c r="B88" s="200"/>
      <c r="C88" s="201"/>
      <c r="D88" s="181" t="s">
        <v>226</v>
      </c>
      <c r="E88" s="202" t="s">
        <v>19</v>
      </c>
      <c r="F88" s="203" t="s">
        <v>227</v>
      </c>
      <c r="G88" s="201"/>
      <c r="H88" s="202" t="s">
        <v>19</v>
      </c>
      <c r="I88" s="204"/>
      <c r="J88" s="201"/>
      <c r="K88" s="201"/>
      <c r="L88" s="205"/>
      <c r="M88" s="206"/>
      <c r="N88" s="207"/>
      <c r="O88" s="207"/>
      <c r="P88" s="207"/>
      <c r="Q88" s="207"/>
      <c r="R88" s="207"/>
      <c r="S88" s="207"/>
      <c r="T88" s="208"/>
      <c r="AT88" s="209" t="s">
        <v>226</v>
      </c>
      <c r="AU88" s="209" t="s">
        <v>79</v>
      </c>
      <c r="AV88" s="13" t="s">
        <v>77</v>
      </c>
      <c r="AW88" s="13" t="s">
        <v>31</v>
      </c>
      <c r="AX88" s="13" t="s">
        <v>69</v>
      </c>
      <c r="AY88" s="209" t="s">
        <v>144</v>
      </c>
    </row>
    <row r="89" spans="1:65" s="14" customFormat="1" ht="11.25">
      <c r="B89" s="210"/>
      <c r="C89" s="211"/>
      <c r="D89" s="181" t="s">
        <v>226</v>
      </c>
      <c r="E89" s="212" t="s">
        <v>19</v>
      </c>
      <c r="F89" s="213" t="s">
        <v>228</v>
      </c>
      <c r="G89" s="211"/>
      <c r="H89" s="214">
        <v>191.74799999999999</v>
      </c>
      <c r="I89" s="215"/>
      <c r="J89" s="211"/>
      <c r="K89" s="211"/>
      <c r="L89" s="216"/>
      <c r="M89" s="217"/>
      <c r="N89" s="218"/>
      <c r="O89" s="218"/>
      <c r="P89" s="218"/>
      <c r="Q89" s="218"/>
      <c r="R89" s="218"/>
      <c r="S89" s="218"/>
      <c r="T89" s="219"/>
      <c r="AT89" s="220" t="s">
        <v>226</v>
      </c>
      <c r="AU89" s="220" t="s">
        <v>79</v>
      </c>
      <c r="AV89" s="14" t="s">
        <v>79</v>
      </c>
      <c r="AW89" s="14" t="s">
        <v>31</v>
      </c>
      <c r="AX89" s="14" t="s">
        <v>69</v>
      </c>
      <c r="AY89" s="220" t="s">
        <v>144</v>
      </c>
    </row>
    <row r="90" spans="1:65" s="13" customFormat="1" ht="11.25">
      <c r="B90" s="200"/>
      <c r="C90" s="201"/>
      <c r="D90" s="181" t="s">
        <v>226</v>
      </c>
      <c r="E90" s="202" t="s">
        <v>19</v>
      </c>
      <c r="F90" s="203" t="s">
        <v>229</v>
      </c>
      <c r="G90" s="201"/>
      <c r="H90" s="202" t="s">
        <v>19</v>
      </c>
      <c r="I90" s="204"/>
      <c r="J90" s="201"/>
      <c r="K90" s="201"/>
      <c r="L90" s="205"/>
      <c r="M90" s="206"/>
      <c r="N90" s="207"/>
      <c r="O90" s="207"/>
      <c r="P90" s="207"/>
      <c r="Q90" s="207"/>
      <c r="R90" s="207"/>
      <c r="S90" s="207"/>
      <c r="T90" s="208"/>
      <c r="AT90" s="209" t="s">
        <v>226</v>
      </c>
      <c r="AU90" s="209" t="s">
        <v>79</v>
      </c>
      <c r="AV90" s="13" t="s">
        <v>77</v>
      </c>
      <c r="AW90" s="13" t="s">
        <v>31</v>
      </c>
      <c r="AX90" s="13" t="s">
        <v>69</v>
      </c>
      <c r="AY90" s="209" t="s">
        <v>144</v>
      </c>
    </row>
    <row r="91" spans="1:65" s="14" customFormat="1" ht="11.25">
      <c r="B91" s="210"/>
      <c r="C91" s="211"/>
      <c r="D91" s="181" t="s">
        <v>226</v>
      </c>
      <c r="E91" s="212" t="s">
        <v>19</v>
      </c>
      <c r="F91" s="213" t="s">
        <v>230</v>
      </c>
      <c r="G91" s="211"/>
      <c r="H91" s="214">
        <v>330.88099999999997</v>
      </c>
      <c r="I91" s="215"/>
      <c r="J91" s="211"/>
      <c r="K91" s="211"/>
      <c r="L91" s="216"/>
      <c r="M91" s="217"/>
      <c r="N91" s="218"/>
      <c r="O91" s="218"/>
      <c r="P91" s="218"/>
      <c r="Q91" s="218"/>
      <c r="R91" s="218"/>
      <c r="S91" s="218"/>
      <c r="T91" s="219"/>
      <c r="AT91" s="220" t="s">
        <v>226</v>
      </c>
      <c r="AU91" s="220" t="s">
        <v>79</v>
      </c>
      <c r="AV91" s="14" t="s">
        <v>79</v>
      </c>
      <c r="AW91" s="14" t="s">
        <v>31</v>
      </c>
      <c r="AX91" s="14" t="s">
        <v>69</v>
      </c>
      <c r="AY91" s="220" t="s">
        <v>144</v>
      </c>
    </row>
    <row r="92" spans="1:65" s="15" customFormat="1" ht="11.25">
      <c r="B92" s="221"/>
      <c r="C92" s="222"/>
      <c r="D92" s="181" t="s">
        <v>226</v>
      </c>
      <c r="E92" s="223" t="s">
        <v>19</v>
      </c>
      <c r="F92" s="224" t="s">
        <v>231</v>
      </c>
      <c r="G92" s="222"/>
      <c r="H92" s="225">
        <v>522.62899999999991</v>
      </c>
      <c r="I92" s="226"/>
      <c r="J92" s="222"/>
      <c r="K92" s="222"/>
      <c r="L92" s="227"/>
      <c r="M92" s="228"/>
      <c r="N92" s="229"/>
      <c r="O92" s="229"/>
      <c r="P92" s="229"/>
      <c r="Q92" s="229"/>
      <c r="R92" s="229"/>
      <c r="S92" s="229"/>
      <c r="T92" s="230"/>
      <c r="AT92" s="231" t="s">
        <v>226</v>
      </c>
      <c r="AU92" s="231" t="s">
        <v>79</v>
      </c>
      <c r="AV92" s="15" t="s">
        <v>165</v>
      </c>
      <c r="AW92" s="15" t="s">
        <v>31</v>
      </c>
      <c r="AX92" s="15" t="s">
        <v>77</v>
      </c>
      <c r="AY92" s="231" t="s">
        <v>144</v>
      </c>
    </row>
    <row r="93" spans="1:65" s="2" customFormat="1" ht="62.65" customHeight="1">
      <c r="A93" s="37"/>
      <c r="B93" s="38"/>
      <c r="C93" s="168" t="s">
        <v>79</v>
      </c>
      <c r="D93" s="168" t="s">
        <v>145</v>
      </c>
      <c r="E93" s="169" t="s">
        <v>232</v>
      </c>
      <c r="F93" s="170" t="s">
        <v>233</v>
      </c>
      <c r="G93" s="171" t="s">
        <v>223</v>
      </c>
      <c r="H93" s="172">
        <v>522.62900000000002</v>
      </c>
      <c r="I93" s="173"/>
      <c r="J93" s="174">
        <f>ROUND(I93*H93,2)</f>
        <v>0</v>
      </c>
      <c r="K93" s="170" t="s">
        <v>157</v>
      </c>
      <c r="L93" s="42"/>
      <c r="M93" s="175" t="s">
        <v>19</v>
      </c>
      <c r="N93" s="176" t="s">
        <v>40</v>
      </c>
      <c r="O93" s="67"/>
      <c r="P93" s="177">
        <f>O93*H93</f>
        <v>0</v>
      </c>
      <c r="Q93" s="177">
        <v>0</v>
      </c>
      <c r="R93" s="177">
        <f>Q93*H93</f>
        <v>0</v>
      </c>
      <c r="S93" s="177">
        <v>0</v>
      </c>
      <c r="T93" s="178">
        <f>S93*H93</f>
        <v>0</v>
      </c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R93" s="179" t="s">
        <v>165</v>
      </c>
      <c r="AT93" s="179" t="s">
        <v>145</v>
      </c>
      <c r="AU93" s="179" t="s">
        <v>79</v>
      </c>
      <c r="AY93" s="20" t="s">
        <v>144</v>
      </c>
      <c r="BE93" s="180">
        <f>IF(N93="základní",J93,0)</f>
        <v>0</v>
      </c>
      <c r="BF93" s="180">
        <f>IF(N93="snížená",J93,0)</f>
        <v>0</v>
      </c>
      <c r="BG93" s="180">
        <f>IF(N93="zákl. přenesená",J93,0)</f>
        <v>0</v>
      </c>
      <c r="BH93" s="180">
        <f>IF(N93="sníž. přenesená",J93,0)</f>
        <v>0</v>
      </c>
      <c r="BI93" s="180">
        <f>IF(N93="nulová",J93,0)</f>
        <v>0</v>
      </c>
      <c r="BJ93" s="20" t="s">
        <v>77</v>
      </c>
      <c r="BK93" s="180">
        <f>ROUND(I93*H93,2)</f>
        <v>0</v>
      </c>
      <c r="BL93" s="20" t="s">
        <v>165</v>
      </c>
      <c r="BM93" s="179" t="s">
        <v>234</v>
      </c>
    </row>
    <row r="94" spans="1:65" s="2" customFormat="1" ht="39">
      <c r="A94" s="37"/>
      <c r="B94" s="38"/>
      <c r="C94" s="39"/>
      <c r="D94" s="181" t="s">
        <v>152</v>
      </c>
      <c r="E94" s="39"/>
      <c r="F94" s="182" t="s">
        <v>233</v>
      </c>
      <c r="G94" s="39"/>
      <c r="H94" s="39"/>
      <c r="I94" s="183"/>
      <c r="J94" s="39"/>
      <c r="K94" s="39"/>
      <c r="L94" s="42"/>
      <c r="M94" s="184"/>
      <c r="N94" s="185"/>
      <c r="O94" s="67"/>
      <c r="P94" s="67"/>
      <c r="Q94" s="67"/>
      <c r="R94" s="67"/>
      <c r="S94" s="67"/>
      <c r="T94" s="68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T94" s="20" t="s">
        <v>152</v>
      </c>
      <c r="AU94" s="20" t="s">
        <v>79</v>
      </c>
    </row>
    <row r="95" spans="1:65" s="2" customFormat="1" ht="11.25">
      <c r="A95" s="37"/>
      <c r="B95" s="38"/>
      <c r="C95" s="39"/>
      <c r="D95" s="186" t="s">
        <v>153</v>
      </c>
      <c r="E95" s="39"/>
      <c r="F95" s="187" t="s">
        <v>235</v>
      </c>
      <c r="G95" s="39"/>
      <c r="H95" s="39"/>
      <c r="I95" s="183"/>
      <c r="J95" s="39"/>
      <c r="K95" s="39"/>
      <c r="L95" s="42"/>
      <c r="M95" s="184"/>
      <c r="N95" s="185"/>
      <c r="O95" s="67"/>
      <c r="P95" s="67"/>
      <c r="Q95" s="67"/>
      <c r="R95" s="67"/>
      <c r="S95" s="67"/>
      <c r="T95" s="68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T95" s="20" t="s">
        <v>153</v>
      </c>
      <c r="AU95" s="20" t="s">
        <v>79</v>
      </c>
    </row>
    <row r="96" spans="1:65" s="13" customFormat="1" ht="11.25">
      <c r="B96" s="200"/>
      <c r="C96" s="201"/>
      <c r="D96" s="181" t="s">
        <v>226</v>
      </c>
      <c r="E96" s="202" t="s">
        <v>19</v>
      </c>
      <c r="F96" s="203" t="s">
        <v>227</v>
      </c>
      <c r="G96" s="201"/>
      <c r="H96" s="202" t="s">
        <v>19</v>
      </c>
      <c r="I96" s="204"/>
      <c r="J96" s="201"/>
      <c r="K96" s="201"/>
      <c r="L96" s="205"/>
      <c r="M96" s="206"/>
      <c r="N96" s="207"/>
      <c r="O96" s="207"/>
      <c r="P96" s="207"/>
      <c r="Q96" s="207"/>
      <c r="R96" s="207"/>
      <c r="S96" s="207"/>
      <c r="T96" s="208"/>
      <c r="AT96" s="209" t="s">
        <v>226</v>
      </c>
      <c r="AU96" s="209" t="s">
        <v>79</v>
      </c>
      <c r="AV96" s="13" t="s">
        <v>77</v>
      </c>
      <c r="AW96" s="13" t="s">
        <v>31</v>
      </c>
      <c r="AX96" s="13" t="s">
        <v>69</v>
      </c>
      <c r="AY96" s="209" t="s">
        <v>144</v>
      </c>
    </row>
    <row r="97" spans="1:65" s="14" customFormat="1" ht="11.25">
      <c r="B97" s="210"/>
      <c r="C97" s="211"/>
      <c r="D97" s="181" t="s">
        <v>226</v>
      </c>
      <c r="E97" s="212" t="s">
        <v>19</v>
      </c>
      <c r="F97" s="213" t="s">
        <v>228</v>
      </c>
      <c r="G97" s="211"/>
      <c r="H97" s="214">
        <v>191.74799999999999</v>
      </c>
      <c r="I97" s="215"/>
      <c r="J97" s="211"/>
      <c r="K97" s="211"/>
      <c r="L97" s="216"/>
      <c r="M97" s="217"/>
      <c r="N97" s="218"/>
      <c r="O97" s="218"/>
      <c r="P97" s="218"/>
      <c r="Q97" s="218"/>
      <c r="R97" s="218"/>
      <c r="S97" s="218"/>
      <c r="T97" s="219"/>
      <c r="AT97" s="220" t="s">
        <v>226</v>
      </c>
      <c r="AU97" s="220" t="s">
        <v>79</v>
      </c>
      <c r="AV97" s="14" t="s">
        <v>79</v>
      </c>
      <c r="AW97" s="14" t="s">
        <v>31</v>
      </c>
      <c r="AX97" s="14" t="s">
        <v>69</v>
      </c>
      <c r="AY97" s="220" t="s">
        <v>144</v>
      </c>
    </row>
    <row r="98" spans="1:65" s="13" customFormat="1" ht="11.25">
      <c r="B98" s="200"/>
      <c r="C98" s="201"/>
      <c r="D98" s="181" t="s">
        <v>226</v>
      </c>
      <c r="E98" s="202" t="s">
        <v>19</v>
      </c>
      <c r="F98" s="203" t="s">
        <v>229</v>
      </c>
      <c r="G98" s="201"/>
      <c r="H98" s="202" t="s">
        <v>19</v>
      </c>
      <c r="I98" s="204"/>
      <c r="J98" s="201"/>
      <c r="K98" s="201"/>
      <c r="L98" s="205"/>
      <c r="M98" s="206"/>
      <c r="N98" s="207"/>
      <c r="O98" s="207"/>
      <c r="P98" s="207"/>
      <c r="Q98" s="207"/>
      <c r="R98" s="207"/>
      <c r="S98" s="207"/>
      <c r="T98" s="208"/>
      <c r="AT98" s="209" t="s">
        <v>226</v>
      </c>
      <c r="AU98" s="209" t="s">
        <v>79</v>
      </c>
      <c r="AV98" s="13" t="s">
        <v>77</v>
      </c>
      <c r="AW98" s="13" t="s">
        <v>31</v>
      </c>
      <c r="AX98" s="13" t="s">
        <v>69</v>
      </c>
      <c r="AY98" s="209" t="s">
        <v>144</v>
      </c>
    </row>
    <row r="99" spans="1:65" s="14" customFormat="1" ht="11.25">
      <c r="B99" s="210"/>
      <c r="C99" s="211"/>
      <c r="D99" s="181" t="s">
        <v>226</v>
      </c>
      <c r="E99" s="212" t="s">
        <v>19</v>
      </c>
      <c r="F99" s="213" t="s">
        <v>230</v>
      </c>
      <c r="G99" s="211"/>
      <c r="H99" s="214">
        <v>330.88099999999997</v>
      </c>
      <c r="I99" s="215"/>
      <c r="J99" s="211"/>
      <c r="K99" s="211"/>
      <c r="L99" s="216"/>
      <c r="M99" s="217"/>
      <c r="N99" s="218"/>
      <c r="O99" s="218"/>
      <c r="P99" s="218"/>
      <c r="Q99" s="218"/>
      <c r="R99" s="218"/>
      <c r="S99" s="218"/>
      <c r="T99" s="219"/>
      <c r="AT99" s="220" t="s">
        <v>226</v>
      </c>
      <c r="AU99" s="220" t="s">
        <v>79</v>
      </c>
      <c r="AV99" s="14" t="s">
        <v>79</v>
      </c>
      <c r="AW99" s="14" t="s">
        <v>31</v>
      </c>
      <c r="AX99" s="14" t="s">
        <v>69</v>
      </c>
      <c r="AY99" s="220" t="s">
        <v>144</v>
      </c>
    </row>
    <row r="100" spans="1:65" s="15" customFormat="1" ht="11.25">
      <c r="B100" s="221"/>
      <c r="C100" s="222"/>
      <c r="D100" s="181" t="s">
        <v>226</v>
      </c>
      <c r="E100" s="223" t="s">
        <v>19</v>
      </c>
      <c r="F100" s="224" t="s">
        <v>231</v>
      </c>
      <c r="G100" s="222"/>
      <c r="H100" s="225">
        <v>522.62899999999991</v>
      </c>
      <c r="I100" s="226"/>
      <c r="J100" s="222"/>
      <c r="K100" s="222"/>
      <c r="L100" s="227"/>
      <c r="M100" s="228"/>
      <c r="N100" s="229"/>
      <c r="O100" s="229"/>
      <c r="P100" s="229"/>
      <c r="Q100" s="229"/>
      <c r="R100" s="229"/>
      <c r="S100" s="229"/>
      <c r="T100" s="230"/>
      <c r="AT100" s="231" t="s">
        <v>226</v>
      </c>
      <c r="AU100" s="231" t="s">
        <v>79</v>
      </c>
      <c r="AV100" s="15" t="s">
        <v>165</v>
      </c>
      <c r="AW100" s="15" t="s">
        <v>31</v>
      </c>
      <c r="AX100" s="15" t="s">
        <v>77</v>
      </c>
      <c r="AY100" s="231" t="s">
        <v>144</v>
      </c>
    </row>
    <row r="101" spans="1:65" s="2" customFormat="1" ht="37.9" customHeight="1">
      <c r="A101" s="37"/>
      <c r="B101" s="38"/>
      <c r="C101" s="168" t="s">
        <v>160</v>
      </c>
      <c r="D101" s="168" t="s">
        <v>145</v>
      </c>
      <c r="E101" s="169" t="s">
        <v>236</v>
      </c>
      <c r="F101" s="170" t="s">
        <v>237</v>
      </c>
      <c r="G101" s="171" t="s">
        <v>223</v>
      </c>
      <c r="H101" s="172">
        <v>522.62900000000002</v>
      </c>
      <c r="I101" s="173"/>
      <c r="J101" s="174">
        <f>ROUND(I101*H101,2)</f>
        <v>0</v>
      </c>
      <c r="K101" s="170" t="s">
        <v>157</v>
      </c>
      <c r="L101" s="42"/>
      <c r="M101" s="175" t="s">
        <v>19</v>
      </c>
      <c r="N101" s="176" t="s">
        <v>40</v>
      </c>
      <c r="O101" s="67"/>
      <c r="P101" s="177">
        <f>O101*H101</f>
        <v>0</v>
      </c>
      <c r="Q101" s="177">
        <v>0</v>
      </c>
      <c r="R101" s="177">
        <f>Q101*H101</f>
        <v>0</v>
      </c>
      <c r="S101" s="177">
        <v>0</v>
      </c>
      <c r="T101" s="178">
        <f>S101*H101</f>
        <v>0</v>
      </c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R101" s="179" t="s">
        <v>165</v>
      </c>
      <c r="AT101" s="179" t="s">
        <v>145</v>
      </c>
      <c r="AU101" s="179" t="s">
        <v>79</v>
      </c>
      <c r="AY101" s="20" t="s">
        <v>144</v>
      </c>
      <c r="BE101" s="180">
        <f>IF(N101="základní",J101,0)</f>
        <v>0</v>
      </c>
      <c r="BF101" s="180">
        <f>IF(N101="snížená",J101,0)</f>
        <v>0</v>
      </c>
      <c r="BG101" s="180">
        <f>IF(N101="zákl. přenesená",J101,0)</f>
        <v>0</v>
      </c>
      <c r="BH101" s="180">
        <f>IF(N101="sníž. přenesená",J101,0)</f>
        <v>0</v>
      </c>
      <c r="BI101" s="180">
        <f>IF(N101="nulová",J101,0)</f>
        <v>0</v>
      </c>
      <c r="BJ101" s="20" t="s">
        <v>77</v>
      </c>
      <c r="BK101" s="180">
        <f>ROUND(I101*H101,2)</f>
        <v>0</v>
      </c>
      <c r="BL101" s="20" t="s">
        <v>165</v>
      </c>
      <c r="BM101" s="179" t="s">
        <v>238</v>
      </c>
    </row>
    <row r="102" spans="1:65" s="2" customFormat="1" ht="19.5">
      <c r="A102" s="37"/>
      <c r="B102" s="38"/>
      <c r="C102" s="39"/>
      <c r="D102" s="181" t="s">
        <v>152</v>
      </c>
      <c r="E102" s="39"/>
      <c r="F102" s="182" t="s">
        <v>237</v>
      </c>
      <c r="G102" s="39"/>
      <c r="H102" s="39"/>
      <c r="I102" s="183"/>
      <c r="J102" s="39"/>
      <c r="K102" s="39"/>
      <c r="L102" s="42"/>
      <c r="M102" s="184"/>
      <c r="N102" s="185"/>
      <c r="O102" s="67"/>
      <c r="P102" s="67"/>
      <c r="Q102" s="67"/>
      <c r="R102" s="67"/>
      <c r="S102" s="67"/>
      <c r="T102" s="68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T102" s="20" t="s">
        <v>152</v>
      </c>
      <c r="AU102" s="20" t="s">
        <v>79</v>
      </c>
    </row>
    <row r="103" spans="1:65" s="2" customFormat="1" ht="11.25">
      <c r="A103" s="37"/>
      <c r="B103" s="38"/>
      <c r="C103" s="39"/>
      <c r="D103" s="186" t="s">
        <v>153</v>
      </c>
      <c r="E103" s="39"/>
      <c r="F103" s="187" t="s">
        <v>239</v>
      </c>
      <c r="G103" s="39"/>
      <c r="H103" s="39"/>
      <c r="I103" s="183"/>
      <c r="J103" s="39"/>
      <c r="K103" s="39"/>
      <c r="L103" s="42"/>
      <c r="M103" s="184"/>
      <c r="N103" s="185"/>
      <c r="O103" s="67"/>
      <c r="P103" s="67"/>
      <c r="Q103" s="67"/>
      <c r="R103" s="67"/>
      <c r="S103" s="67"/>
      <c r="T103" s="68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T103" s="20" t="s">
        <v>153</v>
      </c>
      <c r="AU103" s="20" t="s">
        <v>79</v>
      </c>
    </row>
    <row r="104" spans="1:65" s="13" customFormat="1" ht="11.25">
      <c r="B104" s="200"/>
      <c r="C104" s="201"/>
      <c r="D104" s="181" t="s">
        <v>226</v>
      </c>
      <c r="E104" s="202" t="s">
        <v>19</v>
      </c>
      <c r="F104" s="203" t="s">
        <v>227</v>
      </c>
      <c r="G104" s="201"/>
      <c r="H104" s="202" t="s">
        <v>19</v>
      </c>
      <c r="I104" s="204"/>
      <c r="J104" s="201"/>
      <c r="K104" s="201"/>
      <c r="L104" s="205"/>
      <c r="M104" s="206"/>
      <c r="N104" s="207"/>
      <c r="O104" s="207"/>
      <c r="P104" s="207"/>
      <c r="Q104" s="207"/>
      <c r="R104" s="207"/>
      <c r="S104" s="207"/>
      <c r="T104" s="208"/>
      <c r="AT104" s="209" t="s">
        <v>226</v>
      </c>
      <c r="AU104" s="209" t="s">
        <v>79</v>
      </c>
      <c r="AV104" s="13" t="s">
        <v>77</v>
      </c>
      <c r="AW104" s="13" t="s">
        <v>31</v>
      </c>
      <c r="AX104" s="13" t="s">
        <v>69</v>
      </c>
      <c r="AY104" s="209" t="s">
        <v>144</v>
      </c>
    </row>
    <row r="105" spans="1:65" s="14" customFormat="1" ht="11.25">
      <c r="B105" s="210"/>
      <c r="C105" s="211"/>
      <c r="D105" s="181" t="s">
        <v>226</v>
      </c>
      <c r="E105" s="212" t="s">
        <v>19</v>
      </c>
      <c r="F105" s="213" t="s">
        <v>228</v>
      </c>
      <c r="G105" s="211"/>
      <c r="H105" s="214">
        <v>191.74799999999999</v>
      </c>
      <c r="I105" s="215"/>
      <c r="J105" s="211"/>
      <c r="K105" s="211"/>
      <c r="L105" s="216"/>
      <c r="M105" s="217"/>
      <c r="N105" s="218"/>
      <c r="O105" s="218"/>
      <c r="P105" s="218"/>
      <c r="Q105" s="218"/>
      <c r="R105" s="218"/>
      <c r="S105" s="218"/>
      <c r="T105" s="219"/>
      <c r="AT105" s="220" t="s">
        <v>226</v>
      </c>
      <c r="AU105" s="220" t="s">
        <v>79</v>
      </c>
      <c r="AV105" s="14" t="s">
        <v>79</v>
      </c>
      <c r="AW105" s="14" t="s">
        <v>31</v>
      </c>
      <c r="AX105" s="14" t="s">
        <v>69</v>
      </c>
      <c r="AY105" s="220" t="s">
        <v>144</v>
      </c>
    </row>
    <row r="106" spans="1:65" s="13" customFormat="1" ht="11.25">
      <c r="B106" s="200"/>
      <c r="C106" s="201"/>
      <c r="D106" s="181" t="s">
        <v>226</v>
      </c>
      <c r="E106" s="202" t="s">
        <v>19</v>
      </c>
      <c r="F106" s="203" t="s">
        <v>229</v>
      </c>
      <c r="G106" s="201"/>
      <c r="H106" s="202" t="s">
        <v>19</v>
      </c>
      <c r="I106" s="204"/>
      <c r="J106" s="201"/>
      <c r="K106" s="201"/>
      <c r="L106" s="205"/>
      <c r="M106" s="206"/>
      <c r="N106" s="207"/>
      <c r="O106" s="207"/>
      <c r="P106" s="207"/>
      <c r="Q106" s="207"/>
      <c r="R106" s="207"/>
      <c r="S106" s="207"/>
      <c r="T106" s="208"/>
      <c r="AT106" s="209" t="s">
        <v>226</v>
      </c>
      <c r="AU106" s="209" t="s">
        <v>79</v>
      </c>
      <c r="AV106" s="13" t="s">
        <v>77</v>
      </c>
      <c r="AW106" s="13" t="s">
        <v>31</v>
      </c>
      <c r="AX106" s="13" t="s">
        <v>69</v>
      </c>
      <c r="AY106" s="209" t="s">
        <v>144</v>
      </c>
    </row>
    <row r="107" spans="1:65" s="14" customFormat="1" ht="11.25">
      <c r="B107" s="210"/>
      <c r="C107" s="211"/>
      <c r="D107" s="181" t="s">
        <v>226</v>
      </c>
      <c r="E107" s="212" t="s">
        <v>19</v>
      </c>
      <c r="F107" s="213" t="s">
        <v>230</v>
      </c>
      <c r="G107" s="211"/>
      <c r="H107" s="214">
        <v>330.88099999999997</v>
      </c>
      <c r="I107" s="215"/>
      <c r="J107" s="211"/>
      <c r="K107" s="211"/>
      <c r="L107" s="216"/>
      <c r="M107" s="217"/>
      <c r="N107" s="218"/>
      <c r="O107" s="218"/>
      <c r="P107" s="218"/>
      <c r="Q107" s="218"/>
      <c r="R107" s="218"/>
      <c r="S107" s="218"/>
      <c r="T107" s="219"/>
      <c r="AT107" s="220" t="s">
        <v>226</v>
      </c>
      <c r="AU107" s="220" t="s">
        <v>79</v>
      </c>
      <c r="AV107" s="14" t="s">
        <v>79</v>
      </c>
      <c r="AW107" s="14" t="s">
        <v>31</v>
      </c>
      <c r="AX107" s="14" t="s">
        <v>69</v>
      </c>
      <c r="AY107" s="220" t="s">
        <v>144</v>
      </c>
    </row>
    <row r="108" spans="1:65" s="15" customFormat="1" ht="11.25">
      <c r="B108" s="221"/>
      <c r="C108" s="222"/>
      <c r="D108" s="181" t="s">
        <v>226</v>
      </c>
      <c r="E108" s="223" t="s">
        <v>19</v>
      </c>
      <c r="F108" s="224" t="s">
        <v>231</v>
      </c>
      <c r="G108" s="222"/>
      <c r="H108" s="225">
        <v>522.62899999999991</v>
      </c>
      <c r="I108" s="226"/>
      <c r="J108" s="222"/>
      <c r="K108" s="222"/>
      <c r="L108" s="227"/>
      <c r="M108" s="228"/>
      <c r="N108" s="229"/>
      <c r="O108" s="229"/>
      <c r="P108" s="229"/>
      <c r="Q108" s="229"/>
      <c r="R108" s="229"/>
      <c r="S108" s="229"/>
      <c r="T108" s="230"/>
      <c r="AT108" s="231" t="s">
        <v>226</v>
      </c>
      <c r="AU108" s="231" t="s">
        <v>79</v>
      </c>
      <c r="AV108" s="15" t="s">
        <v>165</v>
      </c>
      <c r="AW108" s="15" t="s">
        <v>31</v>
      </c>
      <c r="AX108" s="15" t="s">
        <v>77</v>
      </c>
      <c r="AY108" s="231" t="s">
        <v>144</v>
      </c>
    </row>
    <row r="109" spans="1:65" s="11" customFormat="1" ht="22.9" customHeight="1">
      <c r="B109" s="154"/>
      <c r="C109" s="155"/>
      <c r="D109" s="156" t="s">
        <v>68</v>
      </c>
      <c r="E109" s="198" t="s">
        <v>189</v>
      </c>
      <c r="F109" s="198" t="s">
        <v>240</v>
      </c>
      <c r="G109" s="155"/>
      <c r="H109" s="155"/>
      <c r="I109" s="158"/>
      <c r="J109" s="199">
        <f>BK109</f>
        <v>0</v>
      </c>
      <c r="K109" s="155"/>
      <c r="L109" s="160"/>
      <c r="M109" s="161"/>
      <c r="N109" s="162"/>
      <c r="O109" s="162"/>
      <c r="P109" s="163">
        <f>SUM(P110:P192)</f>
        <v>0</v>
      </c>
      <c r="Q109" s="162"/>
      <c r="R109" s="163">
        <f>SUM(R110:R192)</f>
        <v>0</v>
      </c>
      <c r="S109" s="162"/>
      <c r="T109" s="164">
        <f>SUM(T110:T192)</f>
        <v>921.49212000000011</v>
      </c>
      <c r="AR109" s="165" t="s">
        <v>77</v>
      </c>
      <c r="AT109" s="166" t="s">
        <v>68</v>
      </c>
      <c r="AU109" s="166" t="s">
        <v>77</v>
      </c>
      <c r="AY109" s="165" t="s">
        <v>144</v>
      </c>
      <c r="BK109" s="167">
        <f>SUM(BK110:BK192)</f>
        <v>0</v>
      </c>
    </row>
    <row r="110" spans="1:65" s="2" customFormat="1" ht="49.15" customHeight="1">
      <c r="A110" s="37"/>
      <c r="B110" s="38"/>
      <c r="C110" s="168" t="s">
        <v>165</v>
      </c>
      <c r="D110" s="168" t="s">
        <v>145</v>
      </c>
      <c r="E110" s="169" t="s">
        <v>241</v>
      </c>
      <c r="F110" s="170" t="s">
        <v>242</v>
      </c>
      <c r="G110" s="171" t="s">
        <v>243</v>
      </c>
      <c r="H110" s="172">
        <v>379</v>
      </c>
      <c r="I110" s="173"/>
      <c r="J110" s="174">
        <f>ROUND(I110*H110,2)</f>
        <v>0</v>
      </c>
      <c r="K110" s="170" t="s">
        <v>157</v>
      </c>
      <c r="L110" s="42"/>
      <c r="M110" s="175" t="s">
        <v>19</v>
      </c>
      <c r="N110" s="176" t="s">
        <v>40</v>
      </c>
      <c r="O110" s="67"/>
      <c r="P110" s="177">
        <f>O110*H110</f>
        <v>0</v>
      </c>
      <c r="Q110" s="177">
        <v>0</v>
      </c>
      <c r="R110" s="177">
        <f>Q110*H110</f>
        <v>0</v>
      </c>
      <c r="S110" s="177">
        <v>0.20499999999999999</v>
      </c>
      <c r="T110" s="178">
        <f>S110*H110</f>
        <v>77.694999999999993</v>
      </c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R110" s="179" t="s">
        <v>165</v>
      </c>
      <c r="AT110" s="179" t="s">
        <v>145</v>
      </c>
      <c r="AU110" s="179" t="s">
        <v>79</v>
      </c>
      <c r="AY110" s="20" t="s">
        <v>144</v>
      </c>
      <c r="BE110" s="180">
        <f>IF(N110="základní",J110,0)</f>
        <v>0</v>
      </c>
      <c r="BF110" s="180">
        <f>IF(N110="snížená",J110,0)</f>
        <v>0</v>
      </c>
      <c r="BG110" s="180">
        <f>IF(N110="zákl. přenesená",J110,0)</f>
        <v>0</v>
      </c>
      <c r="BH110" s="180">
        <f>IF(N110="sníž. přenesená",J110,0)</f>
        <v>0</v>
      </c>
      <c r="BI110" s="180">
        <f>IF(N110="nulová",J110,0)</f>
        <v>0</v>
      </c>
      <c r="BJ110" s="20" t="s">
        <v>77</v>
      </c>
      <c r="BK110" s="180">
        <f>ROUND(I110*H110,2)</f>
        <v>0</v>
      </c>
      <c r="BL110" s="20" t="s">
        <v>165</v>
      </c>
      <c r="BM110" s="179" t="s">
        <v>244</v>
      </c>
    </row>
    <row r="111" spans="1:65" s="2" customFormat="1" ht="29.25">
      <c r="A111" s="37"/>
      <c r="B111" s="38"/>
      <c r="C111" s="39"/>
      <c r="D111" s="181" t="s">
        <v>152</v>
      </c>
      <c r="E111" s="39"/>
      <c r="F111" s="182" t="s">
        <v>242</v>
      </c>
      <c r="G111" s="39"/>
      <c r="H111" s="39"/>
      <c r="I111" s="183"/>
      <c r="J111" s="39"/>
      <c r="K111" s="39"/>
      <c r="L111" s="42"/>
      <c r="M111" s="184"/>
      <c r="N111" s="185"/>
      <c r="O111" s="67"/>
      <c r="P111" s="67"/>
      <c r="Q111" s="67"/>
      <c r="R111" s="67"/>
      <c r="S111" s="67"/>
      <c r="T111" s="68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T111" s="20" t="s">
        <v>152</v>
      </c>
      <c r="AU111" s="20" t="s">
        <v>79</v>
      </c>
    </row>
    <row r="112" spans="1:65" s="2" customFormat="1" ht="11.25">
      <c r="A112" s="37"/>
      <c r="B112" s="38"/>
      <c r="C112" s="39"/>
      <c r="D112" s="186" t="s">
        <v>153</v>
      </c>
      <c r="E112" s="39"/>
      <c r="F112" s="187" t="s">
        <v>245</v>
      </c>
      <c r="G112" s="39"/>
      <c r="H112" s="39"/>
      <c r="I112" s="183"/>
      <c r="J112" s="39"/>
      <c r="K112" s="39"/>
      <c r="L112" s="42"/>
      <c r="M112" s="184"/>
      <c r="N112" s="185"/>
      <c r="O112" s="67"/>
      <c r="P112" s="67"/>
      <c r="Q112" s="67"/>
      <c r="R112" s="67"/>
      <c r="S112" s="67"/>
      <c r="T112" s="68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T112" s="20" t="s">
        <v>153</v>
      </c>
      <c r="AU112" s="20" t="s">
        <v>79</v>
      </c>
    </row>
    <row r="113" spans="1:65" s="13" customFormat="1" ht="11.25">
      <c r="B113" s="200"/>
      <c r="C113" s="201"/>
      <c r="D113" s="181" t="s">
        <v>226</v>
      </c>
      <c r="E113" s="202" t="s">
        <v>19</v>
      </c>
      <c r="F113" s="203" t="s">
        <v>246</v>
      </c>
      <c r="G113" s="201"/>
      <c r="H113" s="202" t="s">
        <v>19</v>
      </c>
      <c r="I113" s="204"/>
      <c r="J113" s="201"/>
      <c r="K113" s="201"/>
      <c r="L113" s="205"/>
      <c r="M113" s="206"/>
      <c r="N113" s="207"/>
      <c r="O113" s="207"/>
      <c r="P113" s="207"/>
      <c r="Q113" s="207"/>
      <c r="R113" s="207"/>
      <c r="S113" s="207"/>
      <c r="T113" s="208"/>
      <c r="AT113" s="209" t="s">
        <v>226</v>
      </c>
      <c r="AU113" s="209" t="s">
        <v>79</v>
      </c>
      <c r="AV113" s="13" t="s">
        <v>77</v>
      </c>
      <c r="AW113" s="13" t="s">
        <v>31</v>
      </c>
      <c r="AX113" s="13" t="s">
        <v>69</v>
      </c>
      <c r="AY113" s="209" t="s">
        <v>144</v>
      </c>
    </row>
    <row r="114" spans="1:65" s="14" customFormat="1" ht="11.25">
      <c r="B114" s="210"/>
      <c r="C114" s="211"/>
      <c r="D114" s="181" t="s">
        <v>226</v>
      </c>
      <c r="E114" s="212" t="s">
        <v>19</v>
      </c>
      <c r="F114" s="213" t="s">
        <v>247</v>
      </c>
      <c r="G114" s="211"/>
      <c r="H114" s="214">
        <v>194</v>
      </c>
      <c r="I114" s="215"/>
      <c r="J114" s="211"/>
      <c r="K114" s="211"/>
      <c r="L114" s="216"/>
      <c r="M114" s="217"/>
      <c r="N114" s="218"/>
      <c r="O114" s="218"/>
      <c r="P114" s="218"/>
      <c r="Q114" s="218"/>
      <c r="R114" s="218"/>
      <c r="S114" s="218"/>
      <c r="T114" s="219"/>
      <c r="AT114" s="220" t="s">
        <v>226</v>
      </c>
      <c r="AU114" s="220" t="s">
        <v>79</v>
      </c>
      <c r="AV114" s="14" t="s">
        <v>79</v>
      </c>
      <c r="AW114" s="14" t="s">
        <v>31</v>
      </c>
      <c r="AX114" s="14" t="s">
        <v>69</v>
      </c>
      <c r="AY114" s="220" t="s">
        <v>144</v>
      </c>
    </row>
    <row r="115" spans="1:65" s="13" customFormat="1" ht="11.25">
      <c r="B115" s="200"/>
      <c r="C115" s="201"/>
      <c r="D115" s="181" t="s">
        <v>226</v>
      </c>
      <c r="E115" s="202" t="s">
        <v>19</v>
      </c>
      <c r="F115" s="203" t="s">
        <v>248</v>
      </c>
      <c r="G115" s="201"/>
      <c r="H115" s="202" t="s">
        <v>19</v>
      </c>
      <c r="I115" s="204"/>
      <c r="J115" s="201"/>
      <c r="K115" s="201"/>
      <c r="L115" s="205"/>
      <c r="M115" s="206"/>
      <c r="N115" s="207"/>
      <c r="O115" s="207"/>
      <c r="P115" s="207"/>
      <c r="Q115" s="207"/>
      <c r="R115" s="207"/>
      <c r="S115" s="207"/>
      <c r="T115" s="208"/>
      <c r="AT115" s="209" t="s">
        <v>226</v>
      </c>
      <c r="AU115" s="209" t="s">
        <v>79</v>
      </c>
      <c r="AV115" s="13" t="s">
        <v>77</v>
      </c>
      <c r="AW115" s="13" t="s">
        <v>31</v>
      </c>
      <c r="AX115" s="13" t="s">
        <v>69</v>
      </c>
      <c r="AY115" s="209" t="s">
        <v>144</v>
      </c>
    </row>
    <row r="116" spans="1:65" s="14" customFormat="1" ht="11.25">
      <c r="B116" s="210"/>
      <c r="C116" s="211"/>
      <c r="D116" s="181" t="s">
        <v>226</v>
      </c>
      <c r="E116" s="212" t="s">
        <v>19</v>
      </c>
      <c r="F116" s="213" t="s">
        <v>249</v>
      </c>
      <c r="G116" s="211"/>
      <c r="H116" s="214">
        <v>134</v>
      </c>
      <c r="I116" s="215"/>
      <c r="J116" s="211"/>
      <c r="K116" s="211"/>
      <c r="L116" s="216"/>
      <c r="M116" s="217"/>
      <c r="N116" s="218"/>
      <c r="O116" s="218"/>
      <c r="P116" s="218"/>
      <c r="Q116" s="218"/>
      <c r="R116" s="218"/>
      <c r="S116" s="218"/>
      <c r="T116" s="219"/>
      <c r="AT116" s="220" t="s">
        <v>226</v>
      </c>
      <c r="AU116" s="220" t="s">
        <v>79</v>
      </c>
      <c r="AV116" s="14" t="s">
        <v>79</v>
      </c>
      <c r="AW116" s="14" t="s">
        <v>31</v>
      </c>
      <c r="AX116" s="14" t="s">
        <v>69</v>
      </c>
      <c r="AY116" s="220" t="s">
        <v>144</v>
      </c>
    </row>
    <row r="117" spans="1:65" s="13" customFormat="1" ht="11.25">
      <c r="B117" s="200"/>
      <c r="C117" s="201"/>
      <c r="D117" s="181" t="s">
        <v>226</v>
      </c>
      <c r="E117" s="202" t="s">
        <v>19</v>
      </c>
      <c r="F117" s="203" t="s">
        <v>250</v>
      </c>
      <c r="G117" s="201"/>
      <c r="H117" s="202" t="s">
        <v>19</v>
      </c>
      <c r="I117" s="204"/>
      <c r="J117" s="201"/>
      <c r="K117" s="201"/>
      <c r="L117" s="205"/>
      <c r="M117" s="206"/>
      <c r="N117" s="207"/>
      <c r="O117" s="207"/>
      <c r="P117" s="207"/>
      <c r="Q117" s="207"/>
      <c r="R117" s="207"/>
      <c r="S117" s="207"/>
      <c r="T117" s="208"/>
      <c r="AT117" s="209" t="s">
        <v>226</v>
      </c>
      <c r="AU117" s="209" t="s">
        <v>79</v>
      </c>
      <c r="AV117" s="13" t="s">
        <v>77</v>
      </c>
      <c r="AW117" s="13" t="s">
        <v>31</v>
      </c>
      <c r="AX117" s="13" t="s">
        <v>69</v>
      </c>
      <c r="AY117" s="209" t="s">
        <v>144</v>
      </c>
    </row>
    <row r="118" spans="1:65" s="14" customFormat="1" ht="11.25">
      <c r="B118" s="210"/>
      <c r="C118" s="211"/>
      <c r="D118" s="181" t="s">
        <v>226</v>
      </c>
      <c r="E118" s="212" t="s">
        <v>19</v>
      </c>
      <c r="F118" s="213" t="s">
        <v>251</v>
      </c>
      <c r="G118" s="211"/>
      <c r="H118" s="214">
        <v>51</v>
      </c>
      <c r="I118" s="215"/>
      <c r="J118" s="211"/>
      <c r="K118" s="211"/>
      <c r="L118" s="216"/>
      <c r="M118" s="217"/>
      <c r="N118" s="218"/>
      <c r="O118" s="218"/>
      <c r="P118" s="218"/>
      <c r="Q118" s="218"/>
      <c r="R118" s="218"/>
      <c r="S118" s="218"/>
      <c r="T118" s="219"/>
      <c r="AT118" s="220" t="s">
        <v>226</v>
      </c>
      <c r="AU118" s="220" t="s">
        <v>79</v>
      </c>
      <c r="AV118" s="14" t="s">
        <v>79</v>
      </c>
      <c r="AW118" s="14" t="s">
        <v>31</v>
      </c>
      <c r="AX118" s="14" t="s">
        <v>69</v>
      </c>
      <c r="AY118" s="220" t="s">
        <v>144</v>
      </c>
    </row>
    <row r="119" spans="1:65" s="15" customFormat="1" ht="11.25">
      <c r="B119" s="221"/>
      <c r="C119" s="222"/>
      <c r="D119" s="181" t="s">
        <v>226</v>
      </c>
      <c r="E119" s="223" t="s">
        <v>19</v>
      </c>
      <c r="F119" s="224" t="s">
        <v>231</v>
      </c>
      <c r="G119" s="222"/>
      <c r="H119" s="225">
        <v>379</v>
      </c>
      <c r="I119" s="226"/>
      <c r="J119" s="222"/>
      <c r="K119" s="222"/>
      <c r="L119" s="227"/>
      <c r="M119" s="228"/>
      <c r="N119" s="229"/>
      <c r="O119" s="229"/>
      <c r="P119" s="229"/>
      <c r="Q119" s="229"/>
      <c r="R119" s="229"/>
      <c r="S119" s="229"/>
      <c r="T119" s="230"/>
      <c r="AT119" s="231" t="s">
        <v>226</v>
      </c>
      <c r="AU119" s="231" t="s">
        <v>79</v>
      </c>
      <c r="AV119" s="15" t="s">
        <v>165</v>
      </c>
      <c r="AW119" s="15" t="s">
        <v>31</v>
      </c>
      <c r="AX119" s="15" t="s">
        <v>77</v>
      </c>
      <c r="AY119" s="231" t="s">
        <v>144</v>
      </c>
    </row>
    <row r="120" spans="1:65" s="2" customFormat="1" ht="76.349999999999994" customHeight="1">
      <c r="A120" s="37"/>
      <c r="B120" s="38"/>
      <c r="C120" s="168" t="s">
        <v>143</v>
      </c>
      <c r="D120" s="168" t="s">
        <v>145</v>
      </c>
      <c r="E120" s="169" t="s">
        <v>252</v>
      </c>
      <c r="F120" s="170" t="s">
        <v>253</v>
      </c>
      <c r="G120" s="171" t="s">
        <v>254</v>
      </c>
      <c r="H120" s="172">
        <v>36</v>
      </c>
      <c r="I120" s="173"/>
      <c r="J120" s="174">
        <f>ROUND(I120*H120,2)</f>
        <v>0</v>
      </c>
      <c r="K120" s="170" t="s">
        <v>157</v>
      </c>
      <c r="L120" s="42"/>
      <c r="M120" s="175" t="s">
        <v>19</v>
      </c>
      <c r="N120" s="176" t="s">
        <v>40</v>
      </c>
      <c r="O120" s="67"/>
      <c r="P120" s="177">
        <f>O120*H120</f>
        <v>0</v>
      </c>
      <c r="Q120" s="177">
        <v>0</v>
      </c>
      <c r="R120" s="177">
        <f>Q120*H120</f>
        <v>0</v>
      </c>
      <c r="S120" s="177">
        <v>0.255</v>
      </c>
      <c r="T120" s="178">
        <f>S120*H120</f>
        <v>9.18</v>
      </c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R120" s="179" t="s">
        <v>165</v>
      </c>
      <c r="AT120" s="179" t="s">
        <v>145</v>
      </c>
      <c r="AU120" s="179" t="s">
        <v>79</v>
      </c>
      <c r="AY120" s="20" t="s">
        <v>144</v>
      </c>
      <c r="BE120" s="180">
        <f>IF(N120="základní",J120,0)</f>
        <v>0</v>
      </c>
      <c r="BF120" s="180">
        <f>IF(N120="snížená",J120,0)</f>
        <v>0</v>
      </c>
      <c r="BG120" s="180">
        <f>IF(N120="zákl. přenesená",J120,0)</f>
        <v>0</v>
      </c>
      <c r="BH120" s="180">
        <f>IF(N120="sníž. přenesená",J120,0)</f>
        <v>0</v>
      </c>
      <c r="BI120" s="180">
        <f>IF(N120="nulová",J120,0)</f>
        <v>0</v>
      </c>
      <c r="BJ120" s="20" t="s">
        <v>77</v>
      </c>
      <c r="BK120" s="180">
        <f>ROUND(I120*H120,2)</f>
        <v>0</v>
      </c>
      <c r="BL120" s="20" t="s">
        <v>165</v>
      </c>
      <c r="BM120" s="179" t="s">
        <v>255</v>
      </c>
    </row>
    <row r="121" spans="1:65" s="2" customFormat="1" ht="48.75">
      <c r="A121" s="37"/>
      <c r="B121" s="38"/>
      <c r="C121" s="39"/>
      <c r="D121" s="181" t="s">
        <v>152</v>
      </c>
      <c r="E121" s="39"/>
      <c r="F121" s="182" t="s">
        <v>256</v>
      </c>
      <c r="G121" s="39"/>
      <c r="H121" s="39"/>
      <c r="I121" s="183"/>
      <c r="J121" s="39"/>
      <c r="K121" s="39"/>
      <c r="L121" s="42"/>
      <c r="M121" s="184"/>
      <c r="N121" s="185"/>
      <c r="O121" s="67"/>
      <c r="P121" s="67"/>
      <c r="Q121" s="67"/>
      <c r="R121" s="67"/>
      <c r="S121" s="67"/>
      <c r="T121" s="68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T121" s="20" t="s">
        <v>152</v>
      </c>
      <c r="AU121" s="20" t="s">
        <v>79</v>
      </c>
    </row>
    <row r="122" spans="1:65" s="2" customFormat="1" ht="11.25">
      <c r="A122" s="37"/>
      <c r="B122" s="38"/>
      <c r="C122" s="39"/>
      <c r="D122" s="186" t="s">
        <v>153</v>
      </c>
      <c r="E122" s="39"/>
      <c r="F122" s="187" t="s">
        <v>257</v>
      </c>
      <c r="G122" s="39"/>
      <c r="H122" s="39"/>
      <c r="I122" s="183"/>
      <c r="J122" s="39"/>
      <c r="K122" s="39"/>
      <c r="L122" s="42"/>
      <c r="M122" s="184"/>
      <c r="N122" s="185"/>
      <c r="O122" s="67"/>
      <c r="P122" s="67"/>
      <c r="Q122" s="67"/>
      <c r="R122" s="67"/>
      <c r="S122" s="67"/>
      <c r="T122" s="68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T122" s="20" t="s">
        <v>153</v>
      </c>
      <c r="AU122" s="20" t="s">
        <v>79</v>
      </c>
    </row>
    <row r="123" spans="1:65" s="14" customFormat="1" ht="11.25">
      <c r="B123" s="210"/>
      <c r="C123" s="211"/>
      <c r="D123" s="181" t="s">
        <v>226</v>
      </c>
      <c r="E123" s="212" t="s">
        <v>19</v>
      </c>
      <c r="F123" s="213" t="s">
        <v>258</v>
      </c>
      <c r="G123" s="211"/>
      <c r="H123" s="214">
        <v>36</v>
      </c>
      <c r="I123" s="215"/>
      <c r="J123" s="211"/>
      <c r="K123" s="211"/>
      <c r="L123" s="216"/>
      <c r="M123" s="217"/>
      <c r="N123" s="218"/>
      <c r="O123" s="218"/>
      <c r="P123" s="218"/>
      <c r="Q123" s="218"/>
      <c r="R123" s="218"/>
      <c r="S123" s="218"/>
      <c r="T123" s="219"/>
      <c r="AT123" s="220" t="s">
        <v>226</v>
      </c>
      <c r="AU123" s="220" t="s">
        <v>79</v>
      </c>
      <c r="AV123" s="14" t="s">
        <v>79</v>
      </c>
      <c r="AW123" s="14" t="s">
        <v>31</v>
      </c>
      <c r="AX123" s="14" t="s">
        <v>77</v>
      </c>
      <c r="AY123" s="220" t="s">
        <v>144</v>
      </c>
    </row>
    <row r="124" spans="1:65" s="2" customFormat="1" ht="62.65" customHeight="1">
      <c r="A124" s="37"/>
      <c r="B124" s="38"/>
      <c r="C124" s="168" t="s">
        <v>174</v>
      </c>
      <c r="D124" s="168" t="s">
        <v>145</v>
      </c>
      <c r="E124" s="169" t="s">
        <v>259</v>
      </c>
      <c r="F124" s="170" t="s">
        <v>260</v>
      </c>
      <c r="G124" s="171" t="s">
        <v>254</v>
      </c>
      <c r="H124" s="172">
        <v>131</v>
      </c>
      <c r="I124" s="173"/>
      <c r="J124" s="174">
        <f>ROUND(I124*H124,2)</f>
        <v>0</v>
      </c>
      <c r="K124" s="170" t="s">
        <v>157</v>
      </c>
      <c r="L124" s="42"/>
      <c r="M124" s="175" t="s">
        <v>19</v>
      </c>
      <c r="N124" s="176" t="s">
        <v>40</v>
      </c>
      <c r="O124" s="67"/>
      <c r="P124" s="177">
        <f>O124*H124</f>
        <v>0</v>
      </c>
      <c r="Q124" s="177">
        <v>0</v>
      </c>
      <c r="R124" s="177">
        <f>Q124*H124</f>
        <v>0</v>
      </c>
      <c r="S124" s="177">
        <v>0.22</v>
      </c>
      <c r="T124" s="178">
        <f>S124*H124</f>
        <v>28.82</v>
      </c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R124" s="179" t="s">
        <v>165</v>
      </c>
      <c r="AT124" s="179" t="s">
        <v>145</v>
      </c>
      <c r="AU124" s="179" t="s">
        <v>79</v>
      </c>
      <c r="AY124" s="20" t="s">
        <v>144</v>
      </c>
      <c r="BE124" s="180">
        <f>IF(N124="základní",J124,0)</f>
        <v>0</v>
      </c>
      <c r="BF124" s="180">
        <f>IF(N124="snížená",J124,0)</f>
        <v>0</v>
      </c>
      <c r="BG124" s="180">
        <f>IF(N124="zákl. přenesená",J124,0)</f>
        <v>0</v>
      </c>
      <c r="BH124" s="180">
        <f>IF(N124="sníž. přenesená",J124,0)</f>
        <v>0</v>
      </c>
      <c r="BI124" s="180">
        <f>IF(N124="nulová",J124,0)</f>
        <v>0</v>
      </c>
      <c r="BJ124" s="20" t="s">
        <v>77</v>
      </c>
      <c r="BK124" s="180">
        <f>ROUND(I124*H124,2)</f>
        <v>0</v>
      </c>
      <c r="BL124" s="20" t="s">
        <v>165</v>
      </c>
      <c r="BM124" s="179" t="s">
        <v>261</v>
      </c>
    </row>
    <row r="125" spans="1:65" s="2" customFormat="1" ht="39">
      <c r="A125" s="37"/>
      <c r="B125" s="38"/>
      <c r="C125" s="39"/>
      <c r="D125" s="181" t="s">
        <v>152</v>
      </c>
      <c r="E125" s="39"/>
      <c r="F125" s="182" t="s">
        <v>260</v>
      </c>
      <c r="G125" s="39"/>
      <c r="H125" s="39"/>
      <c r="I125" s="183"/>
      <c r="J125" s="39"/>
      <c r="K125" s="39"/>
      <c r="L125" s="42"/>
      <c r="M125" s="184"/>
      <c r="N125" s="185"/>
      <c r="O125" s="67"/>
      <c r="P125" s="67"/>
      <c r="Q125" s="67"/>
      <c r="R125" s="67"/>
      <c r="S125" s="67"/>
      <c r="T125" s="68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T125" s="20" t="s">
        <v>152</v>
      </c>
      <c r="AU125" s="20" t="s">
        <v>79</v>
      </c>
    </row>
    <row r="126" spans="1:65" s="2" customFormat="1" ht="11.25">
      <c r="A126" s="37"/>
      <c r="B126" s="38"/>
      <c r="C126" s="39"/>
      <c r="D126" s="186" t="s">
        <v>153</v>
      </c>
      <c r="E126" s="39"/>
      <c r="F126" s="187" t="s">
        <v>262</v>
      </c>
      <c r="G126" s="39"/>
      <c r="H126" s="39"/>
      <c r="I126" s="183"/>
      <c r="J126" s="39"/>
      <c r="K126" s="39"/>
      <c r="L126" s="42"/>
      <c r="M126" s="184"/>
      <c r="N126" s="185"/>
      <c r="O126" s="67"/>
      <c r="P126" s="67"/>
      <c r="Q126" s="67"/>
      <c r="R126" s="67"/>
      <c r="S126" s="67"/>
      <c r="T126" s="68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T126" s="20" t="s">
        <v>153</v>
      </c>
      <c r="AU126" s="20" t="s">
        <v>79</v>
      </c>
    </row>
    <row r="127" spans="1:65" s="14" customFormat="1" ht="11.25">
      <c r="B127" s="210"/>
      <c r="C127" s="211"/>
      <c r="D127" s="181" t="s">
        <v>226</v>
      </c>
      <c r="E127" s="212" t="s">
        <v>19</v>
      </c>
      <c r="F127" s="213" t="s">
        <v>263</v>
      </c>
      <c r="G127" s="211"/>
      <c r="H127" s="214">
        <v>131</v>
      </c>
      <c r="I127" s="215"/>
      <c r="J127" s="211"/>
      <c r="K127" s="211"/>
      <c r="L127" s="216"/>
      <c r="M127" s="217"/>
      <c r="N127" s="218"/>
      <c r="O127" s="218"/>
      <c r="P127" s="218"/>
      <c r="Q127" s="218"/>
      <c r="R127" s="218"/>
      <c r="S127" s="218"/>
      <c r="T127" s="219"/>
      <c r="AT127" s="220" t="s">
        <v>226</v>
      </c>
      <c r="AU127" s="220" t="s">
        <v>79</v>
      </c>
      <c r="AV127" s="14" t="s">
        <v>79</v>
      </c>
      <c r="AW127" s="14" t="s">
        <v>31</v>
      </c>
      <c r="AX127" s="14" t="s">
        <v>77</v>
      </c>
      <c r="AY127" s="220" t="s">
        <v>144</v>
      </c>
    </row>
    <row r="128" spans="1:65" s="2" customFormat="1" ht="62.65" customHeight="1">
      <c r="A128" s="37"/>
      <c r="B128" s="38"/>
      <c r="C128" s="168" t="s">
        <v>179</v>
      </c>
      <c r="D128" s="168" t="s">
        <v>145</v>
      </c>
      <c r="E128" s="169" t="s">
        <v>264</v>
      </c>
      <c r="F128" s="170" t="s">
        <v>265</v>
      </c>
      <c r="G128" s="171" t="s">
        <v>254</v>
      </c>
      <c r="H128" s="172">
        <v>151</v>
      </c>
      <c r="I128" s="173"/>
      <c r="J128" s="174">
        <f>ROUND(I128*H128,2)</f>
        <v>0</v>
      </c>
      <c r="K128" s="170" t="s">
        <v>157</v>
      </c>
      <c r="L128" s="42"/>
      <c r="M128" s="175" t="s">
        <v>19</v>
      </c>
      <c r="N128" s="176" t="s">
        <v>40</v>
      </c>
      <c r="O128" s="67"/>
      <c r="P128" s="177">
        <f>O128*H128</f>
        <v>0</v>
      </c>
      <c r="Q128" s="177">
        <v>0</v>
      </c>
      <c r="R128" s="177">
        <f>Q128*H128</f>
        <v>0</v>
      </c>
      <c r="S128" s="177">
        <v>0.3</v>
      </c>
      <c r="T128" s="178">
        <f>S128*H128</f>
        <v>45.3</v>
      </c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R128" s="179" t="s">
        <v>165</v>
      </c>
      <c r="AT128" s="179" t="s">
        <v>145</v>
      </c>
      <c r="AU128" s="179" t="s">
        <v>79</v>
      </c>
      <c r="AY128" s="20" t="s">
        <v>144</v>
      </c>
      <c r="BE128" s="180">
        <f>IF(N128="základní",J128,0)</f>
        <v>0</v>
      </c>
      <c r="BF128" s="180">
        <f>IF(N128="snížená",J128,0)</f>
        <v>0</v>
      </c>
      <c r="BG128" s="180">
        <f>IF(N128="zákl. přenesená",J128,0)</f>
        <v>0</v>
      </c>
      <c r="BH128" s="180">
        <f>IF(N128="sníž. přenesená",J128,0)</f>
        <v>0</v>
      </c>
      <c r="BI128" s="180">
        <f>IF(N128="nulová",J128,0)</f>
        <v>0</v>
      </c>
      <c r="BJ128" s="20" t="s">
        <v>77</v>
      </c>
      <c r="BK128" s="180">
        <f>ROUND(I128*H128,2)</f>
        <v>0</v>
      </c>
      <c r="BL128" s="20" t="s">
        <v>165</v>
      </c>
      <c r="BM128" s="179" t="s">
        <v>266</v>
      </c>
    </row>
    <row r="129" spans="1:65" s="2" customFormat="1" ht="39">
      <c r="A129" s="37"/>
      <c r="B129" s="38"/>
      <c r="C129" s="39"/>
      <c r="D129" s="181" t="s">
        <v>152</v>
      </c>
      <c r="E129" s="39"/>
      <c r="F129" s="182" t="s">
        <v>265</v>
      </c>
      <c r="G129" s="39"/>
      <c r="H129" s="39"/>
      <c r="I129" s="183"/>
      <c r="J129" s="39"/>
      <c r="K129" s="39"/>
      <c r="L129" s="42"/>
      <c r="M129" s="184"/>
      <c r="N129" s="185"/>
      <c r="O129" s="67"/>
      <c r="P129" s="67"/>
      <c r="Q129" s="67"/>
      <c r="R129" s="67"/>
      <c r="S129" s="67"/>
      <c r="T129" s="68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T129" s="20" t="s">
        <v>152</v>
      </c>
      <c r="AU129" s="20" t="s">
        <v>79</v>
      </c>
    </row>
    <row r="130" spans="1:65" s="2" customFormat="1" ht="11.25">
      <c r="A130" s="37"/>
      <c r="B130" s="38"/>
      <c r="C130" s="39"/>
      <c r="D130" s="186" t="s">
        <v>153</v>
      </c>
      <c r="E130" s="39"/>
      <c r="F130" s="187" t="s">
        <v>267</v>
      </c>
      <c r="G130" s="39"/>
      <c r="H130" s="39"/>
      <c r="I130" s="183"/>
      <c r="J130" s="39"/>
      <c r="K130" s="39"/>
      <c r="L130" s="42"/>
      <c r="M130" s="184"/>
      <c r="N130" s="185"/>
      <c r="O130" s="67"/>
      <c r="P130" s="67"/>
      <c r="Q130" s="67"/>
      <c r="R130" s="67"/>
      <c r="S130" s="67"/>
      <c r="T130" s="68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T130" s="20" t="s">
        <v>153</v>
      </c>
      <c r="AU130" s="20" t="s">
        <v>79</v>
      </c>
    </row>
    <row r="131" spans="1:65" s="13" customFormat="1" ht="11.25">
      <c r="B131" s="200"/>
      <c r="C131" s="201"/>
      <c r="D131" s="181" t="s">
        <v>226</v>
      </c>
      <c r="E131" s="202" t="s">
        <v>19</v>
      </c>
      <c r="F131" s="203" t="s">
        <v>248</v>
      </c>
      <c r="G131" s="201"/>
      <c r="H131" s="202" t="s">
        <v>19</v>
      </c>
      <c r="I131" s="204"/>
      <c r="J131" s="201"/>
      <c r="K131" s="201"/>
      <c r="L131" s="205"/>
      <c r="M131" s="206"/>
      <c r="N131" s="207"/>
      <c r="O131" s="207"/>
      <c r="P131" s="207"/>
      <c r="Q131" s="207"/>
      <c r="R131" s="207"/>
      <c r="S131" s="207"/>
      <c r="T131" s="208"/>
      <c r="AT131" s="209" t="s">
        <v>226</v>
      </c>
      <c r="AU131" s="209" t="s">
        <v>79</v>
      </c>
      <c r="AV131" s="13" t="s">
        <v>77</v>
      </c>
      <c r="AW131" s="13" t="s">
        <v>31</v>
      </c>
      <c r="AX131" s="13" t="s">
        <v>69</v>
      </c>
      <c r="AY131" s="209" t="s">
        <v>144</v>
      </c>
    </row>
    <row r="132" spans="1:65" s="14" customFormat="1" ht="11.25">
      <c r="B132" s="210"/>
      <c r="C132" s="211"/>
      <c r="D132" s="181" t="s">
        <v>226</v>
      </c>
      <c r="E132" s="212" t="s">
        <v>19</v>
      </c>
      <c r="F132" s="213" t="s">
        <v>263</v>
      </c>
      <c r="G132" s="211"/>
      <c r="H132" s="214">
        <v>131</v>
      </c>
      <c r="I132" s="215"/>
      <c r="J132" s="211"/>
      <c r="K132" s="211"/>
      <c r="L132" s="216"/>
      <c r="M132" s="217"/>
      <c r="N132" s="218"/>
      <c r="O132" s="218"/>
      <c r="P132" s="218"/>
      <c r="Q132" s="218"/>
      <c r="R132" s="218"/>
      <c r="S132" s="218"/>
      <c r="T132" s="219"/>
      <c r="AT132" s="220" t="s">
        <v>226</v>
      </c>
      <c r="AU132" s="220" t="s">
        <v>79</v>
      </c>
      <c r="AV132" s="14" t="s">
        <v>79</v>
      </c>
      <c r="AW132" s="14" t="s">
        <v>31</v>
      </c>
      <c r="AX132" s="14" t="s">
        <v>69</v>
      </c>
      <c r="AY132" s="220" t="s">
        <v>144</v>
      </c>
    </row>
    <row r="133" spans="1:65" s="13" customFormat="1" ht="11.25">
      <c r="B133" s="200"/>
      <c r="C133" s="201"/>
      <c r="D133" s="181" t="s">
        <v>226</v>
      </c>
      <c r="E133" s="202" t="s">
        <v>19</v>
      </c>
      <c r="F133" s="203" t="s">
        <v>250</v>
      </c>
      <c r="G133" s="201"/>
      <c r="H133" s="202" t="s">
        <v>19</v>
      </c>
      <c r="I133" s="204"/>
      <c r="J133" s="201"/>
      <c r="K133" s="201"/>
      <c r="L133" s="205"/>
      <c r="M133" s="206"/>
      <c r="N133" s="207"/>
      <c r="O133" s="207"/>
      <c r="P133" s="207"/>
      <c r="Q133" s="207"/>
      <c r="R133" s="207"/>
      <c r="S133" s="207"/>
      <c r="T133" s="208"/>
      <c r="AT133" s="209" t="s">
        <v>226</v>
      </c>
      <c r="AU133" s="209" t="s">
        <v>79</v>
      </c>
      <c r="AV133" s="13" t="s">
        <v>77</v>
      </c>
      <c r="AW133" s="13" t="s">
        <v>31</v>
      </c>
      <c r="AX133" s="13" t="s">
        <v>69</v>
      </c>
      <c r="AY133" s="209" t="s">
        <v>144</v>
      </c>
    </row>
    <row r="134" spans="1:65" s="14" customFormat="1" ht="11.25">
      <c r="B134" s="210"/>
      <c r="C134" s="211"/>
      <c r="D134" s="181" t="s">
        <v>226</v>
      </c>
      <c r="E134" s="212" t="s">
        <v>19</v>
      </c>
      <c r="F134" s="213" t="s">
        <v>268</v>
      </c>
      <c r="G134" s="211"/>
      <c r="H134" s="214">
        <v>20</v>
      </c>
      <c r="I134" s="215"/>
      <c r="J134" s="211"/>
      <c r="K134" s="211"/>
      <c r="L134" s="216"/>
      <c r="M134" s="217"/>
      <c r="N134" s="218"/>
      <c r="O134" s="218"/>
      <c r="P134" s="218"/>
      <c r="Q134" s="218"/>
      <c r="R134" s="218"/>
      <c r="S134" s="218"/>
      <c r="T134" s="219"/>
      <c r="AT134" s="220" t="s">
        <v>226</v>
      </c>
      <c r="AU134" s="220" t="s">
        <v>79</v>
      </c>
      <c r="AV134" s="14" t="s">
        <v>79</v>
      </c>
      <c r="AW134" s="14" t="s">
        <v>31</v>
      </c>
      <c r="AX134" s="14" t="s">
        <v>69</v>
      </c>
      <c r="AY134" s="220" t="s">
        <v>144</v>
      </c>
    </row>
    <row r="135" spans="1:65" s="15" customFormat="1" ht="11.25">
      <c r="B135" s="221"/>
      <c r="C135" s="222"/>
      <c r="D135" s="181" t="s">
        <v>226</v>
      </c>
      <c r="E135" s="223" t="s">
        <v>19</v>
      </c>
      <c r="F135" s="224" t="s">
        <v>231</v>
      </c>
      <c r="G135" s="222"/>
      <c r="H135" s="225">
        <v>151</v>
      </c>
      <c r="I135" s="226"/>
      <c r="J135" s="222"/>
      <c r="K135" s="222"/>
      <c r="L135" s="227"/>
      <c r="M135" s="228"/>
      <c r="N135" s="229"/>
      <c r="O135" s="229"/>
      <c r="P135" s="229"/>
      <c r="Q135" s="229"/>
      <c r="R135" s="229"/>
      <c r="S135" s="229"/>
      <c r="T135" s="230"/>
      <c r="AT135" s="231" t="s">
        <v>226</v>
      </c>
      <c r="AU135" s="231" t="s">
        <v>79</v>
      </c>
      <c r="AV135" s="15" t="s">
        <v>165</v>
      </c>
      <c r="AW135" s="15" t="s">
        <v>31</v>
      </c>
      <c r="AX135" s="15" t="s">
        <v>77</v>
      </c>
      <c r="AY135" s="231" t="s">
        <v>144</v>
      </c>
    </row>
    <row r="136" spans="1:65" s="2" customFormat="1" ht="62.65" customHeight="1">
      <c r="A136" s="37"/>
      <c r="B136" s="38"/>
      <c r="C136" s="168" t="s">
        <v>184</v>
      </c>
      <c r="D136" s="168" t="s">
        <v>145</v>
      </c>
      <c r="E136" s="169" t="s">
        <v>269</v>
      </c>
      <c r="F136" s="170" t="s">
        <v>270</v>
      </c>
      <c r="G136" s="171" t="s">
        <v>254</v>
      </c>
      <c r="H136" s="172">
        <v>1467</v>
      </c>
      <c r="I136" s="173"/>
      <c r="J136" s="174">
        <f>ROUND(I136*H136,2)</f>
        <v>0</v>
      </c>
      <c r="K136" s="170" t="s">
        <v>157</v>
      </c>
      <c r="L136" s="42"/>
      <c r="M136" s="175" t="s">
        <v>19</v>
      </c>
      <c r="N136" s="176" t="s">
        <v>40</v>
      </c>
      <c r="O136" s="67"/>
      <c r="P136" s="177">
        <f>O136*H136</f>
        <v>0</v>
      </c>
      <c r="Q136" s="177">
        <v>0</v>
      </c>
      <c r="R136" s="177">
        <f>Q136*H136</f>
        <v>0</v>
      </c>
      <c r="S136" s="177">
        <v>0.5</v>
      </c>
      <c r="T136" s="178">
        <f>S136*H136</f>
        <v>733.5</v>
      </c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R136" s="179" t="s">
        <v>165</v>
      </c>
      <c r="AT136" s="179" t="s">
        <v>145</v>
      </c>
      <c r="AU136" s="179" t="s">
        <v>79</v>
      </c>
      <c r="AY136" s="20" t="s">
        <v>144</v>
      </c>
      <c r="BE136" s="180">
        <f>IF(N136="základní",J136,0)</f>
        <v>0</v>
      </c>
      <c r="BF136" s="180">
        <f>IF(N136="snížená",J136,0)</f>
        <v>0</v>
      </c>
      <c r="BG136" s="180">
        <f>IF(N136="zákl. přenesená",J136,0)</f>
        <v>0</v>
      </c>
      <c r="BH136" s="180">
        <f>IF(N136="sníž. přenesená",J136,0)</f>
        <v>0</v>
      </c>
      <c r="BI136" s="180">
        <f>IF(N136="nulová",J136,0)</f>
        <v>0</v>
      </c>
      <c r="BJ136" s="20" t="s">
        <v>77</v>
      </c>
      <c r="BK136" s="180">
        <f>ROUND(I136*H136,2)</f>
        <v>0</v>
      </c>
      <c r="BL136" s="20" t="s">
        <v>165</v>
      </c>
      <c r="BM136" s="179" t="s">
        <v>271</v>
      </c>
    </row>
    <row r="137" spans="1:65" s="2" customFormat="1" ht="39">
      <c r="A137" s="37"/>
      <c r="B137" s="38"/>
      <c r="C137" s="39"/>
      <c r="D137" s="181" t="s">
        <v>152</v>
      </c>
      <c r="E137" s="39"/>
      <c r="F137" s="182" t="s">
        <v>270</v>
      </c>
      <c r="G137" s="39"/>
      <c r="H137" s="39"/>
      <c r="I137" s="183"/>
      <c r="J137" s="39"/>
      <c r="K137" s="39"/>
      <c r="L137" s="42"/>
      <c r="M137" s="184"/>
      <c r="N137" s="185"/>
      <c r="O137" s="67"/>
      <c r="P137" s="67"/>
      <c r="Q137" s="67"/>
      <c r="R137" s="67"/>
      <c r="S137" s="67"/>
      <c r="T137" s="68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T137" s="20" t="s">
        <v>152</v>
      </c>
      <c r="AU137" s="20" t="s">
        <v>79</v>
      </c>
    </row>
    <row r="138" spans="1:65" s="2" customFormat="1" ht="11.25">
      <c r="A138" s="37"/>
      <c r="B138" s="38"/>
      <c r="C138" s="39"/>
      <c r="D138" s="186" t="s">
        <v>153</v>
      </c>
      <c r="E138" s="39"/>
      <c r="F138" s="187" t="s">
        <v>272</v>
      </c>
      <c r="G138" s="39"/>
      <c r="H138" s="39"/>
      <c r="I138" s="183"/>
      <c r="J138" s="39"/>
      <c r="K138" s="39"/>
      <c r="L138" s="42"/>
      <c r="M138" s="184"/>
      <c r="N138" s="185"/>
      <c r="O138" s="67"/>
      <c r="P138" s="67"/>
      <c r="Q138" s="67"/>
      <c r="R138" s="67"/>
      <c r="S138" s="67"/>
      <c r="T138" s="68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T138" s="20" t="s">
        <v>153</v>
      </c>
      <c r="AU138" s="20" t="s">
        <v>79</v>
      </c>
    </row>
    <row r="139" spans="1:65" s="13" customFormat="1" ht="11.25">
      <c r="B139" s="200"/>
      <c r="C139" s="201"/>
      <c r="D139" s="181" t="s">
        <v>226</v>
      </c>
      <c r="E139" s="202" t="s">
        <v>19</v>
      </c>
      <c r="F139" s="203" t="s">
        <v>273</v>
      </c>
      <c r="G139" s="201"/>
      <c r="H139" s="202" t="s">
        <v>19</v>
      </c>
      <c r="I139" s="204"/>
      <c r="J139" s="201"/>
      <c r="K139" s="201"/>
      <c r="L139" s="205"/>
      <c r="M139" s="206"/>
      <c r="N139" s="207"/>
      <c r="O139" s="207"/>
      <c r="P139" s="207"/>
      <c r="Q139" s="207"/>
      <c r="R139" s="207"/>
      <c r="S139" s="207"/>
      <c r="T139" s="208"/>
      <c r="AT139" s="209" t="s">
        <v>226</v>
      </c>
      <c r="AU139" s="209" t="s">
        <v>79</v>
      </c>
      <c r="AV139" s="13" t="s">
        <v>77</v>
      </c>
      <c r="AW139" s="13" t="s">
        <v>31</v>
      </c>
      <c r="AX139" s="13" t="s">
        <v>69</v>
      </c>
      <c r="AY139" s="209" t="s">
        <v>144</v>
      </c>
    </row>
    <row r="140" spans="1:65" s="14" customFormat="1" ht="11.25">
      <c r="B140" s="210"/>
      <c r="C140" s="211"/>
      <c r="D140" s="181" t="s">
        <v>226</v>
      </c>
      <c r="E140" s="212" t="s">
        <v>19</v>
      </c>
      <c r="F140" s="213" t="s">
        <v>274</v>
      </c>
      <c r="G140" s="211"/>
      <c r="H140" s="214">
        <v>1467</v>
      </c>
      <c r="I140" s="215"/>
      <c r="J140" s="211"/>
      <c r="K140" s="211"/>
      <c r="L140" s="216"/>
      <c r="M140" s="217"/>
      <c r="N140" s="218"/>
      <c r="O140" s="218"/>
      <c r="P140" s="218"/>
      <c r="Q140" s="218"/>
      <c r="R140" s="218"/>
      <c r="S140" s="218"/>
      <c r="T140" s="219"/>
      <c r="AT140" s="220" t="s">
        <v>226</v>
      </c>
      <c r="AU140" s="220" t="s">
        <v>79</v>
      </c>
      <c r="AV140" s="14" t="s">
        <v>79</v>
      </c>
      <c r="AW140" s="14" t="s">
        <v>31</v>
      </c>
      <c r="AX140" s="14" t="s">
        <v>77</v>
      </c>
      <c r="AY140" s="220" t="s">
        <v>144</v>
      </c>
    </row>
    <row r="141" spans="1:65" s="2" customFormat="1" ht="16.5" customHeight="1">
      <c r="A141" s="37"/>
      <c r="B141" s="38"/>
      <c r="C141" s="168" t="s">
        <v>189</v>
      </c>
      <c r="D141" s="168" t="s">
        <v>145</v>
      </c>
      <c r="E141" s="169" t="s">
        <v>275</v>
      </c>
      <c r="F141" s="170" t="s">
        <v>276</v>
      </c>
      <c r="G141" s="171" t="s">
        <v>223</v>
      </c>
      <c r="H141" s="172">
        <v>6</v>
      </c>
      <c r="I141" s="173"/>
      <c r="J141" s="174">
        <f>ROUND(I141*H141,2)</f>
        <v>0</v>
      </c>
      <c r="K141" s="170" t="s">
        <v>157</v>
      </c>
      <c r="L141" s="42"/>
      <c r="M141" s="175" t="s">
        <v>19</v>
      </c>
      <c r="N141" s="176" t="s">
        <v>40</v>
      </c>
      <c r="O141" s="67"/>
      <c r="P141" s="177">
        <f>O141*H141</f>
        <v>0</v>
      </c>
      <c r="Q141" s="177">
        <v>0</v>
      </c>
      <c r="R141" s="177">
        <f>Q141*H141</f>
        <v>0</v>
      </c>
      <c r="S141" s="177">
        <v>2.2000000000000002</v>
      </c>
      <c r="T141" s="178">
        <f>S141*H141</f>
        <v>13.200000000000001</v>
      </c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R141" s="179" t="s">
        <v>165</v>
      </c>
      <c r="AT141" s="179" t="s">
        <v>145</v>
      </c>
      <c r="AU141" s="179" t="s">
        <v>79</v>
      </c>
      <c r="AY141" s="20" t="s">
        <v>144</v>
      </c>
      <c r="BE141" s="180">
        <f>IF(N141="základní",J141,0)</f>
        <v>0</v>
      </c>
      <c r="BF141" s="180">
        <f>IF(N141="snížená",J141,0)</f>
        <v>0</v>
      </c>
      <c r="BG141" s="180">
        <f>IF(N141="zákl. přenesená",J141,0)</f>
        <v>0</v>
      </c>
      <c r="BH141" s="180">
        <f>IF(N141="sníž. přenesená",J141,0)</f>
        <v>0</v>
      </c>
      <c r="BI141" s="180">
        <f>IF(N141="nulová",J141,0)</f>
        <v>0</v>
      </c>
      <c r="BJ141" s="20" t="s">
        <v>77</v>
      </c>
      <c r="BK141" s="180">
        <f>ROUND(I141*H141,2)</f>
        <v>0</v>
      </c>
      <c r="BL141" s="20" t="s">
        <v>165</v>
      </c>
      <c r="BM141" s="179" t="s">
        <v>277</v>
      </c>
    </row>
    <row r="142" spans="1:65" s="2" customFormat="1" ht="11.25">
      <c r="A142" s="37"/>
      <c r="B142" s="38"/>
      <c r="C142" s="39"/>
      <c r="D142" s="181" t="s">
        <v>152</v>
      </c>
      <c r="E142" s="39"/>
      <c r="F142" s="182" t="s">
        <v>276</v>
      </c>
      <c r="G142" s="39"/>
      <c r="H142" s="39"/>
      <c r="I142" s="183"/>
      <c r="J142" s="39"/>
      <c r="K142" s="39"/>
      <c r="L142" s="42"/>
      <c r="M142" s="184"/>
      <c r="N142" s="185"/>
      <c r="O142" s="67"/>
      <c r="P142" s="67"/>
      <c r="Q142" s="67"/>
      <c r="R142" s="67"/>
      <c r="S142" s="67"/>
      <c r="T142" s="68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T142" s="20" t="s">
        <v>152</v>
      </c>
      <c r="AU142" s="20" t="s">
        <v>79</v>
      </c>
    </row>
    <row r="143" spans="1:65" s="2" customFormat="1" ht="11.25">
      <c r="A143" s="37"/>
      <c r="B143" s="38"/>
      <c r="C143" s="39"/>
      <c r="D143" s="186" t="s">
        <v>153</v>
      </c>
      <c r="E143" s="39"/>
      <c r="F143" s="187" t="s">
        <v>278</v>
      </c>
      <c r="G143" s="39"/>
      <c r="H143" s="39"/>
      <c r="I143" s="183"/>
      <c r="J143" s="39"/>
      <c r="K143" s="39"/>
      <c r="L143" s="42"/>
      <c r="M143" s="184"/>
      <c r="N143" s="185"/>
      <c r="O143" s="67"/>
      <c r="P143" s="67"/>
      <c r="Q143" s="67"/>
      <c r="R143" s="67"/>
      <c r="S143" s="67"/>
      <c r="T143" s="68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T143" s="20" t="s">
        <v>153</v>
      </c>
      <c r="AU143" s="20" t="s">
        <v>79</v>
      </c>
    </row>
    <row r="144" spans="1:65" s="13" customFormat="1" ht="11.25">
      <c r="B144" s="200"/>
      <c r="C144" s="201"/>
      <c r="D144" s="181" t="s">
        <v>226</v>
      </c>
      <c r="E144" s="202" t="s">
        <v>19</v>
      </c>
      <c r="F144" s="203" t="s">
        <v>279</v>
      </c>
      <c r="G144" s="201"/>
      <c r="H144" s="202" t="s">
        <v>19</v>
      </c>
      <c r="I144" s="204"/>
      <c r="J144" s="201"/>
      <c r="K144" s="201"/>
      <c r="L144" s="205"/>
      <c r="M144" s="206"/>
      <c r="N144" s="207"/>
      <c r="O144" s="207"/>
      <c r="P144" s="207"/>
      <c r="Q144" s="207"/>
      <c r="R144" s="207"/>
      <c r="S144" s="207"/>
      <c r="T144" s="208"/>
      <c r="AT144" s="209" t="s">
        <v>226</v>
      </c>
      <c r="AU144" s="209" t="s">
        <v>79</v>
      </c>
      <c r="AV144" s="13" t="s">
        <v>77</v>
      </c>
      <c r="AW144" s="13" t="s">
        <v>31</v>
      </c>
      <c r="AX144" s="13" t="s">
        <v>69</v>
      </c>
      <c r="AY144" s="209" t="s">
        <v>144</v>
      </c>
    </row>
    <row r="145" spans="1:65" s="14" customFormat="1" ht="11.25">
      <c r="B145" s="210"/>
      <c r="C145" s="211"/>
      <c r="D145" s="181" t="s">
        <v>226</v>
      </c>
      <c r="E145" s="212" t="s">
        <v>19</v>
      </c>
      <c r="F145" s="213" t="s">
        <v>280</v>
      </c>
      <c r="G145" s="211"/>
      <c r="H145" s="214">
        <v>6</v>
      </c>
      <c r="I145" s="215"/>
      <c r="J145" s="211"/>
      <c r="K145" s="211"/>
      <c r="L145" s="216"/>
      <c r="M145" s="217"/>
      <c r="N145" s="218"/>
      <c r="O145" s="218"/>
      <c r="P145" s="218"/>
      <c r="Q145" s="218"/>
      <c r="R145" s="218"/>
      <c r="S145" s="218"/>
      <c r="T145" s="219"/>
      <c r="AT145" s="220" t="s">
        <v>226</v>
      </c>
      <c r="AU145" s="220" t="s">
        <v>79</v>
      </c>
      <c r="AV145" s="14" t="s">
        <v>79</v>
      </c>
      <c r="AW145" s="14" t="s">
        <v>31</v>
      </c>
      <c r="AX145" s="14" t="s">
        <v>77</v>
      </c>
      <c r="AY145" s="220" t="s">
        <v>144</v>
      </c>
    </row>
    <row r="146" spans="1:65" s="2" customFormat="1" ht="49.15" customHeight="1">
      <c r="A146" s="37"/>
      <c r="B146" s="38"/>
      <c r="C146" s="168" t="s">
        <v>194</v>
      </c>
      <c r="D146" s="168" t="s">
        <v>145</v>
      </c>
      <c r="E146" s="169" t="s">
        <v>281</v>
      </c>
      <c r="F146" s="170" t="s">
        <v>282</v>
      </c>
      <c r="G146" s="171" t="s">
        <v>223</v>
      </c>
      <c r="H146" s="172">
        <v>7.2</v>
      </c>
      <c r="I146" s="173"/>
      <c r="J146" s="174">
        <f>ROUND(I146*H146,2)</f>
        <v>0</v>
      </c>
      <c r="K146" s="170" t="s">
        <v>157</v>
      </c>
      <c r="L146" s="42"/>
      <c r="M146" s="175" t="s">
        <v>19</v>
      </c>
      <c r="N146" s="176" t="s">
        <v>40</v>
      </c>
      <c r="O146" s="67"/>
      <c r="P146" s="177">
        <f>O146*H146</f>
        <v>0</v>
      </c>
      <c r="Q146" s="177">
        <v>0</v>
      </c>
      <c r="R146" s="177">
        <f>Q146*H146</f>
        <v>0</v>
      </c>
      <c r="S146" s="177">
        <v>1.8</v>
      </c>
      <c r="T146" s="178">
        <f>S146*H146</f>
        <v>12.96</v>
      </c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R146" s="179" t="s">
        <v>165</v>
      </c>
      <c r="AT146" s="179" t="s">
        <v>145</v>
      </c>
      <c r="AU146" s="179" t="s">
        <v>79</v>
      </c>
      <c r="AY146" s="20" t="s">
        <v>144</v>
      </c>
      <c r="BE146" s="180">
        <f>IF(N146="základní",J146,0)</f>
        <v>0</v>
      </c>
      <c r="BF146" s="180">
        <f>IF(N146="snížená",J146,0)</f>
        <v>0</v>
      </c>
      <c r="BG146" s="180">
        <f>IF(N146="zákl. přenesená",J146,0)</f>
        <v>0</v>
      </c>
      <c r="BH146" s="180">
        <f>IF(N146="sníž. přenesená",J146,0)</f>
        <v>0</v>
      </c>
      <c r="BI146" s="180">
        <f>IF(N146="nulová",J146,0)</f>
        <v>0</v>
      </c>
      <c r="BJ146" s="20" t="s">
        <v>77</v>
      </c>
      <c r="BK146" s="180">
        <f>ROUND(I146*H146,2)</f>
        <v>0</v>
      </c>
      <c r="BL146" s="20" t="s">
        <v>165</v>
      </c>
      <c r="BM146" s="179" t="s">
        <v>283</v>
      </c>
    </row>
    <row r="147" spans="1:65" s="2" customFormat="1" ht="29.25">
      <c r="A147" s="37"/>
      <c r="B147" s="38"/>
      <c r="C147" s="39"/>
      <c r="D147" s="181" t="s">
        <v>152</v>
      </c>
      <c r="E147" s="39"/>
      <c r="F147" s="182" t="s">
        <v>282</v>
      </c>
      <c r="G147" s="39"/>
      <c r="H147" s="39"/>
      <c r="I147" s="183"/>
      <c r="J147" s="39"/>
      <c r="K147" s="39"/>
      <c r="L147" s="42"/>
      <c r="M147" s="184"/>
      <c r="N147" s="185"/>
      <c r="O147" s="67"/>
      <c r="P147" s="67"/>
      <c r="Q147" s="67"/>
      <c r="R147" s="67"/>
      <c r="S147" s="67"/>
      <c r="T147" s="68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T147" s="20" t="s">
        <v>152</v>
      </c>
      <c r="AU147" s="20" t="s">
        <v>79</v>
      </c>
    </row>
    <row r="148" spans="1:65" s="2" customFormat="1" ht="11.25">
      <c r="A148" s="37"/>
      <c r="B148" s="38"/>
      <c r="C148" s="39"/>
      <c r="D148" s="186" t="s">
        <v>153</v>
      </c>
      <c r="E148" s="39"/>
      <c r="F148" s="187" t="s">
        <v>284</v>
      </c>
      <c r="G148" s="39"/>
      <c r="H148" s="39"/>
      <c r="I148" s="183"/>
      <c r="J148" s="39"/>
      <c r="K148" s="39"/>
      <c r="L148" s="42"/>
      <c r="M148" s="184"/>
      <c r="N148" s="185"/>
      <c r="O148" s="67"/>
      <c r="P148" s="67"/>
      <c r="Q148" s="67"/>
      <c r="R148" s="67"/>
      <c r="S148" s="67"/>
      <c r="T148" s="68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T148" s="20" t="s">
        <v>153</v>
      </c>
      <c r="AU148" s="20" t="s">
        <v>79</v>
      </c>
    </row>
    <row r="149" spans="1:65" s="13" customFormat="1" ht="11.25">
      <c r="B149" s="200"/>
      <c r="C149" s="201"/>
      <c r="D149" s="181" t="s">
        <v>226</v>
      </c>
      <c r="E149" s="202" t="s">
        <v>19</v>
      </c>
      <c r="F149" s="203" t="s">
        <v>279</v>
      </c>
      <c r="G149" s="201"/>
      <c r="H149" s="202" t="s">
        <v>19</v>
      </c>
      <c r="I149" s="204"/>
      <c r="J149" s="201"/>
      <c r="K149" s="201"/>
      <c r="L149" s="205"/>
      <c r="M149" s="206"/>
      <c r="N149" s="207"/>
      <c r="O149" s="207"/>
      <c r="P149" s="207"/>
      <c r="Q149" s="207"/>
      <c r="R149" s="207"/>
      <c r="S149" s="207"/>
      <c r="T149" s="208"/>
      <c r="AT149" s="209" t="s">
        <v>226</v>
      </c>
      <c r="AU149" s="209" t="s">
        <v>79</v>
      </c>
      <c r="AV149" s="13" t="s">
        <v>77</v>
      </c>
      <c r="AW149" s="13" t="s">
        <v>31</v>
      </c>
      <c r="AX149" s="13" t="s">
        <v>69</v>
      </c>
      <c r="AY149" s="209" t="s">
        <v>144</v>
      </c>
    </row>
    <row r="150" spans="1:65" s="14" customFormat="1" ht="11.25">
      <c r="B150" s="210"/>
      <c r="C150" s="211"/>
      <c r="D150" s="181" t="s">
        <v>226</v>
      </c>
      <c r="E150" s="212" t="s">
        <v>19</v>
      </c>
      <c r="F150" s="213" t="s">
        <v>285</v>
      </c>
      <c r="G150" s="211"/>
      <c r="H150" s="214">
        <v>7.2</v>
      </c>
      <c r="I150" s="215"/>
      <c r="J150" s="211"/>
      <c r="K150" s="211"/>
      <c r="L150" s="216"/>
      <c r="M150" s="217"/>
      <c r="N150" s="218"/>
      <c r="O150" s="218"/>
      <c r="P150" s="218"/>
      <c r="Q150" s="218"/>
      <c r="R150" s="218"/>
      <c r="S150" s="218"/>
      <c r="T150" s="219"/>
      <c r="AT150" s="220" t="s">
        <v>226</v>
      </c>
      <c r="AU150" s="220" t="s">
        <v>79</v>
      </c>
      <c r="AV150" s="14" t="s">
        <v>79</v>
      </c>
      <c r="AW150" s="14" t="s">
        <v>31</v>
      </c>
      <c r="AX150" s="14" t="s">
        <v>77</v>
      </c>
      <c r="AY150" s="220" t="s">
        <v>144</v>
      </c>
    </row>
    <row r="151" spans="1:65" s="2" customFormat="1" ht="24.2" customHeight="1">
      <c r="A151" s="37"/>
      <c r="B151" s="38"/>
      <c r="C151" s="168" t="s">
        <v>199</v>
      </c>
      <c r="D151" s="168" t="s">
        <v>145</v>
      </c>
      <c r="E151" s="169" t="s">
        <v>286</v>
      </c>
      <c r="F151" s="170" t="s">
        <v>287</v>
      </c>
      <c r="G151" s="171" t="s">
        <v>254</v>
      </c>
      <c r="H151" s="172">
        <v>18</v>
      </c>
      <c r="I151" s="173"/>
      <c r="J151" s="174">
        <f>ROUND(I151*H151,2)</f>
        <v>0</v>
      </c>
      <c r="K151" s="170" t="s">
        <v>19</v>
      </c>
      <c r="L151" s="42"/>
      <c r="M151" s="175" t="s">
        <v>19</v>
      </c>
      <c r="N151" s="176" t="s">
        <v>40</v>
      </c>
      <c r="O151" s="67"/>
      <c r="P151" s="177">
        <f>O151*H151</f>
        <v>0</v>
      </c>
      <c r="Q151" s="177">
        <v>0</v>
      </c>
      <c r="R151" s="177">
        <f>Q151*H151</f>
        <v>0</v>
      </c>
      <c r="S151" s="177">
        <v>8.9999999999999993E-3</v>
      </c>
      <c r="T151" s="178">
        <f>S151*H151</f>
        <v>0.16199999999999998</v>
      </c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R151" s="179" t="s">
        <v>165</v>
      </c>
      <c r="AT151" s="179" t="s">
        <v>145</v>
      </c>
      <c r="AU151" s="179" t="s">
        <v>79</v>
      </c>
      <c r="AY151" s="20" t="s">
        <v>144</v>
      </c>
      <c r="BE151" s="180">
        <f>IF(N151="základní",J151,0)</f>
        <v>0</v>
      </c>
      <c r="BF151" s="180">
        <f>IF(N151="snížená",J151,0)</f>
        <v>0</v>
      </c>
      <c r="BG151" s="180">
        <f>IF(N151="zákl. přenesená",J151,0)</f>
        <v>0</v>
      </c>
      <c r="BH151" s="180">
        <f>IF(N151="sníž. přenesená",J151,0)</f>
        <v>0</v>
      </c>
      <c r="BI151" s="180">
        <f>IF(N151="nulová",J151,0)</f>
        <v>0</v>
      </c>
      <c r="BJ151" s="20" t="s">
        <v>77</v>
      </c>
      <c r="BK151" s="180">
        <f>ROUND(I151*H151,2)</f>
        <v>0</v>
      </c>
      <c r="BL151" s="20" t="s">
        <v>165</v>
      </c>
      <c r="BM151" s="179" t="s">
        <v>288</v>
      </c>
    </row>
    <row r="152" spans="1:65" s="2" customFormat="1" ht="11.25">
      <c r="A152" s="37"/>
      <c r="B152" s="38"/>
      <c r="C152" s="39"/>
      <c r="D152" s="181" t="s">
        <v>152</v>
      </c>
      <c r="E152" s="39"/>
      <c r="F152" s="182" t="s">
        <v>287</v>
      </c>
      <c r="G152" s="39"/>
      <c r="H152" s="39"/>
      <c r="I152" s="183"/>
      <c r="J152" s="39"/>
      <c r="K152" s="39"/>
      <c r="L152" s="42"/>
      <c r="M152" s="184"/>
      <c r="N152" s="185"/>
      <c r="O152" s="67"/>
      <c r="P152" s="67"/>
      <c r="Q152" s="67"/>
      <c r="R152" s="67"/>
      <c r="S152" s="67"/>
      <c r="T152" s="68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T152" s="20" t="s">
        <v>152</v>
      </c>
      <c r="AU152" s="20" t="s">
        <v>79</v>
      </c>
    </row>
    <row r="153" spans="1:65" s="13" customFormat="1" ht="11.25">
      <c r="B153" s="200"/>
      <c r="C153" s="201"/>
      <c r="D153" s="181" t="s">
        <v>226</v>
      </c>
      <c r="E153" s="202" t="s">
        <v>19</v>
      </c>
      <c r="F153" s="203" t="s">
        <v>279</v>
      </c>
      <c r="G153" s="201"/>
      <c r="H153" s="202" t="s">
        <v>19</v>
      </c>
      <c r="I153" s="204"/>
      <c r="J153" s="201"/>
      <c r="K153" s="201"/>
      <c r="L153" s="205"/>
      <c r="M153" s="206"/>
      <c r="N153" s="207"/>
      <c r="O153" s="207"/>
      <c r="P153" s="207"/>
      <c r="Q153" s="207"/>
      <c r="R153" s="207"/>
      <c r="S153" s="207"/>
      <c r="T153" s="208"/>
      <c r="AT153" s="209" t="s">
        <v>226</v>
      </c>
      <c r="AU153" s="209" t="s">
        <v>79</v>
      </c>
      <c r="AV153" s="13" t="s">
        <v>77</v>
      </c>
      <c r="AW153" s="13" t="s">
        <v>31</v>
      </c>
      <c r="AX153" s="13" t="s">
        <v>69</v>
      </c>
      <c r="AY153" s="209" t="s">
        <v>144</v>
      </c>
    </row>
    <row r="154" spans="1:65" s="13" customFormat="1" ht="11.25">
      <c r="B154" s="200"/>
      <c r="C154" s="201"/>
      <c r="D154" s="181" t="s">
        <v>226</v>
      </c>
      <c r="E154" s="202" t="s">
        <v>19</v>
      </c>
      <c r="F154" s="203" t="s">
        <v>289</v>
      </c>
      <c r="G154" s="201"/>
      <c r="H154" s="202" t="s">
        <v>19</v>
      </c>
      <c r="I154" s="204"/>
      <c r="J154" s="201"/>
      <c r="K154" s="201"/>
      <c r="L154" s="205"/>
      <c r="M154" s="206"/>
      <c r="N154" s="207"/>
      <c r="O154" s="207"/>
      <c r="P154" s="207"/>
      <c r="Q154" s="207"/>
      <c r="R154" s="207"/>
      <c r="S154" s="207"/>
      <c r="T154" s="208"/>
      <c r="AT154" s="209" t="s">
        <v>226</v>
      </c>
      <c r="AU154" s="209" t="s">
        <v>79</v>
      </c>
      <c r="AV154" s="13" t="s">
        <v>77</v>
      </c>
      <c r="AW154" s="13" t="s">
        <v>31</v>
      </c>
      <c r="AX154" s="13" t="s">
        <v>69</v>
      </c>
      <c r="AY154" s="209" t="s">
        <v>144</v>
      </c>
    </row>
    <row r="155" spans="1:65" s="14" customFormat="1" ht="11.25">
      <c r="B155" s="210"/>
      <c r="C155" s="211"/>
      <c r="D155" s="181" t="s">
        <v>226</v>
      </c>
      <c r="E155" s="212" t="s">
        <v>19</v>
      </c>
      <c r="F155" s="213" t="s">
        <v>290</v>
      </c>
      <c r="G155" s="211"/>
      <c r="H155" s="214">
        <v>18</v>
      </c>
      <c r="I155" s="215"/>
      <c r="J155" s="211"/>
      <c r="K155" s="211"/>
      <c r="L155" s="216"/>
      <c r="M155" s="217"/>
      <c r="N155" s="218"/>
      <c r="O155" s="218"/>
      <c r="P155" s="218"/>
      <c r="Q155" s="218"/>
      <c r="R155" s="218"/>
      <c r="S155" s="218"/>
      <c r="T155" s="219"/>
      <c r="AT155" s="220" t="s">
        <v>226</v>
      </c>
      <c r="AU155" s="220" t="s">
        <v>79</v>
      </c>
      <c r="AV155" s="14" t="s">
        <v>79</v>
      </c>
      <c r="AW155" s="14" t="s">
        <v>31</v>
      </c>
      <c r="AX155" s="14" t="s">
        <v>77</v>
      </c>
      <c r="AY155" s="220" t="s">
        <v>144</v>
      </c>
    </row>
    <row r="156" spans="1:65" s="2" customFormat="1" ht="33" customHeight="1">
      <c r="A156" s="37"/>
      <c r="B156" s="38"/>
      <c r="C156" s="168" t="s">
        <v>204</v>
      </c>
      <c r="D156" s="168" t="s">
        <v>145</v>
      </c>
      <c r="E156" s="169" t="s">
        <v>291</v>
      </c>
      <c r="F156" s="170" t="s">
        <v>292</v>
      </c>
      <c r="G156" s="171" t="s">
        <v>243</v>
      </c>
      <c r="H156" s="172">
        <v>194</v>
      </c>
      <c r="I156" s="173"/>
      <c r="J156" s="174">
        <f>ROUND(I156*H156,2)</f>
        <v>0</v>
      </c>
      <c r="K156" s="170" t="s">
        <v>19</v>
      </c>
      <c r="L156" s="42"/>
      <c r="M156" s="175" t="s">
        <v>19</v>
      </c>
      <c r="N156" s="176" t="s">
        <v>40</v>
      </c>
      <c r="O156" s="67"/>
      <c r="P156" s="177">
        <f>O156*H156</f>
        <v>0</v>
      </c>
      <c r="Q156" s="177">
        <v>0</v>
      </c>
      <c r="R156" s="177">
        <f>Q156*H156</f>
        <v>0</v>
      </c>
      <c r="S156" s="177">
        <v>3.48E-3</v>
      </c>
      <c r="T156" s="178">
        <f>S156*H156</f>
        <v>0.67512000000000005</v>
      </c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R156" s="179" t="s">
        <v>165</v>
      </c>
      <c r="AT156" s="179" t="s">
        <v>145</v>
      </c>
      <c r="AU156" s="179" t="s">
        <v>79</v>
      </c>
      <c r="AY156" s="20" t="s">
        <v>144</v>
      </c>
      <c r="BE156" s="180">
        <f>IF(N156="základní",J156,0)</f>
        <v>0</v>
      </c>
      <c r="BF156" s="180">
        <f>IF(N156="snížená",J156,0)</f>
        <v>0</v>
      </c>
      <c r="BG156" s="180">
        <f>IF(N156="zákl. přenesená",J156,0)</f>
        <v>0</v>
      </c>
      <c r="BH156" s="180">
        <f>IF(N156="sníž. přenesená",J156,0)</f>
        <v>0</v>
      </c>
      <c r="BI156" s="180">
        <f>IF(N156="nulová",J156,0)</f>
        <v>0</v>
      </c>
      <c r="BJ156" s="20" t="s">
        <v>77</v>
      </c>
      <c r="BK156" s="180">
        <f>ROUND(I156*H156,2)</f>
        <v>0</v>
      </c>
      <c r="BL156" s="20" t="s">
        <v>165</v>
      </c>
      <c r="BM156" s="179" t="s">
        <v>293</v>
      </c>
    </row>
    <row r="157" spans="1:65" s="2" customFormat="1" ht="19.5">
      <c r="A157" s="37"/>
      <c r="B157" s="38"/>
      <c r="C157" s="39"/>
      <c r="D157" s="181" t="s">
        <v>152</v>
      </c>
      <c r="E157" s="39"/>
      <c r="F157" s="182" t="s">
        <v>292</v>
      </c>
      <c r="G157" s="39"/>
      <c r="H157" s="39"/>
      <c r="I157" s="183"/>
      <c r="J157" s="39"/>
      <c r="K157" s="39"/>
      <c r="L157" s="42"/>
      <c r="M157" s="184"/>
      <c r="N157" s="185"/>
      <c r="O157" s="67"/>
      <c r="P157" s="67"/>
      <c r="Q157" s="67"/>
      <c r="R157" s="67"/>
      <c r="S157" s="67"/>
      <c r="T157" s="68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T157" s="20" t="s">
        <v>152</v>
      </c>
      <c r="AU157" s="20" t="s">
        <v>79</v>
      </c>
    </row>
    <row r="158" spans="1:65" s="14" customFormat="1" ht="11.25">
      <c r="B158" s="210"/>
      <c r="C158" s="211"/>
      <c r="D158" s="181" t="s">
        <v>226</v>
      </c>
      <c r="E158" s="212" t="s">
        <v>19</v>
      </c>
      <c r="F158" s="213" t="s">
        <v>247</v>
      </c>
      <c r="G158" s="211"/>
      <c r="H158" s="214">
        <v>194</v>
      </c>
      <c r="I158" s="215"/>
      <c r="J158" s="211"/>
      <c r="K158" s="211"/>
      <c r="L158" s="216"/>
      <c r="M158" s="217"/>
      <c r="N158" s="218"/>
      <c r="O158" s="218"/>
      <c r="P158" s="218"/>
      <c r="Q158" s="218"/>
      <c r="R158" s="218"/>
      <c r="S158" s="218"/>
      <c r="T158" s="219"/>
      <c r="AT158" s="220" t="s">
        <v>226</v>
      </c>
      <c r="AU158" s="220" t="s">
        <v>79</v>
      </c>
      <c r="AV158" s="14" t="s">
        <v>79</v>
      </c>
      <c r="AW158" s="14" t="s">
        <v>31</v>
      </c>
      <c r="AX158" s="14" t="s">
        <v>77</v>
      </c>
      <c r="AY158" s="220" t="s">
        <v>144</v>
      </c>
    </row>
    <row r="159" spans="1:65" s="2" customFormat="1" ht="55.5" customHeight="1">
      <c r="A159" s="37"/>
      <c r="B159" s="38"/>
      <c r="C159" s="168" t="s">
        <v>209</v>
      </c>
      <c r="D159" s="168" t="s">
        <v>145</v>
      </c>
      <c r="E159" s="169" t="s">
        <v>294</v>
      </c>
      <c r="F159" s="170" t="s">
        <v>295</v>
      </c>
      <c r="G159" s="171" t="s">
        <v>296</v>
      </c>
      <c r="H159" s="172">
        <v>393.02499999999998</v>
      </c>
      <c r="I159" s="173"/>
      <c r="J159" s="174">
        <f>ROUND(I159*H159,2)</f>
        <v>0</v>
      </c>
      <c r="K159" s="170" t="s">
        <v>157</v>
      </c>
      <c r="L159" s="42"/>
      <c r="M159" s="175" t="s">
        <v>19</v>
      </c>
      <c r="N159" s="176" t="s">
        <v>40</v>
      </c>
      <c r="O159" s="67"/>
      <c r="P159" s="177">
        <f>O159*H159</f>
        <v>0</v>
      </c>
      <c r="Q159" s="177">
        <v>0</v>
      </c>
      <c r="R159" s="177">
        <f>Q159*H159</f>
        <v>0</v>
      </c>
      <c r="S159" s="177">
        <v>0</v>
      </c>
      <c r="T159" s="178">
        <f>S159*H159</f>
        <v>0</v>
      </c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R159" s="179" t="s">
        <v>165</v>
      </c>
      <c r="AT159" s="179" t="s">
        <v>145</v>
      </c>
      <c r="AU159" s="179" t="s">
        <v>79</v>
      </c>
      <c r="AY159" s="20" t="s">
        <v>144</v>
      </c>
      <c r="BE159" s="180">
        <f>IF(N159="základní",J159,0)</f>
        <v>0</v>
      </c>
      <c r="BF159" s="180">
        <f>IF(N159="snížená",J159,0)</f>
        <v>0</v>
      </c>
      <c r="BG159" s="180">
        <f>IF(N159="zákl. přenesená",J159,0)</f>
        <v>0</v>
      </c>
      <c r="BH159" s="180">
        <f>IF(N159="sníž. přenesená",J159,0)</f>
        <v>0</v>
      </c>
      <c r="BI159" s="180">
        <f>IF(N159="nulová",J159,0)</f>
        <v>0</v>
      </c>
      <c r="BJ159" s="20" t="s">
        <v>77</v>
      </c>
      <c r="BK159" s="180">
        <f>ROUND(I159*H159,2)</f>
        <v>0</v>
      </c>
      <c r="BL159" s="20" t="s">
        <v>165</v>
      </c>
      <c r="BM159" s="179" t="s">
        <v>297</v>
      </c>
    </row>
    <row r="160" spans="1:65" s="2" customFormat="1" ht="29.25">
      <c r="A160" s="37"/>
      <c r="B160" s="38"/>
      <c r="C160" s="39"/>
      <c r="D160" s="181" t="s">
        <v>152</v>
      </c>
      <c r="E160" s="39"/>
      <c r="F160" s="182" t="s">
        <v>295</v>
      </c>
      <c r="G160" s="39"/>
      <c r="H160" s="39"/>
      <c r="I160" s="183"/>
      <c r="J160" s="39"/>
      <c r="K160" s="39"/>
      <c r="L160" s="42"/>
      <c r="M160" s="184"/>
      <c r="N160" s="185"/>
      <c r="O160" s="67"/>
      <c r="P160" s="67"/>
      <c r="Q160" s="67"/>
      <c r="R160" s="67"/>
      <c r="S160" s="67"/>
      <c r="T160" s="68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T160" s="20" t="s">
        <v>152</v>
      </c>
      <c r="AU160" s="20" t="s">
        <v>79</v>
      </c>
    </row>
    <row r="161" spans="1:51" s="2" customFormat="1" ht="11.25">
      <c r="A161" s="37"/>
      <c r="B161" s="38"/>
      <c r="C161" s="39"/>
      <c r="D161" s="186" t="s">
        <v>153</v>
      </c>
      <c r="E161" s="39"/>
      <c r="F161" s="187" t="s">
        <v>298</v>
      </c>
      <c r="G161" s="39"/>
      <c r="H161" s="39"/>
      <c r="I161" s="183"/>
      <c r="J161" s="39"/>
      <c r="K161" s="39"/>
      <c r="L161" s="42"/>
      <c r="M161" s="184"/>
      <c r="N161" s="185"/>
      <c r="O161" s="67"/>
      <c r="P161" s="67"/>
      <c r="Q161" s="67"/>
      <c r="R161" s="67"/>
      <c r="S161" s="67"/>
      <c r="T161" s="68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T161" s="20" t="s">
        <v>153</v>
      </c>
      <c r="AU161" s="20" t="s">
        <v>79</v>
      </c>
    </row>
    <row r="162" spans="1:51" s="13" customFormat="1" ht="11.25">
      <c r="B162" s="200"/>
      <c r="C162" s="201"/>
      <c r="D162" s="181" t="s">
        <v>226</v>
      </c>
      <c r="E162" s="202" t="s">
        <v>19</v>
      </c>
      <c r="F162" s="203" t="s">
        <v>299</v>
      </c>
      <c r="G162" s="201"/>
      <c r="H162" s="202" t="s">
        <v>19</v>
      </c>
      <c r="I162" s="204"/>
      <c r="J162" s="201"/>
      <c r="K162" s="201"/>
      <c r="L162" s="205"/>
      <c r="M162" s="206"/>
      <c r="N162" s="207"/>
      <c r="O162" s="207"/>
      <c r="P162" s="207"/>
      <c r="Q162" s="207"/>
      <c r="R162" s="207"/>
      <c r="S162" s="207"/>
      <c r="T162" s="208"/>
      <c r="AT162" s="209" t="s">
        <v>226</v>
      </c>
      <c r="AU162" s="209" t="s">
        <v>79</v>
      </c>
      <c r="AV162" s="13" t="s">
        <v>77</v>
      </c>
      <c r="AW162" s="13" t="s">
        <v>31</v>
      </c>
      <c r="AX162" s="13" t="s">
        <v>69</v>
      </c>
      <c r="AY162" s="209" t="s">
        <v>144</v>
      </c>
    </row>
    <row r="163" spans="1:51" s="14" customFormat="1" ht="11.25">
      <c r="B163" s="210"/>
      <c r="C163" s="211"/>
      <c r="D163" s="181" t="s">
        <v>226</v>
      </c>
      <c r="E163" s="212" t="s">
        <v>19</v>
      </c>
      <c r="F163" s="213" t="s">
        <v>300</v>
      </c>
      <c r="G163" s="211"/>
      <c r="H163" s="214">
        <v>279.99</v>
      </c>
      <c r="I163" s="215"/>
      <c r="J163" s="211"/>
      <c r="K163" s="211"/>
      <c r="L163" s="216"/>
      <c r="M163" s="217"/>
      <c r="N163" s="218"/>
      <c r="O163" s="218"/>
      <c r="P163" s="218"/>
      <c r="Q163" s="218"/>
      <c r="R163" s="218"/>
      <c r="S163" s="218"/>
      <c r="T163" s="219"/>
      <c r="AT163" s="220" t="s">
        <v>226</v>
      </c>
      <c r="AU163" s="220" t="s">
        <v>79</v>
      </c>
      <c r="AV163" s="14" t="s">
        <v>79</v>
      </c>
      <c r="AW163" s="14" t="s">
        <v>31</v>
      </c>
      <c r="AX163" s="14" t="s">
        <v>69</v>
      </c>
      <c r="AY163" s="220" t="s">
        <v>144</v>
      </c>
    </row>
    <row r="164" spans="1:51" s="13" customFormat="1" ht="11.25">
      <c r="B164" s="200"/>
      <c r="C164" s="201"/>
      <c r="D164" s="181" t="s">
        <v>226</v>
      </c>
      <c r="E164" s="202" t="s">
        <v>19</v>
      </c>
      <c r="F164" s="203" t="s">
        <v>301</v>
      </c>
      <c r="G164" s="201"/>
      <c r="H164" s="202" t="s">
        <v>19</v>
      </c>
      <c r="I164" s="204"/>
      <c r="J164" s="201"/>
      <c r="K164" s="201"/>
      <c r="L164" s="205"/>
      <c r="M164" s="206"/>
      <c r="N164" s="207"/>
      <c r="O164" s="207"/>
      <c r="P164" s="207"/>
      <c r="Q164" s="207"/>
      <c r="R164" s="207"/>
      <c r="S164" s="207"/>
      <c r="T164" s="208"/>
      <c r="AT164" s="209" t="s">
        <v>226</v>
      </c>
      <c r="AU164" s="209" t="s">
        <v>79</v>
      </c>
      <c r="AV164" s="13" t="s">
        <v>77</v>
      </c>
      <c r="AW164" s="13" t="s">
        <v>31</v>
      </c>
      <c r="AX164" s="13" t="s">
        <v>69</v>
      </c>
      <c r="AY164" s="209" t="s">
        <v>144</v>
      </c>
    </row>
    <row r="165" spans="1:51" s="14" customFormat="1" ht="11.25">
      <c r="B165" s="210"/>
      <c r="C165" s="211"/>
      <c r="D165" s="181" t="s">
        <v>226</v>
      </c>
      <c r="E165" s="212" t="s">
        <v>19</v>
      </c>
      <c r="F165" s="213" t="s">
        <v>302</v>
      </c>
      <c r="G165" s="211"/>
      <c r="H165" s="214">
        <v>13.2</v>
      </c>
      <c r="I165" s="215"/>
      <c r="J165" s="211"/>
      <c r="K165" s="211"/>
      <c r="L165" s="216"/>
      <c r="M165" s="217"/>
      <c r="N165" s="218"/>
      <c r="O165" s="218"/>
      <c r="P165" s="218"/>
      <c r="Q165" s="218"/>
      <c r="R165" s="218"/>
      <c r="S165" s="218"/>
      <c r="T165" s="219"/>
      <c r="AT165" s="220" t="s">
        <v>226</v>
      </c>
      <c r="AU165" s="220" t="s">
        <v>79</v>
      </c>
      <c r="AV165" s="14" t="s">
        <v>79</v>
      </c>
      <c r="AW165" s="14" t="s">
        <v>31</v>
      </c>
      <c r="AX165" s="14" t="s">
        <v>69</v>
      </c>
      <c r="AY165" s="220" t="s">
        <v>144</v>
      </c>
    </row>
    <row r="166" spans="1:51" s="14" customFormat="1" ht="11.25">
      <c r="B166" s="210"/>
      <c r="C166" s="211"/>
      <c r="D166" s="181" t="s">
        <v>226</v>
      </c>
      <c r="E166" s="212" t="s">
        <v>19</v>
      </c>
      <c r="F166" s="213" t="s">
        <v>303</v>
      </c>
      <c r="G166" s="211"/>
      <c r="H166" s="214">
        <v>12.96</v>
      </c>
      <c r="I166" s="215"/>
      <c r="J166" s="211"/>
      <c r="K166" s="211"/>
      <c r="L166" s="216"/>
      <c r="M166" s="217"/>
      <c r="N166" s="218"/>
      <c r="O166" s="218"/>
      <c r="P166" s="218"/>
      <c r="Q166" s="218"/>
      <c r="R166" s="218"/>
      <c r="S166" s="218"/>
      <c r="T166" s="219"/>
      <c r="AT166" s="220" t="s">
        <v>226</v>
      </c>
      <c r="AU166" s="220" t="s">
        <v>79</v>
      </c>
      <c r="AV166" s="14" t="s">
        <v>79</v>
      </c>
      <c r="AW166" s="14" t="s">
        <v>31</v>
      </c>
      <c r="AX166" s="14" t="s">
        <v>69</v>
      </c>
      <c r="AY166" s="220" t="s">
        <v>144</v>
      </c>
    </row>
    <row r="167" spans="1:51" s="16" customFormat="1" ht="11.25">
      <c r="B167" s="232"/>
      <c r="C167" s="233"/>
      <c r="D167" s="181" t="s">
        <v>226</v>
      </c>
      <c r="E167" s="234" t="s">
        <v>19</v>
      </c>
      <c r="F167" s="235" t="s">
        <v>304</v>
      </c>
      <c r="G167" s="233"/>
      <c r="H167" s="236">
        <v>306.14999999999998</v>
      </c>
      <c r="I167" s="237"/>
      <c r="J167" s="233"/>
      <c r="K167" s="233"/>
      <c r="L167" s="238"/>
      <c r="M167" s="239"/>
      <c r="N167" s="240"/>
      <c r="O167" s="240"/>
      <c r="P167" s="240"/>
      <c r="Q167" s="240"/>
      <c r="R167" s="240"/>
      <c r="S167" s="240"/>
      <c r="T167" s="241"/>
      <c r="AT167" s="242" t="s">
        <v>226</v>
      </c>
      <c r="AU167" s="242" t="s">
        <v>79</v>
      </c>
      <c r="AV167" s="16" t="s">
        <v>160</v>
      </c>
      <c r="AW167" s="16" t="s">
        <v>31</v>
      </c>
      <c r="AX167" s="16" t="s">
        <v>69</v>
      </c>
      <c r="AY167" s="242" t="s">
        <v>144</v>
      </c>
    </row>
    <row r="168" spans="1:51" s="13" customFormat="1" ht="11.25">
      <c r="B168" s="200"/>
      <c r="C168" s="201"/>
      <c r="D168" s="181" t="s">
        <v>226</v>
      </c>
      <c r="E168" s="202" t="s">
        <v>19</v>
      </c>
      <c r="F168" s="203" t="s">
        <v>305</v>
      </c>
      <c r="G168" s="201"/>
      <c r="H168" s="202" t="s">
        <v>19</v>
      </c>
      <c r="I168" s="204"/>
      <c r="J168" s="201"/>
      <c r="K168" s="201"/>
      <c r="L168" s="205"/>
      <c r="M168" s="206"/>
      <c r="N168" s="207"/>
      <c r="O168" s="207"/>
      <c r="P168" s="207"/>
      <c r="Q168" s="207"/>
      <c r="R168" s="207"/>
      <c r="S168" s="207"/>
      <c r="T168" s="208"/>
      <c r="AT168" s="209" t="s">
        <v>226</v>
      </c>
      <c r="AU168" s="209" t="s">
        <v>79</v>
      </c>
      <c r="AV168" s="13" t="s">
        <v>77</v>
      </c>
      <c r="AW168" s="13" t="s">
        <v>31</v>
      </c>
      <c r="AX168" s="13" t="s">
        <v>69</v>
      </c>
      <c r="AY168" s="209" t="s">
        <v>144</v>
      </c>
    </row>
    <row r="169" spans="1:51" s="14" customFormat="1" ht="11.25">
      <c r="B169" s="210"/>
      <c r="C169" s="211"/>
      <c r="D169" s="181" t="s">
        <v>226</v>
      </c>
      <c r="E169" s="212" t="s">
        <v>19</v>
      </c>
      <c r="F169" s="213" t="s">
        <v>306</v>
      </c>
      <c r="G169" s="211"/>
      <c r="H169" s="214">
        <v>39.770000000000003</v>
      </c>
      <c r="I169" s="215"/>
      <c r="J169" s="211"/>
      <c r="K169" s="211"/>
      <c r="L169" s="216"/>
      <c r="M169" s="217"/>
      <c r="N169" s="218"/>
      <c r="O169" s="218"/>
      <c r="P169" s="218"/>
      <c r="Q169" s="218"/>
      <c r="R169" s="218"/>
      <c r="S169" s="218"/>
      <c r="T169" s="219"/>
      <c r="AT169" s="220" t="s">
        <v>226</v>
      </c>
      <c r="AU169" s="220" t="s">
        <v>79</v>
      </c>
      <c r="AV169" s="14" t="s">
        <v>79</v>
      </c>
      <c r="AW169" s="14" t="s">
        <v>31</v>
      </c>
      <c r="AX169" s="14" t="s">
        <v>69</v>
      </c>
      <c r="AY169" s="220" t="s">
        <v>144</v>
      </c>
    </row>
    <row r="170" spans="1:51" s="13" customFormat="1" ht="11.25">
      <c r="B170" s="200"/>
      <c r="C170" s="201"/>
      <c r="D170" s="181" t="s">
        <v>226</v>
      </c>
      <c r="E170" s="202" t="s">
        <v>19</v>
      </c>
      <c r="F170" s="203" t="s">
        <v>307</v>
      </c>
      <c r="G170" s="201"/>
      <c r="H170" s="202" t="s">
        <v>19</v>
      </c>
      <c r="I170" s="204"/>
      <c r="J170" s="201"/>
      <c r="K170" s="201"/>
      <c r="L170" s="205"/>
      <c r="M170" s="206"/>
      <c r="N170" s="207"/>
      <c r="O170" s="207"/>
      <c r="P170" s="207"/>
      <c r="Q170" s="207"/>
      <c r="R170" s="207"/>
      <c r="S170" s="207"/>
      <c r="T170" s="208"/>
      <c r="AT170" s="209" t="s">
        <v>226</v>
      </c>
      <c r="AU170" s="209" t="s">
        <v>79</v>
      </c>
      <c r="AV170" s="13" t="s">
        <v>77</v>
      </c>
      <c r="AW170" s="13" t="s">
        <v>31</v>
      </c>
      <c r="AX170" s="13" t="s">
        <v>69</v>
      </c>
      <c r="AY170" s="209" t="s">
        <v>144</v>
      </c>
    </row>
    <row r="171" spans="1:51" s="14" customFormat="1" ht="11.25">
      <c r="B171" s="210"/>
      <c r="C171" s="211"/>
      <c r="D171" s="181" t="s">
        <v>226</v>
      </c>
      <c r="E171" s="212" t="s">
        <v>19</v>
      </c>
      <c r="F171" s="213" t="s">
        <v>308</v>
      </c>
      <c r="G171" s="211"/>
      <c r="H171" s="214">
        <v>27.47</v>
      </c>
      <c r="I171" s="215"/>
      <c r="J171" s="211"/>
      <c r="K171" s="211"/>
      <c r="L171" s="216"/>
      <c r="M171" s="217"/>
      <c r="N171" s="218"/>
      <c r="O171" s="218"/>
      <c r="P171" s="218"/>
      <c r="Q171" s="218"/>
      <c r="R171" s="218"/>
      <c r="S171" s="218"/>
      <c r="T171" s="219"/>
      <c r="AT171" s="220" t="s">
        <v>226</v>
      </c>
      <c r="AU171" s="220" t="s">
        <v>79</v>
      </c>
      <c r="AV171" s="14" t="s">
        <v>79</v>
      </c>
      <c r="AW171" s="14" t="s">
        <v>31</v>
      </c>
      <c r="AX171" s="14" t="s">
        <v>69</v>
      </c>
      <c r="AY171" s="220" t="s">
        <v>144</v>
      </c>
    </row>
    <row r="172" spans="1:51" s="13" customFormat="1" ht="11.25">
      <c r="B172" s="200"/>
      <c r="C172" s="201"/>
      <c r="D172" s="181" t="s">
        <v>226</v>
      </c>
      <c r="E172" s="202" t="s">
        <v>19</v>
      </c>
      <c r="F172" s="203" t="s">
        <v>309</v>
      </c>
      <c r="G172" s="201"/>
      <c r="H172" s="202" t="s">
        <v>19</v>
      </c>
      <c r="I172" s="204"/>
      <c r="J172" s="201"/>
      <c r="K172" s="201"/>
      <c r="L172" s="205"/>
      <c r="M172" s="206"/>
      <c r="N172" s="207"/>
      <c r="O172" s="207"/>
      <c r="P172" s="207"/>
      <c r="Q172" s="207"/>
      <c r="R172" s="207"/>
      <c r="S172" s="207"/>
      <c r="T172" s="208"/>
      <c r="AT172" s="209" t="s">
        <v>226</v>
      </c>
      <c r="AU172" s="209" t="s">
        <v>79</v>
      </c>
      <c r="AV172" s="13" t="s">
        <v>77</v>
      </c>
      <c r="AW172" s="13" t="s">
        <v>31</v>
      </c>
      <c r="AX172" s="13" t="s">
        <v>69</v>
      </c>
      <c r="AY172" s="209" t="s">
        <v>144</v>
      </c>
    </row>
    <row r="173" spans="1:51" s="14" customFormat="1" ht="11.25">
      <c r="B173" s="210"/>
      <c r="C173" s="211"/>
      <c r="D173" s="181" t="s">
        <v>226</v>
      </c>
      <c r="E173" s="212" t="s">
        <v>19</v>
      </c>
      <c r="F173" s="213" t="s">
        <v>310</v>
      </c>
      <c r="G173" s="211"/>
      <c r="H173" s="214">
        <v>10.455</v>
      </c>
      <c r="I173" s="215"/>
      <c r="J173" s="211"/>
      <c r="K173" s="211"/>
      <c r="L173" s="216"/>
      <c r="M173" s="217"/>
      <c r="N173" s="218"/>
      <c r="O173" s="218"/>
      <c r="P173" s="218"/>
      <c r="Q173" s="218"/>
      <c r="R173" s="218"/>
      <c r="S173" s="218"/>
      <c r="T173" s="219"/>
      <c r="AT173" s="220" t="s">
        <v>226</v>
      </c>
      <c r="AU173" s="220" t="s">
        <v>79</v>
      </c>
      <c r="AV173" s="14" t="s">
        <v>79</v>
      </c>
      <c r="AW173" s="14" t="s">
        <v>31</v>
      </c>
      <c r="AX173" s="14" t="s">
        <v>69</v>
      </c>
      <c r="AY173" s="220" t="s">
        <v>144</v>
      </c>
    </row>
    <row r="174" spans="1:51" s="16" customFormat="1" ht="11.25">
      <c r="B174" s="232"/>
      <c r="C174" s="233"/>
      <c r="D174" s="181" t="s">
        <v>226</v>
      </c>
      <c r="E174" s="234" t="s">
        <v>19</v>
      </c>
      <c r="F174" s="235" t="s">
        <v>304</v>
      </c>
      <c r="G174" s="233"/>
      <c r="H174" s="236">
        <v>77.695000000000007</v>
      </c>
      <c r="I174" s="237"/>
      <c r="J174" s="233"/>
      <c r="K174" s="233"/>
      <c r="L174" s="238"/>
      <c r="M174" s="239"/>
      <c r="N174" s="240"/>
      <c r="O174" s="240"/>
      <c r="P174" s="240"/>
      <c r="Q174" s="240"/>
      <c r="R174" s="240"/>
      <c r="S174" s="240"/>
      <c r="T174" s="241"/>
      <c r="AT174" s="242" t="s">
        <v>226</v>
      </c>
      <c r="AU174" s="242" t="s">
        <v>79</v>
      </c>
      <c r="AV174" s="16" t="s">
        <v>160</v>
      </c>
      <c r="AW174" s="16" t="s">
        <v>31</v>
      </c>
      <c r="AX174" s="16" t="s">
        <v>69</v>
      </c>
      <c r="AY174" s="242" t="s">
        <v>144</v>
      </c>
    </row>
    <row r="175" spans="1:51" s="13" customFormat="1" ht="11.25">
      <c r="B175" s="200"/>
      <c r="C175" s="201"/>
      <c r="D175" s="181" t="s">
        <v>226</v>
      </c>
      <c r="E175" s="202" t="s">
        <v>19</v>
      </c>
      <c r="F175" s="203" t="s">
        <v>311</v>
      </c>
      <c r="G175" s="201"/>
      <c r="H175" s="202" t="s">
        <v>19</v>
      </c>
      <c r="I175" s="204"/>
      <c r="J175" s="201"/>
      <c r="K175" s="201"/>
      <c r="L175" s="205"/>
      <c r="M175" s="206"/>
      <c r="N175" s="207"/>
      <c r="O175" s="207"/>
      <c r="P175" s="207"/>
      <c r="Q175" s="207"/>
      <c r="R175" s="207"/>
      <c r="S175" s="207"/>
      <c r="T175" s="208"/>
      <c r="AT175" s="209" t="s">
        <v>226</v>
      </c>
      <c r="AU175" s="209" t="s">
        <v>79</v>
      </c>
      <c r="AV175" s="13" t="s">
        <v>77</v>
      </c>
      <c r="AW175" s="13" t="s">
        <v>31</v>
      </c>
      <c r="AX175" s="13" t="s">
        <v>69</v>
      </c>
      <c r="AY175" s="209" t="s">
        <v>144</v>
      </c>
    </row>
    <row r="176" spans="1:51" s="14" customFormat="1" ht="11.25">
      <c r="B176" s="210"/>
      <c r="C176" s="211"/>
      <c r="D176" s="181" t="s">
        <v>226</v>
      </c>
      <c r="E176" s="212" t="s">
        <v>19</v>
      </c>
      <c r="F176" s="213" t="s">
        <v>312</v>
      </c>
      <c r="G176" s="211"/>
      <c r="H176" s="214">
        <v>9.18</v>
      </c>
      <c r="I176" s="215"/>
      <c r="J176" s="211"/>
      <c r="K176" s="211"/>
      <c r="L176" s="216"/>
      <c r="M176" s="217"/>
      <c r="N176" s="218"/>
      <c r="O176" s="218"/>
      <c r="P176" s="218"/>
      <c r="Q176" s="218"/>
      <c r="R176" s="218"/>
      <c r="S176" s="218"/>
      <c r="T176" s="219"/>
      <c r="AT176" s="220" t="s">
        <v>226</v>
      </c>
      <c r="AU176" s="220" t="s">
        <v>79</v>
      </c>
      <c r="AV176" s="14" t="s">
        <v>79</v>
      </c>
      <c r="AW176" s="14" t="s">
        <v>31</v>
      </c>
      <c r="AX176" s="14" t="s">
        <v>69</v>
      </c>
      <c r="AY176" s="220" t="s">
        <v>144</v>
      </c>
    </row>
    <row r="177" spans="1:65" s="16" customFormat="1" ht="11.25">
      <c r="B177" s="232"/>
      <c r="C177" s="233"/>
      <c r="D177" s="181" t="s">
        <v>226</v>
      </c>
      <c r="E177" s="234" t="s">
        <v>19</v>
      </c>
      <c r="F177" s="235" t="s">
        <v>304</v>
      </c>
      <c r="G177" s="233"/>
      <c r="H177" s="236">
        <v>9.18</v>
      </c>
      <c r="I177" s="237"/>
      <c r="J177" s="233"/>
      <c r="K177" s="233"/>
      <c r="L177" s="238"/>
      <c r="M177" s="239"/>
      <c r="N177" s="240"/>
      <c r="O177" s="240"/>
      <c r="P177" s="240"/>
      <c r="Q177" s="240"/>
      <c r="R177" s="240"/>
      <c r="S177" s="240"/>
      <c r="T177" s="241"/>
      <c r="AT177" s="242" t="s">
        <v>226</v>
      </c>
      <c r="AU177" s="242" t="s">
        <v>79</v>
      </c>
      <c r="AV177" s="16" t="s">
        <v>160</v>
      </c>
      <c r="AW177" s="16" t="s">
        <v>31</v>
      </c>
      <c r="AX177" s="16" t="s">
        <v>69</v>
      </c>
      <c r="AY177" s="242" t="s">
        <v>144</v>
      </c>
    </row>
    <row r="178" spans="1:65" s="15" customFormat="1" ht="11.25">
      <c r="B178" s="221"/>
      <c r="C178" s="222"/>
      <c r="D178" s="181" t="s">
        <v>226</v>
      </c>
      <c r="E178" s="223" t="s">
        <v>19</v>
      </c>
      <c r="F178" s="224" t="s">
        <v>231</v>
      </c>
      <c r="G178" s="222"/>
      <c r="H178" s="225">
        <v>393.02499999999998</v>
      </c>
      <c r="I178" s="226"/>
      <c r="J178" s="222"/>
      <c r="K178" s="222"/>
      <c r="L178" s="227"/>
      <c r="M178" s="228"/>
      <c r="N178" s="229"/>
      <c r="O178" s="229"/>
      <c r="P178" s="229"/>
      <c r="Q178" s="229"/>
      <c r="R178" s="229"/>
      <c r="S178" s="229"/>
      <c r="T178" s="230"/>
      <c r="AT178" s="231" t="s">
        <v>226</v>
      </c>
      <c r="AU178" s="231" t="s">
        <v>79</v>
      </c>
      <c r="AV178" s="15" t="s">
        <v>165</v>
      </c>
      <c r="AW178" s="15" t="s">
        <v>31</v>
      </c>
      <c r="AX178" s="15" t="s">
        <v>77</v>
      </c>
      <c r="AY178" s="231" t="s">
        <v>144</v>
      </c>
    </row>
    <row r="179" spans="1:65" s="2" customFormat="1" ht="44.25" customHeight="1">
      <c r="A179" s="37"/>
      <c r="B179" s="38"/>
      <c r="C179" s="168" t="s">
        <v>313</v>
      </c>
      <c r="D179" s="168" t="s">
        <v>145</v>
      </c>
      <c r="E179" s="169" t="s">
        <v>314</v>
      </c>
      <c r="F179" s="170" t="s">
        <v>315</v>
      </c>
      <c r="G179" s="171" t="s">
        <v>296</v>
      </c>
      <c r="H179" s="172">
        <v>28.82</v>
      </c>
      <c r="I179" s="173"/>
      <c r="J179" s="174">
        <f>ROUND(I179*H179,2)</f>
        <v>0</v>
      </c>
      <c r="K179" s="170" t="s">
        <v>157</v>
      </c>
      <c r="L179" s="42"/>
      <c r="M179" s="175" t="s">
        <v>19</v>
      </c>
      <c r="N179" s="176" t="s">
        <v>40</v>
      </c>
      <c r="O179" s="67"/>
      <c r="P179" s="177">
        <f>O179*H179</f>
        <v>0</v>
      </c>
      <c r="Q179" s="177">
        <v>0</v>
      </c>
      <c r="R179" s="177">
        <f>Q179*H179</f>
        <v>0</v>
      </c>
      <c r="S179" s="177">
        <v>0</v>
      </c>
      <c r="T179" s="178">
        <f>S179*H179</f>
        <v>0</v>
      </c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R179" s="179" t="s">
        <v>165</v>
      </c>
      <c r="AT179" s="179" t="s">
        <v>145</v>
      </c>
      <c r="AU179" s="179" t="s">
        <v>79</v>
      </c>
      <c r="AY179" s="20" t="s">
        <v>144</v>
      </c>
      <c r="BE179" s="180">
        <f>IF(N179="základní",J179,0)</f>
        <v>0</v>
      </c>
      <c r="BF179" s="180">
        <f>IF(N179="snížená",J179,0)</f>
        <v>0</v>
      </c>
      <c r="BG179" s="180">
        <f>IF(N179="zákl. přenesená",J179,0)</f>
        <v>0</v>
      </c>
      <c r="BH179" s="180">
        <f>IF(N179="sníž. přenesená",J179,0)</f>
        <v>0</v>
      </c>
      <c r="BI179" s="180">
        <f>IF(N179="nulová",J179,0)</f>
        <v>0</v>
      </c>
      <c r="BJ179" s="20" t="s">
        <v>77</v>
      </c>
      <c r="BK179" s="180">
        <f>ROUND(I179*H179,2)</f>
        <v>0</v>
      </c>
      <c r="BL179" s="20" t="s">
        <v>165</v>
      </c>
      <c r="BM179" s="179" t="s">
        <v>316</v>
      </c>
    </row>
    <row r="180" spans="1:65" s="2" customFormat="1" ht="29.25">
      <c r="A180" s="37"/>
      <c r="B180" s="38"/>
      <c r="C180" s="39"/>
      <c r="D180" s="181" t="s">
        <v>152</v>
      </c>
      <c r="E180" s="39"/>
      <c r="F180" s="182" t="s">
        <v>315</v>
      </c>
      <c r="G180" s="39"/>
      <c r="H180" s="39"/>
      <c r="I180" s="183"/>
      <c r="J180" s="39"/>
      <c r="K180" s="39"/>
      <c r="L180" s="42"/>
      <c r="M180" s="184"/>
      <c r="N180" s="185"/>
      <c r="O180" s="67"/>
      <c r="P180" s="67"/>
      <c r="Q180" s="67"/>
      <c r="R180" s="67"/>
      <c r="S180" s="67"/>
      <c r="T180" s="68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T180" s="20" t="s">
        <v>152</v>
      </c>
      <c r="AU180" s="20" t="s">
        <v>79</v>
      </c>
    </row>
    <row r="181" spans="1:65" s="2" customFormat="1" ht="11.25">
      <c r="A181" s="37"/>
      <c r="B181" s="38"/>
      <c r="C181" s="39"/>
      <c r="D181" s="186" t="s">
        <v>153</v>
      </c>
      <c r="E181" s="39"/>
      <c r="F181" s="187" t="s">
        <v>317</v>
      </c>
      <c r="G181" s="39"/>
      <c r="H181" s="39"/>
      <c r="I181" s="183"/>
      <c r="J181" s="39"/>
      <c r="K181" s="39"/>
      <c r="L181" s="42"/>
      <c r="M181" s="184"/>
      <c r="N181" s="185"/>
      <c r="O181" s="67"/>
      <c r="P181" s="67"/>
      <c r="Q181" s="67"/>
      <c r="R181" s="67"/>
      <c r="S181" s="67"/>
      <c r="T181" s="68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T181" s="20" t="s">
        <v>153</v>
      </c>
      <c r="AU181" s="20" t="s">
        <v>79</v>
      </c>
    </row>
    <row r="182" spans="1:65" s="14" customFormat="1" ht="11.25">
      <c r="B182" s="210"/>
      <c r="C182" s="211"/>
      <c r="D182" s="181" t="s">
        <v>226</v>
      </c>
      <c r="E182" s="212" t="s">
        <v>19</v>
      </c>
      <c r="F182" s="213" t="s">
        <v>318</v>
      </c>
      <c r="G182" s="211"/>
      <c r="H182" s="214">
        <v>28.82</v>
      </c>
      <c r="I182" s="215"/>
      <c r="J182" s="211"/>
      <c r="K182" s="211"/>
      <c r="L182" s="216"/>
      <c r="M182" s="217"/>
      <c r="N182" s="218"/>
      <c r="O182" s="218"/>
      <c r="P182" s="218"/>
      <c r="Q182" s="218"/>
      <c r="R182" s="218"/>
      <c r="S182" s="218"/>
      <c r="T182" s="219"/>
      <c r="AT182" s="220" t="s">
        <v>226</v>
      </c>
      <c r="AU182" s="220" t="s">
        <v>79</v>
      </c>
      <c r="AV182" s="14" t="s">
        <v>79</v>
      </c>
      <c r="AW182" s="14" t="s">
        <v>31</v>
      </c>
      <c r="AX182" s="14" t="s">
        <v>77</v>
      </c>
      <c r="AY182" s="220" t="s">
        <v>144</v>
      </c>
    </row>
    <row r="183" spans="1:65" s="2" customFormat="1" ht="44.25" customHeight="1">
      <c r="A183" s="37"/>
      <c r="B183" s="38"/>
      <c r="C183" s="168" t="s">
        <v>8</v>
      </c>
      <c r="D183" s="168" t="s">
        <v>145</v>
      </c>
      <c r="E183" s="169" t="s">
        <v>319</v>
      </c>
      <c r="F183" s="170" t="s">
        <v>320</v>
      </c>
      <c r="G183" s="171" t="s">
        <v>296</v>
      </c>
      <c r="H183" s="172">
        <v>529.41</v>
      </c>
      <c r="I183" s="173"/>
      <c r="J183" s="174">
        <f>ROUND(I183*H183,2)</f>
        <v>0</v>
      </c>
      <c r="K183" s="170" t="s">
        <v>157</v>
      </c>
      <c r="L183" s="42"/>
      <c r="M183" s="175" t="s">
        <v>19</v>
      </c>
      <c r="N183" s="176" t="s">
        <v>40</v>
      </c>
      <c r="O183" s="67"/>
      <c r="P183" s="177">
        <f>O183*H183</f>
        <v>0</v>
      </c>
      <c r="Q183" s="177">
        <v>0</v>
      </c>
      <c r="R183" s="177">
        <f>Q183*H183</f>
        <v>0</v>
      </c>
      <c r="S183" s="177">
        <v>0</v>
      </c>
      <c r="T183" s="178">
        <f>S183*H183</f>
        <v>0</v>
      </c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R183" s="179" t="s">
        <v>165</v>
      </c>
      <c r="AT183" s="179" t="s">
        <v>145</v>
      </c>
      <c r="AU183" s="179" t="s">
        <v>79</v>
      </c>
      <c r="AY183" s="20" t="s">
        <v>144</v>
      </c>
      <c r="BE183" s="180">
        <f>IF(N183="základní",J183,0)</f>
        <v>0</v>
      </c>
      <c r="BF183" s="180">
        <f>IF(N183="snížená",J183,0)</f>
        <v>0</v>
      </c>
      <c r="BG183" s="180">
        <f>IF(N183="zákl. přenesená",J183,0)</f>
        <v>0</v>
      </c>
      <c r="BH183" s="180">
        <f>IF(N183="sníž. přenesená",J183,0)</f>
        <v>0</v>
      </c>
      <c r="BI183" s="180">
        <f>IF(N183="nulová",J183,0)</f>
        <v>0</v>
      </c>
      <c r="BJ183" s="20" t="s">
        <v>77</v>
      </c>
      <c r="BK183" s="180">
        <f>ROUND(I183*H183,2)</f>
        <v>0</v>
      </c>
      <c r="BL183" s="20" t="s">
        <v>165</v>
      </c>
      <c r="BM183" s="179" t="s">
        <v>321</v>
      </c>
    </row>
    <row r="184" spans="1:65" s="2" customFormat="1" ht="29.25">
      <c r="A184" s="37"/>
      <c r="B184" s="38"/>
      <c r="C184" s="39"/>
      <c r="D184" s="181" t="s">
        <v>152</v>
      </c>
      <c r="E184" s="39"/>
      <c r="F184" s="182" t="s">
        <v>320</v>
      </c>
      <c r="G184" s="39"/>
      <c r="H184" s="39"/>
      <c r="I184" s="183"/>
      <c r="J184" s="39"/>
      <c r="K184" s="39"/>
      <c r="L184" s="42"/>
      <c r="M184" s="184"/>
      <c r="N184" s="185"/>
      <c r="O184" s="67"/>
      <c r="P184" s="67"/>
      <c r="Q184" s="67"/>
      <c r="R184" s="67"/>
      <c r="S184" s="67"/>
      <c r="T184" s="68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T184" s="20" t="s">
        <v>152</v>
      </c>
      <c r="AU184" s="20" t="s">
        <v>79</v>
      </c>
    </row>
    <row r="185" spans="1:65" s="2" customFormat="1" ht="11.25">
      <c r="A185" s="37"/>
      <c r="B185" s="38"/>
      <c r="C185" s="39"/>
      <c r="D185" s="186" t="s">
        <v>153</v>
      </c>
      <c r="E185" s="39"/>
      <c r="F185" s="187" t="s">
        <v>322</v>
      </c>
      <c r="G185" s="39"/>
      <c r="H185" s="39"/>
      <c r="I185" s="183"/>
      <c r="J185" s="39"/>
      <c r="K185" s="39"/>
      <c r="L185" s="42"/>
      <c r="M185" s="184"/>
      <c r="N185" s="185"/>
      <c r="O185" s="67"/>
      <c r="P185" s="67"/>
      <c r="Q185" s="67"/>
      <c r="R185" s="67"/>
      <c r="S185" s="67"/>
      <c r="T185" s="68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T185" s="20" t="s">
        <v>153</v>
      </c>
      <c r="AU185" s="20" t="s">
        <v>79</v>
      </c>
    </row>
    <row r="186" spans="1:65" s="13" customFormat="1" ht="11.25">
      <c r="B186" s="200"/>
      <c r="C186" s="201"/>
      <c r="D186" s="181" t="s">
        <v>226</v>
      </c>
      <c r="E186" s="202" t="s">
        <v>19</v>
      </c>
      <c r="F186" s="203" t="s">
        <v>273</v>
      </c>
      <c r="G186" s="201"/>
      <c r="H186" s="202" t="s">
        <v>19</v>
      </c>
      <c r="I186" s="204"/>
      <c r="J186" s="201"/>
      <c r="K186" s="201"/>
      <c r="L186" s="205"/>
      <c r="M186" s="206"/>
      <c r="N186" s="207"/>
      <c r="O186" s="207"/>
      <c r="P186" s="207"/>
      <c r="Q186" s="207"/>
      <c r="R186" s="207"/>
      <c r="S186" s="207"/>
      <c r="T186" s="208"/>
      <c r="AT186" s="209" t="s">
        <v>226</v>
      </c>
      <c r="AU186" s="209" t="s">
        <v>79</v>
      </c>
      <c r="AV186" s="13" t="s">
        <v>77</v>
      </c>
      <c r="AW186" s="13" t="s">
        <v>31</v>
      </c>
      <c r="AX186" s="13" t="s">
        <v>69</v>
      </c>
      <c r="AY186" s="209" t="s">
        <v>144</v>
      </c>
    </row>
    <row r="187" spans="1:65" s="14" customFormat="1" ht="11.25">
      <c r="B187" s="210"/>
      <c r="C187" s="211"/>
      <c r="D187" s="181" t="s">
        <v>226</v>
      </c>
      <c r="E187" s="212" t="s">
        <v>19</v>
      </c>
      <c r="F187" s="213" t="s">
        <v>323</v>
      </c>
      <c r="G187" s="211"/>
      <c r="H187" s="214">
        <v>484.11</v>
      </c>
      <c r="I187" s="215"/>
      <c r="J187" s="211"/>
      <c r="K187" s="211"/>
      <c r="L187" s="216"/>
      <c r="M187" s="217"/>
      <c r="N187" s="218"/>
      <c r="O187" s="218"/>
      <c r="P187" s="218"/>
      <c r="Q187" s="218"/>
      <c r="R187" s="218"/>
      <c r="S187" s="218"/>
      <c r="T187" s="219"/>
      <c r="AT187" s="220" t="s">
        <v>226</v>
      </c>
      <c r="AU187" s="220" t="s">
        <v>79</v>
      </c>
      <c r="AV187" s="14" t="s">
        <v>79</v>
      </c>
      <c r="AW187" s="14" t="s">
        <v>31</v>
      </c>
      <c r="AX187" s="14" t="s">
        <v>69</v>
      </c>
      <c r="AY187" s="220" t="s">
        <v>144</v>
      </c>
    </row>
    <row r="188" spans="1:65" s="13" customFormat="1" ht="11.25">
      <c r="B188" s="200"/>
      <c r="C188" s="201"/>
      <c r="D188" s="181" t="s">
        <v>226</v>
      </c>
      <c r="E188" s="202" t="s">
        <v>19</v>
      </c>
      <c r="F188" s="203" t="s">
        <v>248</v>
      </c>
      <c r="G188" s="201"/>
      <c r="H188" s="202" t="s">
        <v>19</v>
      </c>
      <c r="I188" s="204"/>
      <c r="J188" s="201"/>
      <c r="K188" s="201"/>
      <c r="L188" s="205"/>
      <c r="M188" s="206"/>
      <c r="N188" s="207"/>
      <c r="O188" s="207"/>
      <c r="P188" s="207"/>
      <c r="Q188" s="207"/>
      <c r="R188" s="207"/>
      <c r="S188" s="207"/>
      <c r="T188" s="208"/>
      <c r="AT188" s="209" t="s">
        <v>226</v>
      </c>
      <c r="AU188" s="209" t="s">
        <v>79</v>
      </c>
      <c r="AV188" s="13" t="s">
        <v>77</v>
      </c>
      <c r="AW188" s="13" t="s">
        <v>31</v>
      </c>
      <c r="AX188" s="13" t="s">
        <v>69</v>
      </c>
      <c r="AY188" s="209" t="s">
        <v>144</v>
      </c>
    </row>
    <row r="189" spans="1:65" s="14" customFormat="1" ht="11.25">
      <c r="B189" s="210"/>
      <c r="C189" s="211"/>
      <c r="D189" s="181" t="s">
        <v>226</v>
      </c>
      <c r="E189" s="212" t="s">
        <v>19</v>
      </c>
      <c r="F189" s="213" t="s">
        <v>324</v>
      </c>
      <c r="G189" s="211"/>
      <c r="H189" s="214">
        <v>39.299999999999997</v>
      </c>
      <c r="I189" s="215"/>
      <c r="J189" s="211"/>
      <c r="K189" s="211"/>
      <c r="L189" s="216"/>
      <c r="M189" s="217"/>
      <c r="N189" s="218"/>
      <c r="O189" s="218"/>
      <c r="P189" s="218"/>
      <c r="Q189" s="218"/>
      <c r="R189" s="218"/>
      <c r="S189" s="218"/>
      <c r="T189" s="219"/>
      <c r="AT189" s="220" t="s">
        <v>226</v>
      </c>
      <c r="AU189" s="220" t="s">
        <v>79</v>
      </c>
      <c r="AV189" s="14" t="s">
        <v>79</v>
      </c>
      <c r="AW189" s="14" t="s">
        <v>31</v>
      </c>
      <c r="AX189" s="14" t="s">
        <v>69</v>
      </c>
      <c r="AY189" s="220" t="s">
        <v>144</v>
      </c>
    </row>
    <row r="190" spans="1:65" s="13" customFormat="1" ht="11.25">
      <c r="B190" s="200"/>
      <c r="C190" s="201"/>
      <c r="D190" s="181" t="s">
        <v>226</v>
      </c>
      <c r="E190" s="202" t="s">
        <v>19</v>
      </c>
      <c r="F190" s="203" t="s">
        <v>250</v>
      </c>
      <c r="G190" s="201"/>
      <c r="H190" s="202" t="s">
        <v>19</v>
      </c>
      <c r="I190" s="204"/>
      <c r="J190" s="201"/>
      <c r="K190" s="201"/>
      <c r="L190" s="205"/>
      <c r="M190" s="206"/>
      <c r="N190" s="207"/>
      <c r="O190" s="207"/>
      <c r="P190" s="207"/>
      <c r="Q190" s="207"/>
      <c r="R190" s="207"/>
      <c r="S190" s="207"/>
      <c r="T190" s="208"/>
      <c r="AT190" s="209" t="s">
        <v>226</v>
      </c>
      <c r="AU190" s="209" t="s">
        <v>79</v>
      </c>
      <c r="AV190" s="13" t="s">
        <v>77</v>
      </c>
      <c r="AW190" s="13" t="s">
        <v>31</v>
      </c>
      <c r="AX190" s="13" t="s">
        <v>69</v>
      </c>
      <c r="AY190" s="209" t="s">
        <v>144</v>
      </c>
    </row>
    <row r="191" spans="1:65" s="14" customFormat="1" ht="11.25">
      <c r="B191" s="210"/>
      <c r="C191" s="211"/>
      <c r="D191" s="181" t="s">
        <v>226</v>
      </c>
      <c r="E191" s="212" t="s">
        <v>19</v>
      </c>
      <c r="F191" s="213" t="s">
        <v>325</v>
      </c>
      <c r="G191" s="211"/>
      <c r="H191" s="214">
        <v>6</v>
      </c>
      <c r="I191" s="215"/>
      <c r="J191" s="211"/>
      <c r="K191" s="211"/>
      <c r="L191" s="216"/>
      <c r="M191" s="217"/>
      <c r="N191" s="218"/>
      <c r="O191" s="218"/>
      <c r="P191" s="218"/>
      <c r="Q191" s="218"/>
      <c r="R191" s="218"/>
      <c r="S191" s="218"/>
      <c r="T191" s="219"/>
      <c r="AT191" s="220" t="s">
        <v>226</v>
      </c>
      <c r="AU191" s="220" t="s">
        <v>79</v>
      </c>
      <c r="AV191" s="14" t="s">
        <v>79</v>
      </c>
      <c r="AW191" s="14" t="s">
        <v>31</v>
      </c>
      <c r="AX191" s="14" t="s">
        <v>69</v>
      </c>
      <c r="AY191" s="220" t="s">
        <v>144</v>
      </c>
    </row>
    <row r="192" spans="1:65" s="15" customFormat="1" ht="11.25">
      <c r="B192" s="221"/>
      <c r="C192" s="222"/>
      <c r="D192" s="181" t="s">
        <v>226</v>
      </c>
      <c r="E192" s="223" t="s">
        <v>19</v>
      </c>
      <c r="F192" s="224" t="s">
        <v>231</v>
      </c>
      <c r="G192" s="222"/>
      <c r="H192" s="225">
        <v>529.41</v>
      </c>
      <c r="I192" s="226"/>
      <c r="J192" s="222"/>
      <c r="K192" s="222"/>
      <c r="L192" s="227"/>
      <c r="M192" s="243"/>
      <c r="N192" s="244"/>
      <c r="O192" s="244"/>
      <c r="P192" s="244"/>
      <c r="Q192" s="244"/>
      <c r="R192" s="244"/>
      <c r="S192" s="244"/>
      <c r="T192" s="245"/>
      <c r="AT192" s="231" t="s">
        <v>226</v>
      </c>
      <c r="AU192" s="231" t="s">
        <v>79</v>
      </c>
      <c r="AV192" s="15" t="s">
        <v>165</v>
      </c>
      <c r="AW192" s="15" t="s">
        <v>31</v>
      </c>
      <c r="AX192" s="15" t="s">
        <v>77</v>
      </c>
      <c r="AY192" s="231" t="s">
        <v>144</v>
      </c>
    </row>
    <row r="193" spans="1:31" s="2" customFormat="1" ht="6.95" customHeight="1">
      <c r="A193" s="37"/>
      <c r="B193" s="50"/>
      <c r="C193" s="51"/>
      <c r="D193" s="51"/>
      <c r="E193" s="51"/>
      <c r="F193" s="51"/>
      <c r="G193" s="51"/>
      <c r="H193" s="51"/>
      <c r="I193" s="51"/>
      <c r="J193" s="51"/>
      <c r="K193" s="51"/>
      <c r="L193" s="42"/>
      <c r="M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</row>
  </sheetData>
  <sheetProtection algorithmName="SHA-512" hashValue="CAUC+sAW+Usq8xFZvR6DgwoBJMXxU4UsmDPTjB+YikKPX4Dv/oCzgQC6S9B02dR42s7mmiE9LmuksOrufTKMxw==" saltValue="FtQCNGYJPL5zE458itHLsdCF7Dr45W+cOeNhrdWizXTID+3g4Q31RoXXZbT1AdpouHekD+j5kiyfgWwhoLObNw==" spinCount="100000" sheet="1" objects="1" scenarios="1" formatColumns="0" formatRows="0" autoFilter="0"/>
  <autoFilter ref="C81:K192"/>
  <mergeCells count="9">
    <mergeCell ref="E50:H50"/>
    <mergeCell ref="E72:H72"/>
    <mergeCell ref="E74:H74"/>
    <mergeCell ref="L2:V2"/>
    <mergeCell ref="E7:H7"/>
    <mergeCell ref="E9:H9"/>
    <mergeCell ref="E18:H18"/>
    <mergeCell ref="E27:H27"/>
    <mergeCell ref="E48:H48"/>
  </mergeCells>
  <hyperlinks>
    <hyperlink ref="F87" r:id="rId1"/>
    <hyperlink ref="F95" r:id="rId2"/>
    <hyperlink ref="F103" r:id="rId3"/>
    <hyperlink ref="F112" r:id="rId4"/>
    <hyperlink ref="F122" r:id="rId5"/>
    <hyperlink ref="F126" r:id="rId6"/>
    <hyperlink ref="F130" r:id="rId7"/>
    <hyperlink ref="F138" r:id="rId8"/>
    <hyperlink ref="F143" r:id="rId9"/>
    <hyperlink ref="F148" r:id="rId10"/>
    <hyperlink ref="F161" r:id="rId11"/>
    <hyperlink ref="F181" r:id="rId12"/>
    <hyperlink ref="F185" r:id="rId13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90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0" t="s">
        <v>86</v>
      </c>
    </row>
    <row r="3" spans="1:46" s="1" customFormat="1" ht="6.95" customHeight="1"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23"/>
      <c r="AT3" s="20" t="s">
        <v>79</v>
      </c>
    </row>
    <row r="4" spans="1:46" s="1" customFormat="1" ht="24.95" customHeight="1">
      <c r="B4" s="23"/>
      <c r="D4" s="106" t="s">
        <v>120</v>
      </c>
      <c r="L4" s="23"/>
      <c r="M4" s="107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08" t="s">
        <v>16</v>
      </c>
      <c r="L6" s="23"/>
    </row>
    <row r="7" spans="1:46" s="1" customFormat="1" ht="16.5" customHeight="1">
      <c r="B7" s="23"/>
      <c r="E7" s="388" t="str">
        <f>'Rekapitulace stavby'!K6</f>
        <v>Rekonstrukce hřiště SOŠ Třešť_1</v>
      </c>
      <c r="F7" s="389"/>
      <c r="G7" s="389"/>
      <c r="H7" s="389"/>
      <c r="L7" s="23"/>
    </row>
    <row r="8" spans="1:46" s="2" customFormat="1" ht="12" customHeight="1">
      <c r="A8" s="37"/>
      <c r="B8" s="42"/>
      <c r="C8" s="37"/>
      <c r="D8" s="108" t="s">
        <v>121</v>
      </c>
      <c r="E8" s="37"/>
      <c r="F8" s="37"/>
      <c r="G8" s="37"/>
      <c r="H8" s="37"/>
      <c r="I8" s="37"/>
      <c r="J8" s="37"/>
      <c r="K8" s="37"/>
      <c r="L8" s="109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46" s="2" customFormat="1" ht="16.5" customHeight="1">
      <c r="A9" s="37"/>
      <c r="B9" s="42"/>
      <c r="C9" s="37"/>
      <c r="D9" s="37"/>
      <c r="E9" s="390" t="s">
        <v>326</v>
      </c>
      <c r="F9" s="391"/>
      <c r="G9" s="391"/>
      <c r="H9" s="391"/>
      <c r="I9" s="37"/>
      <c r="J9" s="37"/>
      <c r="K9" s="37"/>
      <c r="L9" s="109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1.25">
      <c r="A10" s="37"/>
      <c r="B10" s="42"/>
      <c r="C10" s="37"/>
      <c r="D10" s="37"/>
      <c r="E10" s="37"/>
      <c r="F10" s="37"/>
      <c r="G10" s="37"/>
      <c r="H10" s="37"/>
      <c r="I10" s="37"/>
      <c r="J10" s="37"/>
      <c r="K10" s="37"/>
      <c r="L10" s="109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2" customHeight="1">
      <c r="A11" s="37"/>
      <c r="B11" s="42"/>
      <c r="C11" s="37"/>
      <c r="D11" s="108" t="s">
        <v>18</v>
      </c>
      <c r="E11" s="37"/>
      <c r="F11" s="110" t="s">
        <v>19</v>
      </c>
      <c r="G11" s="37"/>
      <c r="H11" s="37"/>
      <c r="I11" s="108" t="s">
        <v>20</v>
      </c>
      <c r="J11" s="110" t="s">
        <v>19</v>
      </c>
      <c r="K11" s="37"/>
      <c r="L11" s="109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08" t="s">
        <v>21</v>
      </c>
      <c r="E12" s="37"/>
      <c r="F12" s="110" t="s">
        <v>22</v>
      </c>
      <c r="G12" s="37"/>
      <c r="H12" s="37"/>
      <c r="I12" s="108" t="s">
        <v>23</v>
      </c>
      <c r="J12" s="111" t="str">
        <f>'Rekapitulace stavby'!AN8</f>
        <v>8. 11. 2025</v>
      </c>
      <c r="K12" s="37"/>
      <c r="L12" s="109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0.9" customHeight="1">
      <c r="A13" s="37"/>
      <c r="B13" s="42"/>
      <c r="C13" s="37"/>
      <c r="D13" s="37"/>
      <c r="E13" s="37"/>
      <c r="F13" s="37"/>
      <c r="G13" s="37"/>
      <c r="H13" s="37"/>
      <c r="I13" s="37"/>
      <c r="J13" s="37"/>
      <c r="K13" s="37"/>
      <c r="L13" s="109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08" t="s">
        <v>25</v>
      </c>
      <c r="E14" s="37"/>
      <c r="F14" s="37"/>
      <c r="G14" s="37"/>
      <c r="H14" s="37"/>
      <c r="I14" s="108" t="s">
        <v>26</v>
      </c>
      <c r="J14" s="110" t="s">
        <v>19</v>
      </c>
      <c r="K14" s="37"/>
      <c r="L14" s="109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8" customHeight="1">
      <c r="A15" s="37"/>
      <c r="B15" s="42"/>
      <c r="C15" s="37"/>
      <c r="D15" s="37"/>
      <c r="E15" s="110" t="s">
        <v>22</v>
      </c>
      <c r="F15" s="37"/>
      <c r="G15" s="37"/>
      <c r="H15" s="37"/>
      <c r="I15" s="108" t="s">
        <v>27</v>
      </c>
      <c r="J15" s="110" t="s">
        <v>19</v>
      </c>
      <c r="K15" s="37"/>
      <c r="L15" s="109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6.95" customHeight="1">
      <c r="A16" s="37"/>
      <c r="B16" s="42"/>
      <c r="C16" s="37"/>
      <c r="D16" s="37"/>
      <c r="E16" s="37"/>
      <c r="F16" s="37"/>
      <c r="G16" s="37"/>
      <c r="H16" s="37"/>
      <c r="I16" s="37"/>
      <c r="J16" s="37"/>
      <c r="K16" s="37"/>
      <c r="L16" s="109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2" customHeight="1">
      <c r="A17" s="37"/>
      <c r="B17" s="42"/>
      <c r="C17" s="37"/>
      <c r="D17" s="108" t="s">
        <v>28</v>
      </c>
      <c r="E17" s="37"/>
      <c r="F17" s="37"/>
      <c r="G17" s="37"/>
      <c r="H17" s="37"/>
      <c r="I17" s="108" t="s">
        <v>26</v>
      </c>
      <c r="J17" s="33" t="str">
        <f>'Rekapitulace stavby'!AN13</f>
        <v>Vyplň údaj</v>
      </c>
      <c r="K17" s="37"/>
      <c r="L17" s="109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8" customHeight="1">
      <c r="A18" s="37"/>
      <c r="B18" s="42"/>
      <c r="C18" s="37"/>
      <c r="D18" s="37"/>
      <c r="E18" s="392" t="str">
        <f>'Rekapitulace stavby'!E14</f>
        <v>Vyplň údaj</v>
      </c>
      <c r="F18" s="393"/>
      <c r="G18" s="393"/>
      <c r="H18" s="393"/>
      <c r="I18" s="108" t="s">
        <v>27</v>
      </c>
      <c r="J18" s="33" t="str">
        <f>'Rekapitulace stavby'!AN14</f>
        <v>Vyplň údaj</v>
      </c>
      <c r="K18" s="37"/>
      <c r="L18" s="109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6.95" customHeight="1">
      <c r="A19" s="37"/>
      <c r="B19" s="42"/>
      <c r="C19" s="37"/>
      <c r="D19" s="37"/>
      <c r="E19" s="37"/>
      <c r="F19" s="37"/>
      <c r="G19" s="37"/>
      <c r="H19" s="37"/>
      <c r="I19" s="37"/>
      <c r="J19" s="37"/>
      <c r="K19" s="37"/>
      <c r="L19" s="109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2" customHeight="1">
      <c r="A20" s="37"/>
      <c r="B20" s="42"/>
      <c r="C20" s="37"/>
      <c r="D20" s="108" t="s">
        <v>30</v>
      </c>
      <c r="E20" s="37"/>
      <c r="F20" s="37"/>
      <c r="G20" s="37"/>
      <c r="H20" s="37"/>
      <c r="I20" s="108" t="s">
        <v>26</v>
      </c>
      <c r="J20" s="110" t="s">
        <v>19</v>
      </c>
      <c r="K20" s="37"/>
      <c r="L20" s="109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8" customHeight="1">
      <c r="A21" s="37"/>
      <c r="B21" s="42"/>
      <c r="C21" s="37"/>
      <c r="D21" s="37"/>
      <c r="E21" s="110" t="s">
        <v>22</v>
      </c>
      <c r="F21" s="37"/>
      <c r="G21" s="37"/>
      <c r="H21" s="37"/>
      <c r="I21" s="108" t="s">
        <v>27</v>
      </c>
      <c r="J21" s="110" t="s">
        <v>19</v>
      </c>
      <c r="K21" s="37"/>
      <c r="L21" s="109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6.95" customHeight="1">
      <c r="A22" s="37"/>
      <c r="B22" s="42"/>
      <c r="C22" s="37"/>
      <c r="D22" s="37"/>
      <c r="E22" s="37"/>
      <c r="F22" s="37"/>
      <c r="G22" s="37"/>
      <c r="H22" s="37"/>
      <c r="I22" s="37"/>
      <c r="J22" s="37"/>
      <c r="K22" s="37"/>
      <c r="L22" s="109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2" customHeight="1">
      <c r="A23" s="37"/>
      <c r="B23" s="42"/>
      <c r="C23" s="37"/>
      <c r="D23" s="108" t="s">
        <v>32</v>
      </c>
      <c r="E23" s="37"/>
      <c r="F23" s="37"/>
      <c r="G23" s="37"/>
      <c r="H23" s="37"/>
      <c r="I23" s="108" t="s">
        <v>26</v>
      </c>
      <c r="J23" s="110" t="s">
        <v>19</v>
      </c>
      <c r="K23" s="37"/>
      <c r="L23" s="109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8" customHeight="1">
      <c r="A24" s="37"/>
      <c r="B24" s="42"/>
      <c r="C24" s="37"/>
      <c r="D24" s="37"/>
      <c r="E24" s="110" t="s">
        <v>22</v>
      </c>
      <c r="F24" s="37"/>
      <c r="G24" s="37"/>
      <c r="H24" s="37"/>
      <c r="I24" s="108" t="s">
        <v>27</v>
      </c>
      <c r="J24" s="110" t="s">
        <v>19</v>
      </c>
      <c r="K24" s="37"/>
      <c r="L24" s="109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6.95" customHeight="1">
      <c r="A25" s="37"/>
      <c r="B25" s="42"/>
      <c r="C25" s="37"/>
      <c r="D25" s="37"/>
      <c r="E25" s="37"/>
      <c r="F25" s="37"/>
      <c r="G25" s="37"/>
      <c r="H25" s="37"/>
      <c r="I25" s="37"/>
      <c r="J25" s="37"/>
      <c r="K25" s="37"/>
      <c r="L25" s="109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2" customHeight="1">
      <c r="A26" s="37"/>
      <c r="B26" s="42"/>
      <c r="C26" s="37"/>
      <c r="D26" s="108" t="s">
        <v>33</v>
      </c>
      <c r="E26" s="37"/>
      <c r="F26" s="37"/>
      <c r="G26" s="37"/>
      <c r="H26" s="37"/>
      <c r="I26" s="37"/>
      <c r="J26" s="37"/>
      <c r="K26" s="37"/>
      <c r="L26" s="109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8" customFormat="1" ht="16.5" customHeight="1">
      <c r="A27" s="112"/>
      <c r="B27" s="113"/>
      <c r="C27" s="112"/>
      <c r="D27" s="112"/>
      <c r="E27" s="394" t="s">
        <v>19</v>
      </c>
      <c r="F27" s="394"/>
      <c r="G27" s="394"/>
      <c r="H27" s="394"/>
      <c r="I27" s="112"/>
      <c r="J27" s="112"/>
      <c r="K27" s="112"/>
      <c r="L27" s="114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</row>
    <row r="28" spans="1:31" s="2" customFormat="1" ht="6.95" customHeight="1">
      <c r="A28" s="37"/>
      <c r="B28" s="42"/>
      <c r="C28" s="37"/>
      <c r="D28" s="37"/>
      <c r="E28" s="37"/>
      <c r="F28" s="37"/>
      <c r="G28" s="37"/>
      <c r="H28" s="37"/>
      <c r="I28" s="37"/>
      <c r="J28" s="37"/>
      <c r="K28" s="37"/>
      <c r="L28" s="109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115"/>
      <c r="E29" s="115"/>
      <c r="F29" s="115"/>
      <c r="G29" s="115"/>
      <c r="H29" s="115"/>
      <c r="I29" s="115"/>
      <c r="J29" s="115"/>
      <c r="K29" s="115"/>
      <c r="L29" s="109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25.35" customHeight="1">
      <c r="A30" s="37"/>
      <c r="B30" s="42"/>
      <c r="C30" s="37"/>
      <c r="D30" s="116" t="s">
        <v>35</v>
      </c>
      <c r="E30" s="37"/>
      <c r="F30" s="37"/>
      <c r="G30" s="37"/>
      <c r="H30" s="37"/>
      <c r="I30" s="37"/>
      <c r="J30" s="117">
        <f>ROUND(J90, 2)</f>
        <v>0</v>
      </c>
      <c r="K30" s="37"/>
      <c r="L30" s="109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15"/>
      <c r="E31" s="115"/>
      <c r="F31" s="115"/>
      <c r="G31" s="115"/>
      <c r="H31" s="115"/>
      <c r="I31" s="115"/>
      <c r="J31" s="115"/>
      <c r="K31" s="115"/>
      <c r="L31" s="109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14.45" customHeight="1">
      <c r="A32" s="37"/>
      <c r="B32" s="42"/>
      <c r="C32" s="37"/>
      <c r="D32" s="37"/>
      <c r="E32" s="37"/>
      <c r="F32" s="118" t="s">
        <v>37</v>
      </c>
      <c r="G32" s="37"/>
      <c r="H32" s="37"/>
      <c r="I32" s="118" t="s">
        <v>36</v>
      </c>
      <c r="J32" s="118" t="s">
        <v>38</v>
      </c>
      <c r="K32" s="37"/>
      <c r="L32" s="109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14.45" customHeight="1">
      <c r="A33" s="37"/>
      <c r="B33" s="42"/>
      <c r="C33" s="37"/>
      <c r="D33" s="119" t="s">
        <v>39</v>
      </c>
      <c r="E33" s="108" t="s">
        <v>40</v>
      </c>
      <c r="F33" s="120">
        <f>ROUND((SUM(BE90:BE389)),  2)</f>
        <v>0</v>
      </c>
      <c r="G33" s="37"/>
      <c r="H33" s="37"/>
      <c r="I33" s="121">
        <v>0.21</v>
      </c>
      <c r="J33" s="120">
        <f>ROUND(((SUM(BE90:BE389))*I33),  2)</f>
        <v>0</v>
      </c>
      <c r="K33" s="37"/>
      <c r="L33" s="109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108" t="s">
        <v>41</v>
      </c>
      <c r="F34" s="120">
        <f>ROUND((SUM(BF90:BF389)),  2)</f>
        <v>0</v>
      </c>
      <c r="G34" s="37"/>
      <c r="H34" s="37"/>
      <c r="I34" s="121">
        <v>0.15</v>
      </c>
      <c r="J34" s="120">
        <f>ROUND(((SUM(BF90:BF389))*I34),  2)</f>
        <v>0</v>
      </c>
      <c r="K34" s="37"/>
      <c r="L34" s="109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hidden="1" customHeight="1">
      <c r="A35" s="37"/>
      <c r="B35" s="42"/>
      <c r="C35" s="37"/>
      <c r="D35" s="37"/>
      <c r="E35" s="108" t="s">
        <v>42</v>
      </c>
      <c r="F35" s="120">
        <f>ROUND((SUM(BG90:BG389)),  2)</f>
        <v>0</v>
      </c>
      <c r="G35" s="37"/>
      <c r="H35" s="37"/>
      <c r="I35" s="121">
        <v>0.21</v>
      </c>
      <c r="J35" s="120">
        <f>0</f>
        <v>0</v>
      </c>
      <c r="K35" s="37"/>
      <c r="L35" s="109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hidden="1" customHeight="1">
      <c r="A36" s="37"/>
      <c r="B36" s="42"/>
      <c r="C36" s="37"/>
      <c r="D36" s="37"/>
      <c r="E36" s="108" t="s">
        <v>43</v>
      </c>
      <c r="F36" s="120">
        <f>ROUND((SUM(BH90:BH389)),  2)</f>
        <v>0</v>
      </c>
      <c r="G36" s="37"/>
      <c r="H36" s="37"/>
      <c r="I36" s="121">
        <v>0.15</v>
      </c>
      <c r="J36" s="120">
        <f>0</f>
        <v>0</v>
      </c>
      <c r="K36" s="37"/>
      <c r="L36" s="109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08" t="s">
        <v>44</v>
      </c>
      <c r="F37" s="120">
        <f>ROUND((SUM(BI90:BI389)),  2)</f>
        <v>0</v>
      </c>
      <c r="G37" s="37"/>
      <c r="H37" s="37"/>
      <c r="I37" s="121">
        <v>0</v>
      </c>
      <c r="J37" s="120">
        <f>0</f>
        <v>0</v>
      </c>
      <c r="K37" s="37"/>
      <c r="L37" s="109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6.95" customHeight="1">
      <c r="A38" s="37"/>
      <c r="B38" s="42"/>
      <c r="C38" s="37"/>
      <c r="D38" s="37"/>
      <c r="E38" s="37"/>
      <c r="F38" s="37"/>
      <c r="G38" s="37"/>
      <c r="H38" s="37"/>
      <c r="I38" s="37"/>
      <c r="J38" s="37"/>
      <c r="K38" s="37"/>
      <c r="L38" s="109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25.35" customHeight="1">
      <c r="A39" s="37"/>
      <c r="B39" s="42"/>
      <c r="C39" s="122"/>
      <c r="D39" s="123" t="s">
        <v>45</v>
      </c>
      <c r="E39" s="124"/>
      <c r="F39" s="124"/>
      <c r="G39" s="125" t="s">
        <v>46</v>
      </c>
      <c r="H39" s="126" t="s">
        <v>47</v>
      </c>
      <c r="I39" s="124"/>
      <c r="J39" s="127">
        <f>SUM(J30:J37)</f>
        <v>0</v>
      </c>
      <c r="K39" s="128"/>
      <c r="L39" s="109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customHeight="1">
      <c r="A40" s="37"/>
      <c r="B40" s="129"/>
      <c r="C40" s="130"/>
      <c r="D40" s="130"/>
      <c r="E40" s="130"/>
      <c r="F40" s="130"/>
      <c r="G40" s="130"/>
      <c r="H40" s="130"/>
      <c r="I40" s="130"/>
      <c r="J40" s="130"/>
      <c r="K40" s="130"/>
      <c r="L40" s="109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4" spans="1:31" s="2" customFormat="1" ht="6.95" customHeight="1">
      <c r="A44" s="37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09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5" spans="1:31" s="2" customFormat="1" ht="24.95" customHeight="1">
      <c r="A45" s="37"/>
      <c r="B45" s="38"/>
      <c r="C45" s="26" t="s">
        <v>123</v>
      </c>
      <c r="D45" s="39"/>
      <c r="E45" s="39"/>
      <c r="F45" s="39"/>
      <c r="G45" s="39"/>
      <c r="H45" s="39"/>
      <c r="I45" s="39"/>
      <c r="J45" s="39"/>
      <c r="K45" s="39"/>
      <c r="L45" s="109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</row>
    <row r="46" spans="1:31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109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12" customHeight="1">
      <c r="A47" s="37"/>
      <c r="B47" s="38"/>
      <c r="C47" s="32" t="s">
        <v>16</v>
      </c>
      <c r="D47" s="39"/>
      <c r="E47" s="39"/>
      <c r="F47" s="39"/>
      <c r="G47" s="39"/>
      <c r="H47" s="39"/>
      <c r="I47" s="39"/>
      <c r="J47" s="39"/>
      <c r="K47" s="39"/>
      <c r="L47" s="109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16.5" customHeight="1">
      <c r="A48" s="37"/>
      <c r="B48" s="38"/>
      <c r="C48" s="39"/>
      <c r="D48" s="39"/>
      <c r="E48" s="395" t="str">
        <f>E7</f>
        <v>Rekonstrukce hřiště SOŠ Třešť_1</v>
      </c>
      <c r="F48" s="396"/>
      <c r="G48" s="396"/>
      <c r="H48" s="396"/>
      <c r="I48" s="39"/>
      <c r="J48" s="39"/>
      <c r="K48" s="39"/>
      <c r="L48" s="109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121</v>
      </c>
      <c r="D49" s="39"/>
      <c r="E49" s="39"/>
      <c r="F49" s="39"/>
      <c r="G49" s="39"/>
      <c r="H49" s="39"/>
      <c r="I49" s="39"/>
      <c r="J49" s="39"/>
      <c r="K49" s="39"/>
      <c r="L49" s="109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352" t="str">
        <f>E9</f>
        <v>SA-01 - SO 01 - Víceúčelové hřiště</v>
      </c>
      <c r="F50" s="397"/>
      <c r="G50" s="397"/>
      <c r="H50" s="397"/>
      <c r="I50" s="39"/>
      <c r="J50" s="39"/>
      <c r="K50" s="39"/>
      <c r="L50" s="109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2" customFormat="1" ht="6.95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109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47" s="2" customFormat="1" ht="12" customHeight="1">
      <c r="A52" s="37"/>
      <c r="B52" s="38"/>
      <c r="C52" s="32" t="s">
        <v>21</v>
      </c>
      <c r="D52" s="39"/>
      <c r="E52" s="39"/>
      <c r="F52" s="30" t="str">
        <f>F12</f>
        <v xml:space="preserve"> </v>
      </c>
      <c r="G52" s="39"/>
      <c r="H52" s="39"/>
      <c r="I52" s="32" t="s">
        <v>23</v>
      </c>
      <c r="J52" s="62" t="str">
        <f>IF(J12="","",J12)</f>
        <v>8. 11. 2025</v>
      </c>
      <c r="K52" s="39"/>
      <c r="L52" s="109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6.95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109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5.2" customHeight="1">
      <c r="A54" s="37"/>
      <c r="B54" s="38"/>
      <c r="C54" s="32" t="s">
        <v>25</v>
      </c>
      <c r="D54" s="39"/>
      <c r="E54" s="39"/>
      <c r="F54" s="30" t="str">
        <f>E15</f>
        <v xml:space="preserve"> </v>
      </c>
      <c r="G54" s="39"/>
      <c r="H54" s="39"/>
      <c r="I54" s="32" t="s">
        <v>30</v>
      </c>
      <c r="J54" s="35" t="str">
        <f>E21</f>
        <v xml:space="preserve"> </v>
      </c>
      <c r="K54" s="39"/>
      <c r="L54" s="109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15.2" customHeight="1">
      <c r="A55" s="37"/>
      <c r="B55" s="38"/>
      <c r="C55" s="32" t="s">
        <v>28</v>
      </c>
      <c r="D55" s="39"/>
      <c r="E55" s="39"/>
      <c r="F55" s="30" t="str">
        <f>IF(E18="","",E18)</f>
        <v>Vyplň údaj</v>
      </c>
      <c r="G55" s="39"/>
      <c r="H55" s="39"/>
      <c r="I55" s="32" t="s">
        <v>32</v>
      </c>
      <c r="J55" s="35" t="str">
        <f>E24</f>
        <v xml:space="preserve"> </v>
      </c>
      <c r="K55" s="39"/>
      <c r="L55" s="109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0.35" customHeight="1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109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29.25" customHeight="1">
      <c r="A57" s="37"/>
      <c r="B57" s="38"/>
      <c r="C57" s="133" t="s">
        <v>124</v>
      </c>
      <c r="D57" s="134"/>
      <c r="E57" s="134"/>
      <c r="F57" s="134"/>
      <c r="G57" s="134"/>
      <c r="H57" s="134"/>
      <c r="I57" s="134"/>
      <c r="J57" s="135" t="s">
        <v>125</v>
      </c>
      <c r="K57" s="134"/>
      <c r="L57" s="109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0.35" customHeight="1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109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22.9" customHeight="1">
      <c r="A59" s="37"/>
      <c r="B59" s="38"/>
      <c r="C59" s="136" t="s">
        <v>67</v>
      </c>
      <c r="D59" s="39"/>
      <c r="E59" s="39"/>
      <c r="F59" s="39"/>
      <c r="G59" s="39"/>
      <c r="H59" s="39"/>
      <c r="I59" s="39"/>
      <c r="J59" s="80">
        <f>J90</f>
        <v>0</v>
      </c>
      <c r="K59" s="39"/>
      <c r="L59" s="109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U59" s="20" t="s">
        <v>126</v>
      </c>
    </row>
    <row r="60" spans="1:47" s="9" customFormat="1" ht="24.95" customHeight="1">
      <c r="B60" s="137"/>
      <c r="C60" s="138"/>
      <c r="D60" s="139" t="s">
        <v>215</v>
      </c>
      <c r="E60" s="140"/>
      <c r="F60" s="140"/>
      <c r="G60" s="140"/>
      <c r="H60" s="140"/>
      <c r="I60" s="140"/>
      <c r="J60" s="141">
        <f>J91</f>
        <v>0</v>
      </c>
      <c r="K60" s="138"/>
      <c r="L60" s="142"/>
    </row>
    <row r="61" spans="1:47" s="12" customFormat="1" ht="19.899999999999999" customHeight="1">
      <c r="B61" s="192"/>
      <c r="C61" s="193"/>
      <c r="D61" s="194" t="s">
        <v>216</v>
      </c>
      <c r="E61" s="195"/>
      <c r="F61" s="195"/>
      <c r="G61" s="195"/>
      <c r="H61" s="195"/>
      <c r="I61" s="195"/>
      <c r="J61" s="196">
        <f>J92</f>
        <v>0</v>
      </c>
      <c r="K61" s="193"/>
      <c r="L61" s="197"/>
    </row>
    <row r="62" spans="1:47" s="12" customFormat="1" ht="19.899999999999999" customHeight="1">
      <c r="B62" s="192"/>
      <c r="C62" s="193"/>
      <c r="D62" s="194" t="s">
        <v>327</v>
      </c>
      <c r="E62" s="195"/>
      <c r="F62" s="195"/>
      <c r="G62" s="195"/>
      <c r="H62" s="195"/>
      <c r="I62" s="195"/>
      <c r="J62" s="196">
        <f>J154</f>
        <v>0</v>
      </c>
      <c r="K62" s="193"/>
      <c r="L62" s="197"/>
    </row>
    <row r="63" spans="1:47" s="12" customFormat="1" ht="19.899999999999999" customHeight="1">
      <c r="B63" s="192"/>
      <c r="C63" s="193"/>
      <c r="D63" s="194" t="s">
        <v>328</v>
      </c>
      <c r="E63" s="195"/>
      <c r="F63" s="195"/>
      <c r="G63" s="195"/>
      <c r="H63" s="195"/>
      <c r="I63" s="195"/>
      <c r="J63" s="196">
        <f>J194</f>
        <v>0</v>
      </c>
      <c r="K63" s="193"/>
      <c r="L63" s="197"/>
    </row>
    <row r="64" spans="1:47" s="12" customFormat="1" ht="19.899999999999999" customHeight="1">
      <c r="B64" s="192"/>
      <c r="C64" s="193"/>
      <c r="D64" s="194" t="s">
        <v>329</v>
      </c>
      <c r="E64" s="195"/>
      <c r="F64" s="195"/>
      <c r="G64" s="195"/>
      <c r="H64" s="195"/>
      <c r="I64" s="195"/>
      <c r="J64" s="196">
        <f>J195</f>
        <v>0</v>
      </c>
      <c r="K64" s="193"/>
      <c r="L64" s="197"/>
    </row>
    <row r="65" spans="1:31" s="12" customFormat="1" ht="19.899999999999999" customHeight="1">
      <c r="B65" s="192"/>
      <c r="C65" s="193"/>
      <c r="D65" s="194" t="s">
        <v>217</v>
      </c>
      <c r="E65" s="195"/>
      <c r="F65" s="195"/>
      <c r="G65" s="195"/>
      <c r="H65" s="195"/>
      <c r="I65" s="195"/>
      <c r="J65" s="196">
        <f>J233</f>
        <v>0</v>
      </c>
      <c r="K65" s="193"/>
      <c r="L65" s="197"/>
    </row>
    <row r="66" spans="1:31" s="12" customFormat="1" ht="19.899999999999999" customHeight="1">
      <c r="B66" s="192"/>
      <c r="C66" s="193"/>
      <c r="D66" s="194" t="s">
        <v>330</v>
      </c>
      <c r="E66" s="195"/>
      <c r="F66" s="195"/>
      <c r="G66" s="195"/>
      <c r="H66" s="195"/>
      <c r="I66" s="195"/>
      <c r="J66" s="196">
        <f>J282</f>
        <v>0</v>
      </c>
      <c r="K66" s="193"/>
      <c r="L66" s="197"/>
    </row>
    <row r="67" spans="1:31" s="9" customFormat="1" ht="24.95" customHeight="1">
      <c r="B67" s="137"/>
      <c r="C67" s="138"/>
      <c r="D67" s="139" t="s">
        <v>331</v>
      </c>
      <c r="E67" s="140"/>
      <c r="F67" s="140"/>
      <c r="G67" s="140"/>
      <c r="H67" s="140"/>
      <c r="I67" s="140"/>
      <c r="J67" s="141">
        <f>J293</f>
        <v>0</v>
      </c>
      <c r="K67" s="138"/>
      <c r="L67" s="142"/>
    </row>
    <row r="68" spans="1:31" s="12" customFormat="1" ht="19.899999999999999" customHeight="1">
      <c r="B68" s="192"/>
      <c r="C68" s="193"/>
      <c r="D68" s="194" t="s">
        <v>332</v>
      </c>
      <c r="E68" s="195"/>
      <c r="F68" s="195"/>
      <c r="G68" s="195"/>
      <c r="H68" s="195"/>
      <c r="I68" s="195"/>
      <c r="J68" s="196">
        <f>J294</f>
        <v>0</v>
      </c>
      <c r="K68" s="193"/>
      <c r="L68" s="197"/>
    </row>
    <row r="69" spans="1:31" s="12" customFormat="1" ht="19.899999999999999" customHeight="1">
      <c r="B69" s="192"/>
      <c r="C69" s="193"/>
      <c r="D69" s="194" t="s">
        <v>333</v>
      </c>
      <c r="E69" s="195"/>
      <c r="F69" s="195"/>
      <c r="G69" s="195"/>
      <c r="H69" s="195"/>
      <c r="I69" s="195"/>
      <c r="J69" s="196">
        <f>J312</f>
        <v>0</v>
      </c>
      <c r="K69" s="193"/>
      <c r="L69" s="197"/>
    </row>
    <row r="70" spans="1:31" s="12" customFormat="1" ht="19.899999999999999" customHeight="1">
      <c r="B70" s="192"/>
      <c r="C70" s="193"/>
      <c r="D70" s="194" t="s">
        <v>334</v>
      </c>
      <c r="E70" s="195"/>
      <c r="F70" s="195"/>
      <c r="G70" s="195"/>
      <c r="H70" s="195"/>
      <c r="I70" s="195"/>
      <c r="J70" s="196">
        <f>J360</f>
        <v>0</v>
      </c>
      <c r="K70" s="193"/>
      <c r="L70" s="197"/>
    </row>
    <row r="71" spans="1:31" s="2" customFormat="1" ht="21.75" customHeight="1">
      <c r="A71" s="37"/>
      <c r="B71" s="38"/>
      <c r="C71" s="39"/>
      <c r="D71" s="39"/>
      <c r="E71" s="39"/>
      <c r="F71" s="39"/>
      <c r="G71" s="39"/>
      <c r="H71" s="39"/>
      <c r="I71" s="39"/>
      <c r="J71" s="39"/>
      <c r="K71" s="39"/>
      <c r="L71" s="109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</row>
    <row r="72" spans="1:31" s="2" customFormat="1" ht="6.95" customHeight="1">
      <c r="A72" s="37"/>
      <c r="B72" s="50"/>
      <c r="C72" s="51"/>
      <c r="D72" s="51"/>
      <c r="E72" s="51"/>
      <c r="F72" s="51"/>
      <c r="G72" s="51"/>
      <c r="H72" s="51"/>
      <c r="I72" s="51"/>
      <c r="J72" s="51"/>
      <c r="K72" s="51"/>
      <c r="L72" s="109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</row>
    <row r="76" spans="1:31" s="2" customFormat="1" ht="6.95" customHeight="1">
      <c r="A76" s="37"/>
      <c r="B76" s="52"/>
      <c r="C76" s="53"/>
      <c r="D76" s="53"/>
      <c r="E76" s="53"/>
      <c r="F76" s="53"/>
      <c r="G76" s="53"/>
      <c r="H76" s="53"/>
      <c r="I76" s="53"/>
      <c r="J76" s="53"/>
      <c r="K76" s="53"/>
      <c r="L76" s="109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pans="1:31" s="2" customFormat="1" ht="24.95" customHeight="1">
      <c r="A77" s="37"/>
      <c r="B77" s="38"/>
      <c r="C77" s="26" t="s">
        <v>128</v>
      </c>
      <c r="D77" s="39"/>
      <c r="E77" s="39"/>
      <c r="F77" s="39"/>
      <c r="G77" s="39"/>
      <c r="H77" s="39"/>
      <c r="I77" s="39"/>
      <c r="J77" s="39"/>
      <c r="K77" s="39"/>
      <c r="L77" s="109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31" s="2" customFormat="1" ht="6.95" customHeight="1">
      <c r="A78" s="37"/>
      <c r="B78" s="38"/>
      <c r="C78" s="39"/>
      <c r="D78" s="39"/>
      <c r="E78" s="39"/>
      <c r="F78" s="39"/>
      <c r="G78" s="39"/>
      <c r="H78" s="39"/>
      <c r="I78" s="39"/>
      <c r="J78" s="39"/>
      <c r="K78" s="39"/>
      <c r="L78" s="109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31" s="2" customFormat="1" ht="12" customHeight="1">
      <c r="A79" s="37"/>
      <c r="B79" s="38"/>
      <c r="C79" s="32" t="s">
        <v>16</v>
      </c>
      <c r="D79" s="39"/>
      <c r="E79" s="39"/>
      <c r="F79" s="39"/>
      <c r="G79" s="39"/>
      <c r="H79" s="39"/>
      <c r="I79" s="39"/>
      <c r="J79" s="39"/>
      <c r="K79" s="39"/>
      <c r="L79" s="109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</row>
    <row r="80" spans="1:31" s="2" customFormat="1" ht="16.5" customHeight="1">
      <c r="A80" s="37"/>
      <c r="B80" s="38"/>
      <c r="C80" s="39"/>
      <c r="D80" s="39"/>
      <c r="E80" s="395" t="str">
        <f>E7</f>
        <v>Rekonstrukce hřiště SOŠ Třešť_1</v>
      </c>
      <c r="F80" s="396"/>
      <c r="G80" s="396"/>
      <c r="H80" s="396"/>
      <c r="I80" s="39"/>
      <c r="J80" s="39"/>
      <c r="K80" s="39"/>
      <c r="L80" s="109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65" s="2" customFormat="1" ht="12" customHeight="1">
      <c r="A81" s="37"/>
      <c r="B81" s="38"/>
      <c r="C81" s="32" t="s">
        <v>121</v>
      </c>
      <c r="D81" s="39"/>
      <c r="E81" s="39"/>
      <c r="F81" s="39"/>
      <c r="G81" s="39"/>
      <c r="H81" s="39"/>
      <c r="I81" s="39"/>
      <c r="J81" s="39"/>
      <c r="K81" s="39"/>
      <c r="L81" s="109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pans="1:65" s="2" customFormat="1" ht="16.5" customHeight="1">
      <c r="A82" s="37"/>
      <c r="B82" s="38"/>
      <c r="C82" s="39"/>
      <c r="D82" s="39"/>
      <c r="E82" s="352" t="str">
        <f>E9</f>
        <v>SA-01 - SO 01 - Víceúčelové hřiště</v>
      </c>
      <c r="F82" s="397"/>
      <c r="G82" s="397"/>
      <c r="H82" s="397"/>
      <c r="I82" s="39"/>
      <c r="J82" s="39"/>
      <c r="K82" s="39"/>
      <c r="L82" s="109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65" s="2" customFormat="1" ht="6.95" customHeight="1">
      <c r="A83" s="37"/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109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65" s="2" customFormat="1" ht="12" customHeight="1">
      <c r="A84" s="37"/>
      <c r="B84" s="38"/>
      <c r="C84" s="32" t="s">
        <v>21</v>
      </c>
      <c r="D84" s="39"/>
      <c r="E84" s="39"/>
      <c r="F84" s="30" t="str">
        <f>F12</f>
        <v xml:space="preserve"> </v>
      </c>
      <c r="G84" s="39"/>
      <c r="H84" s="39"/>
      <c r="I84" s="32" t="s">
        <v>23</v>
      </c>
      <c r="J84" s="62" t="str">
        <f>IF(J12="","",J12)</f>
        <v>8. 11. 2025</v>
      </c>
      <c r="K84" s="39"/>
      <c r="L84" s="109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65" s="2" customFormat="1" ht="6.95" customHeight="1">
      <c r="A85" s="37"/>
      <c r="B85" s="38"/>
      <c r="C85" s="39"/>
      <c r="D85" s="39"/>
      <c r="E85" s="39"/>
      <c r="F85" s="39"/>
      <c r="G85" s="39"/>
      <c r="H85" s="39"/>
      <c r="I85" s="39"/>
      <c r="J85" s="39"/>
      <c r="K85" s="39"/>
      <c r="L85" s="109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65" s="2" customFormat="1" ht="15.2" customHeight="1">
      <c r="A86" s="37"/>
      <c r="B86" s="38"/>
      <c r="C86" s="32" t="s">
        <v>25</v>
      </c>
      <c r="D86" s="39"/>
      <c r="E86" s="39"/>
      <c r="F86" s="30" t="str">
        <f>E15</f>
        <v xml:space="preserve"> </v>
      </c>
      <c r="G86" s="39"/>
      <c r="H86" s="39"/>
      <c r="I86" s="32" t="s">
        <v>30</v>
      </c>
      <c r="J86" s="35" t="str">
        <f>E21</f>
        <v xml:space="preserve"> </v>
      </c>
      <c r="K86" s="39"/>
      <c r="L86" s="109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65" s="2" customFormat="1" ht="15.2" customHeight="1">
      <c r="A87" s="37"/>
      <c r="B87" s="38"/>
      <c r="C87" s="32" t="s">
        <v>28</v>
      </c>
      <c r="D87" s="39"/>
      <c r="E87" s="39"/>
      <c r="F87" s="30" t="str">
        <f>IF(E18="","",E18)</f>
        <v>Vyplň údaj</v>
      </c>
      <c r="G87" s="39"/>
      <c r="H87" s="39"/>
      <c r="I87" s="32" t="s">
        <v>32</v>
      </c>
      <c r="J87" s="35" t="str">
        <f>E24</f>
        <v xml:space="preserve"> </v>
      </c>
      <c r="K87" s="39"/>
      <c r="L87" s="109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</row>
    <row r="88" spans="1:65" s="2" customFormat="1" ht="10.35" customHeight="1">
      <c r="A88" s="37"/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109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</row>
    <row r="89" spans="1:65" s="10" customFormat="1" ht="29.25" customHeight="1">
      <c r="A89" s="143"/>
      <c r="B89" s="144"/>
      <c r="C89" s="145" t="s">
        <v>129</v>
      </c>
      <c r="D89" s="146" t="s">
        <v>54</v>
      </c>
      <c r="E89" s="146" t="s">
        <v>50</v>
      </c>
      <c r="F89" s="146" t="s">
        <v>51</v>
      </c>
      <c r="G89" s="146" t="s">
        <v>130</v>
      </c>
      <c r="H89" s="146" t="s">
        <v>131</v>
      </c>
      <c r="I89" s="146" t="s">
        <v>132</v>
      </c>
      <c r="J89" s="146" t="s">
        <v>125</v>
      </c>
      <c r="K89" s="147" t="s">
        <v>133</v>
      </c>
      <c r="L89" s="148"/>
      <c r="M89" s="71" t="s">
        <v>19</v>
      </c>
      <c r="N89" s="72" t="s">
        <v>39</v>
      </c>
      <c r="O89" s="72" t="s">
        <v>134</v>
      </c>
      <c r="P89" s="72" t="s">
        <v>135</v>
      </c>
      <c r="Q89" s="72" t="s">
        <v>136</v>
      </c>
      <c r="R89" s="72" t="s">
        <v>137</v>
      </c>
      <c r="S89" s="72" t="s">
        <v>138</v>
      </c>
      <c r="T89" s="73" t="s">
        <v>139</v>
      </c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65" s="2" customFormat="1" ht="22.9" customHeight="1">
      <c r="A90" s="37"/>
      <c r="B90" s="38"/>
      <c r="C90" s="78" t="s">
        <v>140</v>
      </c>
      <c r="D90" s="39"/>
      <c r="E90" s="39"/>
      <c r="F90" s="39"/>
      <c r="G90" s="39"/>
      <c r="H90" s="39"/>
      <c r="I90" s="39"/>
      <c r="J90" s="149">
        <f>BK90</f>
        <v>0</v>
      </c>
      <c r="K90" s="39"/>
      <c r="L90" s="42"/>
      <c r="M90" s="74"/>
      <c r="N90" s="150"/>
      <c r="O90" s="75"/>
      <c r="P90" s="151">
        <f>P91+P293</f>
        <v>0</v>
      </c>
      <c r="Q90" s="75"/>
      <c r="R90" s="151">
        <f>R91+R293</f>
        <v>156.65425537680002</v>
      </c>
      <c r="S90" s="75"/>
      <c r="T90" s="152">
        <f>T91+T293</f>
        <v>0</v>
      </c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T90" s="20" t="s">
        <v>68</v>
      </c>
      <c r="AU90" s="20" t="s">
        <v>126</v>
      </c>
      <c r="BK90" s="153">
        <f>BK91+BK293</f>
        <v>0</v>
      </c>
    </row>
    <row r="91" spans="1:65" s="11" customFormat="1" ht="25.9" customHeight="1">
      <c r="B91" s="154"/>
      <c r="C91" s="155"/>
      <c r="D91" s="156" t="s">
        <v>68</v>
      </c>
      <c r="E91" s="157" t="s">
        <v>218</v>
      </c>
      <c r="F91" s="157" t="s">
        <v>219</v>
      </c>
      <c r="G91" s="155"/>
      <c r="H91" s="155"/>
      <c r="I91" s="158"/>
      <c r="J91" s="159">
        <f>BK91</f>
        <v>0</v>
      </c>
      <c r="K91" s="155"/>
      <c r="L91" s="160"/>
      <c r="M91" s="161"/>
      <c r="N91" s="162"/>
      <c r="O91" s="162"/>
      <c r="P91" s="163">
        <f>P92+P154+P194+P195+P233+P282</f>
        <v>0</v>
      </c>
      <c r="Q91" s="162"/>
      <c r="R91" s="163">
        <f>R92+R154+R194+R195+R233+R282</f>
        <v>154.07501320000003</v>
      </c>
      <c r="S91" s="162"/>
      <c r="T91" s="164">
        <f>T92+T154+T194+T195+T233+T282</f>
        <v>0</v>
      </c>
      <c r="AR91" s="165" t="s">
        <v>77</v>
      </c>
      <c r="AT91" s="166" t="s">
        <v>68</v>
      </c>
      <c r="AU91" s="166" t="s">
        <v>69</v>
      </c>
      <c r="AY91" s="165" t="s">
        <v>144</v>
      </c>
      <c r="BK91" s="167">
        <f>BK92+BK154+BK194+BK195+BK233+BK282</f>
        <v>0</v>
      </c>
    </row>
    <row r="92" spans="1:65" s="11" customFormat="1" ht="22.9" customHeight="1">
      <c r="B92" s="154"/>
      <c r="C92" s="155"/>
      <c r="D92" s="156" t="s">
        <v>68</v>
      </c>
      <c r="E92" s="198" t="s">
        <v>77</v>
      </c>
      <c r="F92" s="198" t="s">
        <v>220</v>
      </c>
      <c r="G92" s="155"/>
      <c r="H92" s="155"/>
      <c r="I92" s="158"/>
      <c r="J92" s="199">
        <f>BK92</f>
        <v>0</v>
      </c>
      <c r="K92" s="155"/>
      <c r="L92" s="160"/>
      <c r="M92" s="161"/>
      <c r="N92" s="162"/>
      <c r="O92" s="162"/>
      <c r="P92" s="163">
        <f>SUM(P93:P153)</f>
        <v>0</v>
      </c>
      <c r="Q92" s="162"/>
      <c r="R92" s="163">
        <f>SUM(R93:R153)</f>
        <v>13.34</v>
      </c>
      <c r="S92" s="162"/>
      <c r="T92" s="164">
        <f>SUM(T93:T153)</f>
        <v>0</v>
      </c>
      <c r="AR92" s="165" t="s">
        <v>77</v>
      </c>
      <c r="AT92" s="166" t="s">
        <v>68</v>
      </c>
      <c r="AU92" s="166" t="s">
        <v>77</v>
      </c>
      <c r="AY92" s="165" t="s">
        <v>144</v>
      </c>
      <c r="BK92" s="167">
        <f>SUM(BK93:BK153)</f>
        <v>0</v>
      </c>
    </row>
    <row r="93" spans="1:65" s="2" customFormat="1" ht="49.15" customHeight="1">
      <c r="A93" s="37"/>
      <c r="B93" s="38"/>
      <c r="C93" s="168" t="s">
        <v>77</v>
      </c>
      <c r="D93" s="168" t="s">
        <v>145</v>
      </c>
      <c r="E93" s="169" t="s">
        <v>335</v>
      </c>
      <c r="F93" s="170" t="s">
        <v>336</v>
      </c>
      <c r="G93" s="171" t="s">
        <v>223</v>
      </c>
      <c r="H93" s="172">
        <v>133.4</v>
      </c>
      <c r="I93" s="173"/>
      <c r="J93" s="174">
        <f>ROUND(I93*H93,2)</f>
        <v>0</v>
      </c>
      <c r="K93" s="170" t="s">
        <v>157</v>
      </c>
      <c r="L93" s="42"/>
      <c r="M93" s="175" t="s">
        <v>19</v>
      </c>
      <c r="N93" s="176" t="s">
        <v>40</v>
      </c>
      <c r="O93" s="67"/>
      <c r="P93" s="177">
        <f>O93*H93</f>
        <v>0</v>
      </c>
      <c r="Q93" s="177">
        <v>0</v>
      </c>
      <c r="R93" s="177">
        <f>Q93*H93</f>
        <v>0</v>
      </c>
      <c r="S93" s="177">
        <v>0</v>
      </c>
      <c r="T93" s="178">
        <f>S93*H93</f>
        <v>0</v>
      </c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R93" s="179" t="s">
        <v>165</v>
      </c>
      <c r="AT93" s="179" t="s">
        <v>145</v>
      </c>
      <c r="AU93" s="179" t="s">
        <v>79</v>
      </c>
      <c r="AY93" s="20" t="s">
        <v>144</v>
      </c>
      <c r="BE93" s="180">
        <f>IF(N93="základní",J93,0)</f>
        <v>0</v>
      </c>
      <c r="BF93" s="180">
        <f>IF(N93="snížená",J93,0)</f>
        <v>0</v>
      </c>
      <c r="BG93" s="180">
        <f>IF(N93="zákl. přenesená",J93,0)</f>
        <v>0</v>
      </c>
      <c r="BH93" s="180">
        <f>IF(N93="sníž. přenesená",J93,0)</f>
        <v>0</v>
      </c>
      <c r="BI93" s="180">
        <f>IF(N93="nulová",J93,0)</f>
        <v>0</v>
      </c>
      <c r="BJ93" s="20" t="s">
        <v>77</v>
      </c>
      <c r="BK93" s="180">
        <f>ROUND(I93*H93,2)</f>
        <v>0</v>
      </c>
      <c r="BL93" s="20" t="s">
        <v>165</v>
      </c>
      <c r="BM93" s="179" t="s">
        <v>337</v>
      </c>
    </row>
    <row r="94" spans="1:65" s="2" customFormat="1" ht="29.25">
      <c r="A94" s="37"/>
      <c r="B94" s="38"/>
      <c r="C94" s="39"/>
      <c r="D94" s="181" t="s">
        <v>152</v>
      </c>
      <c r="E94" s="39"/>
      <c r="F94" s="182" t="s">
        <v>336</v>
      </c>
      <c r="G94" s="39"/>
      <c r="H94" s="39"/>
      <c r="I94" s="183"/>
      <c r="J94" s="39"/>
      <c r="K94" s="39"/>
      <c r="L94" s="42"/>
      <c r="M94" s="184"/>
      <c r="N94" s="185"/>
      <c r="O94" s="67"/>
      <c r="P94" s="67"/>
      <c r="Q94" s="67"/>
      <c r="R94" s="67"/>
      <c r="S94" s="67"/>
      <c r="T94" s="68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T94" s="20" t="s">
        <v>152</v>
      </c>
      <c r="AU94" s="20" t="s">
        <v>79</v>
      </c>
    </row>
    <row r="95" spans="1:65" s="2" customFormat="1" ht="11.25">
      <c r="A95" s="37"/>
      <c r="B95" s="38"/>
      <c r="C95" s="39"/>
      <c r="D95" s="186" t="s">
        <v>153</v>
      </c>
      <c r="E95" s="39"/>
      <c r="F95" s="187" t="s">
        <v>338</v>
      </c>
      <c r="G95" s="39"/>
      <c r="H95" s="39"/>
      <c r="I95" s="183"/>
      <c r="J95" s="39"/>
      <c r="K95" s="39"/>
      <c r="L95" s="42"/>
      <c r="M95" s="184"/>
      <c r="N95" s="185"/>
      <c r="O95" s="67"/>
      <c r="P95" s="67"/>
      <c r="Q95" s="67"/>
      <c r="R95" s="67"/>
      <c r="S95" s="67"/>
      <c r="T95" s="68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T95" s="20" t="s">
        <v>153</v>
      </c>
      <c r="AU95" s="20" t="s">
        <v>79</v>
      </c>
    </row>
    <row r="96" spans="1:65" s="13" customFormat="1" ht="11.25">
      <c r="B96" s="200"/>
      <c r="C96" s="201"/>
      <c r="D96" s="181" t="s">
        <v>226</v>
      </c>
      <c r="E96" s="202" t="s">
        <v>19</v>
      </c>
      <c r="F96" s="203" t="s">
        <v>339</v>
      </c>
      <c r="G96" s="201"/>
      <c r="H96" s="202" t="s">
        <v>19</v>
      </c>
      <c r="I96" s="204"/>
      <c r="J96" s="201"/>
      <c r="K96" s="201"/>
      <c r="L96" s="205"/>
      <c r="M96" s="206"/>
      <c r="N96" s="207"/>
      <c r="O96" s="207"/>
      <c r="P96" s="207"/>
      <c r="Q96" s="207"/>
      <c r="R96" s="207"/>
      <c r="S96" s="207"/>
      <c r="T96" s="208"/>
      <c r="AT96" s="209" t="s">
        <v>226</v>
      </c>
      <c r="AU96" s="209" t="s">
        <v>79</v>
      </c>
      <c r="AV96" s="13" t="s">
        <v>77</v>
      </c>
      <c r="AW96" s="13" t="s">
        <v>31</v>
      </c>
      <c r="AX96" s="13" t="s">
        <v>69</v>
      </c>
      <c r="AY96" s="209" t="s">
        <v>144</v>
      </c>
    </row>
    <row r="97" spans="1:65" s="14" customFormat="1" ht="11.25">
      <c r="B97" s="210"/>
      <c r="C97" s="211"/>
      <c r="D97" s="181" t="s">
        <v>226</v>
      </c>
      <c r="E97" s="212" t="s">
        <v>19</v>
      </c>
      <c r="F97" s="213" t="s">
        <v>340</v>
      </c>
      <c r="G97" s="211"/>
      <c r="H97" s="214">
        <v>133.4</v>
      </c>
      <c r="I97" s="215"/>
      <c r="J97" s="211"/>
      <c r="K97" s="211"/>
      <c r="L97" s="216"/>
      <c r="M97" s="217"/>
      <c r="N97" s="218"/>
      <c r="O97" s="218"/>
      <c r="P97" s="218"/>
      <c r="Q97" s="218"/>
      <c r="R97" s="218"/>
      <c r="S97" s="218"/>
      <c r="T97" s="219"/>
      <c r="AT97" s="220" t="s">
        <v>226</v>
      </c>
      <c r="AU97" s="220" t="s">
        <v>79</v>
      </c>
      <c r="AV97" s="14" t="s">
        <v>79</v>
      </c>
      <c r="AW97" s="14" t="s">
        <v>31</v>
      </c>
      <c r="AX97" s="14" t="s">
        <v>77</v>
      </c>
      <c r="AY97" s="220" t="s">
        <v>144</v>
      </c>
    </row>
    <row r="98" spans="1:65" s="2" customFormat="1" ht="49.15" customHeight="1">
      <c r="A98" s="37"/>
      <c r="B98" s="38"/>
      <c r="C98" s="168" t="s">
        <v>79</v>
      </c>
      <c r="D98" s="168" t="s">
        <v>145</v>
      </c>
      <c r="E98" s="169" t="s">
        <v>341</v>
      </c>
      <c r="F98" s="170" t="s">
        <v>342</v>
      </c>
      <c r="G98" s="171" t="s">
        <v>223</v>
      </c>
      <c r="H98" s="172">
        <v>45.408000000000001</v>
      </c>
      <c r="I98" s="173"/>
      <c r="J98" s="174">
        <f>ROUND(I98*H98,2)</f>
        <v>0</v>
      </c>
      <c r="K98" s="170" t="s">
        <v>157</v>
      </c>
      <c r="L98" s="42"/>
      <c r="M98" s="175" t="s">
        <v>19</v>
      </c>
      <c r="N98" s="176" t="s">
        <v>40</v>
      </c>
      <c r="O98" s="67"/>
      <c r="P98" s="177">
        <f>O98*H98</f>
        <v>0</v>
      </c>
      <c r="Q98" s="177">
        <v>0</v>
      </c>
      <c r="R98" s="177">
        <f>Q98*H98</f>
        <v>0</v>
      </c>
      <c r="S98" s="177">
        <v>0</v>
      </c>
      <c r="T98" s="178">
        <f>S98*H98</f>
        <v>0</v>
      </c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R98" s="179" t="s">
        <v>165</v>
      </c>
      <c r="AT98" s="179" t="s">
        <v>145</v>
      </c>
      <c r="AU98" s="179" t="s">
        <v>79</v>
      </c>
      <c r="AY98" s="20" t="s">
        <v>144</v>
      </c>
      <c r="BE98" s="180">
        <f>IF(N98="základní",J98,0)</f>
        <v>0</v>
      </c>
      <c r="BF98" s="180">
        <f>IF(N98="snížená",J98,0)</f>
        <v>0</v>
      </c>
      <c r="BG98" s="180">
        <f>IF(N98="zákl. přenesená",J98,0)</f>
        <v>0</v>
      </c>
      <c r="BH98" s="180">
        <f>IF(N98="sníž. přenesená",J98,0)</f>
        <v>0</v>
      </c>
      <c r="BI98" s="180">
        <f>IF(N98="nulová",J98,0)</f>
        <v>0</v>
      </c>
      <c r="BJ98" s="20" t="s">
        <v>77</v>
      </c>
      <c r="BK98" s="180">
        <f>ROUND(I98*H98,2)</f>
        <v>0</v>
      </c>
      <c r="BL98" s="20" t="s">
        <v>165</v>
      </c>
      <c r="BM98" s="179" t="s">
        <v>343</v>
      </c>
    </row>
    <row r="99" spans="1:65" s="2" customFormat="1" ht="29.25">
      <c r="A99" s="37"/>
      <c r="B99" s="38"/>
      <c r="C99" s="39"/>
      <c r="D99" s="181" t="s">
        <v>152</v>
      </c>
      <c r="E99" s="39"/>
      <c r="F99" s="182" t="s">
        <v>342</v>
      </c>
      <c r="G99" s="39"/>
      <c r="H99" s="39"/>
      <c r="I99" s="183"/>
      <c r="J99" s="39"/>
      <c r="K99" s="39"/>
      <c r="L99" s="42"/>
      <c r="M99" s="184"/>
      <c r="N99" s="185"/>
      <c r="O99" s="67"/>
      <c r="P99" s="67"/>
      <c r="Q99" s="67"/>
      <c r="R99" s="67"/>
      <c r="S99" s="67"/>
      <c r="T99" s="68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T99" s="20" t="s">
        <v>152</v>
      </c>
      <c r="AU99" s="20" t="s">
        <v>79</v>
      </c>
    </row>
    <row r="100" spans="1:65" s="2" customFormat="1" ht="11.25">
      <c r="A100" s="37"/>
      <c r="B100" s="38"/>
      <c r="C100" s="39"/>
      <c r="D100" s="186" t="s">
        <v>153</v>
      </c>
      <c r="E100" s="39"/>
      <c r="F100" s="187" t="s">
        <v>344</v>
      </c>
      <c r="G100" s="39"/>
      <c r="H100" s="39"/>
      <c r="I100" s="183"/>
      <c r="J100" s="39"/>
      <c r="K100" s="39"/>
      <c r="L100" s="42"/>
      <c r="M100" s="184"/>
      <c r="N100" s="185"/>
      <c r="O100" s="67"/>
      <c r="P100" s="67"/>
      <c r="Q100" s="67"/>
      <c r="R100" s="67"/>
      <c r="S100" s="67"/>
      <c r="T100" s="68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T100" s="20" t="s">
        <v>153</v>
      </c>
      <c r="AU100" s="20" t="s">
        <v>79</v>
      </c>
    </row>
    <row r="101" spans="1:65" s="13" customFormat="1" ht="11.25">
      <c r="B101" s="200"/>
      <c r="C101" s="201"/>
      <c r="D101" s="181" t="s">
        <v>226</v>
      </c>
      <c r="E101" s="202" t="s">
        <v>19</v>
      </c>
      <c r="F101" s="203" t="s">
        <v>345</v>
      </c>
      <c r="G101" s="201"/>
      <c r="H101" s="202" t="s">
        <v>19</v>
      </c>
      <c r="I101" s="204"/>
      <c r="J101" s="201"/>
      <c r="K101" s="201"/>
      <c r="L101" s="205"/>
      <c r="M101" s="206"/>
      <c r="N101" s="207"/>
      <c r="O101" s="207"/>
      <c r="P101" s="207"/>
      <c r="Q101" s="207"/>
      <c r="R101" s="207"/>
      <c r="S101" s="207"/>
      <c r="T101" s="208"/>
      <c r="AT101" s="209" t="s">
        <v>226</v>
      </c>
      <c r="AU101" s="209" t="s">
        <v>79</v>
      </c>
      <c r="AV101" s="13" t="s">
        <v>77</v>
      </c>
      <c r="AW101" s="13" t="s">
        <v>31</v>
      </c>
      <c r="AX101" s="13" t="s">
        <v>69</v>
      </c>
      <c r="AY101" s="209" t="s">
        <v>144</v>
      </c>
    </row>
    <row r="102" spans="1:65" s="14" customFormat="1" ht="11.25">
      <c r="B102" s="210"/>
      <c r="C102" s="211"/>
      <c r="D102" s="181" t="s">
        <v>226</v>
      </c>
      <c r="E102" s="212" t="s">
        <v>19</v>
      </c>
      <c r="F102" s="213" t="s">
        <v>346</v>
      </c>
      <c r="G102" s="211"/>
      <c r="H102" s="214">
        <v>15.84</v>
      </c>
      <c r="I102" s="215"/>
      <c r="J102" s="211"/>
      <c r="K102" s="211"/>
      <c r="L102" s="216"/>
      <c r="M102" s="217"/>
      <c r="N102" s="218"/>
      <c r="O102" s="218"/>
      <c r="P102" s="218"/>
      <c r="Q102" s="218"/>
      <c r="R102" s="218"/>
      <c r="S102" s="218"/>
      <c r="T102" s="219"/>
      <c r="AT102" s="220" t="s">
        <v>226</v>
      </c>
      <c r="AU102" s="220" t="s">
        <v>79</v>
      </c>
      <c r="AV102" s="14" t="s">
        <v>79</v>
      </c>
      <c r="AW102" s="14" t="s">
        <v>31</v>
      </c>
      <c r="AX102" s="14" t="s">
        <v>69</v>
      </c>
      <c r="AY102" s="220" t="s">
        <v>144</v>
      </c>
    </row>
    <row r="103" spans="1:65" s="13" customFormat="1" ht="11.25">
      <c r="B103" s="200"/>
      <c r="C103" s="201"/>
      <c r="D103" s="181" t="s">
        <v>226</v>
      </c>
      <c r="E103" s="202" t="s">
        <v>19</v>
      </c>
      <c r="F103" s="203" t="s">
        <v>347</v>
      </c>
      <c r="G103" s="201"/>
      <c r="H103" s="202" t="s">
        <v>19</v>
      </c>
      <c r="I103" s="204"/>
      <c r="J103" s="201"/>
      <c r="K103" s="201"/>
      <c r="L103" s="205"/>
      <c r="M103" s="206"/>
      <c r="N103" s="207"/>
      <c r="O103" s="207"/>
      <c r="P103" s="207"/>
      <c r="Q103" s="207"/>
      <c r="R103" s="207"/>
      <c r="S103" s="207"/>
      <c r="T103" s="208"/>
      <c r="AT103" s="209" t="s">
        <v>226</v>
      </c>
      <c r="AU103" s="209" t="s">
        <v>79</v>
      </c>
      <c r="AV103" s="13" t="s">
        <v>77</v>
      </c>
      <c r="AW103" s="13" t="s">
        <v>31</v>
      </c>
      <c r="AX103" s="13" t="s">
        <v>69</v>
      </c>
      <c r="AY103" s="209" t="s">
        <v>144</v>
      </c>
    </row>
    <row r="104" spans="1:65" s="14" customFormat="1" ht="11.25">
      <c r="B104" s="210"/>
      <c r="C104" s="211"/>
      <c r="D104" s="181" t="s">
        <v>226</v>
      </c>
      <c r="E104" s="212" t="s">
        <v>19</v>
      </c>
      <c r="F104" s="213" t="s">
        <v>348</v>
      </c>
      <c r="G104" s="211"/>
      <c r="H104" s="214">
        <v>29.568000000000001</v>
      </c>
      <c r="I104" s="215"/>
      <c r="J104" s="211"/>
      <c r="K104" s="211"/>
      <c r="L104" s="216"/>
      <c r="M104" s="217"/>
      <c r="N104" s="218"/>
      <c r="O104" s="218"/>
      <c r="P104" s="218"/>
      <c r="Q104" s="218"/>
      <c r="R104" s="218"/>
      <c r="S104" s="218"/>
      <c r="T104" s="219"/>
      <c r="AT104" s="220" t="s">
        <v>226</v>
      </c>
      <c r="AU104" s="220" t="s">
        <v>79</v>
      </c>
      <c r="AV104" s="14" t="s">
        <v>79</v>
      </c>
      <c r="AW104" s="14" t="s">
        <v>31</v>
      </c>
      <c r="AX104" s="14" t="s">
        <v>69</v>
      </c>
      <c r="AY104" s="220" t="s">
        <v>144</v>
      </c>
    </row>
    <row r="105" spans="1:65" s="15" customFormat="1" ht="11.25">
      <c r="B105" s="221"/>
      <c r="C105" s="222"/>
      <c r="D105" s="181" t="s">
        <v>226</v>
      </c>
      <c r="E105" s="223" t="s">
        <v>19</v>
      </c>
      <c r="F105" s="224" t="s">
        <v>231</v>
      </c>
      <c r="G105" s="222"/>
      <c r="H105" s="225">
        <v>45.408000000000001</v>
      </c>
      <c r="I105" s="226"/>
      <c r="J105" s="222"/>
      <c r="K105" s="222"/>
      <c r="L105" s="227"/>
      <c r="M105" s="228"/>
      <c r="N105" s="229"/>
      <c r="O105" s="229"/>
      <c r="P105" s="229"/>
      <c r="Q105" s="229"/>
      <c r="R105" s="229"/>
      <c r="S105" s="229"/>
      <c r="T105" s="230"/>
      <c r="AT105" s="231" t="s">
        <v>226</v>
      </c>
      <c r="AU105" s="231" t="s">
        <v>79</v>
      </c>
      <c r="AV105" s="15" t="s">
        <v>165</v>
      </c>
      <c r="AW105" s="15" t="s">
        <v>31</v>
      </c>
      <c r="AX105" s="15" t="s">
        <v>77</v>
      </c>
      <c r="AY105" s="231" t="s">
        <v>144</v>
      </c>
    </row>
    <row r="106" spans="1:65" s="2" customFormat="1" ht="44.25" customHeight="1">
      <c r="A106" s="37"/>
      <c r="B106" s="38"/>
      <c r="C106" s="168" t="s">
        <v>160</v>
      </c>
      <c r="D106" s="168" t="s">
        <v>145</v>
      </c>
      <c r="E106" s="169" t="s">
        <v>349</v>
      </c>
      <c r="F106" s="170" t="s">
        <v>350</v>
      </c>
      <c r="G106" s="171" t="s">
        <v>223</v>
      </c>
      <c r="H106" s="172">
        <v>32</v>
      </c>
      <c r="I106" s="173"/>
      <c r="J106" s="174">
        <f>ROUND(I106*H106,2)</f>
        <v>0</v>
      </c>
      <c r="K106" s="170" t="s">
        <v>157</v>
      </c>
      <c r="L106" s="42"/>
      <c r="M106" s="175" t="s">
        <v>19</v>
      </c>
      <c r="N106" s="176" t="s">
        <v>40</v>
      </c>
      <c r="O106" s="67"/>
      <c r="P106" s="177">
        <f>O106*H106</f>
        <v>0</v>
      </c>
      <c r="Q106" s="177">
        <v>0</v>
      </c>
      <c r="R106" s="177">
        <f>Q106*H106</f>
        <v>0</v>
      </c>
      <c r="S106" s="177">
        <v>0</v>
      </c>
      <c r="T106" s="178">
        <f>S106*H106</f>
        <v>0</v>
      </c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R106" s="179" t="s">
        <v>165</v>
      </c>
      <c r="AT106" s="179" t="s">
        <v>145</v>
      </c>
      <c r="AU106" s="179" t="s">
        <v>79</v>
      </c>
      <c r="AY106" s="20" t="s">
        <v>144</v>
      </c>
      <c r="BE106" s="180">
        <f>IF(N106="základní",J106,0)</f>
        <v>0</v>
      </c>
      <c r="BF106" s="180">
        <f>IF(N106="snížená",J106,0)</f>
        <v>0</v>
      </c>
      <c r="BG106" s="180">
        <f>IF(N106="zákl. přenesená",J106,0)</f>
        <v>0</v>
      </c>
      <c r="BH106" s="180">
        <f>IF(N106="sníž. přenesená",J106,0)</f>
        <v>0</v>
      </c>
      <c r="BI106" s="180">
        <f>IF(N106="nulová",J106,0)</f>
        <v>0</v>
      </c>
      <c r="BJ106" s="20" t="s">
        <v>77</v>
      </c>
      <c r="BK106" s="180">
        <f>ROUND(I106*H106,2)</f>
        <v>0</v>
      </c>
      <c r="BL106" s="20" t="s">
        <v>165</v>
      </c>
      <c r="BM106" s="179" t="s">
        <v>351</v>
      </c>
    </row>
    <row r="107" spans="1:65" s="2" customFormat="1" ht="29.25">
      <c r="A107" s="37"/>
      <c r="B107" s="38"/>
      <c r="C107" s="39"/>
      <c r="D107" s="181" t="s">
        <v>152</v>
      </c>
      <c r="E107" s="39"/>
      <c r="F107" s="182" t="s">
        <v>350</v>
      </c>
      <c r="G107" s="39"/>
      <c r="H107" s="39"/>
      <c r="I107" s="183"/>
      <c r="J107" s="39"/>
      <c r="K107" s="39"/>
      <c r="L107" s="42"/>
      <c r="M107" s="184"/>
      <c r="N107" s="185"/>
      <c r="O107" s="67"/>
      <c r="P107" s="67"/>
      <c r="Q107" s="67"/>
      <c r="R107" s="67"/>
      <c r="S107" s="67"/>
      <c r="T107" s="68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T107" s="20" t="s">
        <v>152</v>
      </c>
      <c r="AU107" s="20" t="s">
        <v>79</v>
      </c>
    </row>
    <row r="108" spans="1:65" s="2" customFormat="1" ht="11.25">
      <c r="A108" s="37"/>
      <c r="B108" s="38"/>
      <c r="C108" s="39"/>
      <c r="D108" s="186" t="s">
        <v>153</v>
      </c>
      <c r="E108" s="39"/>
      <c r="F108" s="187" t="s">
        <v>352</v>
      </c>
      <c r="G108" s="39"/>
      <c r="H108" s="39"/>
      <c r="I108" s="183"/>
      <c r="J108" s="39"/>
      <c r="K108" s="39"/>
      <c r="L108" s="42"/>
      <c r="M108" s="184"/>
      <c r="N108" s="185"/>
      <c r="O108" s="67"/>
      <c r="P108" s="67"/>
      <c r="Q108" s="67"/>
      <c r="R108" s="67"/>
      <c r="S108" s="67"/>
      <c r="T108" s="68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T108" s="20" t="s">
        <v>153</v>
      </c>
      <c r="AU108" s="20" t="s">
        <v>79</v>
      </c>
    </row>
    <row r="109" spans="1:65" s="13" customFormat="1" ht="11.25">
      <c r="B109" s="200"/>
      <c r="C109" s="201"/>
      <c r="D109" s="181" t="s">
        <v>226</v>
      </c>
      <c r="E109" s="202" t="s">
        <v>19</v>
      </c>
      <c r="F109" s="203" t="s">
        <v>353</v>
      </c>
      <c r="G109" s="201"/>
      <c r="H109" s="202" t="s">
        <v>19</v>
      </c>
      <c r="I109" s="204"/>
      <c r="J109" s="201"/>
      <c r="K109" s="201"/>
      <c r="L109" s="205"/>
      <c r="M109" s="206"/>
      <c r="N109" s="207"/>
      <c r="O109" s="207"/>
      <c r="P109" s="207"/>
      <c r="Q109" s="207"/>
      <c r="R109" s="207"/>
      <c r="S109" s="207"/>
      <c r="T109" s="208"/>
      <c r="AT109" s="209" t="s">
        <v>226</v>
      </c>
      <c r="AU109" s="209" t="s">
        <v>79</v>
      </c>
      <c r="AV109" s="13" t="s">
        <v>77</v>
      </c>
      <c r="AW109" s="13" t="s">
        <v>31</v>
      </c>
      <c r="AX109" s="13" t="s">
        <v>69</v>
      </c>
      <c r="AY109" s="209" t="s">
        <v>144</v>
      </c>
    </row>
    <row r="110" spans="1:65" s="14" customFormat="1" ht="11.25">
      <c r="B110" s="210"/>
      <c r="C110" s="211"/>
      <c r="D110" s="181" t="s">
        <v>226</v>
      </c>
      <c r="E110" s="212" t="s">
        <v>19</v>
      </c>
      <c r="F110" s="213" t="s">
        <v>354</v>
      </c>
      <c r="G110" s="211"/>
      <c r="H110" s="214">
        <v>32</v>
      </c>
      <c r="I110" s="215"/>
      <c r="J110" s="211"/>
      <c r="K110" s="211"/>
      <c r="L110" s="216"/>
      <c r="M110" s="217"/>
      <c r="N110" s="218"/>
      <c r="O110" s="218"/>
      <c r="P110" s="218"/>
      <c r="Q110" s="218"/>
      <c r="R110" s="218"/>
      <c r="S110" s="218"/>
      <c r="T110" s="219"/>
      <c r="AT110" s="220" t="s">
        <v>226</v>
      </c>
      <c r="AU110" s="220" t="s">
        <v>79</v>
      </c>
      <c r="AV110" s="14" t="s">
        <v>79</v>
      </c>
      <c r="AW110" s="14" t="s">
        <v>31</v>
      </c>
      <c r="AX110" s="14" t="s">
        <v>69</v>
      </c>
      <c r="AY110" s="220" t="s">
        <v>144</v>
      </c>
    </row>
    <row r="111" spans="1:65" s="15" customFormat="1" ht="11.25">
      <c r="B111" s="221"/>
      <c r="C111" s="222"/>
      <c r="D111" s="181" t="s">
        <v>226</v>
      </c>
      <c r="E111" s="223" t="s">
        <v>19</v>
      </c>
      <c r="F111" s="224" t="s">
        <v>231</v>
      </c>
      <c r="G111" s="222"/>
      <c r="H111" s="225">
        <v>32</v>
      </c>
      <c r="I111" s="226"/>
      <c r="J111" s="222"/>
      <c r="K111" s="222"/>
      <c r="L111" s="227"/>
      <c r="M111" s="228"/>
      <c r="N111" s="229"/>
      <c r="O111" s="229"/>
      <c r="P111" s="229"/>
      <c r="Q111" s="229"/>
      <c r="R111" s="229"/>
      <c r="S111" s="229"/>
      <c r="T111" s="230"/>
      <c r="AT111" s="231" t="s">
        <v>226</v>
      </c>
      <c r="AU111" s="231" t="s">
        <v>79</v>
      </c>
      <c r="AV111" s="15" t="s">
        <v>165</v>
      </c>
      <c r="AW111" s="15" t="s">
        <v>31</v>
      </c>
      <c r="AX111" s="15" t="s">
        <v>77</v>
      </c>
      <c r="AY111" s="231" t="s">
        <v>144</v>
      </c>
    </row>
    <row r="112" spans="1:65" s="2" customFormat="1" ht="37.9" customHeight="1">
      <c r="A112" s="37"/>
      <c r="B112" s="38"/>
      <c r="C112" s="168" t="s">
        <v>165</v>
      </c>
      <c r="D112" s="168" t="s">
        <v>145</v>
      </c>
      <c r="E112" s="169" t="s">
        <v>355</v>
      </c>
      <c r="F112" s="170" t="s">
        <v>356</v>
      </c>
      <c r="G112" s="171" t="s">
        <v>254</v>
      </c>
      <c r="H112" s="172">
        <v>667</v>
      </c>
      <c r="I112" s="173"/>
      <c r="J112" s="174">
        <f>ROUND(I112*H112,2)</f>
        <v>0</v>
      </c>
      <c r="K112" s="170" t="s">
        <v>157</v>
      </c>
      <c r="L112" s="42"/>
      <c r="M112" s="175" t="s">
        <v>19</v>
      </c>
      <c r="N112" s="176" t="s">
        <v>40</v>
      </c>
      <c r="O112" s="67"/>
      <c r="P112" s="177">
        <f>O112*H112</f>
        <v>0</v>
      </c>
      <c r="Q112" s="177">
        <v>0</v>
      </c>
      <c r="R112" s="177">
        <f>Q112*H112</f>
        <v>0</v>
      </c>
      <c r="S112" s="177">
        <v>0</v>
      </c>
      <c r="T112" s="178">
        <f>S112*H112</f>
        <v>0</v>
      </c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R112" s="179" t="s">
        <v>165</v>
      </c>
      <c r="AT112" s="179" t="s">
        <v>145</v>
      </c>
      <c r="AU112" s="179" t="s">
        <v>79</v>
      </c>
      <c r="AY112" s="20" t="s">
        <v>144</v>
      </c>
      <c r="BE112" s="180">
        <f>IF(N112="základní",J112,0)</f>
        <v>0</v>
      </c>
      <c r="BF112" s="180">
        <f>IF(N112="snížená",J112,0)</f>
        <v>0</v>
      </c>
      <c r="BG112" s="180">
        <f>IF(N112="zákl. přenesená",J112,0)</f>
        <v>0</v>
      </c>
      <c r="BH112" s="180">
        <f>IF(N112="sníž. přenesená",J112,0)</f>
        <v>0</v>
      </c>
      <c r="BI112" s="180">
        <f>IF(N112="nulová",J112,0)</f>
        <v>0</v>
      </c>
      <c r="BJ112" s="20" t="s">
        <v>77</v>
      </c>
      <c r="BK112" s="180">
        <f>ROUND(I112*H112,2)</f>
        <v>0</v>
      </c>
      <c r="BL112" s="20" t="s">
        <v>165</v>
      </c>
      <c r="BM112" s="179" t="s">
        <v>357</v>
      </c>
    </row>
    <row r="113" spans="1:65" s="2" customFormat="1" ht="19.5">
      <c r="A113" s="37"/>
      <c r="B113" s="38"/>
      <c r="C113" s="39"/>
      <c r="D113" s="181" t="s">
        <v>152</v>
      </c>
      <c r="E113" s="39"/>
      <c r="F113" s="182" t="s">
        <v>356</v>
      </c>
      <c r="G113" s="39"/>
      <c r="H113" s="39"/>
      <c r="I113" s="183"/>
      <c r="J113" s="39"/>
      <c r="K113" s="39"/>
      <c r="L113" s="42"/>
      <c r="M113" s="184"/>
      <c r="N113" s="185"/>
      <c r="O113" s="67"/>
      <c r="P113" s="67"/>
      <c r="Q113" s="67"/>
      <c r="R113" s="67"/>
      <c r="S113" s="67"/>
      <c r="T113" s="68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T113" s="20" t="s">
        <v>152</v>
      </c>
      <c r="AU113" s="20" t="s">
        <v>79</v>
      </c>
    </row>
    <row r="114" spans="1:65" s="2" customFormat="1" ht="11.25">
      <c r="A114" s="37"/>
      <c r="B114" s="38"/>
      <c r="C114" s="39"/>
      <c r="D114" s="186" t="s">
        <v>153</v>
      </c>
      <c r="E114" s="39"/>
      <c r="F114" s="187" t="s">
        <v>358</v>
      </c>
      <c r="G114" s="39"/>
      <c r="H114" s="39"/>
      <c r="I114" s="183"/>
      <c r="J114" s="39"/>
      <c r="K114" s="39"/>
      <c r="L114" s="42"/>
      <c r="M114" s="184"/>
      <c r="N114" s="185"/>
      <c r="O114" s="67"/>
      <c r="P114" s="67"/>
      <c r="Q114" s="67"/>
      <c r="R114" s="67"/>
      <c r="S114" s="67"/>
      <c r="T114" s="68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T114" s="20" t="s">
        <v>153</v>
      </c>
      <c r="AU114" s="20" t="s">
        <v>79</v>
      </c>
    </row>
    <row r="115" spans="1:65" s="14" customFormat="1" ht="11.25">
      <c r="B115" s="210"/>
      <c r="C115" s="211"/>
      <c r="D115" s="181" t="s">
        <v>226</v>
      </c>
      <c r="E115" s="212" t="s">
        <v>19</v>
      </c>
      <c r="F115" s="213" t="s">
        <v>359</v>
      </c>
      <c r="G115" s="211"/>
      <c r="H115" s="214">
        <v>667</v>
      </c>
      <c r="I115" s="215"/>
      <c r="J115" s="211"/>
      <c r="K115" s="211"/>
      <c r="L115" s="216"/>
      <c r="M115" s="217"/>
      <c r="N115" s="218"/>
      <c r="O115" s="218"/>
      <c r="P115" s="218"/>
      <c r="Q115" s="218"/>
      <c r="R115" s="218"/>
      <c r="S115" s="218"/>
      <c r="T115" s="219"/>
      <c r="AT115" s="220" t="s">
        <v>226</v>
      </c>
      <c r="AU115" s="220" t="s">
        <v>79</v>
      </c>
      <c r="AV115" s="14" t="s">
        <v>79</v>
      </c>
      <c r="AW115" s="14" t="s">
        <v>31</v>
      </c>
      <c r="AX115" s="14" t="s">
        <v>77</v>
      </c>
      <c r="AY115" s="220" t="s">
        <v>144</v>
      </c>
    </row>
    <row r="116" spans="1:65" s="2" customFormat="1" ht="62.65" customHeight="1">
      <c r="A116" s="37"/>
      <c r="B116" s="38"/>
      <c r="C116" s="168" t="s">
        <v>143</v>
      </c>
      <c r="D116" s="168" t="s">
        <v>145</v>
      </c>
      <c r="E116" s="169" t="s">
        <v>232</v>
      </c>
      <c r="F116" s="170" t="s">
        <v>233</v>
      </c>
      <c r="G116" s="171" t="s">
        <v>223</v>
      </c>
      <c r="H116" s="172">
        <v>218.33199999999999</v>
      </c>
      <c r="I116" s="173"/>
      <c r="J116" s="174">
        <f>ROUND(I116*H116,2)</f>
        <v>0</v>
      </c>
      <c r="K116" s="170" t="s">
        <v>157</v>
      </c>
      <c r="L116" s="42"/>
      <c r="M116" s="175" t="s">
        <v>19</v>
      </c>
      <c r="N116" s="176" t="s">
        <v>40</v>
      </c>
      <c r="O116" s="67"/>
      <c r="P116" s="177">
        <f>O116*H116</f>
        <v>0</v>
      </c>
      <c r="Q116" s="177">
        <v>0</v>
      </c>
      <c r="R116" s="177">
        <f>Q116*H116</f>
        <v>0</v>
      </c>
      <c r="S116" s="177">
        <v>0</v>
      </c>
      <c r="T116" s="178">
        <f>S116*H116</f>
        <v>0</v>
      </c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R116" s="179" t="s">
        <v>165</v>
      </c>
      <c r="AT116" s="179" t="s">
        <v>145</v>
      </c>
      <c r="AU116" s="179" t="s">
        <v>79</v>
      </c>
      <c r="AY116" s="20" t="s">
        <v>144</v>
      </c>
      <c r="BE116" s="180">
        <f>IF(N116="základní",J116,0)</f>
        <v>0</v>
      </c>
      <c r="BF116" s="180">
        <f>IF(N116="snížená",J116,0)</f>
        <v>0</v>
      </c>
      <c r="BG116" s="180">
        <f>IF(N116="zákl. přenesená",J116,0)</f>
        <v>0</v>
      </c>
      <c r="BH116" s="180">
        <f>IF(N116="sníž. přenesená",J116,0)</f>
        <v>0</v>
      </c>
      <c r="BI116" s="180">
        <f>IF(N116="nulová",J116,0)</f>
        <v>0</v>
      </c>
      <c r="BJ116" s="20" t="s">
        <v>77</v>
      </c>
      <c r="BK116" s="180">
        <f>ROUND(I116*H116,2)</f>
        <v>0</v>
      </c>
      <c r="BL116" s="20" t="s">
        <v>165</v>
      </c>
      <c r="BM116" s="179" t="s">
        <v>360</v>
      </c>
    </row>
    <row r="117" spans="1:65" s="2" customFormat="1" ht="39">
      <c r="A117" s="37"/>
      <c r="B117" s="38"/>
      <c r="C117" s="39"/>
      <c r="D117" s="181" t="s">
        <v>152</v>
      </c>
      <c r="E117" s="39"/>
      <c r="F117" s="182" t="s">
        <v>233</v>
      </c>
      <c r="G117" s="39"/>
      <c r="H117" s="39"/>
      <c r="I117" s="183"/>
      <c r="J117" s="39"/>
      <c r="K117" s="39"/>
      <c r="L117" s="42"/>
      <c r="M117" s="184"/>
      <c r="N117" s="185"/>
      <c r="O117" s="67"/>
      <c r="P117" s="67"/>
      <c r="Q117" s="67"/>
      <c r="R117" s="67"/>
      <c r="S117" s="67"/>
      <c r="T117" s="68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T117" s="20" t="s">
        <v>152</v>
      </c>
      <c r="AU117" s="20" t="s">
        <v>79</v>
      </c>
    </row>
    <row r="118" spans="1:65" s="2" customFormat="1" ht="11.25">
      <c r="A118" s="37"/>
      <c r="B118" s="38"/>
      <c r="C118" s="39"/>
      <c r="D118" s="186" t="s">
        <v>153</v>
      </c>
      <c r="E118" s="39"/>
      <c r="F118" s="187" t="s">
        <v>235</v>
      </c>
      <c r="G118" s="39"/>
      <c r="H118" s="39"/>
      <c r="I118" s="183"/>
      <c r="J118" s="39"/>
      <c r="K118" s="39"/>
      <c r="L118" s="42"/>
      <c r="M118" s="184"/>
      <c r="N118" s="185"/>
      <c r="O118" s="67"/>
      <c r="P118" s="67"/>
      <c r="Q118" s="67"/>
      <c r="R118" s="67"/>
      <c r="S118" s="67"/>
      <c r="T118" s="68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T118" s="20" t="s">
        <v>153</v>
      </c>
      <c r="AU118" s="20" t="s">
        <v>79</v>
      </c>
    </row>
    <row r="119" spans="1:65" s="13" customFormat="1" ht="11.25">
      <c r="B119" s="200"/>
      <c r="C119" s="201"/>
      <c r="D119" s="181" t="s">
        <v>226</v>
      </c>
      <c r="E119" s="202" t="s">
        <v>19</v>
      </c>
      <c r="F119" s="203" t="s">
        <v>361</v>
      </c>
      <c r="G119" s="201"/>
      <c r="H119" s="202" t="s">
        <v>19</v>
      </c>
      <c r="I119" s="204"/>
      <c r="J119" s="201"/>
      <c r="K119" s="201"/>
      <c r="L119" s="205"/>
      <c r="M119" s="206"/>
      <c r="N119" s="207"/>
      <c r="O119" s="207"/>
      <c r="P119" s="207"/>
      <c r="Q119" s="207"/>
      <c r="R119" s="207"/>
      <c r="S119" s="207"/>
      <c r="T119" s="208"/>
      <c r="AT119" s="209" t="s">
        <v>226</v>
      </c>
      <c r="AU119" s="209" t="s">
        <v>79</v>
      </c>
      <c r="AV119" s="13" t="s">
        <v>77</v>
      </c>
      <c r="AW119" s="13" t="s">
        <v>31</v>
      </c>
      <c r="AX119" s="13" t="s">
        <v>69</v>
      </c>
      <c r="AY119" s="209" t="s">
        <v>144</v>
      </c>
    </row>
    <row r="120" spans="1:65" s="14" customFormat="1" ht="11.25">
      <c r="B120" s="210"/>
      <c r="C120" s="211"/>
      <c r="D120" s="181" t="s">
        <v>226</v>
      </c>
      <c r="E120" s="212" t="s">
        <v>19</v>
      </c>
      <c r="F120" s="213" t="s">
        <v>362</v>
      </c>
      <c r="G120" s="211"/>
      <c r="H120" s="214">
        <v>218.33199999999999</v>
      </c>
      <c r="I120" s="215"/>
      <c r="J120" s="211"/>
      <c r="K120" s="211"/>
      <c r="L120" s="216"/>
      <c r="M120" s="217"/>
      <c r="N120" s="218"/>
      <c r="O120" s="218"/>
      <c r="P120" s="218"/>
      <c r="Q120" s="218"/>
      <c r="R120" s="218"/>
      <c r="S120" s="218"/>
      <c r="T120" s="219"/>
      <c r="AT120" s="220" t="s">
        <v>226</v>
      </c>
      <c r="AU120" s="220" t="s">
        <v>79</v>
      </c>
      <c r="AV120" s="14" t="s">
        <v>79</v>
      </c>
      <c r="AW120" s="14" t="s">
        <v>31</v>
      </c>
      <c r="AX120" s="14" t="s">
        <v>77</v>
      </c>
      <c r="AY120" s="220" t="s">
        <v>144</v>
      </c>
    </row>
    <row r="121" spans="1:65" s="2" customFormat="1" ht="44.25" customHeight="1">
      <c r="A121" s="37"/>
      <c r="B121" s="38"/>
      <c r="C121" s="168" t="s">
        <v>174</v>
      </c>
      <c r="D121" s="168" t="s">
        <v>145</v>
      </c>
      <c r="E121" s="169" t="s">
        <v>221</v>
      </c>
      <c r="F121" s="170" t="s">
        <v>222</v>
      </c>
      <c r="G121" s="171" t="s">
        <v>223</v>
      </c>
      <c r="H121" s="172">
        <v>218.33199999999999</v>
      </c>
      <c r="I121" s="173"/>
      <c r="J121" s="174">
        <f>ROUND(I121*H121,2)</f>
        <v>0</v>
      </c>
      <c r="K121" s="170" t="s">
        <v>157</v>
      </c>
      <c r="L121" s="42"/>
      <c r="M121" s="175" t="s">
        <v>19</v>
      </c>
      <c r="N121" s="176" t="s">
        <v>40</v>
      </c>
      <c r="O121" s="67"/>
      <c r="P121" s="177">
        <f>O121*H121</f>
        <v>0</v>
      </c>
      <c r="Q121" s="177">
        <v>0</v>
      </c>
      <c r="R121" s="177">
        <f>Q121*H121</f>
        <v>0</v>
      </c>
      <c r="S121" s="177">
        <v>0</v>
      </c>
      <c r="T121" s="178">
        <f>S121*H121</f>
        <v>0</v>
      </c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R121" s="179" t="s">
        <v>165</v>
      </c>
      <c r="AT121" s="179" t="s">
        <v>145</v>
      </c>
      <c r="AU121" s="179" t="s">
        <v>79</v>
      </c>
      <c r="AY121" s="20" t="s">
        <v>144</v>
      </c>
      <c r="BE121" s="180">
        <f>IF(N121="základní",J121,0)</f>
        <v>0</v>
      </c>
      <c r="BF121" s="180">
        <f>IF(N121="snížená",J121,0)</f>
        <v>0</v>
      </c>
      <c r="BG121" s="180">
        <f>IF(N121="zákl. přenesená",J121,0)</f>
        <v>0</v>
      </c>
      <c r="BH121" s="180">
        <f>IF(N121="sníž. přenesená",J121,0)</f>
        <v>0</v>
      </c>
      <c r="BI121" s="180">
        <f>IF(N121="nulová",J121,0)</f>
        <v>0</v>
      </c>
      <c r="BJ121" s="20" t="s">
        <v>77</v>
      </c>
      <c r="BK121" s="180">
        <f>ROUND(I121*H121,2)</f>
        <v>0</v>
      </c>
      <c r="BL121" s="20" t="s">
        <v>165</v>
      </c>
      <c r="BM121" s="179" t="s">
        <v>363</v>
      </c>
    </row>
    <row r="122" spans="1:65" s="2" customFormat="1" ht="29.25">
      <c r="A122" s="37"/>
      <c r="B122" s="38"/>
      <c r="C122" s="39"/>
      <c r="D122" s="181" t="s">
        <v>152</v>
      </c>
      <c r="E122" s="39"/>
      <c r="F122" s="182" t="s">
        <v>222</v>
      </c>
      <c r="G122" s="39"/>
      <c r="H122" s="39"/>
      <c r="I122" s="183"/>
      <c r="J122" s="39"/>
      <c r="K122" s="39"/>
      <c r="L122" s="42"/>
      <c r="M122" s="184"/>
      <c r="N122" s="185"/>
      <c r="O122" s="67"/>
      <c r="P122" s="67"/>
      <c r="Q122" s="67"/>
      <c r="R122" s="67"/>
      <c r="S122" s="67"/>
      <c r="T122" s="68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T122" s="20" t="s">
        <v>152</v>
      </c>
      <c r="AU122" s="20" t="s">
        <v>79</v>
      </c>
    </row>
    <row r="123" spans="1:65" s="2" customFormat="1" ht="11.25">
      <c r="A123" s="37"/>
      <c r="B123" s="38"/>
      <c r="C123" s="39"/>
      <c r="D123" s="186" t="s">
        <v>153</v>
      </c>
      <c r="E123" s="39"/>
      <c r="F123" s="187" t="s">
        <v>225</v>
      </c>
      <c r="G123" s="39"/>
      <c r="H123" s="39"/>
      <c r="I123" s="183"/>
      <c r="J123" s="39"/>
      <c r="K123" s="39"/>
      <c r="L123" s="42"/>
      <c r="M123" s="184"/>
      <c r="N123" s="185"/>
      <c r="O123" s="67"/>
      <c r="P123" s="67"/>
      <c r="Q123" s="67"/>
      <c r="R123" s="67"/>
      <c r="S123" s="67"/>
      <c r="T123" s="68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T123" s="20" t="s">
        <v>153</v>
      </c>
      <c r="AU123" s="20" t="s">
        <v>79</v>
      </c>
    </row>
    <row r="124" spans="1:65" s="13" customFormat="1" ht="11.25">
      <c r="B124" s="200"/>
      <c r="C124" s="201"/>
      <c r="D124" s="181" t="s">
        <v>226</v>
      </c>
      <c r="E124" s="202" t="s">
        <v>19</v>
      </c>
      <c r="F124" s="203" t="s">
        <v>361</v>
      </c>
      <c r="G124" s="201"/>
      <c r="H124" s="202" t="s">
        <v>19</v>
      </c>
      <c r="I124" s="204"/>
      <c r="J124" s="201"/>
      <c r="K124" s="201"/>
      <c r="L124" s="205"/>
      <c r="M124" s="206"/>
      <c r="N124" s="207"/>
      <c r="O124" s="207"/>
      <c r="P124" s="207"/>
      <c r="Q124" s="207"/>
      <c r="R124" s="207"/>
      <c r="S124" s="207"/>
      <c r="T124" s="208"/>
      <c r="AT124" s="209" t="s">
        <v>226</v>
      </c>
      <c r="AU124" s="209" t="s">
        <v>79</v>
      </c>
      <c r="AV124" s="13" t="s">
        <v>77</v>
      </c>
      <c r="AW124" s="13" t="s">
        <v>31</v>
      </c>
      <c r="AX124" s="13" t="s">
        <v>69</v>
      </c>
      <c r="AY124" s="209" t="s">
        <v>144</v>
      </c>
    </row>
    <row r="125" spans="1:65" s="14" customFormat="1" ht="11.25">
      <c r="B125" s="210"/>
      <c r="C125" s="211"/>
      <c r="D125" s="181" t="s">
        <v>226</v>
      </c>
      <c r="E125" s="212" t="s">
        <v>19</v>
      </c>
      <c r="F125" s="213" t="s">
        <v>362</v>
      </c>
      <c r="G125" s="211"/>
      <c r="H125" s="214">
        <v>218.33199999999999</v>
      </c>
      <c r="I125" s="215"/>
      <c r="J125" s="211"/>
      <c r="K125" s="211"/>
      <c r="L125" s="216"/>
      <c r="M125" s="217"/>
      <c r="N125" s="218"/>
      <c r="O125" s="218"/>
      <c r="P125" s="218"/>
      <c r="Q125" s="218"/>
      <c r="R125" s="218"/>
      <c r="S125" s="218"/>
      <c r="T125" s="219"/>
      <c r="AT125" s="220" t="s">
        <v>226</v>
      </c>
      <c r="AU125" s="220" t="s">
        <v>79</v>
      </c>
      <c r="AV125" s="14" t="s">
        <v>79</v>
      </c>
      <c r="AW125" s="14" t="s">
        <v>31</v>
      </c>
      <c r="AX125" s="14" t="s">
        <v>77</v>
      </c>
      <c r="AY125" s="220" t="s">
        <v>144</v>
      </c>
    </row>
    <row r="126" spans="1:65" s="2" customFormat="1" ht="44.25" customHeight="1">
      <c r="A126" s="37"/>
      <c r="B126" s="38"/>
      <c r="C126" s="168" t="s">
        <v>179</v>
      </c>
      <c r="D126" s="168" t="s">
        <v>145</v>
      </c>
      <c r="E126" s="169" t="s">
        <v>319</v>
      </c>
      <c r="F126" s="170" t="s">
        <v>320</v>
      </c>
      <c r="G126" s="171" t="s">
        <v>296</v>
      </c>
      <c r="H126" s="172">
        <v>371.16399999999999</v>
      </c>
      <c r="I126" s="173"/>
      <c r="J126" s="174">
        <f>ROUND(I126*H126,2)</f>
        <v>0</v>
      </c>
      <c r="K126" s="170" t="s">
        <v>157</v>
      </c>
      <c r="L126" s="42"/>
      <c r="M126" s="175" t="s">
        <v>19</v>
      </c>
      <c r="N126" s="176" t="s">
        <v>40</v>
      </c>
      <c r="O126" s="67"/>
      <c r="P126" s="177">
        <f>O126*H126</f>
        <v>0</v>
      </c>
      <c r="Q126" s="177">
        <v>0</v>
      </c>
      <c r="R126" s="177">
        <f>Q126*H126</f>
        <v>0</v>
      </c>
      <c r="S126" s="177">
        <v>0</v>
      </c>
      <c r="T126" s="178">
        <f>S126*H126</f>
        <v>0</v>
      </c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R126" s="179" t="s">
        <v>165</v>
      </c>
      <c r="AT126" s="179" t="s">
        <v>145</v>
      </c>
      <c r="AU126" s="179" t="s">
        <v>79</v>
      </c>
      <c r="AY126" s="20" t="s">
        <v>144</v>
      </c>
      <c r="BE126" s="180">
        <f>IF(N126="základní",J126,0)</f>
        <v>0</v>
      </c>
      <c r="BF126" s="180">
        <f>IF(N126="snížená",J126,0)</f>
        <v>0</v>
      </c>
      <c r="BG126" s="180">
        <f>IF(N126="zákl. přenesená",J126,0)</f>
        <v>0</v>
      </c>
      <c r="BH126" s="180">
        <f>IF(N126="sníž. přenesená",J126,0)</f>
        <v>0</v>
      </c>
      <c r="BI126" s="180">
        <f>IF(N126="nulová",J126,0)</f>
        <v>0</v>
      </c>
      <c r="BJ126" s="20" t="s">
        <v>77</v>
      </c>
      <c r="BK126" s="180">
        <f>ROUND(I126*H126,2)</f>
        <v>0</v>
      </c>
      <c r="BL126" s="20" t="s">
        <v>165</v>
      </c>
      <c r="BM126" s="179" t="s">
        <v>364</v>
      </c>
    </row>
    <row r="127" spans="1:65" s="2" customFormat="1" ht="29.25">
      <c r="A127" s="37"/>
      <c r="B127" s="38"/>
      <c r="C127" s="39"/>
      <c r="D127" s="181" t="s">
        <v>152</v>
      </c>
      <c r="E127" s="39"/>
      <c r="F127" s="182" t="s">
        <v>320</v>
      </c>
      <c r="G127" s="39"/>
      <c r="H127" s="39"/>
      <c r="I127" s="183"/>
      <c r="J127" s="39"/>
      <c r="K127" s="39"/>
      <c r="L127" s="42"/>
      <c r="M127" s="184"/>
      <c r="N127" s="185"/>
      <c r="O127" s="67"/>
      <c r="P127" s="67"/>
      <c r="Q127" s="67"/>
      <c r="R127" s="67"/>
      <c r="S127" s="67"/>
      <c r="T127" s="68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T127" s="20" t="s">
        <v>152</v>
      </c>
      <c r="AU127" s="20" t="s">
        <v>79</v>
      </c>
    </row>
    <row r="128" spans="1:65" s="2" customFormat="1" ht="11.25">
      <c r="A128" s="37"/>
      <c r="B128" s="38"/>
      <c r="C128" s="39"/>
      <c r="D128" s="186" t="s">
        <v>153</v>
      </c>
      <c r="E128" s="39"/>
      <c r="F128" s="187" t="s">
        <v>322</v>
      </c>
      <c r="G128" s="39"/>
      <c r="H128" s="39"/>
      <c r="I128" s="183"/>
      <c r="J128" s="39"/>
      <c r="K128" s="39"/>
      <c r="L128" s="42"/>
      <c r="M128" s="184"/>
      <c r="N128" s="185"/>
      <c r="O128" s="67"/>
      <c r="P128" s="67"/>
      <c r="Q128" s="67"/>
      <c r="R128" s="67"/>
      <c r="S128" s="67"/>
      <c r="T128" s="68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T128" s="20" t="s">
        <v>153</v>
      </c>
      <c r="AU128" s="20" t="s">
        <v>79</v>
      </c>
    </row>
    <row r="129" spans="1:65" s="13" customFormat="1" ht="11.25">
      <c r="B129" s="200"/>
      <c r="C129" s="201"/>
      <c r="D129" s="181" t="s">
        <v>226</v>
      </c>
      <c r="E129" s="202" t="s">
        <v>19</v>
      </c>
      <c r="F129" s="203" t="s">
        <v>361</v>
      </c>
      <c r="G129" s="201"/>
      <c r="H129" s="202" t="s">
        <v>19</v>
      </c>
      <c r="I129" s="204"/>
      <c r="J129" s="201"/>
      <c r="K129" s="201"/>
      <c r="L129" s="205"/>
      <c r="M129" s="206"/>
      <c r="N129" s="207"/>
      <c r="O129" s="207"/>
      <c r="P129" s="207"/>
      <c r="Q129" s="207"/>
      <c r="R129" s="207"/>
      <c r="S129" s="207"/>
      <c r="T129" s="208"/>
      <c r="AT129" s="209" t="s">
        <v>226</v>
      </c>
      <c r="AU129" s="209" t="s">
        <v>79</v>
      </c>
      <c r="AV129" s="13" t="s">
        <v>77</v>
      </c>
      <c r="AW129" s="13" t="s">
        <v>31</v>
      </c>
      <c r="AX129" s="13" t="s">
        <v>69</v>
      </c>
      <c r="AY129" s="209" t="s">
        <v>144</v>
      </c>
    </row>
    <row r="130" spans="1:65" s="14" customFormat="1" ht="11.25">
      <c r="B130" s="210"/>
      <c r="C130" s="211"/>
      <c r="D130" s="181" t="s">
        <v>226</v>
      </c>
      <c r="E130" s="212" t="s">
        <v>19</v>
      </c>
      <c r="F130" s="213" t="s">
        <v>365</v>
      </c>
      <c r="G130" s="211"/>
      <c r="H130" s="214">
        <v>371.16399999999999</v>
      </c>
      <c r="I130" s="215"/>
      <c r="J130" s="211"/>
      <c r="K130" s="211"/>
      <c r="L130" s="216"/>
      <c r="M130" s="217"/>
      <c r="N130" s="218"/>
      <c r="O130" s="218"/>
      <c r="P130" s="218"/>
      <c r="Q130" s="218"/>
      <c r="R130" s="218"/>
      <c r="S130" s="218"/>
      <c r="T130" s="219"/>
      <c r="AT130" s="220" t="s">
        <v>226</v>
      </c>
      <c r="AU130" s="220" t="s">
        <v>79</v>
      </c>
      <c r="AV130" s="14" t="s">
        <v>79</v>
      </c>
      <c r="AW130" s="14" t="s">
        <v>31</v>
      </c>
      <c r="AX130" s="14" t="s">
        <v>77</v>
      </c>
      <c r="AY130" s="220" t="s">
        <v>144</v>
      </c>
    </row>
    <row r="131" spans="1:65" s="2" customFormat="1" ht="37.9" customHeight="1">
      <c r="A131" s="37"/>
      <c r="B131" s="38"/>
      <c r="C131" s="168" t="s">
        <v>184</v>
      </c>
      <c r="D131" s="168" t="s">
        <v>145</v>
      </c>
      <c r="E131" s="169" t="s">
        <v>236</v>
      </c>
      <c r="F131" s="170" t="s">
        <v>237</v>
      </c>
      <c r="G131" s="171" t="s">
        <v>223</v>
      </c>
      <c r="H131" s="172">
        <v>218.33199999999999</v>
      </c>
      <c r="I131" s="173"/>
      <c r="J131" s="174">
        <f>ROUND(I131*H131,2)</f>
        <v>0</v>
      </c>
      <c r="K131" s="170" t="s">
        <v>157</v>
      </c>
      <c r="L131" s="42"/>
      <c r="M131" s="175" t="s">
        <v>19</v>
      </c>
      <c r="N131" s="176" t="s">
        <v>40</v>
      </c>
      <c r="O131" s="67"/>
      <c r="P131" s="177">
        <f>O131*H131</f>
        <v>0</v>
      </c>
      <c r="Q131" s="177">
        <v>0</v>
      </c>
      <c r="R131" s="177">
        <f>Q131*H131</f>
        <v>0</v>
      </c>
      <c r="S131" s="177">
        <v>0</v>
      </c>
      <c r="T131" s="178">
        <f>S131*H131</f>
        <v>0</v>
      </c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R131" s="179" t="s">
        <v>165</v>
      </c>
      <c r="AT131" s="179" t="s">
        <v>145</v>
      </c>
      <c r="AU131" s="179" t="s">
        <v>79</v>
      </c>
      <c r="AY131" s="20" t="s">
        <v>144</v>
      </c>
      <c r="BE131" s="180">
        <f>IF(N131="základní",J131,0)</f>
        <v>0</v>
      </c>
      <c r="BF131" s="180">
        <f>IF(N131="snížená",J131,0)</f>
        <v>0</v>
      </c>
      <c r="BG131" s="180">
        <f>IF(N131="zákl. přenesená",J131,0)</f>
        <v>0</v>
      </c>
      <c r="BH131" s="180">
        <f>IF(N131="sníž. přenesená",J131,0)</f>
        <v>0</v>
      </c>
      <c r="BI131" s="180">
        <f>IF(N131="nulová",J131,0)</f>
        <v>0</v>
      </c>
      <c r="BJ131" s="20" t="s">
        <v>77</v>
      </c>
      <c r="BK131" s="180">
        <f>ROUND(I131*H131,2)</f>
        <v>0</v>
      </c>
      <c r="BL131" s="20" t="s">
        <v>165</v>
      </c>
      <c r="BM131" s="179" t="s">
        <v>366</v>
      </c>
    </row>
    <row r="132" spans="1:65" s="2" customFormat="1" ht="19.5">
      <c r="A132" s="37"/>
      <c r="B132" s="38"/>
      <c r="C132" s="39"/>
      <c r="D132" s="181" t="s">
        <v>152</v>
      </c>
      <c r="E132" s="39"/>
      <c r="F132" s="182" t="s">
        <v>237</v>
      </c>
      <c r="G132" s="39"/>
      <c r="H132" s="39"/>
      <c r="I132" s="183"/>
      <c r="J132" s="39"/>
      <c r="K132" s="39"/>
      <c r="L132" s="42"/>
      <c r="M132" s="184"/>
      <c r="N132" s="185"/>
      <c r="O132" s="67"/>
      <c r="P132" s="67"/>
      <c r="Q132" s="67"/>
      <c r="R132" s="67"/>
      <c r="S132" s="67"/>
      <c r="T132" s="68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T132" s="20" t="s">
        <v>152</v>
      </c>
      <c r="AU132" s="20" t="s">
        <v>79</v>
      </c>
    </row>
    <row r="133" spans="1:65" s="2" customFormat="1" ht="11.25">
      <c r="A133" s="37"/>
      <c r="B133" s="38"/>
      <c r="C133" s="39"/>
      <c r="D133" s="186" t="s">
        <v>153</v>
      </c>
      <c r="E133" s="39"/>
      <c r="F133" s="187" t="s">
        <v>239</v>
      </c>
      <c r="G133" s="39"/>
      <c r="H133" s="39"/>
      <c r="I133" s="183"/>
      <c r="J133" s="39"/>
      <c r="K133" s="39"/>
      <c r="L133" s="42"/>
      <c r="M133" s="184"/>
      <c r="N133" s="185"/>
      <c r="O133" s="67"/>
      <c r="P133" s="67"/>
      <c r="Q133" s="67"/>
      <c r="R133" s="67"/>
      <c r="S133" s="67"/>
      <c r="T133" s="68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T133" s="20" t="s">
        <v>153</v>
      </c>
      <c r="AU133" s="20" t="s">
        <v>79</v>
      </c>
    </row>
    <row r="134" spans="1:65" s="13" customFormat="1" ht="11.25">
      <c r="B134" s="200"/>
      <c r="C134" s="201"/>
      <c r="D134" s="181" t="s">
        <v>226</v>
      </c>
      <c r="E134" s="202" t="s">
        <v>19</v>
      </c>
      <c r="F134" s="203" t="s">
        <v>361</v>
      </c>
      <c r="G134" s="201"/>
      <c r="H134" s="202" t="s">
        <v>19</v>
      </c>
      <c r="I134" s="204"/>
      <c r="J134" s="201"/>
      <c r="K134" s="201"/>
      <c r="L134" s="205"/>
      <c r="M134" s="206"/>
      <c r="N134" s="207"/>
      <c r="O134" s="207"/>
      <c r="P134" s="207"/>
      <c r="Q134" s="207"/>
      <c r="R134" s="207"/>
      <c r="S134" s="207"/>
      <c r="T134" s="208"/>
      <c r="AT134" s="209" t="s">
        <v>226</v>
      </c>
      <c r="AU134" s="209" t="s">
        <v>79</v>
      </c>
      <c r="AV134" s="13" t="s">
        <v>77</v>
      </c>
      <c r="AW134" s="13" t="s">
        <v>31</v>
      </c>
      <c r="AX134" s="13" t="s">
        <v>69</v>
      </c>
      <c r="AY134" s="209" t="s">
        <v>144</v>
      </c>
    </row>
    <row r="135" spans="1:65" s="14" customFormat="1" ht="11.25">
      <c r="B135" s="210"/>
      <c r="C135" s="211"/>
      <c r="D135" s="181" t="s">
        <v>226</v>
      </c>
      <c r="E135" s="212" t="s">
        <v>19</v>
      </c>
      <c r="F135" s="213" t="s">
        <v>362</v>
      </c>
      <c r="G135" s="211"/>
      <c r="H135" s="214">
        <v>218.33199999999999</v>
      </c>
      <c r="I135" s="215"/>
      <c r="J135" s="211"/>
      <c r="K135" s="211"/>
      <c r="L135" s="216"/>
      <c r="M135" s="217"/>
      <c r="N135" s="218"/>
      <c r="O135" s="218"/>
      <c r="P135" s="218"/>
      <c r="Q135" s="218"/>
      <c r="R135" s="218"/>
      <c r="S135" s="218"/>
      <c r="T135" s="219"/>
      <c r="AT135" s="220" t="s">
        <v>226</v>
      </c>
      <c r="AU135" s="220" t="s">
        <v>79</v>
      </c>
      <c r="AV135" s="14" t="s">
        <v>79</v>
      </c>
      <c r="AW135" s="14" t="s">
        <v>31</v>
      </c>
      <c r="AX135" s="14" t="s">
        <v>77</v>
      </c>
      <c r="AY135" s="220" t="s">
        <v>144</v>
      </c>
    </row>
    <row r="136" spans="1:65" s="2" customFormat="1" ht="44.25" customHeight="1">
      <c r="A136" s="37"/>
      <c r="B136" s="38"/>
      <c r="C136" s="168" t="s">
        <v>189</v>
      </c>
      <c r="D136" s="168" t="s">
        <v>145</v>
      </c>
      <c r="E136" s="169" t="s">
        <v>367</v>
      </c>
      <c r="F136" s="170" t="s">
        <v>368</v>
      </c>
      <c r="G136" s="171" t="s">
        <v>223</v>
      </c>
      <c r="H136" s="172">
        <v>17.12</v>
      </c>
      <c r="I136" s="173"/>
      <c r="J136" s="174">
        <f>ROUND(I136*H136,2)</f>
        <v>0</v>
      </c>
      <c r="K136" s="170" t="s">
        <v>157</v>
      </c>
      <c r="L136" s="42"/>
      <c r="M136" s="175" t="s">
        <v>19</v>
      </c>
      <c r="N136" s="176" t="s">
        <v>40</v>
      </c>
      <c r="O136" s="67"/>
      <c r="P136" s="177">
        <f>O136*H136</f>
        <v>0</v>
      </c>
      <c r="Q136" s="177">
        <v>0</v>
      </c>
      <c r="R136" s="177">
        <f>Q136*H136</f>
        <v>0</v>
      </c>
      <c r="S136" s="177">
        <v>0</v>
      </c>
      <c r="T136" s="178">
        <f>S136*H136</f>
        <v>0</v>
      </c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R136" s="179" t="s">
        <v>165</v>
      </c>
      <c r="AT136" s="179" t="s">
        <v>145</v>
      </c>
      <c r="AU136" s="179" t="s">
        <v>79</v>
      </c>
      <c r="AY136" s="20" t="s">
        <v>144</v>
      </c>
      <c r="BE136" s="180">
        <f>IF(N136="základní",J136,0)</f>
        <v>0</v>
      </c>
      <c r="BF136" s="180">
        <f>IF(N136="snížená",J136,0)</f>
        <v>0</v>
      </c>
      <c r="BG136" s="180">
        <f>IF(N136="zákl. přenesená",J136,0)</f>
        <v>0</v>
      </c>
      <c r="BH136" s="180">
        <f>IF(N136="sníž. přenesená",J136,0)</f>
        <v>0</v>
      </c>
      <c r="BI136" s="180">
        <f>IF(N136="nulová",J136,0)</f>
        <v>0</v>
      </c>
      <c r="BJ136" s="20" t="s">
        <v>77</v>
      </c>
      <c r="BK136" s="180">
        <f>ROUND(I136*H136,2)</f>
        <v>0</v>
      </c>
      <c r="BL136" s="20" t="s">
        <v>165</v>
      </c>
      <c r="BM136" s="179" t="s">
        <v>369</v>
      </c>
    </row>
    <row r="137" spans="1:65" s="2" customFormat="1" ht="29.25">
      <c r="A137" s="37"/>
      <c r="B137" s="38"/>
      <c r="C137" s="39"/>
      <c r="D137" s="181" t="s">
        <v>152</v>
      </c>
      <c r="E137" s="39"/>
      <c r="F137" s="182" t="s">
        <v>368</v>
      </c>
      <c r="G137" s="39"/>
      <c r="H137" s="39"/>
      <c r="I137" s="183"/>
      <c r="J137" s="39"/>
      <c r="K137" s="39"/>
      <c r="L137" s="42"/>
      <c r="M137" s="184"/>
      <c r="N137" s="185"/>
      <c r="O137" s="67"/>
      <c r="P137" s="67"/>
      <c r="Q137" s="67"/>
      <c r="R137" s="67"/>
      <c r="S137" s="67"/>
      <c r="T137" s="68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T137" s="20" t="s">
        <v>152</v>
      </c>
      <c r="AU137" s="20" t="s">
        <v>79</v>
      </c>
    </row>
    <row r="138" spans="1:65" s="2" customFormat="1" ht="11.25">
      <c r="A138" s="37"/>
      <c r="B138" s="38"/>
      <c r="C138" s="39"/>
      <c r="D138" s="186" t="s">
        <v>153</v>
      </c>
      <c r="E138" s="39"/>
      <c r="F138" s="187" t="s">
        <v>370</v>
      </c>
      <c r="G138" s="39"/>
      <c r="H138" s="39"/>
      <c r="I138" s="183"/>
      <c r="J138" s="39"/>
      <c r="K138" s="39"/>
      <c r="L138" s="42"/>
      <c r="M138" s="184"/>
      <c r="N138" s="185"/>
      <c r="O138" s="67"/>
      <c r="P138" s="67"/>
      <c r="Q138" s="67"/>
      <c r="R138" s="67"/>
      <c r="S138" s="67"/>
      <c r="T138" s="68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T138" s="20" t="s">
        <v>153</v>
      </c>
      <c r="AU138" s="20" t="s">
        <v>79</v>
      </c>
    </row>
    <row r="139" spans="1:65" s="13" customFormat="1" ht="11.25">
      <c r="B139" s="200"/>
      <c r="C139" s="201"/>
      <c r="D139" s="181" t="s">
        <v>226</v>
      </c>
      <c r="E139" s="202" t="s">
        <v>19</v>
      </c>
      <c r="F139" s="203" t="s">
        <v>345</v>
      </c>
      <c r="G139" s="201"/>
      <c r="H139" s="202" t="s">
        <v>19</v>
      </c>
      <c r="I139" s="204"/>
      <c r="J139" s="201"/>
      <c r="K139" s="201"/>
      <c r="L139" s="205"/>
      <c r="M139" s="206"/>
      <c r="N139" s="207"/>
      <c r="O139" s="207"/>
      <c r="P139" s="207"/>
      <c r="Q139" s="207"/>
      <c r="R139" s="207"/>
      <c r="S139" s="207"/>
      <c r="T139" s="208"/>
      <c r="AT139" s="209" t="s">
        <v>226</v>
      </c>
      <c r="AU139" s="209" t="s">
        <v>79</v>
      </c>
      <c r="AV139" s="13" t="s">
        <v>77</v>
      </c>
      <c r="AW139" s="13" t="s">
        <v>31</v>
      </c>
      <c r="AX139" s="13" t="s">
        <v>69</v>
      </c>
      <c r="AY139" s="209" t="s">
        <v>144</v>
      </c>
    </row>
    <row r="140" spans="1:65" s="14" customFormat="1" ht="11.25">
      <c r="B140" s="210"/>
      <c r="C140" s="211"/>
      <c r="D140" s="181" t="s">
        <v>226</v>
      </c>
      <c r="E140" s="212" t="s">
        <v>19</v>
      </c>
      <c r="F140" s="213" t="s">
        <v>371</v>
      </c>
      <c r="G140" s="211"/>
      <c r="H140" s="214">
        <v>4</v>
      </c>
      <c r="I140" s="215"/>
      <c r="J140" s="211"/>
      <c r="K140" s="211"/>
      <c r="L140" s="216"/>
      <c r="M140" s="217"/>
      <c r="N140" s="218"/>
      <c r="O140" s="218"/>
      <c r="P140" s="218"/>
      <c r="Q140" s="218"/>
      <c r="R140" s="218"/>
      <c r="S140" s="218"/>
      <c r="T140" s="219"/>
      <c r="AT140" s="220" t="s">
        <v>226</v>
      </c>
      <c r="AU140" s="220" t="s">
        <v>79</v>
      </c>
      <c r="AV140" s="14" t="s">
        <v>79</v>
      </c>
      <c r="AW140" s="14" t="s">
        <v>31</v>
      </c>
      <c r="AX140" s="14" t="s">
        <v>69</v>
      </c>
      <c r="AY140" s="220" t="s">
        <v>144</v>
      </c>
    </row>
    <row r="141" spans="1:65" s="13" customFormat="1" ht="11.25">
      <c r="B141" s="200"/>
      <c r="C141" s="201"/>
      <c r="D141" s="181" t="s">
        <v>226</v>
      </c>
      <c r="E141" s="202" t="s">
        <v>19</v>
      </c>
      <c r="F141" s="203" t="s">
        <v>347</v>
      </c>
      <c r="G141" s="201"/>
      <c r="H141" s="202" t="s">
        <v>19</v>
      </c>
      <c r="I141" s="204"/>
      <c r="J141" s="201"/>
      <c r="K141" s="201"/>
      <c r="L141" s="205"/>
      <c r="M141" s="206"/>
      <c r="N141" s="207"/>
      <c r="O141" s="207"/>
      <c r="P141" s="207"/>
      <c r="Q141" s="207"/>
      <c r="R141" s="207"/>
      <c r="S141" s="207"/>
      <c r="T141" s="208"/>
      <c r="AT141" s="209" t="s">
        <v>226</v>
      </c>
      <c r="AU141" s="209" t="s">
        <v>79</v>
      </c>
      <c r="AV141" s="13" t="s">
        <v>77</v>
      </c>
      <c r="AW141" s="13" t="s">
        <v>31</v>
      </c>
      <c r="AX141" s="13" t="s">
        <v>69</v>
      </c>
      <c r="AY141" s="209" t="s">
        <v>144</v>
      </c>
    </row>
    <row r="142" spans="1:65" s="14" customFormat="1" ht="11.25">
      <c r="B142" s="210"/>
      <c r="C142" s="211"/>
      <c r="D142" s="181" t="s">
        <v>226</v>
      </c>
      <c r="E142" s="212" t="s">
        <v>19</v>
      </c>
      <c r="F142" s="213" t="s">
        <v>372</v>
      </c>
      <c r="G142" s="211"/>
      <c r="H142" s="214">
        <v>10.08</v>
      </c>
      <c r="I142" s="215"/>
      <c r="J142" s="211"/>
      <c r="K142" s="211"/>
      <c r="L142" s="216"/>
      <c r="M142" s="217"/>
      <c r="N142" s="218"/>
      <c r="O142" s="218"/>
      <c r="P142" s="218"/>
      <c r="Q142" s="218"/>
      <c r="R142" s="218"/>
      <c r="S142" s="218"/>
      <c r="T142" s="219"/>
      <c r="AT142" s="220" t="s">
        <v>226</v>
      </c>
      <c r="AU142" s="220" t="s">
        <v>79</v>
      </c>
      <c r="AV142" s="14" t="s">
        <v>79</v>
      </c>
      <c r="AW142" s="14" t="s">
        <v>31</v>
      </c>
      <c r="AX142" s="14" t="s">
        <v>69</v>
      </c>
      <c r="AY142" s="220" t="s">
        <v>144</v>
      </c>
    </row>
    <row r="143" spans="1:65" s="13" customFormat="1" ht="11.25">
      <c r="B143" s="200"/>
      <c r="C143" s="201"/>
      <c r="D143" s="181" t="s">
        <v>226</v>
      </c>
      <c r="E143" s="202" t="s">
        <v>19</v>
      </c>
      <c r="F143" s="203" t="s">
        <v>373</v>
      </c>
      <c r="G143" s="201"/>
      <c r="H143" s="202" t="s">
        <v>19</v>
      </c>
      <c r="I143" s="204"/>
      <c r="J143" s="201"/>
      <c r="K143" s="201"/>
      <c r="L143" s="205"/>
      <c r="M143" s="206"/>
      <c r="N143" s="207"/>
      <c r="O143" s="207"/>
      <c r="P143" s="207"/>
      <c r="Q143" s="207"/>
      <c r="R143" s="207"/>
      <c r="S143" s="207"/>
      <c r="T143" s="208"/>
      <c r="AT143" s="209" t="s">
        <v>226</v>
      </c>
      <c r="AU143" s="209" t="s">
        <v>79</v>
      </c>
      <c r="AV143" s="13" t="s">
        <v>77</v>
      </c>
      <c r="AW143" s="13" t="s">
        <v>31</v>
      </c>
      <c r="AX143" s="13" t="s">
        <v>69</v>
      </c>
      <c r="AY143" s="209" t="s">
        <v>144</v>
      </c>
    </row>
    <row r="144" spans="1:65" s="14" customFormat="1" ht="11.25">
      <c r="B144" s="210"/>
      <c r="C144" s="211"/>
      <c r="D144" s="181" t="s">
        <v>226</v>
      </c>
      <c r="E144" s="212" t="s">
        <v>19</v>
      </c>
      <c r="F144" s="213" t="s">
        <v>374</v>
      </c>
      <c r="G144" s="211"/>
      <c r="H144" s="214">
        <v>3.04</v>
      </c>
      <c r="I144" s="215"/>
      <c r="J144" s="211"/>
      <c r="K144" s="211"/>
      <c r="L144" s="216"/>
      <c r="M144" s="217"/>
      <c r="N144" s="218"/>
      <c r="O144" s="218"/>
      <c r="P144" s="218"/>
      <c r="Q144" s="218"/>
      <c r="R144" s="218"/>
      <c r="S144" s="218"/>
      <c r="T144" s="219"/>
      <c r="AT144" s="220" t="s">
        <v>226</v>
      </c>
      <c r="AU144" s="220" t="s">
        <v>79</v>
      </c>
      <c r="AV144" s="14" t="s">
        <v>79</v>
      </c>
      <c r="AW144" s="14" t="s">
        <v>31</v>
      </c>
      <c r="AX144" s="14" t="s">
        <v>69</v>
      </c>
      <c r="AY144" s="220" t="s">
        <v>144</v>
      </c>
    </row>
    <row r="145" spans="1:65" s="15" customFormat="1" ht="11.25">
      <c r="B145" s="221"/>
      <c r="C145" s="222"/>
      <c r="D145" s="181" t="s">
        <v>226</v>
      </c>
      <c r="E145" s="223" t="s">
        <v>19</v>
      </c>
      <c r="F145" s="224" t="s">
        <v>231</v>
      </c>
      <c r="G145" s="222"/>
      <c r="H145" s="225">
        <v>17.12</v>
      </c>
      <c r="I145" s="226"/>
      <c r="J145" s="222"/>
      <c r="K145" s="222"/>
      <c r="L145" s="227"/>
      <c r="M145" s="228"/>
      <c r="N145" s="229"/>
      <c r="O145" s="229"/>
      <c r="P145" s="229"/>
      <c r="Q145" s="229"/>
      <c r="R145" s="229"/>
      <c r="S145" s="229"/>
      <c r="T145" s="230"/>
      <c r="AT145" s="231" t="s">
        <v>226</v>
      </c>
      <c r="AU145" s="231" t="s">
        <v>79</v>
      </c>
      <c r="AV145" s="15" t="s">
        <v>165</v>
      </c>
      <c r="AW145" s="15" t="s">
        <v>31</v>
      </c>
      <c r="AX145" s="15" t="s">
        <v>77</v>
      </c>
      <c r="AY145" s="231" t="s">
        <v>144</v>
      </c>
    </row>
    <row r="146" spans="1:65" s="2" customFormat="1" ht="55.5" customHeight="1">
      <c r="A146" s="37"/>
      <c r="B146" s="38"/>
      <c r="C146" s="168" t="s">
        <v>194</v>
      </c>
      <c r="D146" s="168" t="s">
        <v>145</v>
      </c>
      <c r="E146" s="169" t="s">
        <v>375</v>
      </c>
      <c r="F146" s="170" t="s">
        <v>376</v>
      </c>
      <c r="G146" s="171" t="s">
        <v>223</v>
      </c>
      <c r="H146" s="172">
        <v>266.8</v>
      </c>
      <c r="I146" s="173"/>
      <c r="J146" s="174">
        <f>ROUND(I146*H146,2)</f>
        <v>0</v>
      </c>
      <c r="K146" s="170" t="s">
        <v>157</v>
      </c>
      <c r="L146" s="42"/>
      <c r="M146" s="175" t="s">
        <v>19</v>
      </c>
      <c r="N146" s="176" t="s">
        <v>40</v>
      </c>
      <c r="O146" s="67"/>
      <c r="P146" s="177">
        <f>O146*H146</f>
        <v>0</v>
      </c>
      <c r="Q146" s="177">
        <v>0</v>
      </c>
      <c r="R146" s="177">
        <f>Q146*H146</f>
        <v>0</v>
      </c>
      <c r="S146" s="177">
        <v>0</v>
      </c>
      <c r="T146" s="178">
        <f>S146*H146</f>
        <v>0</v>
      </c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R146" s="179" t="s">
        <v>165</v>
      </c>
      <c r="AT146" s="179" t="s">
        <v>145</v>
      </c>
      <c r="AU146" s="179" t="s">
        <v>79</v>
      </c>
      <c r="AY146" s="20" t="s">
        <v>144</v>
      </c>
      <c r="BE146" s="180">
        <f>IF(N146="základní",J146,0)</f>
        <v>0</v>
      </c>
      <c r="BF146" s="180">
        <f>IF(N146="snížená",J146,0)</f>
        <v>0</v>
      </c>
      <c r="BG146" s="180">
        <f>IF(N146="zákl. přenesená",J146,0)</f>
        <v>0</v>
      </c>
      <c r="BH146" s="180">
        <f>IF(N146="sníž. přenesená",J146,0)</f>
        <v>0</v>
      </c>
      <c r="BI146" s="180">
        <f>IF(N146="nulová",J146,0)</f>
        <v>0</v>
      </c>
      <c r="BJ146" s="20" t="s">
        <v>77</v>
      </c>
      <c r="BK146" s="180">
        <f>ROUND(I146*H146,2)</f>
        <v>0</v>
      </c>
      <c r="BL146" s="20" t="s">
        <v>165</v>
      </c>
      <c r="BM146" s="179" t="s">
        <v>377</v>
      </c>
    </row>
    <row r="147" spans="1:65" s="2" customFormat="1" ht="29.25">
      <c r="A147" s="37"/>
      <c r="B147" s="38"/>
      <c r="C147" s="39"/>
      <c r="D147" s="181" t="s">
        <v>152</v>
      </c>
      <c r="E147" s="39"/>
      <c r="F147" s="182" t="s">
        <v>376</v>
      </c>
      <c r="G147" s="39"/>
      <c r="H147" s="39"/>
      <c r="I147" s="183"/>
      <c r="J147" s="39"/>
      <c r="K147" s="39"/>
      <c r="L147" s="42"/>
      <c r="M147" s="184"/>
      <c r="N147" s="185"/>
      <c r="O147" s="67"/>
      <c r="P147" s="67"/>
      <c r="Q147" s="67"/>
      <c r="R147" s="67"/>
      <c r="S147" s="67"/>
      <c r="T147" s="68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T147" s="20" t="s">
        <v>152</v>
      </c>
      <c r="AU147" s="20" t="s">
        <v>79</v>
      </c>
    </row>
    <row r="148" spans="1:65" s="2" customFormat="1" ht="11.25">
      <c r="A148" s="37"/>
      <c r="B148" s="38"/>
      <c r="C148" s="39"/>
      <c r="D148" s="186" t="s">
        <v>153</v>
      </c>
      <c r="E148" s="39"/>
      <c r="F148" s="187" t="s">
        <v>378</v>
      </c>
      <c r="G148" s="39"/>
      <c r="H148" s="39"/>
      <c r="I148" s="183"/>
      <c r="J148" s="39"/>
      <c r="K148" s="39"/>
      <c r="L148" s="42"/>
      <c r="M148" s="184"/>
      <c r="N148" s="185"/>
      <c r="O148" s="67"/>
      <c r="P148" s="67"/>
      <c r="Q148" s="67"/>
      <c r="R148" s="67"/>
      <c r="S148" s="67"/>
      <c r="T148" s="68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T148" s="20" t="s">
        <v>153</v>
      </c>
      <c r="AU148" s="20" t="s">
        <v>79</v>
      </c>
    </row>
    <row r="149" spans="1:65" s="13" customFormat="1" ht="11.25">
      <c r="B149" s="200"/>
      <c r="C149" s="201"/>
      <c r="D149" s="181" t="s">
        <v>226</v>
      </c>
      <c r="E149" s="202" t="s">
        <v>19</v>
      </c>
      <c r="F149" s="203" t="s">
        <v>379</v>
      </c>
      <c r="G149" s="201"/>
      <c r="H149" s="202" t="s">
        <v>19</v>
      </c>
      <c r="I149" s="204"/>
      <c r="J149" s="201"/>
      <c r="K149" s="201"/>
      <c r="L149" s="205"/>
      <c r="M149" s="206"/>
      <c r="N149" s="207"/>
      <c r="O149" s="207"/>
      <c r="P149" s="207"/>
      <c r="Q149" s="207"/>
      <c r="R149" s="207"/>
      <c r="S149" s="207"/>
      <c r="T149" s="208"/>
      <c r="AT149" s="209" t="s">
        <v>226</v>
      </c>
      <c r="AU149" s="209" t="s">
        <v>79</v>
      </c>
      <c r="AV149" s="13" t="s">
        <v>77</v>
      </c>
      <c r="AW149" s="13" t="s">
        <v>31</v>
      </c>
      <c r="AX149" s="13" t="s">
        <v>69</v>
      </c>
      <c r="AY149" s="209" t="s">
        <v>144</v>
      </c>
    </row>
    <row r="150" spans="1:65" s="14" customFormat="1" ht="11.25">
      <c r="B150" s="210"/>
      <c r="C150" s="211"/>
      <c r="D150" s="181" t="s">
        <v>226</v>
      </c>
      <c r="E150" s="212" t="s">
        <v>19</v>
      </c>
      <c r="F150" s="213" t="s">
        <v>380</v>
      </c>
      <c r="G150" s="211"/>
      <c r="H150" s="214">
        <v>266.8</v>
      </c>
      <c r="I150" s="215"/>
      <c r="J150" s="211"/>
      <c r="K150" s="211"/>
      <c r="L150" s="216"/>
      <c r="M150" s="217"/>
      <c r="N150" s="218"/>
      <c r="O150" s="218"/>
      <c r="P150" s="218"/>
      <c r="Q150" s="218"/>
      <c r="R150" s="218"/>
      <c r="S150" s="218"/>
      <c r="T150" s="219"/>
      <c r="AT150" s="220" t="s">
        <v>226</v>
      </c>
      <c r="AU150" s="220" t="s">
        <v>79</v>
      </c>
      <c r="AV150" s="14" t="s">
        <v>79</v>
      </c>
      <c r="AW150" s="14" t="s">
        <v>31</v>
      </c>
      <c r="AX150" s="14" t="s">
        <v>77</v>
      </c>
      <c r="AY150" s="220" t="s">
        <v>144</v>
      </c>
    </row>
    <row r="151" spans="1:65" s="2" customFormat="1" ht="21.75" customHeight="1">
      <c r="A151" s="37"/>
      <c r="B151" s="38"/>
      <c r="C151" s="246" t="s">
        <v>199</v>
      </c>
      <c r="D151" s="246" t="s">
        <v>381</v>
      </c>
      <c r="E151" s="247" t="s">
        <v>382</v>
      </c>
      <c r="F151" s="248" t="s">
        <v>383</v>
      </c>
      <c r="G151" s="249" t="s">
        <v>296</v>
      </c>
      <c r="H151" s="250">
        <v>13.34</v>
      </c>
      <c r="I151" s="251"/>
      <c r="J151" s="252">
        <f>ROUND(I151*H151,2)</f>
        <v>0</v>
      </c>
      <c r="K151" s="248" t="s">
        <v>157</v>
      </c>
      <c r="L151" s="253"/>
      <c r="M151" s="254" t="s">
        <v>19</v>
      </c>
      <c r="N151" s="255" t="s">
        <v>40</v>
      </c>
      <c r="O151" s="67"/>
      <c r="P151" s="177">
        <f>O151*H151</f>
        <v>0</v>
      </c>
      <c r="Q151" s="177">
        <v>1</v>
      </c>
      <c r="R151" s="177">
        <f>Q151*H151</f>
        <v>13.34</v>
      </c>
      <c r="S151" s="177">
        <v>0</v>
      </c>
      <c r="T151" s="178">
        <f>S151*H151</f>
        <v>0</v>
      </c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R151" s="179" t="s">
        <v>184</v>
      </c>
      <c r="AT151" s="179" t="s">
        <v>381</v>
      </c>
      <c r="AU151" s="179" t="s">
        <v>79</v>
      </c>
      <c r="AY151" s="20" t="s">
        <v>144</v>
      </c>
      <c r="BE151" s="180">
        <f>IF(N151="základní",J151,0)</f>
        <v>0</v>
      </c>
      <c r="BF151" s="180">
        <f>IF(N151="snížená",J151,0)</f>
        <v>0</v>
      </c>
      <c r="BG151" s="180">
        <f>IF(N151="zákl. přenesená",J151,0)</f>
        <v>0</v>
      </c>
      <c r="BH151" s="180">
        <f>IF(N151="sníž. přenesená",J151,0)</f>
        <v>0</v>
      </c>
      <c r="BI151" s="180">
        <f>IF(N151="nulová",J151,0)</f>
        <v>0</v>
      </c>
      <c r="BJ151" s="20" t="s">
        <v>77</v>
      </c>
      <c r="BK151" s="180">
        <f>ROUND(I151*H151,2)</f>
        <v>0</v>
      </c>
      <c r="BL151" s="20" t="s">
        <v>165</v>
      </c>
      <c r="BM151" s="179" t="s">
        <v>384</v>
      </c>
    </row>
    <row r="152" spans="1:65" s="2" customFormat="1" ht="11.25">
      <c r="A152" s="37"/>
      <c r="B152" s="38"/>
      <c r="C152" s="39"/>
      <c r="D152" s="181" t="s">
        <v>152</v>
      </c>
      <c r="E152" s="39"/>
      <c r="F152" s="182" t="s">
        <v>383</v>
      </c>
      <c r="G152" s="39"/>
      <c r="H152" s="39"/>
      <c r="I152" s="183"/>
      <c r="J152" s="39"/>
      <c r="K152" s="39"/>
      <c r="L152" s="42"/>
      <c r="M152" s="184"/>
      <c r="N152" s="185"/>
      <c r="O152" s="67"/>
      <c r="P152" s="67"/>
      <c r="Q152" s="67"/>
      <c r="R152" s="67"/>
      <c r="S152" s="67"/>
      <c r="T152" s="68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T152" s="20" t="s">
        <v>152</v>
      </c>
      <c r="AU152" s="20" t="s">
        <v>79</v>
      </c>
    </row>
    <row r="153" spans="1:65" s="14" customFormat="1" ht="11.25">
      <c r="B153" s="210"/>
      <c r="C153" s="211"/>
      <c r="D153" s="181" t="s">
        <v>226</v>
      </c>
      <c r="E153" s="212" t="s">
        <v>19</v>
      </c>
      <c r="F153" s="213" t="s">
        <v>385</v>
      </c>
      <c r="G153" s="211"/>
      <c r="H153" s="214">
        <v>13.34</v>
      </c>
      <c r="I153" s="215"/>
      <c r="J153" s="211"/>
      <c r="K153" s="211"/>
      <c r="L153" s="216"/>
      <c r="M153" s="217"/>
      <c r="N153" s="218"/>
      <c r="O153" s="218"/>
      <c r="P153" s="218"/>
      <c r="Q153" s="218"/>
      <c r="R153" s="218"/>
      <c r="S153" s="218"/>
      <c r="T153" s="219"/>
      <c r="AT153" s="220" t="s">
        <v>226</v>
      </c>
      <c r="AU153" s="220" t="s">
        <v>79</v>
      </c>
      <c r="AV153" s="14" t="s">
        <v>79</v>
      </c>
      <c r="AW153" s="14" t="s">
        <v>31</v>
      </c>
      <c r="AX153" s="14" t="s">
        <v>77</v>
      </c>
      <c r="AY153" s="220" t="s">
        <v>144</v>
      </c>
    </row>
    <row r="154" spans="1:65" s="11" customFormat="1" ht="22.9" customHeight="1">
      <c r="B154" s="154"/>
      <c r="C154" s="155"/>
      <c r="D154" s="156" t="s">
        <v>68</v>
      </c>
      <c r="E154" s="198" t="s">
        <v>79</v>
      </c>
      <c r="F154" s="198" t="s">
        <v>386</v>
      </c>
      <c r="G154" s="155"/>
      <c r="H154" s="155"/>
      <c r="I154" s="158"/>
      <c r="J154" s="199">
        <f>BK154</f>
        <v>0</v>
      </c>
      <c r="K154" s="155"/>
      <c r="L154" s="160"/>
      <c r="M154" s="161"/>
      <c r="N154" s="162"/>
      <c r="O154" s="162"/>
      <c r="P154" s="163">
        <f>SUM(P155:P193)</f>
        <v>0</v>
      </c>
      <c r="Q154" s="162"/>
      <c r="R154" s="163">
        <f>SUM(R155:R193)</f>
        <v>104.21641760000001</v>
      </c>
      <c r="S154" s="162"/>
      <c r="T154" s="164">
        <f>SUM(T155:T193)</f>
        <v>0</v>
      </c>
      <c r="AR154" s="165" t="s">
        <v>77</v>
      </c>
      <c r="AT154" s="166" t="s">
        <v>68</v>
      </c>
      <c r="AU154" s="166" t="s">
        <v>77</v>
      </c>
      <c r="AY154" s="165" t="s">
        <v>144</v>
      </c>
      <c r="BK154" s="167">
        <f>SUM(BK155:BK193)</f>
        <v>0</v>
      </c>
    </row>
    <row r="155" spans="1:65" s="2" customFormat="1" ht="37.9" customHeight="1">
      <c r="A155" s="37"/>
      <c r="B155" s="38"/>
      <c r="C155" s="168" t="s">
        <v>204</v>
      </c>
      <c r="D155" s="168" t="s">
        <v>145</v>
      </c>
      <c r="E155" s="169" t="s">
        <v>387</v>
      </c>
      <c r="F155" s="170" t="s">
        <v>388</v>
      </c>
      <c r="G155" s="171" t="s">
        <v>254</v>
      </c>
      <c r="H155" s="172">
        <v>368</v>
      </c>
      <c r="I155" s="173"/>
      <c r="J155" s="174">
        <f>ROUND(I155*H155,2)</f>
        <v>0</v>
      </c>
      <c r="K155" s="170" t="s">
        <v>157</v>
      </c>
      <c r="L155" s="42"/>
      <c r="M155" s="175" t="s">
        <v>19</v>
      </c>
      <c r="N155" s="176" t="s">
        <v>40</v>
      </c>
      <c r="O155" s="67"/>
      <c r="P155" s="177">
        <f>O155*H155</f>
        <v>0</v>
      </c>
      <c r="Q155" s="177">
        <v>1.7000000000000001E-4</v>
      </c>
      <c r="R155" s="177">
        <f>Q155*H155</f>
        <v>6.2560000000000004E-2</v>
      </c>
      <c r="S155" s="177">
        <v>0</v>
      </c>
      <c r="T155" s="178">
        <f>S155*H155</f>
        <v>0</v>
      </c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R155" s="179" t="s">
        <v>165</v>
      </c>
      <c r="AT155" s="179" t="s">
        <v>145</v>
      </c>
      <c r="AU155" s="179" t="s">
        <v>79</v>
      </c>
      <c r="AY155" s="20" t="s">
        <v>144</v>
      </c>
      <c r="BE155" s="180">
        <f>IF(N155="základní",J155,0)</f>
        <v>0</v>
      </c>
      <c r="BF155" s="180">
        <f>IF(N155="snížená",J155,0)</f>
        <v>0</v>
      </c>
      <c r="BG155" s="180">
        <f>IF(N155="zákl. přenesená",J155,0)</f>
        <v>0</v>
      </c>
      <c r="BH155" s="180">
        <f>IF(N155="sníž. přenesená",J155,0)</f>
        <v>0</v>
      </c>
      <c r="BI155" s="180">
        <f>IF(N155="nulová",J155,0)</f>
        <v>0</v>
      </c>
      <c r="BJ155" s="20" t="s">
        <v>77</v>
      </c>
      <c r="BK155" s="180">
        <f>ROUND(I155*H155,2)</f>
        <v>0</v>
      </c>
      <c r="BL155" s="20" t="s">
        <v>165</v>
      </c>
      <c r="BM155" s="179" t="s">
        <v>389</v>
      </c>
    </row>
    <row r="156" spans="1:65" s="2" customFormat="1" ht="19.5">
      <c r="A156" s="37"/>
      <c r="B156" s="38"/>
      <c r="C156" s="39"/>
      <c r="D156" s="181" t="s">
        <v>152</v>
      </c>
      <c r="E156" s="39"/>
      <c r="F156" s="182" t="s">
        <v>388</v>
      </c>
      <c r="G156" s="39"/>
      <c r="H156" s="39"/>
      <c r="I156" s="183"/>
      <c r="J156" s="39"/>
      <c r="K156" s="39"/>
      <c r="L156" s="42"/>
      <c r="M156" s="184"/>
      <c r="N156" s="185"/>
      <c r="O156" s="67"/>
      <c r="P156" s="67"/>
      <c r="Q156" s="67"/>
      <c r="R156" s="67"/>
      <c r="S156" s="67"/>
      <c r="T156" s="68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T156" s="20" t="s">
        <v>152</v>
      </c>
      <c r="AU156" s="20" t="s">
        <v>79</v>
      </c>
    </row>
    <row r="157" spans="1:65" s="2" customFormat="1" ht="11.25">
      <c r="A157" s="37"/>
      <c r="B157" s="38"/>
      <c r="C157" s="39"/>
      <c r="D157" s="186" t="s">
        <v>153</v>
      </c>
      <c r="E157" s="39"/>
      <c r="F157" s="187" t="s">
        <v>390</v>
      </c>
      <c r="G157" s="39"/>
      <c r="H157" s="39"/>
      <c r="I157" s="183"/>
      <c r="J157" s="39"/>
      <c r="K157" s="39"/>
      <c r="L157" s="42"/>
      <c r="M157" s="184"/>
      <c r="N157" s="185"/>
      <c r="O157" s="67"/>
      <c r="P157" s="67"/>
      <c r="Q157" s="67"/>
      <c r="R157" s="67"/>
      <c r="S157" s="67"/>
      <c r="T157" s="68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T157" s="20" t="s">
        <v>153</v>
      </c>
      <c r="AU157" s="20" t="s">
        <v>79</v>
      </c>
    </row>
    <row r="158" spans="1:65" s="13" customFormat="1" ht="11.25">
      <c r="B158" s="200"/>
      <c r="C158" s="201"/>
      <c r="D158" s="181" t="s">
        <v>226</v>
      </c>
      <c r="E158" s="202" t="s">
        <v>19</v>
      </c>
      <c r="F158" s="203" t="s">
        <v>353</v>
      </c>
      <c r="G158" s="201"/>
      <c r="H158" s="202" t="s">
        <v>19</v>
      </c>
      <c r="I158" s="204"/>
      <c r="J158" s="201"/>
      <c r="K158" s="201"/>
      <c r="L158" s="205"/>
      <c r="M158" s="206"/>
      <c r="N158" s="207"/>
      <c r="O158" s="207"/>
      <c r="P158" s="207"/>
      <c r="Q158" s="207"/>
      <c r="R158" s="207"/>
      <c r="S158" s="207"/>
      <c r="T158" s="208"/>
      <c r="AT158" s="209" t="s">
        <v>226</v>
      </c>
      <c r="AU158" s="209" t="s">
        <v>79</v>
      </c>
      <c r="AV158" s="13" t="s">
        <v>77</v>
      </c>
      <c r="AW158" s="13" t="s">
        <v>31</v>
      </c>
      <c r="AX158" s="13" t="s">
        <v>69</v>
      </c>
      <c r="AY158" s="209" t="s">
        <v>144</v>
      </c>
    </row>
    <row r="159" spans="1:65" s="14" customFormat="1" ht="11.25">
      <c r="B159" s="210"/>
      <c r="C159" s="211"/>
      <c r="D159" s="181" t="s">
        <v>226</v>
      </c>
      <c r="E159" s="212" t="s">
        <v>19</v>
      </c>
      <c r="F159" s="213" t="s">
        <v>391</v>
      </c>
      <c r="G159" s="211"/>
      <c r="H159" s="214">
        <v>368</v>
      </c>
      <c r="I159" s="215"/>
      <c r="J159" s="211"/>
      <c r="K159" s="211"/>
      <c r="L159" s="216"/>
      <c r="M159" s="217"/>
      <c r="N159" s="218"/>
      <c r="O159" s="218"/>
      <c r="P159" s="218"/>
      <c r="Q159" s="218"/>
      <c r="R159" s="218"/>
      <c r="S159" s="218"/>
      <c r="T159" s="219"/>
      <c r="AT159" s="220" t="s">
        <v>226</v>
      </c>
      <c r="AU159" s="220" t="s">
        <v>79</v>
      </c>
      <c r="AV159" s="14" t="s">
        <v>79</v>
      </c>
      <c r="AW159" s="14" t="s">
        <v>31</v>
      </c>
      <c r="AX159" s="14" t="s">
        <v>77</v>
      </c>
      <c r="AY159" s="220" t="s">
        <v>144</v>
      </c>
    </row>
    <row r="160" spans="1:65" s="2" customFormat="1" ht="66.75" customHeight="1">
      <c r="A160" s="37"/>
      <c r="B160" s="38"/>
      <c r="C160" s="168" t="s">
        <v>209</v>
      </c>
      <c r="D160" s="168" t="s">
        <v>145</v>
      </c>
      <c r="E160" s="169" t="s">
        <v>392</v>
      </c>
      <c r="F160" s="170" t="s">
        <v>393</v>
      </c>
      <c r="G160" s="171" t="s">
        <v>243</v>
      </c>
      <c r="H160" s="172">
        <v>200</v>
      </c>
      <c r="I160" s="173"/>
      <c r="J160" s="174">
        <f>ROUND(I160*H160,2)</f>
        <v>0</v>
      </c>
      <c r="K160" s="170" t="s">
        <v>157</v>
      </c>
      <c r="L160" s="42"/>
      <c r="M160" s="175" t="s">
        <v>19</v>
      </c>
      <c r="N160" s="176" t="s">
        <v>40</v>
      </c>
      <c r="O160" s="67"/>
      <c r="P160" s="177">
        <f>O160*H160</f>
        <v>0</v>
      </c>
      <c r="Q160" s="177">
        <v>0.20449000000000001</v>
      </c>
      <c r="R160" s="177">
        <f>Q160*H160</f>
        <v>40.898000000000003</v>
      </c>
      <c r="S160" s="177">
        <v>0</v>
      </c>
      <c r="T160" s="178">
        <f>S160*H160</f>
        <v>0</v>
      </c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R160" s="179" t="s">
        <v>165</v>
      </c>
      <c r="AT160" s="179" t="s">
        <v>145</v>
      </c>
      <c r="AU160" s="179" t="s">
        <v>79</v>
      </c>
      <c r="AY160" s="20" t="s">
        <v>144</v>
      </c>
      <c r="BE160" s="180">
        <f>IF(N160="základní",J160,0)</f>
        <v>0</v>
      </c>
      <c r="BF160" s="180">
        <f>IF(N160="snížená",J160,0)</f>
        <v>0</v>
      </c>
      <c r="BG160" s="180">
        <f>IF(N160="zákl. přenesená",J160,0)</f>
        <v>0</v>
      </c>
      <c r="BH160" s="180">
        <f>IF(N160="sníž. přenesená",J160,0)</f>
        <v>0</v>
      </c>
      <c r="BI160" s="180">
        <f>IF(N160="nulová",J160,0)</f>
        <v>0</v>
      </c>
      <c r="BJ160" s="20" t="s">
        <v>77</v>
      </c>
      <c r="BK160" s="180">
        <f>ROUND(I160*H160,2)</f>
        <v>0</v>
      </c>
      <c r="BL160" s="20" t="s">
        <v>165</v>
      </c>
      <c r="BM160" s="179" t="s">
        <v>394</v>
      </c>
    </row>
    <row r="161" spans="1:65" s="2" customFormat="1" ht="39">
      <c r="A161" s="37"/>
      <c r="B161" s="38"/>
      <c r="C161" s="39"/>
      <c r="D161" s="181" t="s">
        <v>152</v>
      </c>
      <c r="E161" s="39"/>
      <c r="F161" s="182" t="s">
        <v>393</v>
      </c>
      <c r="G161" s="39"/>
      <c r="H161" s="39"/>
      <c r="I161" s="183"/>
      <c r="J161" s="39"/>
      <c r="K161" s="39"/>
      <c r="L161" s="42"/>
      <c r="M161" s="184"/>
      <c r="N161" s="185"/>
      <c r="O161" s="67"/>
      <c r="P161" s="67"/>
      <c r="Q161" s="67"/>
      <c r="R161" s="67"/>
      <c r="S161" s="67"/>
      <c r="T161" s="68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T161" s="20" t="s">
        <v>152</v>
      </c>
      <c r="AU161" s="20" t="s">
        <v>79</v>
      </c>
    </row>
    <row r="162" spans="1:65" s="2" customFormat="1" ht="11.25">
      <c r="A162" s="37"/>
      <c r="B162" s="38"/>
      <c r="C162" s="39"/>
      <c r="D162" s="186" t="s">
        <v>153</v>
      </c>
      <c r="E162" s="39"/>
      <c r="F162" s="187" t="s">
        <v>395</v>
      </c>
      <c r="G162" s="39"/>
      <c r="H162" s="39"/>
      <c r="I162" s="183"/>
      <c r="J162" s="39"/>
      <c r="K162" s="39"/>
      <c r="L162" s="42"/>
      <c r="M162" s="184"/>
      <c r="N162" s="185"/>
      <c r="O162" s="67"/>
      <c r="P162" s="67"/>
      <c r="Q162" s="67"/>
      <c r="R162" s="67"/>
      <c r="S162" s="67"/>
      <c r="T162" s="68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T162" s="20" t="s">
        <v>153</v>
      </c>
      <c r="AU162" s="20" t="s">
        <v>79</v>
      </c>
    </row>
    <row r="163" spans="1:65" s="13" customFormat="1" ht="11.25">
      <c r="B163" s="200"/>
      <c r="C163" s="201"/>
      <c r="D163" s="181" t="s">
        <v>226</v>
      </c>
      <c r="E163" s="202" t="s">
        <v>19</v>
      </c>
      <c r="F163" s="203" t="s">
        <v>353</v>
      </c>
      <c r="G163" s="201"/>
      <c r="H163" s="202" t="s">
        <v>19</v>
      </c>
      <c r="I163" s="204"/>
      <c r="J163" s="201"/>
      <c r="K163" s="201"/>
      <c r="L163" s="205"/>
      <c r="M163" s="206"/>
      <c r="N163" s="207"/>
      <c r="O163" s="207"/>
      <c r="P163" s="207"/>
      <c r="Q163" s="207"/>
      <c r="R163" s="207"/>
      <c r="S163" s="207"/>
      <c r="T163" s="208"/>
      <c r="AT163" s="209" t="s">
        <v>226</v>
      </c>
      <c r="AU163" s="209" t="s">
        <v>79</v>
      </c>
      <c r="AV163" s="13" t="s">
        <v>77</v>
      </c>
      <c r="AW163" s="13" t="s">
        <v>31</v>
      </c>
      <c r="AX163" s="13" t="s">
        <v>69</v>
      </c>
      <c r="AY163" s="209" t="s">
        <v>144</v>
      </c>
    </row>
    <row r="164" spans="1:65" s="14" customFormat="1" ht="11.25">
      <c r="B164" s="210"/>
      <c r="C164" s="211"/>
      <c r="D164" s="181" t="s">
        <v>226</v>
      </c>
      <c r="E164" s="212" t="s">
        <v>19</v>
      </c>
      <c r="F164" s="213" t="s">
        <v>396</v>
      </c>
      <c r="G164" s="211"/>
      <c r="H164" s="214">
        <v>200</v>
      </c>
      <c r="I164" s="215"/>
      <c r="J164" s="211"/>
      <c r="K164" s="211"/>
      <c r="L164" s="216"/>
      <c r="M164" s="217"/>
      <c r="N164" s="218"/>
      <c r="O164" s="218"/>
      <c r="P164" s="218"/>
      <c r="Q164" s="218"/>
      <c r="R164" s="218"/>
      <c r="S164" s="218"/>
      <c r="T164" s="219"/>
      <c r="AT164" s="220" t="s">
        <v>226</v>
      </c>
      <c r="AU164" s="220" t="s">
        <v>79</v>
      </c>
      <c r="AV164" s="14" t="s">
        <v>79</v>
      </c>
      <c r="AW164" s="14" t="s">
        <v>31</v>
      </c>
      <c r="AX164" s="14" t="s">
        <v>77</v>
      </c>
      <c r="AY164" s="220" t="s">
        <v>144</v>
      </c>
    </row>
    <row r="165" spans="1:65" s="2" customFormat="1" ht="44.25" customHeight="1">
      <c r="A165" s="37"/>
      <c r="B165" s="38"/>
      <c r="C165" s="168" t="s">
        <v>313</v>
      </c>
      <c r="D165" s="168" t="s">
        <v>145</v>
      </c>
      <c r="E165" s="169" t="s">
        <v>397</v>
      </c>
      <c r="F165" s="170" t="s">
        <v>398</v>
      </c>
      <c r="G165" s="171" t="s">
        <v>223</v>
      </c>
      <c r="H165" s="172">
        <v>32</v>
      </c>
      <c r="I165" s="173"/>
      <c r="J165" s="174">
        <f>ROUND(I165*H165,2)</f>
        <v>0</v>
      </c>
      <c r="K165" s="170" t="s">
        <v>157</v>
      </c>
      <c r="L165" s="42"/>
      <c r="M165" s="175" t="s">
        <v>19</v>
      </c>
      <c r="N165" s="176" t="s">
        <v>40</v>
      </c>
      <c r="O165" s="67"/>
      <c r="P165" s="177">
        <f>O165*H165</f>
        <v>0</v>
      </c>
      <c r="Q165" s="177">
        <v>0</v>
      </c>
      <c r="R165" s="177">
        <f>Q165*H165</f>
        <v>0</v>
      </c>
      <c r="S165" s="177">
        <v>0</v>
      </c>
      <c r="T165" s="178">
        <f>S165*H165</f>
        <v>0</v>
      </c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R165" s="179" t="s">
        <v>165</v>
      </c>
      <c r="AT165" s="179" t="s">
        <v>145</v>
      </c>
      <c r="AU165" s="179" t="s">
        <v>79</v>
      </c>
      <c r="AY165" s="20" t="s">
        <v>144</v>
      </c>
      <c r="BE165" s="180">
        <f>IF(N165="základní",J165,0)</f>
        <v>0</v>
      </c>
      <c r="BF165" s="180">
        <f>IF(N165="snížená",J165,0)</f>
        <v>0</v>
      </c>
      <c r="BG165" s="180">
        <f>IF(N165="zákl. přenesená",J165,0)</f>
        <v>0</v>
      </c>
      <c r="BH165" s="180">
        <f>IF(N165="sníž. přenesená",J165,0)</f>
        <v>0</v>
      </c>
      <c r="BI165" s="180">
        <f>IF(N165="nulová",J165,0)</f>
        <v>0</v>
      </c>
      <c r="BJ165" s="20" t="s">
        <v>77</v>
      </c>
      <c r="BK165" s="180">
        <f>ROUND(I165*H165,2)</f>
        <v>0</v>
      </c>
      <c r="BL165" s="20" t="s">
        <v>165</v>
      </c>
      <c r="BM165" s="179" t="s">
        <v>399</v>
      </c>
    </row>
    <row r="166" spans="1:65" s="2" customFormat="1" ht="29.25">
      <c r="A166" s="37"/>
      <c r="B166" s="38"/>
      <c r="C166" s="39"/>
      <c r="D166" s="181" t="s">
        <v>152</v>
      </c>
      <c r="E166" s="39"/>
      <c r="F166" s="182" t="s">
        <v>398</v>
      </c>
      <c r="G166" s="39"/>
      <c r="H166" s="39"/>
      <c r="I166" s="183"/>
      <c r="J166" s="39"/>
      <c r="K166" s="39"/>
      <c r="L166" s="42"/>
      <c r="M166" s="184"/>
      <c r="N166" s="185"/>
      <c r="O166" s="67"/>
      <c r="P166" s="67"/>
      <c r="Q166" s="67"/>
      <c r="R166" s="67"/>
      <c r="S166" s="67"/>
      <c r="T166" s="68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T166" s="20" t="s">
        <v>152</v>
      </c>
      <c r="AU166" s="20" t="s">
        <v>79</v>
      </c>
    </row>
    <row r="167" spans="1:65" s="2" customFormat="1" ht="11.25">
      <c r="A167" s="37"/>
      <c r="B167" s="38"/>
      <c r="C167" s="39"/>
      <c r="D167" s="186" t="s">
        <v>153</v>
      </c>
      <c r="E167" s="39"/>
      <c r="F167" s="187" t="s">
        <v>400</v>
      </c>
      <c r="G167" s="39"/>
      <c r="H167" s="39"/>
      <c r="I167" s="183"/>
      <c r="J167" s="39"/>
      <c r="K167" s="39"/>
      <c r="L167" s="42"/>
      <c r="M167" s="184"/>
      <c r="N167" s="185"/>
      <c r="O167" s="67"/>
      <c r="P167" s="67"/>
      <c r="Q167" s="67"/>
      <c r="R167" s="67"/>
      <c r="S167" s="67"/>
      <c r="T167" s="68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T167" s="20" t="s">
        <v>153</v>
      </c>
      <c r="AU167" s="20" t="s">
        <v>79</v>
      </c>
    </row>
    <row r="168" spans="1:65" s="13" customFormat="1" ht="11.25">
      <c r="B168" s="200"/>
      <c r="C168" s="201"/>
      <c r="D168" s="181" t="s">
        <v>226</v>
      </c>
      <c r="E168" s="202" t="s">
        <v>19</v>
      </c>
      <c r="F168" s="203" t="s">
        <v>353</v>
      </c>
      <c r="G168" s="201"/>
      <c r="H168" s="202" t="s">
        <v>19</v>
      </c>
      <c r="I168" s="204"/>
      <c r="J168" s="201"/>
      <c r="K168" s="201"/>
      <c r="L168" s="205"/>
      <c r="M168" s="206"/>
      <c r="N168" s="207"/>
      <c r="O168" s="207"/>
      <c r="P168" s="207"/>
      <c r="Q168" s="207"/>
      <c r="R168" s="207"/>
      <c r="S168" s="207"/>
      <c r="T168" s="208"/>
      <c r="AT168" s="209" t="s">
        <v>226</v>
      </c>
      <c r="AU168" s="209" t="s">
        <v>79</v>
      </c>
      <c r="AV168" s="13" t="s">
        <v>77</v>
      </c>
      <c r="AW168" s="13" t="s">
        <v>31</v>
      </c>
      <c r="AX168" s="13" t="s">
        <v>69</v>
      </c>
      <c r="AY168" s="209" t="s">
        <v>144</v>
      </c>
    </row>
    <row r="169" spans="1:65" s="14" customFormat="1" ht="11.25">
      <c r="B169" s="210"/>
      <c r="C169" s="211"/>
      <c r="D169" s="181" t="s">
        <v>226</v>
      </c>
      <c r="E169" s="212" t="s">
        <v>19</v>
      </c>
      <c r="F169" s="213" t="s">
        <v>401</v>
      </c>
      <c r="G169" s="211"/>
      <c r="H169" s="214">
        <v>32</v>
      </c>
      <c r="I169" s="215"/>
      <c r="J169" s="211"/>
      <c r="K169" s="211"/>
      <c r="L169" s="216"/>
      <c r="M169" s="217"/>
      <c r="N169" s="218"/>
      <c r="O169" s="218"/>
      <c r="P169" s="218"/>
      <c r="Q169" s="218"/>
      <c r="R169" s="218"/>
      <c r="S169" s="218"/>
      <c r="T169" s="219"/>
      <c r="AT169" s="220" t="s">
        <v>226</v>
      </c>
      <c r="AU169" s="220" t="s">
        <v>79</v>
      </c>
      <c r="AV169" s="14" t="s">
        <v>79</v>
      </c>
      <c r="AW169" s="14" t="s">
        <v>31</v>
      </c>
      <c r="AX169" s="14" t="s">
        <v>77</v>
      </c>
      <c r="AY169" s="220" t="s">
        <v>144</v>
      </c>
    </row>
    <row r="170" spans="1:65" s="2" customFormat="1" ht="24.2" customHeight="1">
      <c r="A170" s="37"/>
      <c r="B170" s="38"/>
      <c r="C170" s="168" t="s">
        <v>8</v>
      </c>
      <c r="D170" s="168" t="s">
        <v>145</v>
      </c>
      <c r="E170" s="169" t="s">
        <v>402</v>
      </c>
      <c r="F170" s="170" t="s">
        <v>403</v>
      </c>
      <c r="G170" s="171" t="s">
        <v>223</v>
      </c>
      <c r="H170" s="172">
        <v>25.12</v>
      </c>
      <c r="I170" s="173"/>
      <c r="J170" s="174">
        <f>ROUND(I170*H170,2)</f>
        <v>0</v>
      </c>
      <c r="K170" s="170" t="s">
        <v>157</v>
      </c>
      <c r="L170" s="42"/>
      <c r="M170" s="175" t="s">
        <v>19</v>
      </c>
      <c r="N170" s="176" t="s">
        <v>40</v>
      </c>
      <c r="O170" s="67"/>
      <c r="P170" s="177">
        <f>O170*H170</f>
        <v>0</v>
      </c>
      <c r="Q170" s="177">
        <v>2.5018699999999998</v>
      </c>
      <c r="R170" s="177">
        <f>Q170*H170</f>
        <v>62.846974400000001</v>
      </c>
      <c r="S170" s="177">
        <v>0</v>
      </c>
      <c r="T170" s="178">
        <f>S170*H170</f>
        <v>0</v>
      </c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R170" s="179" t="s">
        <v>165</v>
      </c>
      <c r="AT170" s="179" t="s">
        <v>145</v>
      </c>
      <c r="AU170" s="179" t="s">
        <v>79</v>
      </c>
      <c r="AY170" s="20" t="s">
        <v>144</v>
      </c>
      <c r="BE170" s="180">
        <f>IF(N170="základní",J170,0)</f>
        <v>0</v>
      </c>
      <c r="BF170" s="180">
        <f>IF(N170="snížená",J170,0)</f>
        <v>0</v>
      </c>
      <c r="BG170" s="180">
        <f>IF(N170="zákl. přenesená",J170,0)</f>
        <v>0</v>
      </c>
      <c r="BH170" s="180">
        <f>IF(N170="sníž. přenesená",J170,0)</f>
        <v>0</v>
      </c>
      <c r="BI170" s="180">
        <f>IF(N170="nulová",J170,0)</f>
        <v>0</v>
      </c>
      <c r="BJ170" s="20" t="s">
        <v>77</v>
      </c>
      <c r="BK170" s="180">
        <f>ROUND(I170*H170,2)</f>
        <v>0</v>
      </c>
      <c r="BL170" s="20" t="s">
        <v>165</v>
      </c>
      <c r="BM170" s="179" t="s">
        <v>404</v>
      </c>
    </row>
    <row r="171" spans="1:65" s="2" customFormat="1" ht="19.5">
      <c r="A171" s="37"/>
      <c r="B171" s="38"/>
      <c r="C171" s="39"/>
      <c r="D171" s="181" t="s">
        <v>152</v>
      </c>
      <c r="E171" s="39"/>
      <c r="F171" s="182" t="s">
        <v>403</v>
      </c>
      <c r="G171" s="39"/>
      <c r="H171" s="39"/>
      <c r="I171" s="183"/>
      <c r="J171" s="39"/>
      <c r="K171" s="39"/>
      <c r="L171" s="42"/>
      <c r="M171" s="184"/>
      <c r="N171" s="185"/>
      <c r="O171" s="67"/>
      <c r="P171" s="67"/>
      <c r="Q171" s="67"/>
      <c r="R171" s="67"/>
      <c r="S171" s="67"/>
      <c r="T171" s="68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T171" s="20" t="s">
        <v>152</v>
      </c>
      <c r="AU171" s="20" t="s">
        <v>79</v>
      </c>
    </row>
    <row r="172" spans="1:65" s="2" customFormat="1" ht="11.25">
      <c r="A172" s="37"/>
      <c r="B172" s="38"/>
      <c r="C172" s="39"/>
      <c r="D172" s="186" t="s">
        <v>153</v>
      </c>
      <c r="E172" s="39"/>
      <c r="F172" s="187" t="s">
        <v>405</v>
      </c>
      <c r="G172" s="39"/>
      <c r="H172" s="39"/>
      <c r="I172" s="183"/>
      <c r="J172" s="39"/>
      <c r="K172" s="39"/>
      <c r="L172" s="42"/>
      <c r="M172" s="184"/>
      <c r="N172" s="185"/>
      <c r="O172" s="67"/>
      <c r="P172" s="67"/>
      <c r="Q172" s="67"/>
      <c r="R172" s="67"/>
      <c r="S172" s="67"/>
      <c r="T172" s="68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T172" s="20" t="s">
        <v>153</v>
      </c>
      <c r="AU172" s="20" t="s">
        <v>79</v>
      </c>
    </row>
    <row r="173" spans="1:65" s="13" customFormat="1" ht="11.25">
      <c r="B173" s="200"/>
      <c r="C173" s="201"/>
      <c r="D173" s="181" t="s">
        <v>226</v>
      </c>
      <c r="E173" s="202" t="s">
        <v>19</v>
      </c>
      <c r="F173" s="203" t="s">
        <v>345</v>
      </c>
      <c r="G173" s="201"/>
      <c r="H173" s="202" t="s">
        <v>19</v>
      </c>
      <c r="I173" s="204"/>
      <c r="J173" s="201"/>
      <c r="K173" s="201"/>
      <c r="L173" s="205"/>
      <c r="M173" s="206"/>
      <c r="N173" s="207"/>
      <c r="O173" s="207"/>
      <c r="P173" s="207"/>
      <c r="Q173" s="207"/>
      <c r="R173" s="207"/>
      <c r="S173" s="207"/>
      <c r="T173" s="208"/>
      <c r="AT173" s="209" t="s">
        <v>226</v>
      </c>
      <c r="AU173" s="209" t="s">
        <v>79</v>
      </c>
      <c r="AV173" s="13" t="s">
        <v>77</v>
      </c>
      <c r="AW173" s="13" t="s">
        <v>31</v>
      </c>
      <c r="AX173" s="13" t="s">
        <v>69</v>
      </c>
      <c r="AY173" s="209" t="s">
        <v>144</v>
      </c>
    </row>
    <row r="174" spans="1:65" s="14" customFormat="1" ht="11.25">
      <c r="B174" s="210"/>
      <c r="C174" s="211"/>
      <c r="D174" s="181" t="s">
        <v>226</v>
      </c>
      <c r="E174" s="212" t="s">
        <v>19</v>
      </c>
      <c r="F174" s="213" t="s">
        <v>406</v>
      </c>
      <c r="G174" s="211"/>
      <c r="H174" s="214">
        <v>10</v>
      </c>
      <c r="I174" s="215"/>
      <c r="J174" s="211"/>
      <c r="K174" s="211"/>
      <c r="L174" s="216"/>
      <c r="M174" s="217"/>
      <c r="N174" s="218"/>
      <c r="O174" s="218"/>
      <c r="P174" s="218"/>
      <c r="Q174" s="218"/>
      <c r="R174" s="218"/>
      <c r="S174" s="218"/>
      <c r="T174" s="219"/>
      <c r="AT174" s="220" t="s">
        <v>226</v>
      </c>
      <c r="AU174" s="220" t="s">
        <v>79</v>
      </c>
      <c r="AV174" s="14" t="s">
        <v>79</v>
      </c>
      <c r="AW174" s="14" t="s">
        <v>31</v>
      </c>
      <c r="AX174" s="14" t="s">
        <v>69</v>
      </c>
      <c r="AY174" s="220" t="s">
        <v>144</v>
      </c>
    </row>
    <row r="175" spans="1:65" s="13" customFormat="1" ht="11.25">
      <c r="B175" s="200"/>
      <c r="C175" s="201"/>
      <c r="D175" s="181" t="s">
        <v>226</v>
      </c>
      <c r="E175" s="202" t="s">
        <v>19</v>
      </c>
      <c r="F175" s="203" t="s">
        <v>347</v>
      </c>
      <c r="G175" s="201"/>
      <c r="H175" s="202" t="s">
        <v>19</v>
      </c>
      <c r="I175" s="204"/>
      <c r="J175" s="201"/>
      <c r="K175" s="201"/>
      <c r="L175" s="205"/>
      <c r="M175" s="206"/>
      <c r="N175" s="207"/>
      <c r="O175" s="207"/>
      <c r="P175" s="207"/>
      <c r="Q175" s="207"/>
      <c r="R175" s="207"/>
      <c r="S175" s="207"/>
      <c r="T175" s="208"/>
      <c r="AT175" s="209" t="s">
        <v>226</v>
      </c>
      <c r="AU175" s="209" t="s">
        <v>79</v>
      </c>
      <c r="AV175" s="13" t="s">
        <v>77</v>
      </c>
      <c r="AW175" s="13" t="s">
        <v>31</v>
      </c>
      <c r="AX175" s="13" t="s">
        <v>69</v>
      </c>
      <c r="AY175" s="209" t="s">
        <v>144</v>
      </c>
    </row>
    <row r="176" spans="1:65" s="14" customFormat="1" ht="11.25">
      <c r="B176" s="210"/>
      <c r="C176" s="211"/>
      <c r="D176" s="181" t="s">
        <v>226</v>
      </c>
      <c r="E176" s="212" t="s">
        <v>19</v>
      </c>
      <c r="F176" s="213" t="s">
        <v>407</v>
      </c>
      <c r="G176" s="211"/>
      <c r="H176" s="214">
        <v>15.12</v>
      </c>
      <c r="I176" s="215"/>
      <c r="J176" s="211"/>
      <c r="K176" s="211"/>
      <c r="L176" s="216"/>
      <c r="M176" s="217"/>
      <c r="N176" s="218"/>
      <c r="O176" s="218"/>
      <c r="P176" s="218"/>
      <c r="Q176" s="218"/>
      <c r="R176" s="218"/>
      <c r="S176" s="218"/>
      <c r="T176" s="219"/>
      <c r="AT176" s="220" t="s">
        <v>226</v>
      </c>
      <c r="AU176" s="220" t="s">
        <v>79</v>
      </c>
      <c r="AV176" s="14" t="s">
        <v>79</v>
      </c>
      <c r="AW176" s="14" t="s">
        <v>31</v>
      </c>
      <c r="AX176" s="14" t="s">
        <v>69</v>
      </c>
      <c r="AY176" s="220" t="s">
        <v>144</v>
      </c>
    </row>
    <row r="177" spans="1:65" s="15" customFormat="1" ht="11.25">
      <c r="B177" s="221"/>
      <c r="C177" s="222"/>
      <c r="D177" s="181" t="s">
        <v>226</v>
      </c>
      <c r="E177" s="223" t="s">
        <v>19</v>
      </c>
      <c r="F177" s="224" t="s">
        <v>231</v>
      </c>
      <c r="G177" s="222"/>
      <c r="H177" s="225">
        <v>25.119999999999997</v>
      </c>
      <c r="I177" s="226"/>
      <c r="J177" s="222"/>
      <c r="K177" s="222"/>
      <c r="L177" s="227"/>
      <c r="M177" s="228"/>
      <c r="N177" s="229"/>
      <c r="O177" s="229"/>
      <c r="P177" s="229"/>
      <c r="Q177" s="229"/>
      <c r="R177" s="229"/>
      <c r="S177" s="229"/>
      <c r="T177" s="230"/>
      <c r="AT177" s="231" t="s">
        <v>226</v>
      </c>
      <c r="AU177" s="231" t="s">
        <v>79</v>
      </c>
      <c r="AV177" s="15" t="s">
        <v>165</v>
      </c>
      <c r="AW177" s="15" t="s">
        <v>31</v>
      </c>
      <c r="AX177" s="15" t="s">
        <v>77</v>
      </c>
      <c r="AY177" s="231" t="s">
        <v>144</v>
      </c>
    </row>
    <row r="178" spans="1:65" s="2" customFormat="1" ht="16.5" customHeight="1">
      <c r="A178" s="37"/>
      <c r="B178" s="38"/>
      <c r="C178" s="168" t="s">
        <v>408</v>
      </c>
      <c r="D178" s="168" t="s">
        <v>145</v>
      </c>
      <c r="E178" s="169" t="s">
        <v>409</v>
      </c>
      <c r="F178" s="170" t="s">
        <v>410</v>
      </c>
      <c r="G178" s="171" t="s">
        <v>254</v>
      </c>
      <c r="H178" s="172">
        <v>154.88</v>
      </c>
      <c r="I178" s="173"/>
      <c r="J178" s="174">
        <f>ROUND(I178*H178,2)</f>
        <v>0</v>
      </c>
      <c r="K178" s="170" t="s">
        <v>157</v>
      </c>
      <c r="L178" s="42"/>
      <c r="M178" s="175" t="s">
        <v>19</v>
      </c>
      <c r="N178" s="176" t="s">
        <v>40</v>
      </c>
      <c r="O178" s="67"/>
      <c r="P178" s="177">
        <f>O178*H178</f>
        <v>0</v>
      </c>
      <c r="Q178" s="177">
        <v>2.64E-3</v>
      </c>
      <c r="R178" s="177">
        <f>Q178*H178</f>
        <v>0.4088832</v>
      </c>
      <c r="S178" s="177">
        <v>0</v>
      </c>
      <c r="T178" s="178">
        <f>S178*H178</f>
        <v>0</v>
      </c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R178" s="179" t="s">
        <v>165</v>
      </c>
      <c r="AT178" s="179" t="s">
        <v>145</v>
      </c>
      <c r="AU178" s="179" t="s">
        <v>79</v>
      </c>
      <c r="AY178" s="20" t="s">
        <v>144</v>
      </c>
      <c r="BE178" s="180">
        <f>IF(N178="základní",J178,0)</f>
        <v>0</v>
      </c>
      <c r="BF178" s="180">
        <f>IF(N178="snížená",J178,0)</f>
        <v>0</v>
      </c>
      <c r="BG178" s="180">
        <f>IF(N178="zákl. přenesená",J178,0)</f>
        <v>0</v>
      </c>
      <c r="BH178" s="180">
        <f>IF(N178="sníž. přenesená",J178,0)</f>
        <v>0</v>
      </c>
      <c r="BI178" s="180">
        <f>IF(N178="nulová",J178,0)</f>
        <v>0</v>
      </c>
      <c r="BJ178" s="20" t="s">
        <v>77</v>
      </c>
      <c r="BK178" s="180">
        <f>ROUND(I178*H178,2)</f>
        <v>0</v>
      </c>
      <c r="BL178" s="20" t="s">
        <v>165</v>
      </c>
      <c r="BM178" s="179" t="s">
        <v>411</v>
      </c>
    </row>
    <row r="179" spans="1:65" s="2" customFormat="1" ht="11.25">
      <c r="A179" s="37"/>
      <c r="B179" s="38"/>
      <c r="C179" s="39"/>
      <c r="D179" s="181" t="s">
        <v>152</v>
      </c>
      <c r="E179" s="39"/>
      <c r="F179" s="182" t="s">
        <v>410</v>
      </c>
      <c r="G179" s="39"/>
      <c r="H179" s="39"/>
      <c r="I179" s="183"/>
      <c r="J179" s="39"/>
      <c r="K179" s="39"/>
      <c r="L179" s="42"/>
      <c r="M179" s="184"/>
      <c r="N179" s="185"/>
      <c r="O179" s="67"/>
      <c r="P179" s="67"/>
      <c r="Q179" s="67"/>
      <c r="R179" s="67"/>
      <c r="S179" s="67"/>
      <c r="T179" s="68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T179" s="20" t="s">
        <v>152</v>
      </c>
      <c r="AU179" s="20" t="s">
        <v>79</v>
      </c>
    </row>
    <row r="180" spans="1:65" s="2" customFormat="1" ht="11.25">
      <c r="A180" s="37"/>
      <c r="B180" s="38"/>
      <c r="C180" s="39"/>
      <c r="D180" s="186" t="s">
        <v>153</v>
      </c>
      <c r="E180" s="39"/>
      <c r="F180" s="187" t="s">
        <v>412</v>
      </c>
      <c r="G180" s="39"/>
      <c r="H180" s="39"/>
      <c r="I180" s="183"/>
      <c r="J180" s="39"/>
      <c r="K180" s="39"/>
      <c r="L180" s="42"/>
      <c r="M180" s="184"/>
      <c r="N180" s="185"/>
      <c r="O180" s="67"/>
      <c r="P180" s="67"/>
      <c r="Q180" s="67"/>
      <c r="R180" s="67"/>
      <c r="S180" s="67"/>
      <c r="T180" s="68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T180" s="20" t="s">
        <v>153</v>
      </c>
      <c r="AU180" s="20" t="s">
        <v>79</v>
      </c>
    </row>
    <row r="181" spans="1:65" s="13" customFormat="1" ht="11.25">
      <c r="B181" s="200"/>
      <c r="C181" s="201"/>
      <c r="D181" s="181" t="s">
        <v>226</v>
      </c>
      <c r="E181" s="202" t="s">
        <v>19</v>
      </c>
      <c r="F181" s="203" t="s">
        <v>345</v>
      </c>
      <c r="G181" s="201"/>
      <c r="H181" s="202" t="s">
        <v>19</v>
      </c>
      <c r="I181" s="204"/>
      <c r="J181" s="201"/>
      <c r="K181" s="201"/>
      <c r="L181" s="205"/>
      <c r="M181" s="206"/>
      <c r="N181" s="207"/>
      <c r="O181" s="207"/>
      <c r="P181" s="207"/>
      <c r="Q181" s="207"/>
      <c r="R181" s="207"/>
      <c r="S181" s="207"/>
      <c r="T181" s="208"/>
      <c r="AT181" s="209" t="s">
        <v>226</v>
      </c>
      <c r="AU181" s="209" t="s">
        <v>79</v>
      </c>
      <c r="AV181" s="13" t="s">
        <v>77</v>
      </c>
      <c r="AW181" s="13" t="s">
        <v>31</v>
      </c>
      <c r="AX181" s="13" t="s">
        <v>69</v>
      </c>
      <c r="AY181" s="209" t="s">
        <v>144</v>
      </c>
    </row>
    <row r="182" spans="1:65" s="14" customFormat="1" ht="11.25">
      <c r="B182" s="210"/>
      <c r="C182" s="211"/>
      <c r="D182" s="181" t="s">
        <v>226</v>
      </c>
      <c r="E182" s="212" t="s">
        <v>19</v>
      </c>
      <c r="F182" s="213" t="s">
        <v>413</v>
      </c>
      <c r="G182" s="211"/>
      <c r="H182" s="214">
        <v>44</v>
      </c>
      <c r="I182" s="215"/>
      <c r="J182" s="211"/>
      <c r="K182" s="211"/>
      <c r="L182" s="216"/>
      <c r="M182" s="217"/>
      <c r="N182" s="218"/>
      <c r="O182" s="218"/>
      <c r="P182" s="218"/>
      <c r="Q182" s="218"/>
      <c r="R182" s="218"/>
      <c r="S182" s="218"/>
      <c r="T182" s="219"/>
      <c r="AT182" s="220" t="s">
        <v>226</v>
      </c>
      <c r="AU182" s="220" t="s">
        <v>79</v>
      </c>
      <c r="AV182" s="14" t="s">
        <v>79</v>
      </c>
      <c r="AW182" s="14" t="s">
        <v>31</v>
      </c>
      <c r="AX182" s="14" t="s">
        <v>69</v>
      </c>
      <c r="AY182" s="220" t="s">
        <v>144</v>
      </c>
    </row>
    <row r="183" spans="1:65" s="13" customFormat="1" ht="11.25">
      <c r="B183" s="200"/>
      <c r="C183" s="201"/>
      <c r="D183" s="181" t="s">
        <v>226</v>
      </c>
      <c r="E183" s="202" t="s">
        <v>19</v>
      </c>
      <c r="F183" s="203" t="s">
        <v>347</v>
      </c>
      <c r="G183" s="201"/>
      <c r="H183" s="202" t="s">
        <v>19</v>
      </c>
      <c r="I183" s="204"/>
      <c r="J183" s="201"/>
      <c r="K183" s="201"/>
      <c r="L183" s="205"/>
      <c r="M183" s="206"/>
      <c r="N183" s="207"/>
      <c r="O183" s="207"/>
      <c r="P183" s="207"/>
      <c r="Q183" s="207"/>
      <c r="R183" s="207"/>
      <c r="S183" s="207"/>
      <c r="T183" s="208"/>
      <c r="AT183" s="209" t="s">
        <v>226</v>
      </c>
      <c r="AU183" s="209" t="s">
        <v>79</v>
      </c>
      <c r="AV183" s="13" t="s">
        <v>77</v>
      </c>
      <c r="AW183" s="13" t="s">
        <v>31</v>
      </c>
      <c r="AX183" s="13" t="s">
        <v>69</v>
      </c>
      <c r="AY183" s="209" t="s">
        <v>144</v>
      </c>
    </row>
    <row r="184" spans="1:65" s="14" customFormat="1" ht="11.25">
      <c r="B184" s="210"/>
      <c r="C184" s="211"/>
      <c r="D184" s="181" t="s">
        <v>226</v>
      </c>
      <c r="E184" s="212" t="s">
        <v>19</v>
      </c>
      <c r="F184" s="213" t="s">
        <v>414</v>
      </c>
      <c r="G184" s="211"/>
      <c r="H184" s="214">
        <v>110.88</v>
      </c>
      <c r="I184" s="215"/>
      <c r="J184" s="211"/>
      <c r="K184" s="211"/>
      <c r="L184" s="216"/>
      <c r="M184" s="217"/>
      <c r="N184" s="218"/>
      <c r="O184" s="218"/>
      <c r="P184" s="218"/>
      <c r="Q184" s="218"/>
      <c r="R184" s="218"/>
      <c r="S184" s="218"/>
      <c r="T184" s="219"/>
      <c r="AT184" s="220" t="s">
        <v>226</v>
      </c>
      <c r="AU184" s="220" t="s">
        <v>79</v>
      </c>
      <c r="AV184" s="14" t="s">
        <v>79</v>
      </c>
      <c r="AW184" s="14" t="s">
        <v>31</v>
      </c>
      <c r="AX184" s="14" t="s">
        <v>69</v>
      </c>
      <c r="AY184" s="220" t="s">
        <v>144</v>
      </c>
    </row>
    <row r="185" spans="1:65" s="15" customFormat="1" ht="11.25">
      <c r="B185" s="221"/>
      <c r="C185" s="222"/>
      <c r="D185" s="181" t="s">
        <v>226</v>
      </c>
      <c r="E185" s="223" t="s">
        <v>19</v>
      </c>
      <c r="F185" s="224" t="s">
        <v>231</v>
      </c>
      <c r="G185" s="222"/>
      <c r="H185" s="225">
        <v>154.88</v>
      </c>
      <c r="I185" s="226"/>
      <c r="J185" s="222"/>
      <c r="K185" s="222"/>
      <c r="L185" s="227"/>
      <c r="M185" s="228"/>
      <c r="N185" s="229"/>
      <c r="O185" s="229"/>
      <c r="P185" s="229"/>
      <c r="Q185" s="229"/>
      <c r="R185" s="229"/>
      <c r="S185" s="229"/>
      <c r="T185" s="230"/>
      <c r="AT185" s="231" t="s">
        <v>226</v>
      </c>
      <c r="AU185" s="231" t="s">
        <v>79</v>
      </c>
      <c r="AV185" s="15" t="s">
        <v>165</v>
      </c>
      <c r="AW185" s="15" t="s">
        <v>31</v>
      </c>
      <c r="AX185" s="15" t="s">
        <v>77</v>
      </c>
      <c r="AY185" s="231" t="s">
        <v>144</v>
      </c>
    </row>
    <row r="186" spans="1:65" s="2" customFormat="1" ht="16.5" customHeight="1">
      <c r="A186" s="37"/>
      <c r="B186" s="38"/>
      <c r="C186" s="168" t="s">
        <v>415</v>
      </c>
      <c r="D186" s="168" t="s">
        <v>145</v>
      </c>
      <c r="E186" s="169" t="s">
        <v>416</v>
      </c>
      <c r="F186" s="170" t="s">
        <v>417</v>
      </c>
      <c r="G186" s="171" t="s">
        <v>254</v>
      </c>
      <c r="H186" s="172">
        <v>154.88</v>
      </c>
      <c r="I186" s="173"/>
      <c r="J186" s="174">
        <f>ROUND(I186*H186,2)</f>
        <v>0</v>
      </c>
      <c r="K186" s="170" t="s">
        <v>157</v>
      </c>
      <c r="L186" s="42"/>
      <c r="M186" s="175" t="s">
        <v>19</v>
      </c>
      <c r="N186" s="176" t="s">
        <v>40</v>
      </c>
      <c r="O186" s="67"/>
      <c r="P186" s="177">
        <f>O186*H186</f>
        <v>0</v>
      </c>
      <c r="Q186" s="177">
        <v>0</v>
      </c>
      <c r="R186" s="177">
        <f>Q186*H186</f>
        <v>0</v>
      </c>
      <c r="S186" s="177">
        <v>0</v>
      </c>
      <c r="T186" s="178">
        <f>S186*H186</f>
        <v>0</v>
      </c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R186" s="179" t="s">
        <v>165</v>
      </c>
      <c r="AT186" s="179" t="s">
        <v>145</v>
      </c>
      <c r="AU186" s="179" t="s">
        <v>79</v>
      </c>
      <c r="AY186" s="20" t="s">
        <v>144</v>
      </c>
      <c r="BE186" s="180">
        <f>IF(N186="základní",J186,0)</f>
        <v>0</v>
      </c>
      <c r="BF186" s="180">
        <f>IF(N186="snížená",J186,0)</f>
        <v>0</v>
      </c>
      <c r="BG186" s="180">
        <f>IF(N186="zákl. přenesená",J186,0)</f>
        <v>0</v>
      </c>
      <c r="BH186" s="180">
        <f>IF(N186="sníž. přenesená",J186,0)</f>
        <v>0</v>
      </c>
      <c r="BI186" s="180">
        <f>IF(N186="nulová",J186,0)</f>
        <v>0</v>
      </c>
      <c r="BJ186" s="20" t="s">
        <v>77</v>
      </c>
      <c r="BK186" s="180">
        <f>ROUND(I186*H186,2)</f>
        <v>0</v>
      </c>
      <c r="BL186" s="20" t="s">
        <v>165</v>
      </c>
      <c r="BM186" s="179" t="s">
        <v>418</v>
      </c>
    </row>
    <row r="187" spans="1:65" s="2" customFormat="1" ht="11.25">
      <c r="A187" s="37"/>
      <c r="B187" s="38"/>
      <c r="C187" s="39"/>
      <c r="D187" s="181" t="s">
        <v>152</v>
      </c>
      <c r="E187" s="39"/>
      <c r="F187" s="182" t="s">
        <v>417</v>
      </c>
      <c r="G187" s="39"/>
      <c r="H187" s="39"/>
      <c r="I187" s="183"/>
      <c r="J187" s="39"/>
      <c r="K187" s="39"/>
      <c r="L187" s="42"/>
      <c r="M187" s="184"/>
      <c r="N187" s="185"/>
      <c r="O187" s="67"/>
      <c r="P187" s="67"/>
      <c r="Q187" s="67"/>
      <c r="R187" s="67"/>
      <c r="S187" s="67"/>
      <c r="T187" s="68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T187" s="20" t="s">
        <v>152</v>
      </c>
      <c r="AU187" s="20" t="s">
        <v>79</v>
      </c>
    </row>
    <row r="188" spans="1:65" s="2" customFormat="1" ht="11.25">
      <c r="A188" s="37"/>
      <c r="B188" s="38"/>
      <c r="C188" s="39"/>
      <c r="D188" s="186" t="s">
        <v>153</v>
      </c>
      <c r="E188" s="39"/>
      <c r="F188" s="187" t="s">
        <v>419</v>
      </c>
      <c r="G188" s="39"/>
      <c r="H188" s="39"/>
      <c r="I188" s="183"/>
      <c r="J188" s="39"/>
      <c r="K188" s="39"/>
      <c r="L188" s="42"/>
      <c r="M188" s="184"/>
      <c r="N188" s="185"/>
      <c r="O188" s="67"/>
      <c r="P188" s="67"/>
      <c r="Q188" s="67"/>
      <c r="R188" s="67"/>
      <c r="S188" s="67"/>
      <c r="T188" s="68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T188" s="20" t="s">
        <v>153</v>
      </c>
      <c r="AU188" s="20" t="s">
        <v>79</v>
      </c>
    </row>
    <row r="189" spans="1:65" s="13" customFormat="1" ht="11.25">
      <c r="B189" s="200"/>
      <c r="C189" s="201"/>
      <c r="D189" s="181" t="s">
        <v>226</v>
      </c>
      <c r="E189" s="202" t="s">
        <v>19</v>
      </c>
      <c r="F189" s="203" t="s">
        <v>345</v>
      </c>
      <c r="G189" s="201"/>
      <c r="H189" s="202" t="s">
        <v>19</v>
      </c>
      <c r="I189" s="204"/>
      <c r="J189" s="201"/>
      <c r="K189" s="201"/>
      <c r="L189" s="205"/>
      <c r="M189" s="206"/>
      <c r="N189" s="207"/>
      <c r="O189" s="207"/>
      <c r="P189" s="207"/>
      <c r="Q189" s="207"/>
      <c r="R189" s="207"/>
      <c r="S189" s="207"/>
      <c r="T189" s="208"/>
      <c r="AT189" s="209" t="s">
        <v>226</v>
      </c>
      <c r="AU189" s="209" t="s">
        <v>79</v>
      </c>
      <c r="AV189" s="13" t="s">
        <v>77</v>
      </c>
      <c r="AW189" s="13" t="s">
        <v>31</v>
      </c>
      <c r="AX189" s="13" t="s">
        <v>69</v>
      </c>
      <c r="AY189" s="209" t="s">
        <v>144</v>
      </c>
    </row>
    <row r="190" spans="1:65" s="14" customFormat="1" ht="11.25">
      <c r="B190" s="210"/>
      <c r="C190" s="211"/>
      <c r="D190" s="181" t="s">
        <v>226</v>
      </c>
      <c r="E190" s="212" t="s">
        <v>19</v>
      </c>
      <c r="F190" s="213" t="s">
        <v>413</v>
      </c>
      <c r="G190" s="211"/>
      <c r="H190" s="214">
        <v>44</v>
      </c>
      <c r="I190" s="215"/>
      <c r="J190" s="211"/>
      <c r="K190" s="211"/>
      <c r="L190" s="216"/>
      <c r="M190" s="217"/>
      <c r="N190" s="218"/>
      <c r="O190" s="218"/>
      <c r="P190" s="218"/>
      <c r="Q190" s="218"/>
      <c r="R190" s="218"/>
      <c r="S190" s="218"/>
      <c r="T190" s="219"/>
      <c r="AT190" s="220" t="s">
        <v>226</v>
      </c>
      <c r="AU190" s="220" t="s">
        <v>79</v>
      </c>
      <c r="AV190" s="14" t="s">
        <v>79</v>
      </c>
      <c r="AW190" s="14" t="s">
        <v>31</v>
      </c>
      <c r="AX190" s="14" t="s">
        <v>69</v>
      </c>
      <c r="AY190" s="220" t="s">
        <v>144</v>
      </c>
    </row>
    <row r="191" spans="1:65" s="13" customFormat="1" ht="11.25">
      <c r="B191" s="200"/>
      <c r="C191" s="201"/>
      <c r="D191" s="181" t="s">
        <v>226</v>
      </c>
      <c r="E191" s="202" t="s">
        <v>19</v>
      </c>
      <c r="F191" s="203" t="s">
        <v>347</v>
      </c>
      <c r="G191" s="201"/>
      <c r="H191" s="202" t="s">
        <v>19</v>
      </c>
      <c r="I191" s="204"/>
      <c r="J191" s="201"/>
      <c r="K191" s="201"/>
      <c r="L191" s="205"/>
      <c r="M191" s="206"/>
      <c r="N191" s="207"/>
      <c r="O191" s="207"/>
      <c r="P191" s="207"/>
      <c r="Q191" s="207"/>
      <c r="R191" s="207"/>
      <c r="S191" s="207"/>
      <c r="T191" s="208"/>
      <c r="AT191" s="209" t="s">
        <v>226</v>
      </c>
      <c r="AU191" s="209" t="s">
        <v>79</v>
      </c>
      <c r="AV191" s="13" t="s">
        <v>77</v>
      </c>
      <c r="AW191" s="13" t="s">
        <v>31</v>
      </c>
      <c r="AX191" s="13" t="s">
        <v>69</v>
      </c>
      <c r="AY191" s="209" t="s">
        <v>144</v>
      </c>
    </row>
    <row r="192" spans="1:65" s="14" customFormat="1" ht="11.25">
      <c r="B192" s="210"/>
      <c r="C192" s="211"/>
      <c r="D192" s="181" t="s">
        <v>226</v>
      </c>
      <c r="E192" s="212" t="s">
        <v>19</v>
      </c>
      <c r="F192" s="213" t="s">
        <v>414</v>
      </c>
      <c r="G192" s="211"/>
      <c r="H192" s="214">
        <v>110.88</v>
      </c>
      <c r="I192" s="215"/>
      <c r="J192" s="211"/>
      <c r="K192" s="211"/>
      <c r="L192" s="216"/>
      <c r="M192" s="217"/>
      <c r="N192" s="218"/>
      <c r="O192" s="218"/>
      <c r="P192" s="218"/>
      <c r="Q192" s="218"/>
      <c r="R192" s="218"/>
      <c r="S192" s="218"/>
      <c r="T192" s="219"/>
      <c r="AT192" s="220" t="s">
        <v>226</v>
      </c>
      <c r="AU192" s="220" t="s">
        <v>79</v>
      </c>
      <c r="AV192" s="14" t="s">
        <v>79</v>
      </c>
      <c r="AW192" s="14" t="s">
        <v>31</v>
      </c>
      <c r="AX192" s="14" t="s">
        <v>69</v>
      </c>
      <c r="AY192" s="220" t="s">
        <v>144</v>
      </c>
    </row>
    <row r="193" spans="1:65" s="15" customFormat="1" ht="11.25">
      <c r="B193" s="221"/>
      <c r="C193" s="222"/>
      <c r="D193" s="181" t="s">
        <v>226</v>
      </c>
      <c r="E193" s="223" t="s">
        <v>19</v>
      </c>
      <c r="F193" s="224" t="s">
        <v>231</v>
      </c>
      <c r="G193" s="222"/>
      <c r="H193" s="225">
        <v>154.88</v>
      </c>
      <c r="I193" s="226"/>
      <c r="J193" s="222"/>
      <c r="K193" s="222"/>
      <c r="L193" s="227"/>
      <c r="M193" s="228"/>
      <c r="N193" s="229"/>
      <c r="O193" s="229"/>
      <c r="P193" s="229"/>
      <c r="Q193" s="229"/>
      <c r="R193" s="229"/>
      <c r="S193" s="229"/>
      <c r="T193" s="230"/>
      <c r="AT193" s="231" t="s">
        <v>226</v>
      </c>
      <c r="AU193" s="231" t="s">
        <v>79</v>
      </c>
      <c r="AV193" s="15" t="s">
        <v>165</v>
      </c>
      <c r="AW193" s="15" t="s">
        <v>31</v>
      </c>
      <c r="AX193" s="15" t="s">
        <v>77</v>
      </c>
      <c r="AY193" s="231" t="s">
        <v>144</v>
      </c>
    </row>
    <row r="194" spans="1:65" s="11" customFormat="1" ht="22.9" customHeight="1">
      <c r="B194" s="154"/>
      <c r="C194" s="155"/>
      <c r="D194" s="156" t="s">
        <v>68</v>
      </c>
      <c r="E194" s="198" t="s">
        <v>160</v>
      </c>
      <c r="F194" s="198" t="s">
        <v>420</v>
      </c>
      <c r="G194" s="155"/>
      <c r="H194" s="155"/>
      <c r="I194" s="158"/>
      <c r="J194" s="199">
        <f>BK194</f>
        <v>0</v>
      </c>
      <c r="K194" s="155"/>
      <c r="L194" s="160"/>
      <c r="M194" s="161"/>
      <c r="N194" s="162"/>
      <c r="O194" s="162"/>
      <c r="P194" s="163">
        <v>0</v>
      </c>
      <c r="Q194" s="162"/>
      <c r="R194" s="163">
        <v>0</v>
      </c>
      <c r="S194" s="162"/>
      <c r="T194" s="164">
        <v>0</v>
      </c>
      <c r="AR194" s="165" t="s">
        <v>77</v>
      </c>
      <c r="AT194" s="166" t="s">
        <v>68</v>
      </c>
      <c r="AU194" s="166" t="s">
        <v>77</v>
      </c>
      <c r="AY194" s="165" t="s">
        <v>144</v>
      </c>
      <c r="BK194" s="167">
        <v>0</v>
      </c>
    </row>
    <row r="195" spans="1:65" s="11" customFormat="1" ht="22.9" customHeight="1">
      <c r="B195" s="154"/>
      <c r="C195" s="155"/>
      <c r="D195" s="156" t="s">
        <v>68</v>
      </c>
      <c r="E195" s="198" t="s">
        <v>143</v>
      </c>
      <c r="F195" s="198" t="s">
        <v>421</v>
      </c>
      <c r="G195" s="155"/>
      <c r="H195" s="155"/>
      <c r="I195" s="158"/>
      <c r="J195" s="199">
        <f>BK195</f>
        <v>0</v>
      </c>
      <c r="K195" s="155"/>
      <c r="L195" s="160"/>
      <c r="M195" s="161"/>
      <c r="N195" s="162"/>
      <c r="O195" s="162"/>
      <c r="P195" s="163">
        <f>SUM(P196:P232)</f>
        <v>0</v>
      </c>
      <c r="Q195" s="162"/>
      <c r="R195" s="163">
        <f>SUM(R196:R232)</f>
        <v>10.5853</v>
      </c>
      <c r="S195" s="162"/>
      <c r="T195" s="164">
        <f>SUM(T196:T232)</f>
        <v>0</v>
      </c>
      <c r="AR195" s="165" t="s">
        <v>77</v>
      </c>
      <c r="AT195" s="166" t="s">
        <v>68</v>
      </c>
      <c r="AU195" s="166" t="s">
        <v>77</v>
      </c>
      <c r="AY195" s="165" t="s">
        <v>144</v>
      </c>
      <c r="BK195" s="167">
        <f>SUM(BK196:BK232)</f>
        <v>0</v>
      </c>
    </row>
    <row r="196" spans="1:65" s="2" customFormat="1" ht="24.2" customHeight="1">
      <c r="A196" s="37"/>
      <c r="B196" s="38"/>
      <c r="C196" s="168" t="s">
        <v>422</v>
      </c>
      <c r="D196" s="168" t="s">
        <v>145</v>
      </c>
      <c r="E196" s="169" t="s">
        <v>423</v>
      </c>
      <c r="F196" s="170" t="s">
        <v>424</v>
      </c>
      <c r="G196" s="171" t="s">
        <v>254</v>
      </c>
      <c r="H196" s="172">
        <v>667</v>
      </c>
      <c r="I196" s="173"/>
      <c r="J196" s="174">
        <f>ROUND(I196*H196,2)</f>
        <v>0</v>
      </c>
      <c r="K196" s="170" t="s">
        <v>157</v>
      </c>
      <c r="L196" s="42"/>
      <c r="M196" s="175" t="s">
        <v>19</v>
      </c>
      <c r="N196" s="176" t="s">
        <v>40</v>
      </c>
      <c r="O196" s="67"/>
      <c r="P196" s="177">
        <f>O196*H196</f>
        <v>0</v>
      </c>
      <c r="Q196" s="177">
        <v>4.6999999999999999E-4</v>
      </c>
      <c r="R196" s="177">
        <f>Q196*H196</f>
        <v>0.31348999999999999</v>
      </c>
      <c r="S196" s="177">
        <v>0</v>
      </c>
      <c r="T196" s="178">
        <f>S196*H196</f>
        <v>0</v>
      </c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R196" s="179" t="s">
        <v>165</v>
      </c>
      <c r="AT196" s="179" t="s">
        <v>145</v>
      </c>
      <c r="AU196" s="179" t="s">
        <v>79</v>
      </c>
      <c r="AY196" s="20" t="s">
        <v>144</v>
      </c>
      <c r="BE196" s="180">
        <f>IF(N196="základní",J196,0)</f>
        <v>0</v>
      </c>
      <c r="BF196" s="180">
        <f>IF(N196="snížená",J196,0)</f>
        <v>0</v>
      </c>
      <c r="BG196" s="180">
        <f>IF(N196="zákl. přenesená",J196,0)</f>
        <v>0</v>
      </c>
      <c r="BH196" s="180">
        <f>IF(N196="sníž. přenesená",J196,0)</f>
        <v>0</v>
      </c>
      <c r="BI196" s="180">
        <f>IF(N196="nulová",J196,0)</f>
        <v>0</v>
      </c>
      <c r="BJ196" s="20" t="s">
        <v>77</v>
      </c>
      <c r="BK196" s="180">
        <f>ROUND(I196*H196,2)</f>
        <v>0</v>
      </c>
      <c r="BL196" s="20" t="s">
        <v>165</v>
      </c>
      <c r="BM196" s="179" t="s">
        <v>425</v>
      </c>
    </row>
    <row r="197" spans="1:65" s="2" customFormat="1" ht="19.5">
      <c r="A197" s="37"/>
      <c r="B197" s="38"/>
      <c r="C197" s="39"/>
      <c r="D197" s="181" t="s">
        <v>152</v>
      </c>
      <c r="E197" s="39"/>
      <c r="F197" s="182" t="s">
        <v>424</v>
      </c>
      <c r="G197" s="39"/>
      <c r="H197" s="39"/>
      <c r="I197" s="183"/>
      <c r="J197" s="39"/>
      <c r="K197" s="39"/>
      <c r="L197" s="42"/>
      <c r="M197" s="184"/>
      <c r="N197" s="185"/>
      <c r="O197" s="67"/>
      <c r="P197" s="67"/>
      <c r="Q197" s="67"/>
      <c r="R197" s="67"/>
      <c r="S197" s="67"/>
      <c r="T197" s="68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T197" s="20" t="s">
        <v>152</v>
      </c>
      <c r="AU197" s="20" t="s">
        <v>79</v>
      </c>
    </row>
    <row r="198" spans="1:65" s="2" customFormat="1" ht="11.25">
      <c r="A198" s="37"/>
      <c r="B198" s="38"/>
      <c r="C198" s="39"/>
      <c r="D198" s="186" t="s">
        <v>153</v>
      </c>
      <c r="E198" s="39"/>
      <c r="F198" s="187" t="s">
        <v>426</v>
      </c>
      <c r="G198" s="39"/>
      <c r="H198" s="39"/>
      <c r="I198" s="183"/>
      <c r="J198" s="39"/>
      <c r="K198" s="39"/>
      <c r="L198" s="42"/>
      <c r="M198" s="184"/>
      <c r="N198" s="185"/>
      <c r="O198" s="67"/>
      <c r="P198" s="67"/>
      <c r="Q198" s="67"/>
      <c r="R198" s="67"/>
      <c r="S198" s="67"/>
      <c r="T198" s="68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T198" s="20" t="s">
        <v>153</v>
      </c>
      <c r="AU198" s="20" t="s">
        <v>79</v>
      </c>
    </row>
    <row r="199" spans="1:65" s="13" customFormat="1" ht="11.25">
      <c r="B199" s="200"/>
      <c r="C199" s="201"/>
      <c r="D199" s="181" t="s">
        <v>226</v>
      </c>
      <c r="E199" s="202" t="s">
        <v>19</v>
      </c>
      <c r="F199" s="203" t="s">
        <v>427</v>
      </c>
      <c r="G199" s="201"/>
      <c r="H199" s="202" t="s">
        <v>19</v>
      </c>
      <c r="I199" s="204"/>
      <c r="J199" s="201"/>
      <c r="K199" s="201"/>
      <c r="L199" s="205"/>
      <c r="M199" s="206"/>
      <c r="N199" s="207"/>
      <c r="O199" s="207"/>
      <c r="P199" s="207"/>
      <c r="Q199" s="207"/>
      <c r="R199" s="207"/>
      <c r="S199" s="207"/>
      <c r="T199" s="208"/>
      <c r="AT199" s="209" t="s">
        <v>226</v>
      </c>
      <c r="AU199" s="209" t="s">
        <v>79</v>
      </c>
      <c r="AV199" s="13" t="s">
        <v>77</v>
      </c>
      <c r="AW199" s="13" t="s">
        <v>31</v>
      </c>
      <c r="AX199" s="13" t="s">
        <v>69</v>
      </c>
      <c r="AY199" s="209" t="s">
        <v>144</v>
      </c>
    </row>
    <row r="200" spans="1:65" s="14" customFormat="1" ht="11.25">
      <c r="B200" s="210"/>
      <c r="C200" s="211"/>
      <c r="D200" s="181" t="s">
        <v>226</v>
      </c>
      <c r="E200" s="212" t="s">
        <v>19</v>
      </c>
      <c r="F200" s="213" t="s">
        <v>359</v>
      </c>
      <c r="G200" s="211"/>
      <c r="H200" s="214">
        <v>667</v>
      </c>
      <c r="I200" s="215"/>
      <c r="J200" s="211"/>
      <c r="K200" s="211"/>
      <c r="L200" s="216"/>
      <c r="M200" s="217"/>
      <c r="N200" s="218"/>
      <c r="O200" s="218"/>
      <c r="P200" s="218"/>
      <c r="Q200" s="218"/>
      <c r="R200" s="218"/>
      <c r="S200" s="218"/>
      <c r="T200" s="219"/>
      <c r="AT200" s="220" t="s">
        <v>226</v>
      </c>
      <c r="AU200" s="220" t="s">
        <v>79</v>
      </c>
      <c r="AV200" s="14" t="s">
        <v>79</v>
      </c>
      <c r="AW200" s="14" t="s">
        <v>31</v>
      </c>
      <c r="AX200" s="14" t="s">
        <v>77</v>
      </c>
      <c r="AY200" s="220" t="s">
        <v>144</v>
      </c>
    </row>
    <row r="201" spans="1:65" s="2" customFormat="1" ht="44.25" customHeight="1">
      <c r="A201" s="37"/>
      <c r="B201" s="38"/>
      <c r="C201" s="168" t="s">
        <v>428</v>
      </c>
      <c r="D201" s="168" t="s">
        <v>145</v>
      </c>
      <c r="E201" s="169" t="s">
        <v>429</v>
      </c>
      <c r="F201" s="170" t="s">
        <v>430</v>
      </c>
      <c r="G201" s="171" t="s">
        <v>254</v>
      </c>
      <c r="H201" s="172">
        <v>667</v>
      </c>
      <c r="I201" s="173"/>
      <c r="J201" s="174">
        <f>ROUND(I201*H201,2)</f>
        <v>0</v>
      </c>
      <c r="K201" s="170" t="s">
        <v>157</v>
      </c>
      <c r="L201" s="42"/>
      <c r="M201" s="175" t="s">
        <v>19</v>
      </c>
      <c r="N201" s="176" t="s">
        <v>40</v>
      </c>
      <c r="O201" s="67"/>
      <c r="P201" s="177">
        <f>O201*H201</f>
        <v>0</v>
      </c>
      <c r="Q201" s="177">
        <v>0</v>
      </c>
      <c r="R201" s="177">
        <f>Q201*H201</f>
        <v>0</v>
      </c>
      <c r="S201" s="177">
        <v>0</v>
      </c>
      <c r="T201" s="178">
        <f>S201*H201</f>
        <v>0</v>
      </c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R201" s="179" t="s">
        <v>165</v>
      </c>
      <c r="AT201" s="179" t="s">
        <v>145</v>
      </c>
      <c r="AU201" s="179" t="s">
        <v>79</v>
      </c>
      <c r="AY201" s="20" t="s">
        <v>144</v>
      </c>
      <c r="BE201" s="180">
        <f>IF(N201="základní",J201,0)</f>
        <v>0</v>
      </c>
      <c r="BF201" s="180">
        <f>IF(N201="snížená",J201,0)</f>
        <v>0</v>
      </c>
      <c r="BG201" s="180">
        <f>IF(N201="zákl. přenesená",J201,0)</f>
        <v>0</v>
      </c>
      <c r="BH201" s="180">
        <f>IF(N201="sníž. přenesená",J201,0)</f>
        <v>0</v>
      </c>
      <c r="BI201" s="180">
        <f>IF(N201="nulová",J201,0)</f>
        <v>0</v>
      </c>
      <c r="BJ201" s="20" t="s">
        <v>77</v>
      </c>
      <c r="BK201" s="180">
        <f>ROUND(I201*H201,2)</f>
        <v>0</v>
      </c>
      <c r="BL201" s="20" t="s">
        <v>165</v>
      </c>
      <c r="BM201" s="179" t="s">
        <v>431</v>
      </c>
    </row>
    <row r="202" spans="1:65" s="2" customFormat="1" ht="29.25">
      <c r="A202" s="37"/>
      <c r="B202" s="38"/>
      <c r="C202" s="39"/>
      <c r="D202" s="181" t="s">
        <v>152</v>
      </c>
      <c r="E202" s="39"/>
      <c r="F202" s="182" t="s">
        <v>430</v>
      </c>
      <c r="G202" s="39"/>
      <c r="H202" s="39"/>
      <c r="I202" s="183"/>
      <c r="J202" s="39"/>
      <c r="K202" s="39"/>
      <c r="L202" s="42"/>
      <c r="M202" s="184"/>
      <c r="N202" s="185"/>
      <c r="O202" s="67"/>
      <c r="P202" s="67"/>
      <c r="Q202" s="67"/>
      <c r="R202" s="67"/>
      <c r="S202" s="67"/>
      <c r="T202" s="68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T202" s="20" t="s">
        <v>152</v>
      </c>
      <c r="AU202" s="20" t="s">
        <v>79</v>
      </c>
    </row>
    <row r="203" spans="1:65" s="2" customFormat="1" ht="11.25">
      <c r="A203" s="37"/>
      <c r="B203" s="38"/>
      <c r="C203" s="39"/>
      <c r="D203" s="186" t="s">
        <v>153</v>
      </c>
      <c r="E203" s="39"/>
      <c r="F203" s="187" t="s">
        <v>432</v>
      </c>
      <c r="G203" s="39"/>
      <c r="H203" s="39"/>
      <c r="I203" s="183"/>
      <c r="J203" s="39"/>
      <c r="K203" s="39"/>
      <c r="L203" s="42"/>
      <c r="M203" s="184"/>
      <c r="N203" s="185"/>
      <c r="O203" s="67"/>
      <c r="P203" s="67"/>
      <c r="Q203" s="67"/>
      <c r="R203" s="67"/>
      <c r="S203" s="67"/>
      <c r="T203" s="68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T203" s="20" t="s">
        <v>153</v>
      </c>
      <c r="AU203" s="20" t="s">
        <v>79</v>
      </c>
    </row>
    <row r="204" spans="1:65" s="13" customFormat="1" ht="11.25">
      <c r="B204" s="200"/>
      <c r="C204" s="201"/>
      <c r="D204" s="181" t="s">
        <v>226</v>
      </c>
      <c r="E204" s="202" t="s">
        <v>19</v>
      </c>
      <c r="F204" s="203" t="s">
        <v>427</v>
      </c>
      <c r="G204" s="201"/>
      <c r="H204" s="202" t="s">
        <v>19</v>
      </c>
      <c r="I204" s="204"/>
      <c r="J204" s="201"/>
      <c r="K204" s="201"/>
      <c r="L204" s="205"/>
      <c r="M204" s="206"/>
      <c r="N204" s="207"/>
      <c r="O204" s="207"/>
      <c r="P204" s="207"/>
      <c r="Q204" s="207"/>
      <c r="R204" s="207"/>
      <c r="S204" s="207"/>
      <c r="T204" s="208"/>
      <c r="AT204" s="209" t="s">
        <v>226</v>
      </c>
      <c r="AU204" s="209" t="s">
        <v>79</v>
      </c>
      <c r="AV204" s="13" t="s">
        <v>77</v>
      </c>
      <c r="AW204" s="13" t="s">
        <v>31</v>
      </c>
      <c r="AX204" s="13" t="s">
        <v>69</v>
      </c>
      <c r="AY204" s="209" t="s">
        <v>144</v>
      </c>
    </row>
    <row r="205" spans="1:65" s="14" customFormat="1" ht="11.25">
      <c r="B205" s="210"/>
      <c r="C205" s="211"/>
      <c r="D205" s="181" t="s">
        <v>226</v>
      </c>
      <c r="E205" s="212" t="s">
        <v>19</v>
      </c>
      <c r="F205" s="213" t="s">
        <v>359</v>
      </c>
      <c r="G205" s="211"/>
      <c r="H205" s="214">
        <v>667</v>
      </c>
      <c r="I205" s="215"/>
      <c r="J205" s="211"/>
      <c r="K205" s="211"/>
      <c r="L205" s="216"/>
      <c r="M205" s="217"/>
      <c r="N205" s="218"/>
      <c r="O205" s="218"/>
      <c r="P205" s="218"/>
      <c r="Q205" s="218"/>
      <c r="R205" s="218"/>
      <c r="S205" s="218"/>
      <c r="T205" s="219"/>
      <c r="AT205" s="220" t="s">
        <v>226</v>
      </c>
      <c r="AU205" s="220" t="s">
        <v>79</v>
      </c>
      <c r="AV205" s="14" t="s">
        <v>79</v>
      </c>
      <c r="AW205" s="14" t="s">
        <v>31</v>
      </c>
      <c r="AX205" s="14" t="s">
        <v>77</v>
      </c>
      <c r="AY205" s="220" t="s">
        <v>144</v>
      </c>
    </row>
    <row r="206" spans="1:65" s="2" customFormat="1" ht="44.25" customHeight="1">
      <c r="A206" s="37"/>
      <c r="B206" s="38"/>
      <c r="C206" s="168" t="s">
        <v>268</v>
      </c>
      <c r="D206" s="168" t="s">
        <v>145</v>
      </c>
      <c r="E206" s="169" t="s">
        <v>433</v>
      </c>
      <c r="F206" s="170" t="s">
        <v>434</v>
      </c>
      <c r="G206" s="171" t="s">
        <v>254</v>
      </c>
      <c r="H206" s="172">
        <v>667</v>
      </c>
      <c r="I206" s="173"/>
      <c r="J206" s="174">
        <f>ROUND(I206*H206,2)</f>
        <v>0</v>
      </c>
      <c r="K206" s="170" t="s">
        <v>157</v>
      </c>
      <c r="L206" s="42"/>
      <c r="M206" s="175" t="s">
        <v>19</v>
      </c>
      <c r="N206" s="176" t="s">
        <v>40</v>
      </c>
      <c r="O206" s="67"/>
      <c r="P206" s="177">
        <f>O206*H206</f>
        <v>0</v>
      </c>
      <c r="Q206" s="177">
        <v>0</v>
      </c>
      <c r="R206" s="177">
        <f>Q206*H206</f>
        <v>0</v>
      </c>
      <c r="S206" s="177">
        <v>0</v>
      </c>
      <c r="T206" s="178">
        <f>S206*H206</f>
        <v>0</v>
      </c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R206" s="179" t="s">
        <v>165</v>
      </c>
      <c r="AT206" s="179" t="s">
        <v>145</v>
      </c>
      <c r="AU206" s="179" t="s">
        <v>79</v>
      </c>
      <c r="AY206" s="20" t="s">
        <v>144</v>
      </c>
      <c r="BE206" s="180">
        <f>IF(N206="základní",J206,0)</f>
        <v>0</v>
      </c>
      <c r="BF206" s="180">
        <f>IF(N206="snížená",J206,0)</f>
        <v>0</v>
      </c>
      <c r="BG206" s="180">
        <f>IF(N206="zákl. přenesená",J206,0)</f>
        <v>0</v>
      </c>
      <c r="BH206" s="180">
        <f>IF(N206="sníž. přenesená",J206,0)</f>
        <v>0</v>
      </c>
      <c r="BI206" s="180">
        <f>IF(N206="nulová",J206,0)</f>
        <v>0</v>
      </c>
      <c r="BJ206" s="20" t="s">
        <v>77</v>
      </c>
      <c r="BK206" s="180">
        <f>ROUND(I206*H206,2)</f>
        <v>0</v>
      </c>
      <c r="BL206" s="20" t="s">
        <v>165</v>
      </c>
      <c r="BM206" s="179" t="s">
        <v>435</v>
      </c>
    </row>
    <row r="207" spans="1:65" s="2" customFormat="1" ht="29.25">
      <c r="A207" s="37"/>
      <c r="B207" s="38"/>
      <c r="C207" s="39"/>
      <c r="D207" s="181" t="s">
        <v>152</v>
      </c>
      <c r="E207" s="39"/>
      <c r="F207" s="182" t="s">
        <v>434</v>
      </c>
      <c r="G207" s="39"/>
      <c r="H207" s="39"/>
      <c r="I207" s="183"/>
      <c r="J207" s="39"/>
      <c r="K207" s="39"/>
      <c r="L207" s="42"/>
      <c r="M207" s="184"/>
      <c r="N207" s="185"/>
      <c r="O207" s="67"/>
      <c r="P207" s="67"/>
      <c r="Q207" s="67"/>
      <c r="R207" s="67"/>
      <c r="S207" s="67"/>
      <c r="T207" s="68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T207" s="20" t="s">
        <v>152</v>
      </c>
      <c r="AU207" s="20" t="s">
        <v>79</v>
      </c>
    </row>
    <row r="208" spans="1:65" s="2" customFormat="1" ht="11.25">
      <c r="A208" s="37"/>
      <c r="B208" s="38"/>
      <c r="C208" s="39"/>
      <c r="D208" s="186" t="s">
        <v>153</v>
      </c>
      <c r="E208" s="39"/>
      <c r="F208" s="187" t="s">
        <v>436</v>
      </c>
      <c r="G208" s="39"/>
      <c r="H208" s="39"/>
      <c r="I208" s="183"/>
      <c r="J208" s="39"/>
      <c r="K208" s="39"/>
      <c r="L208" s="42"/>
      <c r="M208" s="184"/>
      <c r="N208" s="185"/>
      <c r="O208" s="67"/>
      <c r="P208" s="67"/>
      <c r="Q208" s="67"/>
      <c r="R208" s="67"/>
      <c r="S208" s="67"/>
      <c r="T208" s="68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T208" s="20" t="s">
        <v>153</v>
      </c>
      <c r="AU208" s="20" t="s">
        <v>79</v>
      </c>
    </row>
    <row r="209" spans="1:65" s="13" customFormat="1" ht="11.25">
      <c r="B209" s="200"/>
      <c r="C209" s="201"/>
      <c r="D209" s="181" t="s">
        <v>226</v>
      </c>
      <c r="E209" s="202" t="s">
        <v>19</v>
      </c>
      <c r="F209" s="203" t="s">
        <v>427</v>
      </c>
      <c r="G209" s="201"/>
      <c r="H209" s="202" t="s">
        <v>19</v>
      </c>
      <c r="I209" s="204"/>
      <c r="J209" s="201"/>
      <c r="K209" s="201"/>
      <c r="L209" s="205"/>
      <c r="M209" s="206"/>
      <c r="N209" s="207"/>
      <c r="O209" s="207"/>
      <c r="P209" s="207"/>
      <c r="Q209" s="207"/>
      <c r="R209" s="207"/>
      <c r="S209" s="207"/>
      <c r="T209" s="208"/>
      <c r="AT209" s="209" t="s">
        <v>226</v>
      </c>
      <c r="AU209" s="209" t="s">
        <v>79</v>
      </c>
      <c r="AV209" s="13" t="s">
        <v>77</v>
      </c>
      <c r="AW209" s="13" t="s">
        <v>31</v>
      </c>
      <c r="AX209" s="13" t="s">
        <v>69</v>
      </c>
      <c r="AY209" s="209" t="s">
        <v>144</v>
      </c>
    </row>
    <row r="210" spans="1:65" s="14" customFormat="1" ht="11.25">
      <c r="B210" s="210"/>
      <c r="C210" s="211"/>
      <c r="D210" s="181" t="s">
        <v>226</v>
      </c>
      <c r="E210" s="212" t="s">
        <v>19</v>
      </c>
      <c r="F210" s="213" t="s">
        <v>359</v>
      </c>
      <c r="G210" s="211"/>
      <c r="H210" s="214">
        <v>667</v>
      </c>
      <c r="I210" s="215"/>
      <c r="J210" s="211"/>
      <c r="K210" s="211"/>
      <c r="L210" s="216"/>
      <c r="M210" s="217"/>
      <c r="N210" s="218"/>
      <c r="O210" s="218"/>
      <c r="P210" s="218"/>
      <c r="Q210" s="218"/>
      <c r="R210" s="218"/>
      <c r="S210" s="218"/>
      <c r="T210" s="219"/>
      <c r="AT210" s="220" t="s">
        <v>226</v>
      </c>
      <c r="AU210" s="220" t="s">
        <v>79</v>
      </c>
      <c r="AV210" s="14" t="s">
        <v>79</v>
      </c>
      <c r="AW210" s="14" t="s">
        <v>31</v>
      </c>
      <c r="AX210" s="14" t="s">
        <v>77</v>
      </c>
      <c r="AY210" s="220" t="s">
        <v>144</v>
      </c>
    </row>
    <row r="211" spans="1:65" s="2" customFormat="1" ht="33" customHeight="1">
      <c r="A211" s="37"/>
      <c r="B211" s="38"/>
      <c r="C211" s="168" t="s">
        <v>7</v>
      </c>
      <c r="D211" s="168" t="s">
        <v>145</v>
      </c>
      <c r="E211" s="169" t="s">
        <v>437</v>
      </c>
      <c r="F211" s="170" t="s">
        <v>438</v>
      </c>
      <c r="G211" s="171" t="s">
        <v>254</v>
      </c>
      <c r="H211" s="172">
        <v>667</v>
      </c>
      <c r="I211" s="173"/>
      <c r="J211" s="174">
        <f>ROUND(I211*H211,2)</f>
        <v>0</v>
      </c>
      <c r="K211" s="170" t="s">
        <v>157</v>
      </c>
      <c r="L211" s="42"/>
      <c r="M211" s="175" t="s">
        <v>19</v>
      </c>
      <c r="N211" s="176" t="s">
        <v>40</v>
      </c>
      <c r="O211" s="67"/>
      <c r="P211" s="177">
        <f>O211*H211</f>
        <v>0</v>
      </c>
      <c r="Q211" s="177">
        <v>0</v>
      </c>
      <c r="R211" s="177">
        <f>Q211*H211</f>
        <v>0</v>
      </c>
      <c r="S211" s="177">
        <v>0</v>
      </c>
      <c r="T211" s="178">
        <f>S211*H211</f>
        <v>0</v>
      </c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R211" s="179" t="s">
        <v>165</v>
      </c>
      <c r="AT211" s="179" t="s">
        <v>145</v>
      </c>
      <c r="AU211" s="179" t="s">
        <v>79</v>
      </c>
      <c r="AY211" s="20" t="s">
        <v>144</v>
      </c>
      <c r="BE211" s="180">
        <f>IF(N211="základní",J211,0)</f>
        <v>0</v>
      </c>
      <c r="BF211" s="180">
        <f>IF(N211="snížená",J211,0)</f>
        <v>0</v>
      </c>
      <c r="BG211" s="180">
        <f>IF(N211="zákl. přenesená",J211,0)</f>
        <v>0</v>
      </c>
      <c r="BH211" s="180">
        <f>IF(N211="sníž. přenesená",J211,0)</f>
        <v>0</v>
      </c>
      <c r="BI211" s="180">
        <f>IF(N211="nulová",J211,0)</f>
        <v>0</v>
      </c>
      <c r="BJ211" s="20" t="s">
        <v>77</v>
      </c>
      <c r="BK211" s="180">
        <f>ROUND(I211*H211,2)</f>
        <v>0</v>
      </c>
      <c r="BL211" s="20" t="s">
        <v>165</v>
      </c>
      <c r="BM211" s="179" t="s">
        <v>439</v>
      </c>
    </row>
    <row r="212" spans="1:65" s="2" customFormat="1" ht="19.5">
      <c r="A212" s="37"/>
      <c r="B212" s="38"/>
      <c r="C212" s="39"/>
      <c r="D212" s="181" t="s">
        <v>152</v>
      </c>
      <c r="E212" s="39"/>
      <c r="F212" s="182" t="s">
        <v>438</v>
      </c>
      <c r="G212" s="39"/>
      <c r="H212" s="39"/>
      <c r="I212" s="183"/>
      <c r="J212" s="39"/>
      <c r="K212" s="39"/>
      <c r="L212" s="42"/>
      <c r="M212" s="184"/>
      <c r="N212" s="185"/>
      <c r="O212" s="67"/>
      <c r="P212" s="67"/>
      <c r="Q212" s="67"/>
      <c r="R212" s="67"/>
      <c r="S212" s="67"/>
      <c r="T212" s="68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T212" s="20" t="s">
        <v>152</v>
      </c>
      <c r="AU212" s="20" t="s">
        <v>79</v>
      </c>
    </row>
    <row r="213" spans="1:65" s="2" customFormat="1" ht="11.25">
      <c r="A213" s="37"/>
      <c r="B213" s="38"/>
      <c r="C213" s="39"/>
      <c r="D213" s="186" t="s">
        <v>153</v>
      </c>
      <c r="E213" s="39"/>
      <c r="F213" s="187" t="s">
        <v>440</v>
      </c>
      <c r="G213" s="39"/>
      <c r="H213" s="39"/>
      <c r="I213" s="183"/>
      <c r="J213" s="39"/>
      <c r="K213" s="39"/>
      <c r="L213" s="42"/>
      <c r="M213" s="184"/>
      <c r="N213" s="185"/>
      <c r="O213" s="67"/>
      <c r="P213" s="67"/>
      <c r="Q213" s="67"/>
      <c r="R213" s="67"/>
      <c r="S213" s="67"/>
      <c r="T213" s="68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T213" s="20" t="s">
        <v>153</v>
      </c>
      <c r="AU213" s="20" t="s">
        <v>79</v>
      </c>
    </row>
    <row r="214" spans="1:65" s="13" customFormat="1" ht="11.25">
      <c r="B214" s="200"/>
      <c r="C214" s="201"/>
      <c r="D214" s="181" t="s">
        <v>226</v>
      </c>
      <c r="E214" s="202" t="s">
        <v>19</v>
      </c>
      <c r="F214" s="203" t="s">
        <v>427</v>
      </c>
      <c r="G214" s="201"/>
      <c r="H214" s="202" t="s">
        <v>19</v>
      </c>
      <c r="I214" s="204"/>
      <c r="J214" s="201"/>
      <c r="K214" s="201"/>
      <c r="L214" s="205"/>
      <c r="M214" s="206"/>
      <c r="N214" s="207"/>
      <c r="O214" s="207"/>
      <c r="P214" s="207"/>
      <c r="Q214" s="207"/>
      <c r="R214" s="207"/>
      <c r="S214" s="207"/>
      <c r="T214" s="208"/>
      <c r="AT214" s="209" t="s">
        <v>226</v>
      </c>
      <c r="AU214" s="209" t="s">
        <v>79</v>
      </c>
      <c r="AV214" s="13" t="s">
        <v>77</v>
      </c>
      <c r="AW214" s="13" t="s">
        <v>31</v>
      </c>
      <c r="AX214" s="13" t="s">
        <v>69</v>
      </c>
      <c r="AY214" s="209" t="s">
        <v>144</v>
      </c>
    </row>
    <row r="215" spans="1:65" s="14" customFormat="1" ht="11.25">
      <c r="B215" s="210"/>
      <c r="C215" s="211"/>
      <c r="D215" s="181" t="s">
        <v>226</v>
      </c>
      <c r="E215" s="212" t="s">
        <v>19</v>
      </c>
      <c r="F215" s="213" t="s">
        <v>359</v>
      </c>
      <c r="G215" s="211"/>
      <c r="H215" s="214">
        <v>667</v>
      </c>
      <c r="I215" s="215"/>
      <c r="J215" s="211"/>
      <c r="K215" s="211"/>
      <c r="L215" s="216"/>
      <c r="M215" s="217"/>
      <c r="N215" s="218"/>
      <c r="O215" s="218"/>
      <c r="P215" s="218"/>
      <c r="Q215" s="218"/>
      <c r="R215" s="218"/>
      <c r="S215" s="218"/>
      <c r="T215" s="219"/>
      <c r="AT215" s="220" t="s">
        <v>226</v>
      </c>
      <c r="AU215" s="220" t="s">
        <v>79</v>
      </c>
      <c r="AV215" s="14" t="s">
        <v>79</v>
      </c>
      <c r="AW215" s="14" t="s">
        <v>31</v>
      </c>
      <c r="AX215" s="14" t="s">
        <v>77</v>
      </c>
      <c r="AY215" s="220" t="s">
        <v>144</v>
      </c>
    </row>
    <row r="216" spans="1:65" s="2" customFormat="1" ht="44.25" customHeight="1">
      <c r="A216" s="37"/>
      <c r="B216" s="38"/>
      <c r="C216" s="168" t="s">
        <v>441</v>
      </c>
      <c r="D216" s="168" t="s">
        <v>145</v>
      </c>
      <c r="E216" s="169" t="s">
        <v>442</v>
      </c>
      <c r="F216" s="170" t="s">
        <v>443</v>
      </c>
      <c r="G216" s="171" t="s">
        <v>254</v>
      </c>
      <c r="H216" s="172">
        <v>667</v>
      </c>
      <c r="I216" s="173"/>
      <c r="J216" s="174">
        <f>ROUND(I216*H216,2)</f>
        <v>0</v>
      </c>
      <c r="K216" s="170" t="s">
        <v>157</v>
      </c>
      <c r="L216" s="42"/>
      <c r="M216" s="175" t="s">
        <v>19</v>
      </c>
      <c r="N216" s="176" t="s">
        <v>40</v>
      </c>
      <c r="O216" s="67"/>
      <c r="P216" s="177">
        <f>O216*H216</f>
        <v>0</v>
      </c>
      <c r="Q216" s="177">
        <v>0</v>
      </c>
      <c r="R216" s="177">
        <f>Q216*H216</f>
        <v>0</v>
      </c>
      <c r="S216" s="177">
        <v>0</v>
      </c>
      <c r="T216" s="178">
        <f>S216*H216</f>
        <v>0</v>
      </c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R216" s="179" t="s">
        <v>165</v>
      </c>
      <c r="AT216" s="179" t="s">
        <v>145</v>
      </c>
      <c r="AU216" s="179" t="s">
        <v>79</v>
      </c>
      <c r="AY216" s="20" t="s">
        <v>144</v>
      </c>
      <c r="BE216" s="180">
        <f>IF(N216="základní",J216,0)</f>
        <v>0</v>
      </c>
      <c r="BF216" s="180">
        <f>IF(N216="snížená",J216,0)</f>
        <v>0</v>
      </c>
      <c r="BG216" s="180">
        <f>IF(N216="zákl. přenesená",J216,0)</f>
        <v>0</v>
      </c>
      <c r="BH216" s="180">
        <f>IF(N216="sníž. přenesená",J216,0)</f>
        <v>0</v>
      </c>
      <c r="BI216" s="180">
        <f>IF(N216="nulová",J216,0)</f>
        <v>0</v>
      </c>
      <c r="BJ216" s="20" t="s">
        <v>77</v>
      </c>
      <c r="BK216" s="180">
        <f>ROUND(I216*H216,2)</f>
        <v>0</v>
      </c>
      <c r="BL216" s="20" t="s">
        <v>165</v>
      </c>
      <c r="BM216" s="179" t="s">
        <v>444</v>
      </c>
    </row>
    <row r="217" spans="1:65" s="2" customFormat="1" ht="29.25">
      <c r="A217" s="37"/>
      <c r="B217" s="38"/>
      <c r="C217" s="39"/>
      <c r="D217" s="181" t="s">
        <v>152</v>
      </c>
      <c r="E217" s="39"/>
      <c r="F217" s="182" t="s">
        <v>443</v>
      </c>
      <c r="G217" s="39"/>
      <c r="H217" s="39"/>
      <c r="I217" s="183"/>
      <c r="J217" s="39"/>
      <c r="K217" s="39"/>
      <c r="L217" s="42"/>
      <c r="M217" s="184"/>
      <c r="N217" s="185"/>
      <c r="O217" s="67"/>
      <c r="P217" s="67"/>
      <c r="Q217" s="67"/>
      <c r="R217" s="67"/>
      <c r="S217" s="67"/>
      <c r="T217" s="68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T217" s="20" t="s">
        <v>152</v>
      </c>
      <c r="AU217" s="20" t="s">
        <v>79</v>
      </c>
    </row>
    <row r="218" spans="1:65" s="2" customFormat="1" ht="11.25">
      <c r="A218" s="37"/>
      <c r="B218" s="38"/>
      <c r="C218" s="39"/>
      <c r="D218" s="186" t="s">
        <v>153</v>
      </c>
      <c r="E218" s="39"/>
      <c r="F218" s="187" t="s">
        <v>445</v>
      </c>
      <c r="G218" s="39"/>
      <c r="H218" s="39"/>
      <c r="I218" s="183"/>
      <c r="J218" s="39"/>
      <c r="K218" s="39"/>
      <c r="L218" s="42"/>
      <c r="M218" s="184"/>
      <c r="N218" s="185"/>
      <c r="O218" s="67"/>
      <c r="P218" s="67"/>
      <c r="Q218" s="67"/>
      <c r="R218" s="67"/>
      <c r="S218" s="67"/>
      <c r="T218" s="68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T218" s="20" t="s">
        <v>153</v>
      </c>
      <c r="AU218" s="20" t="s">
        <v>79</v>
      </c>
    </row>
    <row r="219" spans="1:65" s="13" customFormat="1" ht="11.25">
      <c r="B219" s="200"/>
      <c r="C219" s="201"/>
      <c r="D219" s="181" t="s">
        <v>226</v>
      </c>
      <c r="E219" s="202" t="s">
        <v>19</v>
      </c>
      <c r="F219" s="203" t="s">
        <v>427</v>
      </c>
      <c r="G219" s="201"/>
      <c r="H219" s="202" t="s">
        <v>19</v>
      </c>
      <c r="I219" s="204"/>
      <c r="J219" s="201"/>
      <c r="K219" s="201"/>
      <c r="L219" s="205"/>
      <c r="M219" s="206"/>
      <c r="N219" s="207"/>
      <c r="O219" s="207"/>
      <c r="P219" s="207"/>
      <c r="Q219" s="207"/>
      <c r="R219" s="207"/>
      <c r="S219" s="207"/>
      <c r="T219" s="208"/>
      <c r="AT219" s="209" t="s">
        <v>226</v>
      </c>
      <c r="AU219" s="209" t="s">
        <v>79</v>
      </c>
      <c r="AV219" s="13" t="s">
        <v>77</v>
      </c>
      <c r="AW219" s="13" t="s">
        <v>31</v>
      </c>
      <c r="AX219" s="13" t="s">
        <v>69</v>
      </c>
      <c r="AY219" s="209" t="s">
        <v>144</v>
      </c>
    </row>
    <row r="220" spans="1:65" s="14" customFormat="1" ht="11.25">
      <c r="B220" s="210"/>
      <c r="C220" s="211"/>
      <c r="D220" s="181" t="s">
        <v>226</v>
      </c>
      <c r="E220" s="212" t="s">
        <v>19</v>
      </c>
      <c r="F220" s="213" t="s">
        <v>359</v>
      </c>
      <c r="G220" s="211"/>
      <c r="H220" s="214">
        <v>667</v>
      </c>
      <c r="I220" s="215"/>
      <c r="J220" s="211"/>
      <c r="K220" s="211"/>
      <c r="L220" s="216"/>
      <c r="M220" s="217"/>
      <c r="N220" s="218"/>
      <c r="O220" s="218"/>
      <c r="P220" s="218"/>
      <c r="Q220" s="218"/>
      <c r="R220" s="218"/>
      <c r="S220" s="218"/>
      <c r="T220" s="219"/>
      <c r="AT220" s="220" t="s">
        <v>226</v>
      </c>
      <c r="AU220" s="220" t="s">
        <v>79</v>
      </c>
      <c r="AV220" s="14" t="s">
        <v>79</v>
      </c>
      <c r="AW220" s="14" t="s">
        <v>31</v>
      </c>
      <c r="AX220" s="14" t="s">
        <v>77</v>
      </c>
      <c r="AY220" s="220" t="s">
        <v>144</v>
      </c>
    </row>
    <row r="221" spans="1:65" s="2" customFormat="1" ht="44.25" customHeight="1">
      <c r="A221" s="37"/>
      <c r="B221" s="38"/>
      <c r="C221" s="168" t="s">
        <v>446</v>
      </c>
      <c r="D221" s="168" t="s">
        <v>145</v>
      </c>
      <c r="E221" s="169" t="s">
        <v>447</v>
      </c>
      <c r="F221" s="170" t="s">
        <v>448</v>
      </c>
      <c r="G221" s="171" t="s">
        <v>254</v>
      </c>
      <c r="H221" s="172">
        <v>667</v>
      </c>
      <c r="I221" s="173"/>
      <c r="J221" s="174">
        <f>ROUND(I221*H221,2)</f>
        <v>0</v>
      </c>
      <c r="K221" s="170" t="s">
        <v>157</v>
      </c>
      <c r="L221" s="42"/>
      <c r="M221" s="175" t="s">
        <v>19</v>
      </c>
      <c r="N221" s="176" t="s">
        <v>40</v>
      </c>
      <c r="O221" s="67"/>
      <c r="P221" s="177">
        <f>O221*H221</f>
        <v>0</v>
      </c>
      <c r="Q221" s="177">
        <v>0</v>
      </c>
      <c r="R221" s="177">
        <f>Q221*H221</f>
        <v>0</v>
      </c>
      <c r="S221" s="177">
        <v>0</v>
      </c>
      <c r="T221" s="178">
        <f>S221*H221</f>
        <v>0</v>
      </c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R221" s="179" t="s">
        <v>165</v>
      </c>
      <c r="AT221" s="179" t="s">
        <v>145</v>
      </c>
      <c r="AU221" s="179" t="s">
        <v>79</v>
      </c>
      <c r="AY221" s="20" t="s">
        <v>144</v>
      </c>
      <c r="BE221" s="180">
        <f>IF(N221="základní",J221,0)</f>
        <v>0</v>
      </c>
      <c r="BF221" s="180">
        <f>IF(N221="snížená",J221,0)</f>
        <v>0</v>
      </c>
      <c r="BG221" s="180">
        <f>IF(N221="zákl. přenesená",J221,0)</f>
        <v>0</v>
      </c>
      <c r="BH221" s="180">
        <f>IF(N221="sníž. přenesená",J221,0)</f>
        <v>0</v>
      </c>
      <c r="BI221" s="180">
        <f>IF(N221="nulová",J221,0)</f>
        <v>0</v>
      </c>
      <c r="BJ221" s="20" t="s">
        <v>77</v>
      </c>
      <c r="BK221" s="180">
        <f>ROUND(I221*H221,2)</f>
        <v>0</v>
      </c>
      <c r="BL221" s="20" t="s">
        <v>165</v>
      </c>
      <c r="BM221" s="179" t="s">
        <v>449</v>
      </c>
    </row>
    <row r="222" spans="1:65" s="2" customFormat="1" ht="29.25">
      <c r="A222" s="37"/>
      <c r="B222" s="38"/>
      <c r="C222" s="39"/>
      <c r="D222" s="181" t="s">
        <v>152</v>
      </c>
      <c r="E222" s="39"/>
      <c r="F222" s="182" t="s">
        <v>448</v>
      </c>
      <c r="G222" s="39"/>
      <c r="H222" s="39"/>
      <c r="I222" s="183"/>
      <c r="J222" s="39"/>
      <c r="K222" s="39"/>
      <c r="L222" s="42"/>
      <c r="M222" s="184"/>
      <c r="N222" s="185"/>
      <c r="O222" s="67"/>
      <c r="P222" s="67"/>
      <c r="Q222" s="67"/>
      <c r="R222" s="67"/>
      <c r="S222" s="67"/>
      <c r="T222" s="68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T222" s="20" t="s">
        <v>152</v>
      </c>
      <c r="AU222" s="20" t="s">
        <v>79</v>
      </c>
    </row>
    <row r="223" spans="1:65" s="2" customFormat="1" ht="11.25">
      <c r="A223" s="37"/>
      <c r="B223" s="38"/>
      <c r="C223" s="39"/>
      <c r="D223" s="186" t="s">
        <v>153</v>
      </c>
      <c r="E223" s="39"/>
      <c r="F223" s="187" t="s">
        <v>450</v>
      </c>
      <c r="G223" s="39"/>
      <c r="H223" s="39"/>
      <c r="I223" s="183"/>
      <c r="J223" s="39"/>
      <c r="K223" s="39"/>
      <c r="L223" s="42"/>
      <c r="M223" s="184"/>
      <c r="N223" s="185"/>
      <c r="O223" s="67"/>
      <c r="P223" s="67"/>
      <c r="Q223" s="67"/>
      <c r="R223" s="67"/>
      <c r="S223" s="67"/>
      <c r="T223" s="68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T223" s="20" t="s">
        <v>153</v>
      </c>
      <c r="AU223" s="20" t="s">
        <v>79</v>
      </c>
    </row>
    <row r="224" spans="1:65" s="13" customFormat="1" ht="11.25">
      <c r="B224" s="200"/>
      <c r="C224" s="201"/>
      <c r="D224" s="181" t="s">
        <v>226</v>
      </c>
      <c r="E224" s="202" t="s">
        <v>19</v>
      </c>
      <c r="F224" s="203" t="s">
        <v>427</v>
      </c>
      <c r="G224" s="201"/>
      <c r="H224" s="202" t="s">
        <v>19</v>
      </c>
      <c r="I224" s="204"/>
      <c r="J224" s="201"/>
      <c r="K224" s="201"/>
      <c r="L224" s="205"/>
      <c r="M224" s="206"/>
      <c r="N224" s="207"/>
      <c r="O224" s="207"/>
      <c r="P224" s="207"/>
      <c r="Q224" s="207"/>
      <c r="R224" s="207"/>
      <c r="S224" s="207"/>
      <c r="T224" s="208"/>
      <c r="AT224" s="209" t="s">
        <v>226</v>
      </c>
      <c r="AU224" s="209" t="s">
        <v>79</v>
      </c>
      <c r="AV224" s="13" t="s">
        <v>77</v>
      </c>
      <c r="AW224" s="13" t="s">
        <v>31</v>
      </c>
      <c r="AX224" s="13" t="s">
        <v>69</v>
      </c>
      <c r="AY224" s="209" t="s">
        <v>144</v>
      </c>
    </row>
    <row r="225" spans="1:65" s="14" customFormat="1" ht="11.25">
      <c r="B225" s="210"/>
      <c r="C225" s="211"/>
      <c r="D225" s="181" t="s">
        <v>226</v>
      </c>
      <c r="E225" s="212" t="s">
        <v>19</v>
      </c>
      <c r="F225" s="213" t="s">
        <v>359</v>
      </c>
      <c r="G225" s="211"/>
      <c r="H225" s="214">
        <v>667</v>
      </c>
      <c r="I225" s="215"/>
      <c r="J225" s="211"/>
      <c r="K225" s="211"/>
      <c r="L225" s="216"/>
      <c r="M225" s="217"/>
      <c r="N225" s="218"/>
      <c r="O225" s="218"/>
      <c r="P225" s="218"/>
      <c r="Q225" s="218"/>
      <c r="R225" s="218"/>
      <c r="S225" s="218"/>
      <c r="T225" s="219"/>
      <c r="AT225" s="220" t="s">
        <v>226</v>
      </c>
      <c r="AU225" s="220" t="s">
        <v>79</v>
      </c>
      <c r="AV225" s="14" t="s">
        <v>79</v>
      </c>
      <c r="AW225" s="14" t="s">
        <v>31</v>
      </c>
      <c r="AX225" s="14" t="s">
        <v>77</v>
      </c>
      <c r="AY225" s="220" t="s">
        <v>144</v>
      </c>
    </row>
    <row r="226" spans="1:65" s="2" customFormat="1" ht="49.15" customHeight="1">
      <c r="A226" s="37"/>
      <c r="B226" s="38"/>
      <c r="C226" s="168" t="s">
        <v>451</v>
      </c>
      <c r="D226" s="168" t="s">
        <v>145</v>
      </c>
      <c r="E226" s="169" t="s">
        <v>452</v>
      </c>
      <c r="F226" s="170" t="s">
        <v>453</v>
      </c>
      <c r="G226" s="171" t="s">
        <v>254</v>
      </c>
      <c r="H226" s="172">
        <v>667</v>
      </c>
      <c r="I226" s="173"/>
      <c r="J226" s="174">
        <f>ROUND(I226*H226,2)</f>
        <v>0</v>
      </c>
      <c r="K226" s="170" t="s">
        <v>157</v>
      </c>
      <c r="L226" s="42"/>
      <c r="M226" s="175" t="s">
        <v>19</v>
      </c>
      <c r="N226" s="176" t="s">
        <v>40</v>
      </c>
      <c r="O226" s="67"/>
      <c r="P226" s="177">
        <f>O226*H226</f>
        <v>0</v>
      </c>
      <c r="Q226" s="177">
        <v>1.54E-2</v>
      </c>
      <c r="R226" s="177">
        <f>Q226*H226</f>
        <v>10.271800000000001</v>
      </c>
      <c r="S226" s="177">
        <v>0</v>
      </c>
      <c r="T226" s="178">
        <f>S226*H226</f>
        <v>0</v>
      </c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R226" s="179" t="s">
        <v>165</v>
      </c>
      <c r="AT226" s="179" t="s">
        <v>145</v>
      </c>
      <c r="AU226" s="179" t="s">
        <v>79</v>
      </c>
      <c r="AY226" s="20" t="s">
        <v>144</v>
      </c>
      <c r="BE226" s="180">
        <f>IF(N226="základní",J226,0)</f>
        <v>0</v>
      </c>
      <c r="BF226" s="180">
        <f>IF(N226="snížená",J226,0)</f>
        <v>0</v>
      </c>
      <c r="BG226" s="180">
        <f>IF(N226="zákl. přenesená",J226,0)</f>
        <v>0</v>
      </c>
      <c r="BH226" s="180">
        <f>IF(N226="sníž. přenesená",J226,0)</f>
        <v>0</v>
      </c>
      <c r="BI226" s="180">
        <f>IF(N226="nulová",J226,0)</f>
        <v>0</v>
      </c>
      <c r="BJ226" s="20" t="s">
        <v>77</v>
      </c>
      <c r="BK226" s="180">
        <f>ROUND(I226*H226,2)</f>
        <v>0</v>
      </c>
      <c r="BL226" s="20" t="s">
        <v>165</v>
      </c>
      <c r="BM226" s="179" t="s">
        <v>454</v>
      </c>
    </row>
    <row r="227" spans="1:65" s="2" customFormat="1" ht="29.25">
      <c r="A227" s="37"/>
      <c r="B227" s="38"/>
      <c r="C227" s="39"/>
      <c r="D227" s="181" t="s">
        <v>152</v>
      </c>
      <c r="E227" s="39"/>
      <c r="F227" s="182" t="s">
        <v>453</v>
      </c>
      <c r="G227" s="39"/>
      <c r="H227" s="39"/>
      <c r="I227" s="183"/>
      <c r="J227" s="39"/>
      <c r="K227" s="39"/>
      <c r="L227" s="42"/>
      <c r="M227" s="184"/>
      <c r="N227" s="185"/>
      <c r="O227" s="67"/>
      <c r="P227" s="67"/>
      <c r="Q227" s="67"/>
      <c r="R227" s="67"/>
      <c r="S227" s="67"/>
      <c r="T227" s="68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T227" s="20" t="s">
        <v>152</v>
      </c>
      <c r="AU227" s="20" t="s">
        <v>79</v>
      </c>
    </row>
    <row r="228" spans="1:65" s="2" customFormat="1" ht="11.25">
      <c r="A228" s="37"/>
      <c r="B228" s="38"/>
      <c r="C228" s="39"/>
      <c r="D228" s="186" t="s">
        <v>153</v>
      </c>
      <c r="E228" s="39"/>
      <c r="F228" s="187" t="s">
        <v>455</v>
      </c>
      <c r="G228" s="39"/>
      <c r="H228" s="39"/>
      <c r="I228" s="183"/>
      <c r="J228" s="39"/>
      <c r="K228" s="39"/>
      <c r="L228" s="42"/>
      <c r="M228" s="184"/>
      <c r="N228" s="185"/>
      <c r="O228" s="67"/>
      <c r="P228" s="67"/>
      <c r="Q228" s="67"/>
      <c r="R228" s="67"/>
      <c r="S228" s="67"/>
      <c r="T228" s="68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T228" s="20" t="s">
        <v>153</v>
      </c>
      <c r="AU228" s="20" t="s">
        <v>79</v>
      </c>
    </row>
    <row r="229" spans="1:65" s="13" customFormat="1" ht="11.25">
      <c r="B229" s="200"/>
      <c r="C229" s="201"/>
      <c r="D229" s="181" t="s">
        <v>226</v>
      </c>
      <c r="E229" s="202" t="s">
        <v>19</v>
      </c>
      <c r="F229" s="203" t="s">
        <v>427</v>
      </c>
      <c r="G229" s="201"/>
      <c r="H229" s="202" t="s">
        <v>19</v>
      </c>
      <c r="I229" s="204"/>
      <c r="J229" s="201"/>
      <c r="K229" s="201"/>
      <c r="L229" s="205"/>
      <c r="M229" s="206"/>
      <c r="N229" s="207"/>
      <c r="O229" s="207"/>
      <c r="P229" s="207"/>
      <c r="Q229" s="207"/>
      <c r="R229" s="207"/>
      <c r="S229" s="207"/>
      <c r="T229" s="208"/>
      <c r="AT229" s="209" t="s">
        <v>226</v>
      </c>
      <c r="AU229" s="209" t="s">
        <v>79</v>
      </c>
      <c r="AV229" s="13" t="s">
        <v>77</v>
      </c>
      <c r="AW229" s="13" t="s">
        <v>31</v>
      </c>
      <c r="AX229" s="13" t="s">
        <v>69</v>
      </c>
      <c r="AY229" s="209" t="s">
        <v>144</v>
      </c>
    </row>
    <row r="230" spans="1:65" s="14" customFormat="1" ht="11.25">
      <c r="B230" s="210"/>
      <c r="C230" s="211"/>
      <c r="D230" s="181" t="s">
        <v>226</v>
      </c>
      <c r="E230" s="212" t="s">
        <v>19</v>
      </c>
      <c r="F230" s="213" t="s">
        <v>359</v>
      </c>
      <c r="G230" s="211"/>
      <c r="H230" s="214">
        <v>667</v>
      </c>
      <c r="I230" s="215"/>
      <c r="J230" s="211"/>
      <c r="K230" s="211"/>
      <c r="L230" s="216"/>
      <c r="M230" s="217"/>
      <c r="N230" s="218"/>
      <c r="O230" s="218"/>
      <c r="P230" s="218"/>
      <c r="Q230" s="218"/>
      <c r="R230" s="218"/>
      <c r="S230" s="218"/>
      <c r="T230" s="219"/>
      <c r="AT230" s="220" t="s">
        <v>226</v>
      </c>
      <c r="AU230" s="220" t="s">
        <v>79</v>
      </c>
      <c r="AV230" s="14" t="s">
        <v>79</v>
      </c>
      <c r="AW230" s="14" t="s">
        <v>31</v>
      </c>
      <c r="AX230" s="14" t="s">
        <v>77</v>
      </c>
      <c r="AY230" s="220" t="s">
        <v>144</v>
      </c>
    </row>
    <row r="231" spans="1:65" s="2" customFormat="1" ht="33" customHeight="1">
      <c r="A231" s="37"/>
      <c r="B231" s="38"/>
      <c r="C231" s="168" t="s">
        <v>456</v>
      </c>
      <c r="D231" s="168" t="s">
        <v>145</v>
      </c>
      <c r="E231" s="169" t="s">
        <v>457</v>
      </c>
      <c r="F231" s="170" t="s">
        <v>458</v>
      </c>
      <c r="G231" s="171" t="s">
        <v>459</v>
      </c>
      <c r="H231" s="172">
        <v>1</v>
      </c>
      <c r="I231" s="173"/>
      <c r="J231" s="174">
        <f>ROUND(I231*H231,2)</f>
        <v>0</v>
      </c>
      <c r="K231" s="170" t="s">
        <v>19</v>
      </c>
      <c r="L231" s="42"/>
      <c r="M231" s="175" t="s">
        <v>19</v>
      </c>
      <c r="N231" s="176" t="s">
        <v>40</v>
      </c>
      <c r="O231" s="67"/>
      <c r="P231" s="177">
        <f>O231*H231</f>
        <v>0</v>
      </c>
      <c r="Q231" s="177">
        <v>1.0000000000000001E-5</v>
      </c>
      <c r="R231" s="177">
        <f>Q231*H231</f>
        <v>1.0000000000000001E-5</v>
      </c>
      <c r="S231" s="177">
        <v>0</v>
      </c>
      <c r="T231" s="178">
        <f>S231*H231</f>
        <v>0</v>
      </c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R231" s="179" t="s">
        <v>165</v>
      </c>
      <c r="AT231" s="179" t="s">
        <v>145</v>
      </c>
      <c r="AU231" s="179" t="s">
        <v>79</v>
      </c>
      <c r="AY231" s="20" t="s">
        <v>144</v>
      </c>
      <c r="BE231" s="180">
        <f>IF(N231="základní",J231,0)</f>
        <v>0</v>
      </c>
      <c r="BF231" s="180">
        <f>IF(N231="snížená",J231,0)</f>
        <v>0</v>
      </c>
      <c r="BG231" s="180">
        <f>IF(N231="zákl. přenesená",J231,0)</f>
        <v>0</v>
      </c>
      <c r="BH231" s="180">
        <f>IF(N231="sníž. přenesená",J231,0)</f>
        <v>0</v>
      </c>
      <c r="BI231" s="180">
        <f>IF(N231="nulová",J231,0)</f>
        <v>0</v>
      </c>
      <c r="BJ231" s="20" t="s">
        <v>77</v>
      </c>
      <c r="BK231" s="180">
        <f>ROUND(I231*H231,2)</f>
        <v>0</v>
      </c>
      <c r="BL231" s="20" t="s">
        <v>165</v>
      </c>
      <c r="BM231" s="179" t="s">
        <v>460</v>
      </c>
    </row>
    <row r="232" spans="1:65" s="2" customFormat="1" ht="19.5">
      <c r="A232" s="37"/>
      <c r="B232" s="38"/>
      <c r="C232" s="39"/>
      <c r="D232" s="181" t="s">
        <v>152</v>
      </c>
      <c r="E232" s="39"/>
      <c r="F232" s="182" t="s">
        <v>458</v>
      </c>
      <c r="G232" s="39"/>
      <c r="H232" s="39"/>
      <c r="I232" s="183"/>
      <c r="J232" s="39"/>
      <c r="K232" s="39"/>
      <c r="L232" s="42"/>
      <c r="M232" s="184"/>
      <c r="N232" s="185"/>
      <c r="O232" s="67"/>
      <c r="P232" s="67"/>
      <c r="Q232" s="67"/>
      <c r="R232" s="67"/>
      <c r="S232" s="67"/>
      <c r="T232" s="68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T232" s="20" t="s">
        <v>152</v>
      </c>
      <c r="AU232" s="20" t="s">
        <v>79</v>
      </c>
    </row>
    <row r="233" spans="1:65" s="11" customFormat="1" ht="22.9" customHeight="1">
      <c r="B233" s="154"/>
      <c r="C233" s="155"/>
      <c r="D233" s="156" t="s">
        <v>68</v>
      </c>
      <c r="E233" s="198" t="s">
        <v>189</v>
      </c>
      <c r="F233" s="198" t="s">
        <v>240</v>
      </c>
      <c r="G233" s="155"/>
      <c r="H233" s="155"/>
      <c r="I233" s="158"/>
      <c r="J233" s="199">
        <f>BK233</f>
        <v>0</v>
      </c>
      <c r="K233" s="155"/>
      <c r="L233" s="160"/>
      <c r="M233" s="161"/>
      <c r="N233" s="162"/>
      <c r="O233" s="162"/>
      <c r="P233" s="163">
        <f>SUM(P234:P281)</f>
        <v>0</v>
      </c>
      <c r="Q233" s="162"/>
      <c r="R233" s="163">
        <f>SUM(R234:R281)</f>
        <v>25.933295599999997</v>
      </c>
      <c r="S233" s="162"/>
      <c r="T233" s="164">
        <f>SUM(T234:T281)</f>
        <v>0</v>
      </c>
      <c r="AR233" s="165" t="s">
        <v>77</v>
      </c>
      <c r="AT233" s="166" t="s">
        <v>68</v>
      </c>
      <c r="AU233" s="166" t="s">
        <v>77</v>
      </c>
      <c r="AY233" s="165" t="s">
        <v>144</v>
      </c>
      <c r="BK233" s="167">
        <f>SUM(BK234:BK281)</f>
        <v>0</v>
      </c>
    </row>
    <row r="234" spans="1:65" s="2" customFormat="1" ht="33" customHeight="1">
      <c r="A234" s="37"/>
      <c r="B234" s="38"/>
      <c r="C234" s="168" t="s">
        <v>461</v>
      </c>
      <c r="D234" s="168" t="s">
        <v>145</v>
      </c>
      <c r="E234" s="169" t="s">
        <v>462</v>
      </c>
      <c r="F234" s="170" t="s">
        <v>463</v>
      </c>
      <c r="G234" s="171" t="s">
        <v>254</v>
      </c>
      <c r="H234" s="172">
        <v>3.7050000000000001</v>
      </c>
      <c r="I234" s="173"/>
      <c r="J234" s="174">
        <f>ROUND(I234*H234,2)</f>
        <v>0</v>
      </c>
      <c r="K234" s="170" t="s">
        <v>157</v>
      </c>
      <c r="L234" s="42"/>
      <c r="M234" s="175" t="s">
        <v>19</v>
      </c>
      <c r="N234" s="176" t="s">
        <v>40</v>
      </c>
      <c r="O234" s="67"/>
      <c r="P234" s="177">
        <f>O234*H234</f>
        <v>0</v>
      </c>
      <c r="Q234" s="177">
        <v>0.22136</v>
      </c>
      <c r="R234" s="177">
        <f>Q234*H234</f>
        <v>0.82013880000000006</v>
      </c>
      <c r="S234" s="177">
        <v>0</v>
      </c>
      <c r="T234" s="178">
        <f>S234*H234</f>
        <v>0</v>
      </c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R234" s="179" t="s">
        <v>165</v>
      </c>
      <c r="AT234" s="179" t="s">
        <v>145</v>
      </c>
      <c r="AU234" s="179" t="s">
        <v>79</v>
      </c>
      <c r="AY234" s="20" t="s">
        <v>144</v>
      </c>
      <c r="BE234" s="180">
        <f>IF(N234="základní",J234,0)</f>
        <v>0</v>
      </c>
      <c r="BF234" s="180">
        <f>IF(N234="snížená",J234,0)</f>
        <v>0</v>
      </c>
      <c r="BG234" s="180">
        <f>IF(N234="zákl. přenesená",J234,0)</f>
        <v>0</v>
      </c>
      <c r="BH234" s="180">
        <f>IF(N234="sníž. přenesená",J234,0)</f>
        <v>0</v>
      </c>
      <c r="BI234" s="180">
        <f>IF(N234="nulová",J234,0)</f>
        <v>0</v>
      </c>
      <c r="BJ234" s="20" t="s">
        <v>77</v>
      </c>
      <c r="BK234" s="180">
        <f>ROUND(I234*H234,2)</f>
        <v>0</v>
      </c>
      <c r="BL234" s="20" t="s">
        <v>165</v>
      </c>
      <c r="BM234" s="179" t="s">
        <v>464</v>
      </c>
    </row>
    <row r="235" spans="1:65" s="2" customFormat="1" ht="19.5">
      <c r="A235" s="37"/>
      <c r="B235" s="38"/>
      <c r="C235" s="39"/>
      <c r="D235" s="181" t="s">
        <v>152</v>
      </c>
      <c r="E235" s="39"/>
      <c r="F235" s="182" t="s">
        <v>463</v>
      </c>
      <c r="G235" s="39"/>
      <c r="H235" s="39"/>
      <c r="I235" s="183"/>
      <c r="J235" s="39"/>
      <c r="K235" s="39"/>
      <c r="L235" s="42"/>
      <c r="M235" s="184"/>
      <c r="N235" s="185"/>
      <c r="O235" s="67"/>
      <c r="P235" s="67"/>
      <c r="Q235" s="67"/>
      <c r="R235" s="67"/>
      <c r="S235" s="67"/>
      <c r="T235" s="68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T235" s="20" t="s">
        <v>152</v>
      </c>
      <c r="AU235" s="20" t="s">
        <v>79</v>
      </c>
    </row>
    <row r="236" spans="1:65" s="2" customFormat="1" ht="11.25">
      <c r="A236" s="37"/>
      <c r="B236" s="38"/>
      <c r="C236" s="39"/>
      <c r="D236" s="186" t="s">
        <v>153</v>
      </c>
      <c r="E236" s="39"/>
      <c r="F236" s="187" t="s">
        <v>465</v>
      </c>
      <c r="G236" s="39"/>
      <c r="H236" s="39"/>
      <c r="I236" s="183"/>
      <c r="J236" s="39"/>
      <c r="K236" s="39"/>
      <c r="L236" s="42"/>
      <c r="M236" s="184"/>
      <c r="N236" s="185"/>
      <c r="O236" s="67"/>
      <c r="P236" s="67"/>
      <c r="Q236" s="67"/>
      <c r="R236" s="67"/>
      <c r="S236" s="67"/>
      <c r="T236" s="68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T236" s="20" t="s">
        <v>153</v>
      </c>
      <c r="AU236" s="20" t="s">
        <v>79</v>
      </c>
    </row>
    <row r="237" spans="1:65" s="14" customFormat="1" ht="11.25">
      <c r="B237" s="210"/>
      <c r="C237" s="211"/>
      <c r="D237" s="181" t="s">
        <v>226</v>
      </c>
      <c r="E237" s="212" t="s">
        <v>19</v>
      </c>
      <c r="F237" s="213" t="s">
        <v>466</v>
      </c>
      <c r="G237" s="211"/>
      <c r="H237" s="214">
        <v>3.7050000000000001</v>
      </c>
      <c r="I237" s="215"/>
      <c r="J237" s="211"/>
      <c r="K237" s="211"/>
      <c r="L237" s="216"/>
      <c r="M237" s="217"/>
      <c r="N237" s="218"/>
      <c r="O237" s="218"/>
      <c r="P237" s="218"/>
      <c r="Q237" s="218"/>
      <c r="R237" s="218"/>
      <c r="S237" s="218"/>
      <c r="T237" s="219"/>
      <c r="AT237" s="220" t="s">
        <v>226</v>
      </c>
      <c r="AU237" s="220" t="s">
        <v>79</v>
      </c>
      <c r="AV237" s="14" t="s">
        <v>79</v>
      </c>
      <c r="AW237" s="14" t="s">
        <v>31</v>
      </c>
      <c r="AX237" s="14" t="s">
        <v>77</v>
      </c>
      <c r="AY237" s="220" t="s">
        <v>144</v>
      </c>
    </row>
    <row r="238" spans="1:65" s="2" customFormat="1" ht="49.15" customHeight="1">
      <c r="A238" s="37"/>
      <c r="B238" s="38"/>
      <c r="C238" s="168" t="s">
        <v>467</v>
      </c>
      <c r="D238" s="168" t="s">
        <v>145</v>
      </c>
      <c r="E238" s="169" t="s">
        <v>468</v>
      </c>
      <c r="F238" s="170" t="s">
        <v>469</v>
      </c>
      <c r="G238" s="171" t="s">
        <v>243</v>
      </c>
      <c r="H238" s="172">
        <v>126.15</v>
      </c>
      <c r="I238" s="173"/>
      <c r="J238" s="174">
        <f>ROUND(I238*H238,2)</f>
        <v>0</v>
      </c>
      <c r="K238" s="170" t="s">
        <v>157</v>
      </c>
      <c r="L238" s="42"/>
      <c r="M238" s="175" t="s">
        <v>19</v>
      </c>
      <c r="N238" s="176" t="s">
        <v>40</v>
      </c>
      <c r="O238" s="67"/>
      <c r="P238" s="177">
        <f>O238*H238</f>
        <v>0</v>
      </c>
      <c r="Q238" s="177">
        <v>0.14041999999999999</v>
      </c>
      <c r="R238" s="177">
        <f>Q238*H238</f>
        <v>17.713982999999999</v>
      </c>
      <c r="S238" s="177">
        <v>0</v>
      </c>
      <c r="T238" s="178">
        <f>S238*H238</f>
        <v>0</v>
      </c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R238" s="179" t="s">
        <v>165</v>
      </c>
      <c r="AT238" s="179" t="s">
        <v>145</v>
      </c>
      <c r="AU238" s="179" t="s">
        <v>79</v>
      </c>
      <c r="AY238" s="20" t="s">
        <v>144</v>
      </c>
      <c r="BE238" s="180">
        <f>IF(N238="základní",J238,0)</f>
        <v>0</v>
      </c>
      <c r="BF238" s="180">
        <f>IF(N238="snížená",J238,0)</f>
        <v>0</v>
      </c>
      <c r="BG238" s="180">
        <f>IF(N238="zákl. přenesená",J238,0)</f>
        <v>0</v>
      </c>
      <c r="BH238" s="180">
        <f>IF(N238="sníž. přenesená",J238,0)</f>
        <v>0</v>
      </c>
      <c r="BI238" s="180">
        <f>IF(N238="nulová",J238,0)</f>
        <v>0</v>
      </c>
      <c r="BJ238" s="20" t="s">
        <v>77</v>
      </c>
      <c r="BK238" s="180">
        <f>ROUND(I238*H238,2)</f>
        <v>0</v>
      </c>
      <c r="BL238" s="20" t="s">
        <v>165</v>
      </c>
      <c r="BM238" s="179" t="s">
        <v>470</v>
      </c>
    </row>
    <row r="239" spans="1:65" s="2" customFormat="1" ht="29.25">
      <c r="A239" s="37"/>
      <c r="B239" s="38"/>
      <c r="C239" s="39"/>
      <c r="D239" s="181" t="s">
        <v>152</v>
      </c>
      <c r="E239" s="39"/>
      <c r="F239" s="182" t="s">
        <v>469</v>
      </c>
      <c r="G239" s="39"/>
      <c r="H239" s="39"/>
      <c r="I239" s="183"/>
      <c r="J239" s="39"/>
      <c r="K239" s="39"/>
      <c r="L239" s="42"/>
      <c r="M239" s="184"/>
      <c r="N239" s="185"/>
      <c r="O239" s="67"/>
      <c r="P239" s="67"/>
      <c r="Q239" s="67"/>
      <c r="R239" s="67"/>
      <c r="S239" s="67"/>
      <c r="T239" s="68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T239" s="20" t="s">
        <v>152</v>
      </c>
      <c r="AU239" s="20" t="s">
        <v>79</v>
      </c>
    </row>
    <row r="240" spans="1:65" s="2" customFormat="1" ht="11.25">
      <c r="A240" s="37"/>
      <c r="B240" s="38"/>
      <c r="C240" s="39"/>
      <c r="D240" s="186" t="s">
        <v>153</v>
      </c>
      <c r="E240" s="39"/>
      <c r="F240" s="187" t="s">
        <v>471</v>
      </c>
      <c r="G240" s="39"/>
      <c r="H240" s="39"/>
      <c r="I240" s="183"/>
      <c r="J240" s="39"/>
      <c r="K240" s="39"/>
      <c r="L240" s="42"/>
      <c r="M240" s="184"/>
      <c r="N240" s="185"/>
      <c r="O240" s="67"/>
      <c r="P240" s="67"/>
      <c r="Q240" s="67"/>
      <c r="R240" s="67"/>
      <c r="S240" s="67"/>
      <c r="T240" s="68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T240" s="20" t="s">
        <v>153</v>
      </c>
      <c r="AU240" s="20" t="s">
        <v>79</v>
      </c>
    </row>
    <row r="241" spans="1:65" s="13" customFormat="1" ht="11.25">
      <c r="B241" s="200"/>
      <c r="C241" s="201"/>
      <c r="D241" s="181" t="s">
        <v>226</v>
      </c>
      <c r="E241" s="202" t="s">
        <v>19</v>
      </c>
      <c r="F241" s="203" t="s">
        <v>472</v>
      </c>
      <c r="G241" s="201"/>
      <c r="H241" s="202" t="s">
        <v>19</v>
      </c>
      <c r="I241" s="204"/>
      <c r="J241" s="201"/>
      <c r="K241" s="201"/>
      <c r="L241" s="205"/>
      <c r="M241" s="206"/>
      <c r="N241" s="207"/>
      <c r="O241" s="207"/>
      <c r="P241" s="207"/>
      <c r="Q241" s="207"/>
      <c r="R241" s="207"/>
      <c r="S241" s="207"/>
      <c r="T241" s="208"/>
      <c r="AT241" s="209" t="s">
        <v>226</v>
      </c>
      <c r="AU241" s="209" t="s">
        <v>79</v>
      </c>
      <c r="AV241" s="13" t="s">
        <v>77</v>
      </c>
      <c r="AW241" s="13" t="s">
        <v>31</v>
      </c>
      <c r="AX241" s="13" t="s">
        <v>69</v>
      </c>
      <c r="AY241" s="209" t="s">
        <v>144</v>
      </c>
    </row>
    <row r="242" spans="1:65" s="14" customFormat="1" ht="11.25">
      <c r="B242" s="210"/>
      <c r="C242" s="211"/>
      <c r="D242" s="181" t="s">
        <v>226</v>
      </c>
      <c r="E242" s="212" t="s">
        <v>19</v>
      </c>
      <c r="F242" s="213" t="s">
        <v>473</v>
      </c>
      <c r="G242" s="211"/>
      <c r="H242" s="214">
        <v>126.15</v>
      </c>
      <c r="I242" s="215"/>
      <c r="J242" s="211"/>
      <c r="K242" s="211"/>
      <c r="L242" s="216"/>
      <c r="M242" s="217"/>
      <c r="N242" s="218"/>
      <c r="O242" s="218"/>
      <c r="P242" s="218"/>
      <c r="Q242" s="218"/>
      <c r="R242" s="218"/>
      <c r="S242" s="218"/>
      <c r="T242" s="219"/>
      <c r="AT242" s="220" t="s">
        <v>226</v>
      </c>
      <c r="AU242" s="220" t="s">
        <v>79</v>
      </c>
      <c r="AV242" s="14" t="s">
        <v>79</v>
      </c>
      <c r="AW242" s="14" t="s">
        <v>31</v>
      </c>
      <c r="AX242" s="14" t="s">
        <v>77</v>
      </c>
      <c r="AY242" s="220" t="s">
        <v>144</v>
      </c>
    </row>
    <row r="243" spans="1:65" s="2" customFormat="1" ht="21.75" customHeight="1">
      <c r="A243" s="37"/>
      <c r="B243" s="38"/>
      <c r="C243" s="246" t="s">
        <v>474</v>
      </c>
      <c r="D243" s="246" t="s">
        <v>381</v>
      </c>
      <c r="E243" s="247" t="s">
        <v>475</v>
      </c>
      <c r="F243" s="248" t="s">
        <v>476</v>
      </c>
      <c r="G243" s="249" t="s">
        <v>243</v>
      </c>
      <c r="H243" s="250">
        <v>132.458</v>
      </c>
      <c r="I243" s="251"/>
      <c r="J243" s="252">
        <f>ROUND(I243*H243,2)</f>
        <v>0</v>
      </c>
      <c r="K243" s="248" t="s">
        <v>157</v>
      </c>
      <c r="L243" s="253"/>
      <c r="M243" s="254" t="s">
        <v>19</v>
      </c>
      <c r="N243" s="255" t="s">
        <v>40</v>
      </c>
      <c r="O243" s="67"/>
      <c r="P243" s="177">
        <f>O243*H243</f>
        <v>0</v>
      </c>
      <c r="Q243" s="177">
        <v>2.63E-2</v>
      </c>
      <c r="R243" s="177">
        <f>Q243*H243</f>
        <v>3.4836453999999999</v>
      </c>
      <c r="S243" s="177">
        <v>0</v>
      </c>
      <c r="T243" s="178">
        <f>S243*H243</f>
        <v>0</v>
      </c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R243" s="179" t="s">
        <v>184</v>
      </c>
      <c r="AT243" s="179" t="s">
        <v>381</v>
      </c>
      <c r="AU243" s="179" t="s">
        <v>79</v>
      </c>
      <c r="AY243" s="20" t="s">
        <v>144</v>
      </c>
      <c r="BE243" s="180">
        <f>IF(N243="základní",J243,0)</f>
        <v>0</v>
      </c>
      <c r="BF243" s="180">
        <f>IF(N243="snížená",J243,0)</f>
        <v>0</v>
      </c>
      <c r="BG243" s="180">
        <f>IF(N243="zákl. přenesená",J243,0)</f>
        <v>0</v>
      </c>
      <c r="BH243" s="180">
        <f>IF(N243="sníž. přenesená",J243,0)</f>
        <v>0</v>
      </c>
      <c r="BI243" s="180">
        <f>IF(N243="nulová",J243,0)</f>
        <v>0</v>
      </c>
      <c r="BJ243" s="20" t="s">
        <v>77</v>
      </c>
      <c r="BK243" s="180">
        <f>ROUND(I243*H243,2)</f>
        <v>0</v>
      </c>
      <c r="BL243" s="20" t="s">
        <v>165</v>
      </c>
      <c r="BM243" s="179" t="s">
        <v>477</v>
      </c>
    </row>
    <row r="244" spans="1:65" s="2" customFormat="1" ht="11.25">
      <c r="A244" s="37"/>
      <c r="B244" s="38"/>
      <c r="C244" s="39"/>
      <c r="D244" s="181" t="s">
        <v>152</v>
      </c>
      <c r="E244" s="39"/>
      <c r="F244" s="182" t="s">
        <v>476</v>
      </c>
      <c r="G244" s="39"/>
      <c r="H244" s="39"/>
      <c r="I244" s="183"/>
      <c r="J244" s="39"/>
      <c r="K244" s="39"/>
      <c r="L244" s="42"/>
      <c r="M244" s="184"/>
      <c r="N244" s="185"/>
      <c r="O244" s="67"/>
      <c r="P244" s="67"/>
      <c r="Q244" s="67"/>
      <c r="R244" s="67"/>
      <c r="S244" s="67"/>
      <c r="T244" s="68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T244" s="20" t="s">
        <v>152</v>
      </c>
      <c r="AU244" s="20" t="s">
        <v>79</v>
      </c>
    </row>
    <row r="245" spans="1:65" s="13" customFormat="1" ht="11.25">
      <c r="B245" s="200"/>
      <c r="C245" s="201"/>
      <c r="D245" s="181" t="s">
        <v>226</v>
      </c>
      <c r="E245" s="202" t="s">
        <v>19</v>
      </c>
      <c r="F245" s="203" t="s">
        <v>472</v>
      </c>
      <c r="G245" s="201"/>
      <c r="H245" s="202" t="s">
        <v>19</v>
      </c>
      <c r="I245" s="204"/>
      <c r="J245" s="201"/>
      <c r="K245" s="201"/>
      <c r="L245" s="205"/>
      <c r="M245" s="206"/>
      <c r="N245" s="207"/>
      <c r="O245" s="207"/>
      <c r="P245" s="207"/>
      <c r="Q245" s="207"/>
      <c r="R245" s="207"/>
      <c r="S245" s="207"/>
      <c r="T245" s="208"/>
      <c r="AT245" s="209" t="s">
        <v>226</v>
      </c>
      <c r="AU245" s="209" t="s">
        <v>79</v>
      </c>
      <c r="AV245" s="13" t="s">
        <v>77</v>
      </c>
      <c r="AW245" s="13" t="s">
        <v>31</v>
      </c>
      <c r="AX245" s="13" t="s">
        <v>69</v>
      </c>
      <c r="AY245" s="209" t="s">
        <v>144</v>
      </c>
    </row>
    <row r="246" spans="1:65" s="14" customFormat="1" ht="11.25">
      <c r="B246" s="210"/>
      <c r="C246" s="211"/>
      <c r="D246" s="181" t="s">
        <v>226</v>
      </c>
      <c r="E246" s="212" t="s">
        <v>19</v>
      </c>
      <c r="F246" s="213" t="s">
        <v>478</v>
      </c>
      <c r="G246" s="211"/>
      <c r="H246" s="214">
        <v>132.458</v>
      </c>
      <c r="I246" s="215"/>
      <c r="J246" s="211"/>
      <c r="K246" s="211"/>
      <c r="L246" s="216"/>
      <c r="M246" s="217"/>
      <c r="N246" s="218"/>
      <c r="O246" s="218"/>
      <c r="P246" s="218"/>
      <c r="Q246" s="218"/>
      <c r="R246" s="218"/>
      <c r="S246" s="218"/>
      <c r="T246" s="219"/>
      <c r="AT246" s="220" t="s">
        <v>226</v>
      </c>
      <c r="AU246" s="220" t="s">
        <v>79</v>
      </c>
      <c r="AV246" s="14" t="s">
        <v>79</v>
      </c>
      <c r="AW246" s="14" t="s">
        <v>31</v>
      </c>
      <c r="AX246" s="14" t="s">
        <v>77</v>
      </c>
      <c r="AY246" s="220" t="s">
        <v>144</v>
      </c>
    </row>
    <row r="247" spans="1:65" s="2" customFormat="1" ht="24.2" customHeight="1">
      <c r="A247" s="37"/>
      <c r="B247" s="38"/>
      <c r="C247" s="168" t="s">
        <v>479</v>
      </c>
      <c r="D247" s="168" t="s">
        <v>145</v>
      </c>
      <c r="E247" s="169" t="s">
        <v>480</v>
      </c>
      <c r="F247" s="170" t="s">
        <v>481</v>
      </c>
      <c r="G247" s="171" t="s">
        <v>243</v>
      </c>
      <c r="H247" s="172">
        <v>12.04</v>
      </c>
      <c r="I247" s="173"/>
      <c r="J247" s="174">
        <f>ROUND(I247*H247,2)</f>
        <v>0</v>
      </c>
      <c r="K247" s="170" t="s">
        <v>157</v>
      </c>
      <c r="L247" s="42"/>
      <c r="M247" s="175" t="s">
        <v>19</v>
      </c>
      <c r="N247" s="176" t="s">
        <v>40</v>
      </c>
      <c r="O247" s="67"/>
      <c r="P247" s="177">
        <f>O247*H247</f>
        <v>0</v>
      </c>
      <c r="Q247" s="177">
        <v>0.29221000000000003</v>
      </c>
      <c r="R247" s="177">
        <f>Q247*H247</f>
        <v>3.5182084000000002</v>
      </c>
      <c r="S247" s="177">
        <v>0</v>
      </c>
      <c r="T247" s="178">
        <f>S247*H247</f>
        <v>0</v>
      </c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R247" s="179" t="s">
        <v>165</v>
      </c>
      <c r="AT247" s="179" t="s">
        <v>145</v>
      </c>
      <c r="AU247" s="179" t="s">
        <v>79</v>
      </c>
      <c r="AY247" s="20" t="s">
        <v>144</v>
      </c>
      <c r="BE247" s="180">
        <f>IF(N247="základní",J247,0)</f>
        <v>0</v>
      </c>
      <c r="BF247" s="180">
        <f>IF(N247="snížená",J247,0)</f>
        <v>0</v>
      </c>
      <c r="BG247" s="180">
        <f>IF(N247="zákl. přenesená",J247,0)</f>
        <v>0</v>
      </c>
      <c r="BH247" s="180">
        <f>IF(N247="sníž. přenesená",J247,0)</f>
        <v>0</v>
      </c>
      <c r="BI247" s="180">
        <f>IF(N247="nulová",J247,0)</f>
        <v>0</v>
      </c>
      <c r="BJ247" s="20" t="s">
        <v>77</v>
      </c>
      <c r="BK247" s="180">
        <f>ROUND(I247*H247,2)</f>
        <v>0</v>
      </c>
      <c r="BL247" s="20" t="s">
        <v>165</v>
      </c>
      <c r="BM247" s="179" t="s">
        <v>482</v>
      </c>
    </row>
    <row r="248" spans="1:65" s="2" customFormat="1" ht="19.5">
      <c r="A248" s="37"/>
      <c r="B248" s="38"/>
      <c r="C248" s="39"/>
      <c r="D248" s="181" t="s">
        <v>152</v>
      </c>
      <c r="E248" s="39"/>
      <c r="F248" s="182" t="s">
        <v>481</v>
      </c>
      <c r="G248" s="39"/>
      <c r="H248" s="39"/>
      <c r="I248" s="183"/>
      <c r="J248" s="39"/>
      <c r="K248" s="39"/>
      <c r="L248" s="42"/>
      <c r="M248" s="184"/>
      <c r="N248" s="185"/>
      <c r="O248" s="67"/>
      <c r="P248" s="67"/>
      <c r="Q248" s="67"/>
      <c r="R248" s="67"/>
      <c r="S248" s="67"/>
      <c r="T248" s="68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T248" s="20" t="s">
        <v>152</v>
      </c>
      <c r="AU248" s="20" t="s">
        <v>79</v>
      </c>
    </row>
    <row r="249" spans="1:65" s="2" customFormat="1" ht="11.25">
      <c r="A249" s="37"/>
      <c r="B249" s="38"/>
      <c r="C249" s="39"/>
      <c r="D249" s="186" t="s">
        <v>153</v>
      </c>
      <c r="E249" s="39"/>
      <c r="F249" s="187" t="s">
        <v>483</v>
      </c>
      <c r="G249" s="39"/>
      <c r="H249" s="39"/>
      <c r="I249" s="183"/>
      <c r="J249" s="39"/>
      <c r="K249" s="39"/>
      <c r="L249" s="42"/>
      <c r="M249" s="184"/>
      <c r="N249" s="185"/>
      <c r="O249" s="67"/>
      <c r="P249" s="67"/>
      <c r="Q249" s="67"/>
      <c r="R249" s="67"/>
      <c r="S249" s="67"/>
      <c r="T249" s="68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T249" s="20" t="s">
        <v>153</v>
      </c>
      <c r="AU249" s="20" t="s">
        <v>79</v>
      </c>
    </row>
    <row r="250" spans="1:65" s="14" customFormat="1" ht="11.25">
      <c r="B250" s="210"/>
      <c r="C250" s="211"/>
      <c r="D250" s="181" t="s">
        <v>226</v>
      </c>
      <c r="E250" s="212" t="s">
        <v>19</v>
      </c>
      <c r="F250" s="213" t="s">
        <v>484</v>
      </c>
      <c r="G250" s="211"/>
      <c r="H250" s="214">
        <v>12.04</v>
      </c>
      <c r="I250" s="215"/>
      <c r="J250" s="211"/>
      <c r="K250" s="211"/>
      <c r="L250" s="216"/>
      <c r="M250" s="217"/>
      <c r="N250" s="218"/>
      <c r="O250" s="218"/>
      <c r="P250" s="218"/>
      <c r="Q250" s="218"/>
      <c r="R250" s="218"/>
      <c r="S250" s="218"/>
      <c r="T250" s="219"/>
      <c r="AT250" s="220" t="s">
        <v>226</v>
      </c>
      <c r="AU250" s="220" t="s">
        <v>79</v>
      </c>
      <c r="AV250" s="14" t="s">
        <v>79</v>
      </c>
      <c r="AW250" s="14" t="s">
        <v>31</v>
      </c>
      <c r="AX250" s="14" t="s">
        <v>77</v>
      </c>
      <c r="AY250" s="220" t="s">
        <v>144</v>
      </c>
    </row>
    <row r="251" spans="1:65" s="2" customFormat="1" ht="21.75" customHeight="1">
      <c r="A251" s="37"/>
      <c r="B251" s="38"/>
      <c r="C251" s="246" t="s">
        <v>485</v>
      </c>
      <c r="D251" s="246" t="s">
        <v>381</v>
      </c>
      <c r="E251" s="247" t="s">
        <v>486</v>
      </c>
      <c r="F251" s="248" t="s">
        <v>487</v>
      </c>
      <c r="G251" s="249" t="s">
        <v>243</v>
      </c>
      <c r="H251" s="250">
        <v>12.04</v>
      </c>
      <c r="I251" s="251"/>
      <c r="J251" s="252">
        <f>ROUND(I251*H251,2)</f>
        <v>0</v>
      </c>
      <c r="K251" s="248" t="s">
        <v>19</v>
      </c>
      <c r="L251" s="253"/>
      <c r="M251" s="254" t="s">
        <v>19</v>
      </c>
      <c r="N251" s="255" t="s">
        <v>40</v>
      </c>
      <c r="O251" s="67"/>
      <c r="P251" s="177">
        <f>O251*H251</f>
        <v>0</v>
      </c>
      <c r="Q251" s="177">
        <v>3.3000000000000002E-2</v>
      </c>
      <c r="R251" s="177">
        <f>Q251*H251</f>
        <v>0.39732000000000001</v>
      </c>
      <c r="S251" s="177">
        <v>0</v>
      </c>
      <c r="T251" s="178">
        <f>S251*H251</f>
        <v>0</v>
      </c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R251" s="179" t="s">
        <v>184</v>
      </c>
      <c r="AT251" s="179" t="s">
        <v>381</v>
      </c>
      <c r="AU251" s="179" t="s">
        <v>79</v>
      </c>
      <c r="AY251" s="20" t="s">
        <v>144</v>
      </c>
      <c r="BE251" s="180">
        <f>IF(N251="základní",J251,0)</f>
        <v>0</v>
      </c>
      <c r="BF251" s="180">
        <f>IF(N251="snížená",J251,0)</f>
        <v>0</v>
      </c>
      <c r="BG251" s="180">
        <f>IF(N251="zákl. přenesená",J251,0)</f>
        <v>0</v>
      </c>
      <c r="BH251" s="180">
        <f>IF(N251="sníž. přenesená",J251,0)</f>
        <v>0</v>
      </c>
      <c r="BI251" s="180">
        <f>IF(N251="nulová",J251,0)</f>
        <v>0</v>
      </c>
      <c r="BJ251" s="20" t="s">
        <v>77</v>
      </c>
      <c r="BK251" s="180">
        <f>ROUND(I251*H251,2)</f>
        <v>0</v>
      </c>
      <c r="BL251" s="20" t="s">
        <v>165</v>
      </c>
      <c r="BM251" s="179" t="s">
        <v>488</v>
      </c>
    </row>
    <row r="252" spans="1:65" s="2" customFormat="1" ht="11.25">
      <c r="A252" s="37"/>
      <c r="B252" s="38"/>
      <c r="C252" s="39"/>
      <c r="D252" s="181" t="s">
        <v>152</v>
      </c>
      <c r="E252" s="39"/>
      <c r="F252" s="182" t="s">
        <v>487</v>
      </c>
      <c r="G252" s="39"/>
      <c r="H252" s="39"/>
      <c r="I252" s="183"/>
      <c r="J252" s="39"/>
      <c r="K252" s="39"/>
      <c r="L252" s="42"/>
      <c r="M252" s="184"/>
      <c r="N252" s="185"/>
      <c r="O252" s="67"/>
      <c r="P252" s="67"/>
      <c r="Q252" s="67"/>
      <c r="R252" s="67"/>
      <c r="S252" s="67"/>
      <c r="T252" s="68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T252" s="20" t="s">
        <v>152</v>
      </c>
      <c r="AU252" s="20" t="s">
        <v>79</v>
      </c>
    </row>
    <row r="253" spans="1:65" s="2" customFormat="1" ht="24.2" customHeight="1">
      <c r="A253" s="37"/>
      <c r="B253" s="38"/>
      <c r="C253" s="168" t="s">
        <v>489</v>
      </c>
      <c r="D253" s="168" t="s">
        <v>145</v>
      </c>
      <c r="E253" s="169" t="s">
        <v>490</v>
      </c>
      <c r="F253" s="170" t="s">
        <v>491</v>
      </c>
      <c r="G253" s="171" t="s">
        <v>492</v>
      </c>
      <c r="H253" s="172">
        <v>4</v>
      </c>
      <c r="I253" s="173"/>
      <c r="J253" s="174">
        <f>ROUND(I253*H253,2)</f>
        <v>0</v>
      </c>
      <c r="K253" s="170" t="s">
        <v>19</v>
      </c>
      <c r="L253" s="42"/>
      <c r="M253" s="175" t="s">
        <v>19</v>
      </c>
      <c r="N253" s="176" t="s">
        <v>40</v>
      </c>
      <c r="O253" s="67"/>
      <c r="P253" s="177">
        <f>O253*H253</f>
        <v>0</v>
      </c>
      <c r="Q253" s="177">
        <v>0</v>
      </c>
      <c r="R253" s="177">
        <f>Q253*H253</f>
        <v>0</v>
      </c>
      <c r="S253" s="177">
        <v>0</v>
      </c>
      <c r="T253" s="178">
        <f>S253*H253</f>
        <v>0</v>
      </c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R253" s="179" t="s">
        <v>165</v>
      </c>
      <c r="AT253" s="179" t="s">
        <v>145</v>
      </c>
      <c r="AU253" s="179" t="s">
        <v>79</v>
      </c>
      <c r="AY253" s="20" t="s">
        <v>144</v>
      </c>
      <c r="BE253" s="180">
        <f>IF(N253="základní",J253,0)</f>
        <v>0</v>
      </c>
      <c r="BF253" s="180">
        <f>IF(N253="snížená",J253,0)</f>
        <v>0</v>
      </c>
      <c r="BG253" s="180">
        <f>IF(N253="zákl. přenesená",J253,0)</f>
        <v>0</v>
      </c>
      <c r="BH253" s="180">
        <f>IF(N253="sníž. přenesená",J253,0)</f>
        <v>0</v>
      </c>
      <c r="BI253" s="180">
        <f>IF(N253="nulová",J253,0)</f>
        <v>0</v>
      </c>
      <c r="BJ253" s="20" t="s">
        <v>77</v>
      </c>
      <c r="BK253" s="180">
        <f>ROUND(I253*H253,2)</f>
        <v>0</v>
      </c>
      <c r="BL253" s="20" t="s">
        <v>165</v>
      </c>
      <c r="BM253" s="179" t="s">
        <v>493</v>
      </c>
    </row>
    <row r="254" spans="1:65" s="2" customFormat="1" ht="11.25">
      <c r="A254" s="37"/>
      <c r="B254" s="38"/>
      <c r="C254" s="39"/>
      <c r="D254" s="181" t="s">
        <v>152</v>
      </c>
      <c r="E254" s="39"/>
      <c r="F254" s="182" t="s">
        <v>491</v>
      </c>
      <c r="G254" s="39"/>
      <c r="H254" s="39"/>
      <c r="I254" s="183"/>
      <c r="J254" s="39"/>
      <c r="K254" s="39"/>
      <c r="L254" s="42"/>
      <c r="M254" s="184"/>
      <c r="N254" s="185"/>
      <c r="O254" s="67"/>
      <c r="P254" s="67"/>
      <c r="Q254" s="67"/>
      <c r="R254" s="67"/>
      <c r="S254" s="67"/>
      <c r="T254" s="68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T254" s="20" t="s">
        <v>152</v>
      </c>
      <c r="AU254" s="20" t="s">
        <v>79</v>
      </c>
    </row>
    <row r="255" spans="1:65" s="2" customFormat="1" ht="19.5">
      <c r="A255" s="37"/>
      <c r="B255" s="38"/>
      <c r="C255" s="39"/>
      <c r="D255" s="181" t="s">
        <v>494</v>
      </c>
      <c r="E255" s="39"/>
      <c r="F255" s="256" t="s">
        <v>495</v>
      </c>
      <c r="G255" s="39"/>
      <c r="H255" s="39"/>
      <c r="I255" s="183"/>
      <c r="J255" s="39"/>
      <c r="K255" s="39"/>
      <c r="L255" s="42"/>
      <c r="M255" s="184"/>
      <c r="N255" s="185"/>
      <c r="O255" s="67"/>
      <c r="P255" s="67"/>
      <c r="Q255" s="67"/>
      <c r="R255" s="67"/>
      <c r="S255" s="67"/>
      <c r="T255" s="68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T255" s="20" t="s">
        <v>494</v>
      </c>
      <c r="AU255" s="20" t="s">
        <v>79</v>
      </c>
    </row>
    <row r="256" spans="1:65" s="2" customFormat="1" ht="16.5" customHeight="1">
      <c r="A256" s="37"/>
      <c r="B256" s="38"/>
      <c r="C256" s="246" t="s">
        <v>496</v>
      </c>
      <c r="D256" s="246" t="s">
        <v>381</v>
      </c>
      <c r="E256" s="247" t="s">
        <v>497</v>
      </c>
      <c r="F256" s="248" t="s">
        <v>498</v>
      </c>
      <c r="G256" s="249" t="s">
        <v>492</v>
      </c>
      <c r="H256" s="250">
        <v>4</v>
      </c>
      <c r="I256" s="251"/>
      <c r="J256" s="252">
        <f>ROUND(I256*H256,2)</f>
        <v>0</v>
      </c>
      <c r="K256" s="248" t="s">
        <v>19</v>
      </c>
      <c r="L256" s="253"/>
      <c r="M256" s="254" t="s">
        <v>19</v>
      </c>
      <c r="N256" s="255" t="s">
        <v>40</v>
      </c>
      <c r="O256" s="67"/>
      <c r="P256" s="177">
        <f>O256*H256</f>
        <v>0</v>
      </c>
      <c r="Q256" s="177">
        <v>0</v>
      </c>
      <c r="R256" s="177">
        <f>Q256*H256</f>
        <v>0</v>
      </c>
      <c r="S256" s="177">
        <v>0</v>
      </c>
      <c r="T256" s="178">
        <f>S256*H256</f>
        <v>0</v>
      </c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R256" s="179" t="s">
        <v>184</v>
      </c>
      <c r="AT256" s="179" t="s">
        <v>381</v>
      </c>
      <c r="AU256" s="179" t="s">
        <v>79</v>
      </c>
      <c r="AY256" s="20" t="s">
        <v>144</v>
      </c>
      <c r="BE256" s="180">
        <f>IF(N256="základní",J256,0)</f>
        <v>0</v>
      </c>
      <c r="BF256" s="180">
        <f>IF(N256="snížená",J256,0)</f>
        <v>0</v>
      </c>
      <c r="BG256" s="180">
        <f>IF(N256="zákl. přenesená",J256,0)</f>
        <v>0</v>
      </c>
      <c r="BH256" s="180">
        <f>IF(N256="sníž. přenesená",J256,0)</f>
        <v>0</v>
      </c>
      <c r="BI256" s="180">
        <f>IF(N256="nulová",J256,0)</f>
        <v>0</v>
      </c>
      <c r="BJ256" s="20" t="s">
        <v>77</v>
      </c>
      <c r="BK256" s="180">
        <f>ROUND(I256*H256,2)</f>
        <v>0</v>
      </c>
      <c r="BL256" s="20" t="s">
        <v>165</v>
      </c>
      <c r="BM256" s="179" t="s">
        <v>499</v>
      </c>
    </row>
    <row r="257" spans="1:65" s="2" customFormat="1" ht="11.25">
      <c r="A257" s="37"/>
      <c r="B257" s="38"/>
      <c r="C257" s="39"/>
      <c r="D257" s="181" t="s">
        <v>152</v>
      </c>
      <c r="E257" s="39"/>
      <c r="F257" s="182" t="s">
        <v>498</v>
      </c>
      <c r="G257" s="39"/>
      <c r="H257" s="39"/>
      <c r="I257" s="183"/>
      <c r="J257" s="39"/>
      <c r="K257" s="39"/>
      <c r="L257" s="42"/>
      <c r="M257" s="184"/>
      <c r="N257" s="185"/>
      <c r="O257" s="67"/>
      <c r="P257" s="67"/>
      <c r="Q257" s="67"/>
      <c r="R257" s="67"/>
      <c r="S257" s="67"/>
      <c r="T257" s="68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T257" s="20" t="s">
        <v>152</v>
      </c>
      <c r="AU257" s="20" t="s">
        <v>79</v>
      </c>
    </row>
    <row r="258" spans="1:65" s="2" customFormat="1" ht="29.25">
      <c r="A258" s="37"/>
      <c r="B258" s="38"/>
      <c r="C258" s="39"/>
      <c r="D258" s="181" t="s">
        <v>494</v>
      </c>
      <c r="E258" s="39"/>
      <c r="F258" s="256" t="s">
        <v>500</v>
      </c>
      <c r="G258" s="39"/>
      <c r="H258" s="39"/>
      <c r="I258" s="183"/>
      <c r="J258" s="39"/>
      <c r="K258" s="39"/>
      <c r="L258" s="42"/>
      <c r="M258" s="184"/>
      <c r="N258" s="185"/>
      <c r="O258" s="67"/>
      <c r="P258" s="67"/>
      <c r="Q258" s="67"/>
      <c r="R258" s="67"/>
      <c r="S258" s="67"/>
      <c r="T258" s="68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T258" s="20" t="s">
        <v>494</v>
      </c>
      <c r="AU258" s="20" t="s">
        <v>79</v>
      </c>
    </row>
    <row r="259" spans="1:65" s="2" customFormat="1" ht="16.5" customHeight="1">
      <c r="A259" s="37"/>
      <c r="B259" s="38"/>
      <c r="C259" s="168" t="s">
        <v>501</v>
      </c>
      <c r="D259" s="168" t="s">
        <v>145</v>
      </c>
      <c r="E259" s="169" t="s">
        <v>502</v>
      </c>
      <c r="F259" s="170" t="s">
        <v>503</v>
      </c>
      <c r="G259" s="171" t="s">
        <v>148</v>
      </c>
      <c r="H259" s="172">
        <v>1</v>
      </c>
      <c r="I259" s="173"/>
      <c r="J259" s="174">
        <f>ROUND(I259*H259,2)</f>
        <v>0</v>
      </c>
      <c r="K259" s="170" t="s">
        <v>19</v>
      </c>
      <c r="L259" s="42"/>
      <c r="M259" s="175" t="s">
        <v>19</v>
      </c>
      <c r="N259" s="176" t="s">
        <v>40</v>
      </c>
      <c r="O259" s="67"/>
      <c r="P259" s="177">
        <f>O259*H259</f>
        <v>0</v>
      </c>
      <c r="Q259" s="177">
        <v>0</v>
      </c>
      <c r="R259" s="177">
        <f>Q259*H259</f>
        <v>0</v>
      </c>
      <c r="S259" s="177">
        <v>0</v>
      </c>
      <c r="T259" s="178">
        <f>S259*H259</f>
        <v>0</v>
      </c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R259" s="179" t="s">
        <v>165</v>
      </c>
      <c r="AT259" s="179" t="s">
        <v>145</v>
      </c>
      <c r="AU259" s="179" t="s">
        <v>79</v>
      </c>
      <c r="AY259" s="20" t="s">
        <v>144</v>
      </c>
      <c r="BE259" s="180">
        <f>IF(N259="základní",J259,0)</f>
        <v>0</v>
      </c>
      <c r="BF259" s="180">
        <f>IF(N259="snížená",J259,0)</f>
        <v>0</v>
      </c>
      <c r="BG259" s="180">
        <f>IF(N259="zákl. přenesená",J259,0)</f>
        <v>0</v>
      </c>
      <c r="BH259" s="180">
        <f>IF(N259="sníž. přenesená",J259,0)</f>
        <v>0</v>
      </c>
      <c r="BI259" s="180">
        <f>IF(N259="nulová",J259,0)</f>
        <v>0</v>
      </c>
      <c r="BJ259" s="20" t="s">
        <v>77</v>
      </c>
      <c r="BK259" s="180">
        <f>ROUND(I259*H259,2)</f>
        <v>0</v>
      </c>
      <c r="BL259" s="20" t="s">
        <v>165</v>
      </c>
      <c r="BM259" s="179" t="s">
        <v>504</v>
      </c>
    </row>
    <row r="260" spans="1:65" s="2" customFormat="1" ht="11.25">
      <c r="A260" s="37"/>
      <c r="B260" s="38"/>
      <c r="C260" s="39"/>
      <c r="D260" s="181" t="s">
        <v>152</v>
      </c>
      <c r="E260" s="39"/>
      <c r="F260" s="182" t="s">
        <v>503</v>
      </c>
      <c r="G260" s="39"/>
      <c r="H260" s="39"/>
      <c r="I260" s="183"/>
      <c r="J260" s="39"/>
      <c r="K260" s="39"/>
      <c r="L260" s="42"/>
      <c r="M260" s="184"/>
      <c r="N260" s="185"/>
      <c r="O260" s="67"/>
      <c r="P260" s="67"/>
      <c r="Q260" s="67"/>
      <c r="R260" s="67"/>
      <c r="S260" s="67"/>
      <c r="T260" s="68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T260" s="20" t="s">
        <v>152</v>
      </c>
      <c r="AU260" s="20" t="s">
        <v>79</v>
      </c>
    </row>
    <row r="261" spans="1:65" s="2" customFormat="1" ht="19.5">
      <c r="A261" s="37"/>
      <c r="B261" s="38"/>
      <c r="C261" s="39"/>
      <c r="D261" s="181" t="s">
        <v>494</v>
      </c>
      <c r="E261" s="39"/>
      <c r="F261" s="256" t="s">
        <v>505</v>
      </c>
      <c r="G261" s="39"/>
      <c r="H261" s="39"/>
      <c r="I261" s="183"/>
      <c r="J261" s="39"/>
      <c r="K261" s="39"/>
      <c r="L261" s="42"/>
      <c r="M261" s="184"/>
      <c r="N261" s="185"/>
      <c r="O261" s="67"/>
      <c r="P261" s="67"/>
      <c r="Q261" s="67"/>
      <c r="R261" s="67"/>
      <c r="S261" s="67"/>
      <c r="T261" s="68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T261" s="20" t="s">
        <v>494</v>
      </c>
      <c r="AU261" s="20" t="s">
        <v>79</v>
      </c>
    </row>
    <row r="262" spans="1:65" s="2" customFormat="1" ht="16.5" customHeight="1">
      <c r="A262" s="37"/>
      <c r="B262" s="38"/>
      <c r="C262" s="246" t="s">
        <v>506</v>
      </c>
      <c r="D262" s="246" t="s">
        <v>381</v>
      </c>
      <c r="E262" s="247" t="s">
        <v>507</v>
      </c>
      <c r="F262" s="248" t="s">
        <v>508</v>
      </c>
      <c r="G262" s="249" t="s">
        <v>148</v>
      </c>
      <c r="H262" s="250">
        <v>1</v>
      </c>
      <c r="I262" s="251"/>
      <c r="J262" s="252">
        <f>ROUND(I262*H262,2)</f>
        <v>0</v>
      </c>
      <c r="K262" s="248" t="s">
        <v>19</v>
      </c>
      <c r="L262" s="253"/>
      <c r="M262" s="254" t="s">
        <v>19</v>
      </c>
      <c r="N262" s="255" t="s">
        <v>40</v>
      </c>
      <c r="O262" s="67"/>
      <c r="P262" s="177">
        <f>O262*H262</f>
        <v>0</v>
      </c>
      <c r="Q262" s="177">
        <v>0</v>
      </c>
      <c r="R262" s="177">
        <f>Q262*H262</f>
        <v>0</v>
      </c>
      <c r="S262" s="177">
        <v>0</v>
      </c>
      <c r="T262" s="178">
        <f>S262*H262</f>
        <v>0</v>
      </c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R262" s="179" t="s">
        <v>184</v>
      </c>
      <c r="AT262" s="179" t="s">
        <v>381</v>
      </c>
      <c r="AU262" s="179" t="s">
        <v>79</v>
      </c>
      <c r="AY262" s="20" t="s">
        <v>144</v>
      </c>
      <c r="BE262" s="180">
        <f>IF(N262="základní",J262,0)</f>
        <v>0</v>
      </c>
      <c r="BF262" s="180">
        <f>IF(N262="snížená",J262,0)</f>
        <v>0</v>
      </c>
      <c r="BG262" s="180">
        <f>IF(N262="zákl. přenesená",J262,0)</f>
        <v>0</v>
      </c>
      <c r="BH262" s="180">
        <f>IF(N262="sníž. přenesená",J262,0)</f>
        <v>0</v>
      </c>
      <c r="BI262" s="180">
        <f>IF(N262="nulová",J262,0)</f>
        <v>0</v>
      </c>
      <c r="BJ262" s="20" t="s">
        <v>77</v>
      </c>
      <c r="BK262" s="180">
        <f>ROUND(I262*H262,2)</f>
        <v>0</v>
      </c>
      <c r="BL262" s="20" t="s">
        <v>165</v>
      </c>
      <c r="BM262" s="179" t="s">
        <v>509</v>
      </c>
    </row>
    <row r="263" spans="1:65" s="2" customFormat="1" ht="11.25">
      <c r="A263" s="37"/>
      <c r="B263" s="38"/>
      <c r="C263" s="39"/>
      <c r="D263" s="181" t="s">
        <v>152</v>
      </c>
      <c r="E263" s="39"/>
      <c r="F263" s="182" t="s">
        <v>508</v>
      </c>
      <c r="G263" s="39"/>
      <c r="H263" s="39"/>
      <c r="I263" s="183"/>
      <c r="J263" s="39"/>
      <c r="K263" s="39"/>
      <c r="L263" s="42"/>
      <c r="M263" s="184"/>
      <c r="N263" s="185"/>
      <c r="O263" s="67"/>
      <c r="P263" s="67"/>
      <c r="Q263" s="67"/>
      <c r="R263" s="67"/>
      <c r="S263" s="67"/>
      <c r="T263" s="68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T263" s="20" t="s">
        <v>152</v>
      </c>
      <c r="AU263" s="20" t="s">
        <v>79</v>
      </c>
    </row>
    <row r="264" spans="1:65" s="2" customFormat="1" ht="19.5">
      <c r="A264" s="37"/>
      <c r="B264" s="38"/>
      <c r="C264" s="39"/>
      <c r="D264" s="181" t="s">
        <v>494</v>
      </c>
      <c r="E264" s="39"/>
      <c r="F264" s="256" t="s">
        <v>510</v>
      </c>
      <c r="G264" s="39"/>
      <c r="H264" s="39"/>
      <c r="I264" s="183"/>
      <c r="J264" s="39"/>
      <c r="K264" s="39"/>
      <c r="L264" s="42"/>
      <c r="M264" s="184"/>
      <c r="N264" s="185"/>
      <c r="O264" s="67"/>
      <c r="P264" s="67"/>
      <c r="Q264" s="67"/>
      <c r="R264" s="67"/>
      <c r="S264" s="67"/>
      <c r="T264" s="68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T264" s="20" t="s">
        <v>494</v>
      </c>
      <c r="AU264" s="20" t="s">
        <v>79</v>
      </c>
    </row>
    <row r="265" spans="1:65" s="2" customFormat="1" ht="21.75" customHeight="1">
      <c r="A265" s="37"/>
      <c r="B265" s="38"/>
      <c r="C265" s="168" t="s">
        <v>511</v>
      </c>
      <c r="D265" s="168" t="s">
        <v>145</v>
      </c>
      <c r="E265" s="169" t="s">
        <v>512</v>
      </c>
      <c r="F265" s="170" t="s">
        <v>513</v>
      </c>
      <c r="G265" s="171" t="s">
        <v>148</v>
      </c>
      <c r="H265" s="172">
        <v>3</v>
      </c>
      <c r="I265" s="173"/>
      <c r="J265" s="174">
        <f>ROUND(I265*H265,2)</f>
        <v>0</v>
      </c>
      <c r="K265" s="170" t="s">
        <v>19</v>
      </c>
      <c r="L265" s="42"/>
      <c r="M265" s="175" t="s">
        <v>19</v>
      </c>
      <c r="N265" s="176" t="s">
        <v>40</v>
      </c>
      <c r="O265" s="67"/>
      <c r="P265" s="177">
        <f>O265*H265</f>
        <v>0</v>
      </c>
      <c r="Q265" s="177">
        <v>0</v>
      </c>
      <c r="R265" s="177">
        <f>Q265*H265</f>
        <v>0</v>
      </c>
      <c r="S265" s="177">
        <v>0</v>
      </c>
      <c r="T265" s="178">
        <f>S265*H265</f>
        <v>0</v>
      </c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R265" s="179" t="s">
        <v>165</v>
      </c>
      <c r="AT265" s="179" t="s">
        <v>145</v>
      </c>
      <c r="AU265" s="179" t="s">
        <v>79</v>
      </c>
      <c r="AY265" s="20" t="s">
        <v>144</v>
      </c>
      <c r="BE265" s="180">
        <f>IF(N265="základní",J265,0)</f>
        <v>0</v>
      </c>
      <c r="BF265" s="180">
        <f>IF(N265="snížená",J265,0)</f>
        <v>0</v>
      </c>
      <c r="BG265" s="180">
        <f>IF(N265="zákl. přenesená",J265,0)</f>
        <v>0</v>
      </c>
      <c r="BH265" s="180">
        <f>IF(N265="sníž. přenesená",J265,0)</f>
        <v>0</v>
      </c>
      <c r="BI265" s="180">
        <f>IF(N265="nulová",J265,0)</f>
        <v>0</v>
      </c>
      <c r="BJ265" s="20" t="s">
        <v>77</v>
      </c>
      <c r="BK265" s="180">
        <f>ROUND(I265*H265,2)</f>
        <v>0</v>
      </c>
      <c r="BL265" s="20" t="s">
        <v>165</v>
      </c>
      <c r="BM265" s="179" t="s">
        <v>514</v>
      </c>
    </row>
    <row r="266" spans="1:65" s="2" customFormat="1" ht="11.25">
      <c r="A266" s="37"/>
      <c r="B266" s="38"/>
      <c r="C266" s="39"/>
      <c r="D266" s="181" t="s">
        <v>152</v>
      </c>
      <c r="E266" s="39"/>
      <c r="F266" s="182" t="s">
        <v>513</v>
      </c>
      <c r="G266" s="39"/>
      <c r="H266" s="39"/>
      <c r="I266" s="183"/>
      <c r="J266" s="39"/>
      <c r="K266" s="39"/>
      <c r="L266" s="42"/>
      <c r="M266" s="184"/>
      <c r="N266" s="185"/>
      <c r="O266" s="67"/>
      <c r="P266" s="67"/>
      <c r="Q266" s="67"/>
      <c r="R266" s="67"/>
      <c r="S266" s="67"/>
      <c r="T266" s="68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T266" s="20" t="s">
        <v>152</v>
      </c>
      <c r="AU266" s="20" t="s">
        <v>79</v>
      </c>
    </row>
    <row r="267" spans="1:65" s="2" customFormat="1" ht="19.5">
      <c r="A267" s="37"/>
      <c r="B267" s="38"/>
      <c r="C267" s="39"/>
      <c r="D267" s="181" t="s">
        <v>494</v>
      </c>
      <c r="E267" s="39"/>
      <c r="F267" s="256" t="s">
        <v>505</v>
      </c>
      <c r="G267" s="39"/>
      <c r="H267" s="39"/>
      <c r="I267" s="183"/>
      <c r="J267" s="39"/>
      <c r="K267" s="39"/>
      <c r="L267" s="42"/>
      <c r="M267" s="184"/>
      <c r="N267" s="185"/>
      <c r="O267" s="67"/>
      <c r="P267" s="67"/>
      <c r="Q267" s="67"/>
      <c r="R267" s="67"/>
      <c r="S267" s="67"/>
      <c r="T267" s="68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T267" s="20" t="s">
        <v>494</v>
      </c>
      <c r="AU267" s="20" t="s">
        <v>79</v>
      </c>
    </row>
    <row r="268" spans="1:65" s="2" customFormat="1" ht="16.5" customHeight="1">
      <c r="A268" s="37"/>
      <c r="B268" s="38"/>
      <c r="C268" s="246" t="s">
        <v>258</v>
      </c>
      <c r="D268" s="246" t="s">
        <v>381</v>
      </c>
      <c r="E268" s="247" t="s">
        <v>515</v>
      </c>
      <c r="F268" s="248" t="s">
        <v>516</v>
      </c>
      <c r="G268" s="249" t="s">
        <v>148</v>
      </c>
      <c r="H268" s="250">
        <v>3</v>
      </c>
      <c r="I268" s="251"/>
      <c r="J268" s="252">
        <f>ROUND(I268*H268,2)</f>
        <v>0</v>
      </c>
      <c r="K268" s="248" t="s">
        <v>19</v>
      </c>
      <c r="L268" s="253"/>
      <c r="M268" s="254" t="s">
        <v>19</v>
      </c>
      <c r="N268" s="255" t="s">
        <v>40</v>
      </c>
      <c r="O268" s="67"/>
      <c r="P268" s="177">
        <f>O268*H268</f>
        <v>0</v>
      </c>
      <c r="Q268" s="177">
        <v>0</v>
      </c>
      <c r="R268" s="177">
        <f>Q268*H268</f>
        <v>0</v>
      </c>
      <c r="S268" s="177">
        <v>0</v>
      </c>
      <c r="T268" s="178">
        <f>S268*H268</f>
        <v>0</v>
      </c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R268" s="179" t="s">
        <v>184</v>
      </c>
      <c r="AT268" s="179" t="s">
        <v>381</v>
      </c>
      <c r="AU268" s="179" t="s">
        <v>79</v>
      </c>
      <c r="AY268" s="20" t="s">
        <v>144</v>
      </c>
      <c r="BE268" s="180">
        <f>IF(N268="základní",J268,0)</f>
        <v>0</v>
      </c>
      <c r="BF268" s="180">
        <f>IF(N268="snížená",J268,0)</f>
        <v>0</v>
      </c>
      <c r="BG268" s="180">
        <f>IF(N268="zákl. přenesená",J268,0)</f>
        <v>0</v>
      </c>
      <c r="BH268" s="180">
        <f>IF(N268="sníž. přenesená",J268,0)</f>
        <v>0</v>
      </c>
      <c r="BI268" s="180">
        <f>IF(N268="nulová",J268,0)</f>
        <v>0</v>
      </c>
      <c r="BJ268" s="20" t="s">
        <v>77</v>
      </c>
      <c r="BK268" s="180">
        <f>ROUND(I268*H268,2)</f>
        <v>0</v>
      </c>
      <c r="BL268" s="20" t="s">
        <v>165</v>
      </c>
      <c r="BM268" s="179" t="s">
        <v>517</v>
      </c>
    </row>
    <row r="269" spans="1:65" s="2" customFormat="1" ht="11.25">
      <c r="A269" s="37"/>
      <c r="B269" s="38"/>
      <c r="C269" s="39"/>
      <c r="D269" s="181" t="s">
        <v>152</v>
      </c>
      <c r="E269" s="39"/>
      <c r="F269" s="182" t="s">
        <v>516</v>
      </c>
      <c r="G269" s="39"/>
      <c r="H269" s="39"/>
      <c r="I269" s="183"/>
      <c r="J269" s="39"/>
      <c r="K269" s="39"/>
      <c r="L269" s="42"/>
      <c r="M269" s="184"/>
      <c r="N269" s="185"/>
      <c r="O269" s="67"/>
      <c r="P269" s="67"/>
      <c r="Q269" s="67"/>
      <c r="R269" s="67"/>
      <c r="S269" s="67"/>
      <c r="T269" s="68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T269" s="20" t="s">
        <v>152</v>
      </c>
      <c r="AU269" s="20" t="s">
        <v>79</v>
      </c>
    </row>
    <row r="270" spans="1:65" s="2" customFormat="1" ht="19.5">
      <c r="A270" s="37"/>
      <c r="B270" s="38"/>
      <c r="C270" s="39"/>
      <c r="D270" s="181" t="s">
        <v>494</v>
      </c>
      <c r="E270" s="39"/>
      <c r="F270" s="256" t="s">
        <v>518</v>
      </c>
      <c r="G270" s="39"/>
      <c r="H270" s="39"/>
      <c r="I270" s="183"/>
      <c r="J270" s="39"/>
      <c r="K270" s="39"/>
      <c r="L270" s="42"/>
      <c r="M270" s="184"/>
      <c r="N270" s="185"/>
      <c r="O270" s="67"/>
      <c r="P270" s="67"/>
      <c r="Q270" s="67"/>
      <c r="R270" s="67"/>
      <c r="S270" s="67"/>
      <c r="T270" s="68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T270" s="20" t="s">
        <v>494</v>
      </c>
      <c r="AU270" s="20" t="s">
        <v>79</v>
      </c>
    </row>
    <row r="271" spans="1:65" s="2" customFormat="1" ht="24.2" customHeight="1">
      <c r="A271" s="37"/>
      <c r="B271" s="38"/>
      <c r="C271" s="168" t="s">
        <v>519</v>
      </c>
      <c r="D271" s="168" t="s">
        <v>145</v>
      </c>
      <c r="E271" s="169" t="s">
        <v>520</v>
      </c>
      <c r="F271" s="170" t="s">
        <v>521</v>
      </c>
      <c r="G271" s="171" t="s">
        <v>148</v>
      </c>
      <c r="H271" s="172">
        <v>2</v>
      </c>
      <c r="I271" s="173"/>
      <c r="J271" s="174">
        <f>ROUND(I271*H271,2)</f>
        <v>0</v>
      </c>
      <c r="K271" s="170" t="s">
        <v>19</v>
      </c>
      <c r="L271" s="42"/>
      <c r="M271" s="175" t="s">
        <v>19</v>
      </c>
      <c r="N271" s="176" t="s">
        <v>40</v>
      </c>
      <c r="O271" s="67"/>
      <c r="P271" s="177">
        <f>O271*H271</f>
        <v>0</v>
      </c>
      <c r="Q271" s="177">
        <v>0</v>
      </c>
      <c r="R271" s="177">
        <f>Q271*H271</f>
        <v>0</v>
      </c>
      <c r="S271" s="177">
        <v>0</v>
      </c>
      <c r="T271" s="178">
        <f>S271*H271</f>
        <v>0</v>
      </c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R271" s="179" t="s">
        <v>165</v>
      </c>
      <c r="AT271" s="179" t="s">
        <v>145</v>
      </c>
      <c r="AU271" s="179" t="s">
        <v>79</v>
      </c>
      <c r="AY271" s="20" t="s">
        <v>144</v>
      </c>
      <c r="BE271" s="180">
        <f>IF(N271="základní",J271,0)</f>
        <v>0</v>
      </c>
      <c r="BF271" s="180">
        <f>IF(N271="snížená",J271,0)</f>
        <v>0</v>
      </c>
      <c r="BG271" s="180">
        <f>IF(N271="zákl. přenesená",J271,0)</f>
        <v>0</v>
      </c>
      <c r="BH271" s="180">
        <f>IF(N271="sníž. přenesená",J271,0)</f>
        <v>0</v>
      </c>
      <c r="BI271" s="180">
        <f>IF(N271="nulová",J271,0)</f>
        <v>0</v>
      </c>
      <c r="BJ271" s="20" t="s">
        <v>77</v>
      </c>
      <c r="BK271" s="180">
        <f>ROUND(I271*H271,2)</f>
        <v>0</v>
      </c>
      <c r="BL271" s="20" t="s">
        <v>165</v>
      </c>
      <c r="BM271" s="179" t="s">
        <v>522</v>
      </c>
    </row>
    <row r="272" spans="1:65" s="2" customFormat="1" ht="11.25">
      <c r="A272" s="37"/>
      <c r="B272" s="38"/>
      <c r="C272" s="39"/>
      <c r="D272" s="181" t="s">
        <v>152</v>
      </c>
      <c r="E272" s="39"/>
      <c r="F272" s="182" t="s">
        <v>521</v>
      </c>
      <c r="G272" s="39"/>
      <c r="H272" s="39"/>
      <c r="I272" s="183"/>
      <c r="J272" s="39"/>
      <c r="K272" s="39"/>
      <c r="L272" s="42"/>
      <c r="M272" s="184"/>
      <c r="N272" s="185"/>
      <c r="O272" s="67"/>
      <c r="P272" s="67"/>
      <c r="Q272" s="67"/>
      <c r="R272" s="67"/>
      <c r="S272" s="67"/>
      <c r="T272" s="68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T272" s="20" t="s">
        <v>152</v>
      </c>
      <c r="AU272" s="20" t="s">
        <v>79</v>
      </c>
    </row>
    <row r="273" spans="1:65" s="2" customFormat="1" ht="19.5">
      <c r="A273" s="37"/>
      <c r="B273" s="38"/>
      <c r="C273" s="39"/>
      <c r="D273" s="181" t="s">
        <v>494</v>
      </c>
      <c r="E273" s="39"/>
      <c r="F273" s="256" t="s">
        <v>505</v>
      </c>
      <c r="G273" s="39"/>
      <c r="H273" s="39"/>
      <c r="I273" s="183"/>
      <c r="J273" s="39"/>
      <c r="K273" s="39"/>
      <c r="L273" s="42"/>
      <c r="M273" s="184"/>
      <c r="N273" s="185"/>
      <c r="O273" s="67"/>
      <c r="P273" s="67"/>
      <c r="Q273" s="67"/>
      <c r="R273" s="67"/>
      <c r="S273" s="67"/>
      <c r="T273" s="68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T273" s="20" t="s">
        <v>494</v>
      </c>
      <c r="AU273" s="20" t="s">
        <v>79</v>
      </c>
    </row>
    <row r="274" spans="1:65" s="2" customFormat="1" ht="21.75" customHeight="1">
      <c r="A274" s="37"/>
      <c r="B274" s="38"/>
      <c r="C274" s="246" t="s">
        <v>523</v>
      </c>
      <c r="D274" s="246" t="s">
        <v>381</v>
      </c>
      <c r="E274" s="247" t="s">
        <v>524</v>
      </c>
      <c r="F274" s="248" t="s">
        <v>525</v>
      </c>
      <c r="G274" s="249" t="s">
        <v>148</v>
      </c>
      <c r="H274" s="250">
        <v>2</v>
      </c>
      <c r="I274" s="251"/>
      <c r="J274" s="252">
        <f>ROUND(I274*H274,2)</f>
        <v>0</v>
      </c>
      <c r="K274" s="248" t="s">
        <v>19</v>
      </c>
      <c r="L274" s="253"/>
      <c r="M274" s="254" t="s">
        <v>19</v>
      </c>
      <c r="N274" s="255" t="s">
        <v>40</v>
      </c>
      <c r="O274" s="67"/>
      <c r="P274" s="177">
        <f>O274*H274</f>
        <v>0</v>
      </c>
      <c r="Q274" s="177">
        <v>0</v>
      </c>
      <c r="R274" s="177">
        <f>Q274*H274</f>
        <v>0</v>
      </c>
      <c r="S274" s="177">
        <v>0</v>
      </c>
      <c r="T274" s="178">
        <f>S274*H274</f>
        <v>0</v>
      </c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R274" s="179" t="s">
        <v>184</v>
      </c>
      <c r="AT274" s="179" t="s">
        <v>381</v>
      </c>
      <c r="AU274" s="179" t="s">
        <v>79</v>
      </c>
      <c r="AY274" s="20" t="s">
        <v>144</v>
      </c>
      <c r="BE274" s="180">
        <f>IF(N274="základní",J274,0)</f>
        <v>0</v>
      </c>
      <c r="BF274" s="180">
        <f>IF(N274="snížená",J274,0)</f>
        <v>0</v>
      </c>
      <c r="BG274" s="180">
        <f>IF(N274="zákl. přenesená",J274,0)</f>
        <v>0</v>
      </c>
      <c r="BH274" s="180">
        <f>IF(N274="sníž. přenesená",J274,0)</f>
        <v>0</v>
      </c>
      <c r="BI274" s="180">
        <f>IF(N274="nulová",J274,0)</f>
        <v>0</v>
      </c>
      <c r="BJ274" s="20" t="s">
        <v>77</v>
      </c>
      <c r="BK274" s="180">
        <f>ROUND(I274*H274,2)</f>
        <v>0</v>
      </c>
      <c r="BL274" s="20" t="s">
        <v>165</v>
      </c>
      <c r="BM274" s="179" t="s">
        <v>526</v>
      </c>
    </row>
    <row r="275" spans="1:65" s="2" customFormat="1" ht="11.25">
      <c r="A275" s="37"/>
      <c r="B275" s="38"/>
      <c r="C275" s="39"/>
      <c r="D275" s="181" t="s">
        <v>152</v>
      </c>
      <c r="E275" s="39"/>
      <c r="F275" s="182" t="s">
        <v>525</v>
      </c>
      <c r="G275" s="39"/>
      <c r="H275" s="39"/>
      <c r="I275" s="183"/>
      <c r="J275" s="39"/>
      <c r="K275" s="39"/>
      <c r="L275" s="42"/>
      <c r="M275" s="184"/>
      <c r="N275" s="185"/>
      <c r="O275" s="67"/>
      <c r="P275" s="67"/>
      <c r="Q275" s="67"/>
      <c r="R275" s="67"/>
      <c r="S275" s="67"/>
      <c r="T275" s="68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T275" s="20" t="s">
        <v>152</v>
      </c>
      <c r="AU275" s="20" t="s">
        <v>79</v>
      </c>
    </row>
    <row r="276" spans="1:65" s="2" customFormat="1" ht="19.5">
      <c r="A276" s="37"/>
      <c r="B276" s="38"/>
      <c r="C276" s="39"/>
      <c r="D276" s="181" t="s">
        <v>494</v>
      </c>
      <c r="E276" s="39"/>
      <c r="F276" s="256" t="s">
        <v>527</v>
      </c>
      <c r="G276" s="39"/>
      <c r="H276" s="39"/>
      <c r="I276" s="183"/>
      <c r="J276" s="39"/>
      <c r="K276" s="39"/>
      <c r="L276" s="42"/>
      <c r="M276" s="184"/>
      <c r="N276" s="185"/>
      <c r="O276" s="67"/>
      <c r="P276" s="67"/>
      <c r="Q276" s="67"/>
      <c r="R276" s="67"/>
      <c r="S276" s="67"/>
      <c r="T276" s="68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T276" s="20" t="s">
        <v>494</v>
      </c>
      <c r="AU276" s="20" t="s">
        <v>79</v>
      </c>
    </row>
    <row r="277" spans="1:65" s="2" customFormat="1" ht="16.5" customHeight="1">
      <c r="A277" s="37"/>
      <c r="B277" s="38"/>
      <c r="C277" s="168" t="s">
        <v>528</v>
      </c>
      <c r="D277" s="168" t="s">
        <v>145</v>
      </c>
      <c r="E277" s="169" t="s">
        <v>529</v>
      </c>
      <c r="F277" s="170" t="s">
        <v>530</v>
      </c>
      <c r="G277" s="171" t="s">
        <v>148</v>
      </c>
      <c r="H277" s="172">
        <v>1</v>
      </c>
      <c r="I277" s="173"/>
      <c r="J277" s="174">
        <f>ROUND(I277*H277,2)</f>
        <v>0</v>
      </c>
      <c r="K277" s="170" t="s">
        <v>19</v>
      </c>
      <c r="L277" s="42"/>
      <c r="M277" s="175" t="s">
        <v>19</v>
      </c>
      <c r="N277" s="176" t="s">
        <v>40</v>
      </c>
      <c r="O277" s="67"/>
      <c r="P277" s="177">
        <f>O277*H277</f>
        <v>0</v>
      </c>
      <c r="Q277" s="177">
        <v>0</v>
      </c>
      <c r="R277" s="177">
        <f>Q277*H277</f>
        <v>0</v>
      </c>
      <c r="S277" s="177">
        <v>0</v>
      </c>
      <c r="T277" s="178">
        <f>S277*H277</f>
        <v>0</v>
      </c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R277" s="179" t="s">
        <v>165</v>
      </c>
      <c r="AT277" s="179" t="s">
        <v>145</v>
      </c>
      <c r="AU277" s="179" t="s">
        <v>79</v>
      </c>
      <c r="AY277" s="20" t="s">
        <v>144</v>
      </c>
      <c r="BE277" s="180">
        <f>IF(N277="základní",J277,0)</f>
        <v>0</v>
      </c>
      <c r="BF277" s="180">
        <f>IF(N277="snížená",J277,0)</f>
        <v>0</v>
      </c>
      <c r="BG277" s="180">
        <f>IF(N277="zákl. přenesená",J277,0)</f>
        <v>0</v>
      </c>
      <c r="BH277" s="180">
        <f>IF(N277="sníž. přenesená",J277,0)</f>
        <v>0</v>
      </c>
      <c r="BI277" s="180">
        <f>IF(N277="nulová",J277,0)</f>
        <v>0</v>
      </c>
      <c r="BJ277" s="20" t="s">
        <v>77</v>
      </c>
      <c r="BK277" s="180">
        <f>ROUND(I277*H277,2)</f>
        <v>0</v>
      </c>
      <c r="BL277" s="20" t="s">
        <v>165</v>
      </c>
      <c r="BM277" s="179" t="s">
        <v>531</v>
      </c>
    </row>
    <row r="278" spans="1:65" s="2" customFormat="1" ht="11.25">
      <c r="A278" s="37"/>
      <c r="B278" s="38"/>
      <c r="C278" s="39"/>
      <c r="D278" s="181" t="s">
        <v>152</v>
      </c>
      <c r="E278" s="39"/>
      <c r="F278" s="182" t="s">
        <v>530</v>
      </c>
      <c r="G278" s="39"/>
      <c r="H278" s="39"/>
      <c r="I278" s="183"/>
      <c r="J278" s="39"/>
      <c r="K278" s="39"/>
      <c r="L278" s="42"/>
      <c r="M278" s="184"/>
      <c r="N278" s="185"/>
      <c r="O278" s="67"/>
      <c r="P278" s="67"/>
      <c r="Q278" s="67"/>
      <c r="R278" s="67"/>
      <c r="S278" s="67"/>
      <c r="T278" s="68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T278" s="20" t="s">
        <v>152</v>
      </c>
      <c r="AU278" s="20" t="s">
        <v>79</v>
      </c>
    </row>
    <row r="279" spans="1:65" s="2" customFormat="1" ht="16.5" customHeight="1">
      <c r="A279" s="37"/>
      <c r="B279" s="38"/>
      <c r="C279" s="246" t="s">
        <v>532</v>
      </c>
      <c r="D279" s="246" t="s">
        <v>381</v>
      </c>
      <c r="E279" s="247" t="s">
        <v>533</v>
      </c>
      <c r="F279" s="248" t="s">
        <v>534</v>
      </c>
      <c r="G279" s="249" t="s">
        <v>148</v>
      </c>
      <c r="H279" s="250">
        <v>1</v>
      </c>
      <c r="I279" s="251"/>
      <c r="J279" s="252">
        <f>ROUND(I279*H279,2)</f>
        <v>0</v>
      </c>
      <c r="K279" s="248" t="s">
        <v>19</v>
      </c>
      <c r="L279" s="253"/>
      <c r="M279" s="254" t="s">
        <v>19</v>
      </c>
      <c r="N279" s="255" t="s">
        <v>40</v>
      </c>
      <c r="O279" s="67"/>
      <c r="P279" s="177">
        <f>O279*H279</f>
        <v>0</v>
      </c>
      <c r="Q279" s="177">
        <v>0</v>
      </c>
      <c r="R279" s="177">
        <f>Q279*H279</f>
        <v>0</v>
      </c>
      <c r="S279" s="177">
        <v>0</v>
      </c>
      <c r="T279" s="178">
        <f>S279*H279</f>
        <v>0</v>
      </c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R279" s="179" t="s">
        <v>184</v>
      </c>
      <c r="AT279" s="179" t="s">
        <v>381</v>
      </c>
      <c r="AU279" s="179" t="s">
        <v>79</v>
      </c>
      <c r="AY279" s="20" t="s">
        <v>144</v>
      </c>
      <c r="BE279" s="180">
        <f>IF(N279="základní",J279,0)</f>
        <v>0</v>
      </c>
      <c r="BF279" s="180">
        <f>IF(N279="snížená",J279,0)</f>
        <v>0</v>
      </c>
      <c r="BG279" s="180">
        <f>IF(N279="zákl. přenesená",J279,0)</f>
        <v>0</v>
      </c>
      <c r="BH279" s="180">
        <f>IF(N279="sníž. přenesená",J279,0)</f>
        <v>0</v>
      </c>
      <c r="BI279" s="180">
        <f>IF(N279="nulová",J279,0)</f>
        <v>0</v>
      </c>
      <c r="BJ279" s="20" t="s">
        <v>77</v>
      </c>
      <c r="BK279" s="180">
        <f>ROUND(I279*H279,2)</f>
        <v>0</v>
      </c>
      <c r="BL279" s="20" t="s">
        <v>165</v>
      </c>
      <c r="BM279" s="179" t="s">
        <v>535</v>
      </c>
    </row>
    <row r="280" spans="1:65" s="2" customFormat="1" ht="11.25">
      <c r="A280" s="37"/>
      <c r="B280" s="38"/>
      <c r="C280" s="39"/>
      <c r="D280" s="181" t="s">
        <v>152</v>
      </c>
      <c r="E280" s="39"/>
      <c r="F280" s="182" t="s">
        <v>534</v>
      </c>
      <c r="G280" s="39"/>
      <c r="H280" s="39"/>
      <c r="I280" s="183"/>
      <c r="J280" s="39"/>
      <c r="K280" s="39"/>
      <c r="L280" s="42"/>
      <c r="M280" s="184"/>
      <c r="N280" s="185"/>
      <c r="O280" s="67"/>
      <c r="P280" s="67"/>
      <c r="Q280" s="67"/>
      <c r="R280" s="67"/>
      <c r="S280" s="67"/>
      <c r="T280" s="68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T280" s="20" t="s">
        <v>152</v>
      </c>
      <c r="AU280" s="20" t="s">
        <v>79</v>
      </c>
    </row>
    <row r="281" spans="1:65" s="2" customFormat="1" ht="19.5">
      <c r="A281" s="37"/>
      <c r="B281" s="38"/>
      <c r="C281" s="39"/>
      <c r="D281" s="181" t="s">
        <v>494</v>
      </c>
      <c r="E281" s="39"/>
      <c r="F281" s="256" t="s">
        <v>536</v>
      </c>
      <c r="G281" s="39"/>
      <c r="H281" s="39"/>
      <c r="I281" s="183"/>
      <c r="J281" s="39"/>
      <c r="K281" s="39"/>
      <c r="L281" s="42"/>
      <c r="M281" s="184"/>
      <c r="N281" s="185"/>
      <c r="O281" s="67"/>
      <c r="P281" s="67"/>
      <c r="Q281" s="67"/>
      <c r="R281" s="67"/>
      <c r="S281" s="67"/>
      <c r="T281" s="68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T281" s="20" t="s">
        <v>494</v>
      </c>
      <c r="AU281" s="20" t="s">
        <v>79</v>
      </c>
    </row>
    <row r="282" spans="1:65" s="11" customFormat="1" ht="22.9" customHeight="1">
      <c r="B282" s="154"/>
      <c r="C282" s="155"/>
      <c r="D282" s="156" t="s">
        <v>68</v>
      </c>
      <c r="E282" s="198" t="s">
        <v>537</v>
      </c>
      <c r="F282" s="198" t="s">
        <v>538</v>
      </c>
      <c r="G282" s="155"/>
      <c r="H282" s="155"/>
      <c r="I282" s="158"/>
      <c r="J282" s="199">
        <f>BK282</f>
        <v>0</v>
      </c>
      <c r="K282" s="155"/>
      <c r="L282" s="160"/>
      <c r="M282" s="161"/>
      <c r="N282" s="162"/>
      <c r="O282" s="162"/>
      <c r="P282" s="163">
        <f>SUM(P283:P292)</f>
        <v>0</v>
      </c>
      <c r="Q282" s="162"/>
      <c r="R282" s="163">
        <f>SUM(R283:R292)</f>
        <v>0</v>
      </c>
      <c r="S282" s="162"/>
      <c r="T282" s="164">
        <f>SUM(T283:T292)</f>
        <v>0</v>
      </c>
      <c r="AR282" s="165" t="s">
        <v>77</v>
      </c>
      <c r="AT282" s="166" t="s">
        <v>68</v>
      </c>
      <c r="AU282" s="166" t="s">
        <v>77</v>
      </c>
      <c r="AY282" s="165" t="s">
        <v>144</v>
      </c>
      <c r="BK282" s="167">
        <f>SUM(BK283:BK292)</f>
        <v>0</v>
      </c>
    </row>
    <row r="283" spans="1:65" s="2" customFormat="1" ht="24.2" customHeight="1">
      <c r="A283" s="37"/>
      <c r="B283" s="38"/>
      <c r="C283" s="168" t="s">
        <v>539</v>
      </c>
      <c r="D283" s="168" t="s">
        <v>145</v>
      </c>
      <c r="E283" s="169" t="s">
        <v>540</v>
      </c>
      <c r="F283" s="170" t="s">
        <v>541</v>
      </c>
      <c r="G283" s="171" t="s">
        <v>296</v>
      </c>
      <c r="H283" s="172">
        <v>154.07499999999999</v>
      </c>
      <c r="I283" s="173"/>
      <c r="J283" s="174">
        <f>ROUND(I283*H283,2)</f>
        <v>0</v>
      </c>
      <c r="K283" s="170" t="s">
        <v>157</v>
      </c>
      <c r="L283" s="42"/>
      <c r="M283" s="175" t="s">
        <v>19</v>
      </c>
      <c r="N283" s="176" t="s">
        <v>40</v>
      </c>
      <c r="O283" s="67"/>
      <c r="P283" s="177">
        <f>O283*H283</f>
        <v>0</v>
      </c>
      <c r="Q283" s="177">
        <v>0</v>
      </c>
      <c r="R283" s="177">
        <f>Q283*H283</f>
        <v>0</v>
      </c>
      <c r="S283" s="177">
        <v>0</v>
      </c>
      <c r="T283" s="178">
        <f>S283*H283</f>
        <v>0</v>
      </c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R283" s="179" t="s">
        <v>165</v>
      </c>
      <c r="AT283" s="179" t="s">
        <v>145</v>
      </c>
      <c r="AU283" s="179" t="s">
        <v>79</v>
      </c>
      <c r="AY283" s="20" t="s">
        <v>144</v>
      </c>
      <c r="BE283" s="180">
        <f>IF(N283="základní",J283,0)</f>
        <v>0</v>
      </c>
      <c r="BF283" s="180">
        <f>IF(N283="snížená",J283,0)</f>
        <v>0</v>
      </c>
      <c r="BG283" s="180">
        <f>IF(N283="zákl. přenesená",J283,0)</f>
        <v>0</v>
      </c>
      <c r="BH283" s="180">
        <f>IF(N283="sníž. přenesená",J283,0)</f>
        <v>0</v>
      </c>
      <c r="BI283" s="180">
        <f>IF(N283="nulová",J283,0)</f>
        <v>0</v>
      </c>
      <c r="BJ283" s="20" t="s">
        <v>77</v>
      </c>
      <c r="BK283" s="180">
        <f>ROUND(I283*H283,2)</f>
        <v>0</v>
      </c>
      <c r="BL283" s="20" t="s">
        <v>165</v>
      </c>
      <c r="BM283" s="179" t="s">
        <v>542</v>
      </c>
    </row>
    <row r="284" spans="1:65" s="2" customFormat="1" ht="19.5">
      <c r="A284" s="37"/>
      <c r="B284" s="38"/>
      <c r="C284" s="39"/>
      <c r="D284" s="181" t="s">
        <v>152</v>
      </c>
      <c r="E284" s="39"/>
      <c r="F284" s="182" t="s">
        <v>541</v>
      </c>
      <c r="G284" s="39"/>
      <c r="H284" s="39"/>
      <c r="I284" s="183"/>
      <c r="J284" s="39"/>
      <c r="K284" s="39"/>
      <c r="L284" s="42"/>
      <c r="M284" s="184"/>
      <c r="N284" s="185"/>
      <c r="O284" s="67"/>
      <c r="P284" s="67"/>
      <c r="Q284" s="67"/>
      <c r="R284" s="67"/>
      <c r="S284" s="67"/>
      <c r="T284" s="68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T284" s="20" t="s">
        <v>152</v>
      </c>
      <c r="AU284" s="20" t="s">
        <v>79</v>
      </c>
    </row>
    <row r="285" spans="1:65" s="2" customFormat="1" ht="11.25">
      <c r="A285" s="37"/>
      <c r="B285" s="38"/>
      <c r="C285" s="39"/>
      <c r="D285" s="186" t="s">
        <v>153</v>
      </c>
      <c r="E285" s="39"/>
      <c r="F285" s="187" t="s">
        <v>543</v>
      </c>
      <c r="G285" s="39"/>
      <c r="H285" s="39"/>
      <c r="I285" s="183"/>
      <c r="J285" s="39"/>
      <c r="K285" s="39"/>
      <c r="L285" s="42"/>
      <c r="M285" s="184"/>
      <c r="N285" s="185"/>
      <c r="O285" s="67"/>
      <c r="P285" s="67"/>
      <c r="Q285" s="67"/>
      <c r="R285" s="67"/>
      <c r="S285" s="67"/>
      <c r="T285" s="68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T285" s="20" t="s">
        <v>153</v>
      </c>
      <c r="AU285" s="20" t="s">
        <v>79</v>
      </c>
    </row>
    <row r="286" spans="1:65" s="2" customFormat="1" ht="37.9" customHeight="1">
      <c r="A286" s="37"/>
      <c r="B286" s="38"/>
      <c r="C286" s="168" t="s">
        <v>544</v>
      </c>
      <c r="D286" s="168" t="s">
        <v>145</v>
      </c>
      <c r="E286" s="169" t="s">
        <v>545</v>
      </c>
      <c r="F286" s="170" t="s">
        <v>546</v>
      </c>
      <c r="G286" s="171" t="s">
        <v>296</v>
      </c>
      <c r="H286" s="172">
        <v>154.07499999999999</v>
      </c>
      <c r="I286" s="173"/>
      <c r="J286" s="174">
        <f>ROUND(I286*H286,2)</f>
        <v>0</v>
      </c>
      <c r="K286" s="170" t="s">
        <v>157</v>
      </c>
      <c r="L286" s="42"/>
      <c r="M286" s="175" t="s">
        <v>19</v>
      </c>
      <c r="N286" s="176" t="s">
        <v>40</v>
      </c>
      <c r="O286" s="67"/>
      <c r="P286" s="177">
        <f>O286*H286</f>
        <v>0</v>
      </c>
      <c r="Q286" s="177">
        <v>0</v>
      </c>
      <c r="R286" s="177">
        <f>Q286*H286</f>
        <v>0</v>
      </c>
      <c r="S286" s="177">
        <v>0</v>
      </c>
      <c r="T286" s="178">
        <f>S286*H286</f>
        <v>0</v>
      </c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R286" s="179" t="s">
        <v>165</v>
      </c>
      <c r="AT286" s="179" t="s">
        <v>145</v>
      </c>
      <c r="AU286" s="179" t="s">
        <v>79</v>
      </c>
      <c r="AY286" s="20" t="s">
        <v>144</v>
      </c>
      <c r="BE286" s="180">
        <f>IF(N286="základní",J286,0)</f>
        <v>0</v>
      </c>
      <c r="BF286" s="180">
        <f>IF(N286="snížená",J286,0)</f>
        <v>0</v>
      </c>
      <c r="BG286" s="180">
        <f>IF(N286="zákl. přenesená",J286,0)</f>
        <v>0</v>
      </c>
      <c r="BH286" s="180">
        <f>IF(N286="sníž. přenesená",J286,0)</f>
        <v>0</v>
      </c>
      <c r="BI286" s="180">
        <f>IF(N286="nulová",J286,0)</f>
        <v>0</v>
      </c>
      <c r="BJ286" s="20" t="s">
        <v>77</v>
      </c>
      <c r="BK286" s="180">
        <f>ROUND(I286*H286,2)</f>
        <v>0</v>
      </c>
      <c r="BL286" s="20" t="s">
        <v>165</v>
      </c>
      <c r="BM286" s="179" t="s">
        <v>547</v>
      </c>
    </row>
    <row r="287" spans="1:65" s="2" customFormat="1" ht="19.5">
      <c r="A287" s="37"/>
      <c r="B287" s="38"/>
      <c r="C287" s="39"/>
      <c r="D287" s="181" t="s">
        <v>152</v>
      </c>
      <c r="E287" s="39"/>
      <c r="F287" s="182" t="s">
        <v>546</v>
      </c>
      <c r="G287" s="39"/>
      <c r="H287" s="39"/>
      <c r="I287" s="183"/>
      <c r="J287" s="39"/>
      <c r="K287" s="39"/>
      <c r="L287" s="42"/>
      <c r="M287" s="184"/>
      <c r="N287" s="185"/>
      <c r="O287" s="67"/>
      <c r="P287" s="67"/>
      <c r="Q287" s="67"/>
      <c r="R287" s="67"/>
      <c r="S287" s="67"/>
      <c r="T287" s="68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T287" s="20" t="s">
        <v>152</v>
      </c>
      <c r="AU287" s="20" t="s">
        <v>79</v>
      </c>
    </row>
    <row r="288" spans="1:65" s="2" customFormat="1" ht="11.25">
      <c r="A288" s="37"/>
      <c r="B288" s="38"/>
      <c r="C288" s="39"/>
      <c r="D288" s="186" t="s">
        <v>153</v>
      </c>
      <c r="E288" s="39"/>
      <c r="F288" s="187" t="s">
        <v>548</v>
      </c>
      <c r="G288" s="39"/>
      <c r="H288" s="39"/>
      <c r="I288" s="183"/>
      <c r="J288" s="39"/>
      <c r="K288" s="39"/>
      <c r="L288" s="42"/>
      <c r="M288" s="184"/>
      <c r="N288" s="185"/>
      <c r="O288" s="67"/>
      <c r="P288" s="67"/>
      <c r="Q288" s="67"/>
      <c r="R288" s="67"/>
      <c r="S288" s="67"/>
      <c r="T288" s="68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T288" s="20" t="s">
        <v>153</v>
      </c>
      <c r="AU288" s="20" t="s">
        <v>79</v>
      </c>
    </row>
    <row r="289" spans="1:65" s="2" customFormat="1" ht="44.25" customHeight="1">
      <c r="A289" s="37"/>
      <c r="B289" s="38"/>
      <c r="C289" s="168" t="s">
        <v>549</v>
      </c>
      <c r="D289" s="168" t="s">
        <v>145</v>
      </c>
      <c r="E289" s="169" t="s">
        <v>550</v>
      </c>
      <c r="F289" s="170" t="s">
        <v>551</v>
      </c>
      <c r="G289" s="171" t="s">
        <v>296</v>
      </c>
      <c r="H289" s="172">
        <v>1386.675</v>
      </c>
      <c r="I289" s="173"/>
      <c r="J289" s="174">
        <f>ROUND(I289*H289,2)</f>
        <v>0</v>
      </c>
      <c r="K289" s="170" t="s">
        <v>157</v>
      </c>
      <c r="L289" s="42"/>
      <c r="M289" s="175" t="s">
        <v>19</v>
      </c>
      <c r="N289" s="176" t="s">
        <v>40</v>
      </c>
      <c r="O289" s="67"/>
      <c r="P289" s="177">
        <f>O289*H289</f>
        <v>0</v>
      </c>
      <c r="Q289" s="177">
        <v>0</v>
      </c>
      <c r="R289" s="177">
        <f>Q289*H289</f>
        <v>0</v>
      </c>
      <c r="S289" s="177">
        <v>0</v>
      </c>
      <c r="T289" s="178">
        <f>S289*H289</f>
        <v>0</v>
      </c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R289" s="179" t="s">
        <v>165</v>
      </c>
      <c r="AT289" s="179" t="s">
        <v>145</v>
      </c>
      <c r="AU289" s="179" t="s">
        <v>79</v>
      </c>
      <c r="AY289" s="20" t="s">
        <v>144</v>
      </c>
      <c r="BE289" s="180">
        <f>IF(N289="základní",J289,0)</f>
        <v>0</v>
      </c>
      <c r="BF289" s="180">
        <f>IF(N289="snížená",J289,0)</f>
        <v>0</v>
      </c>
      <c r="BG289" s="180">
        <f>IF(N289="zákl. přenesená",J289,0)</f>
        <v>0</v>
      </c>
      <c r="BH289" s="180">
        <f>IF(N289="sníž. přenesená",J289,0)</f>
        <v>0</v>
      </c>
      <c r="BI289" s="180">
        <f>IF(N289="nulová",J289,0)</f>
        <v>0</v>
      </c>
      <c r="BJ289" s="20" t="s">
        <v>77</v>
      </c>
      <c r="BK289" s="180">
        <f>ROUND(I289*H289,2)</f>
        <v>0</v>
      </c>
      <c r="BL289" s="20" t="s">
        <v>165</v>
      </c>
      <c r="BM289" s="179" t="s">
        <v>552</v>
      </c>
    </row>
    <row r="290" spans="1:65" s="2" customFormat="1" ht="29.25">
      <c r="A290" s="37"/>
      <c r="B290" s="38"/>
      <c r="C290" s="39"/>
      <c r="D290" s="181" t="s">
        <v>152</v>
      </c>
      <c r="E290" s="39"/>
      <c r="F290" s="182" t="s">
        <v>551</v>
      </c>
      <c r="G290" s="39"/>
      <c r="H290" s="39"/>
      <c r="I290" s="183"/>
      <c r="J290" s="39"/>
      <c r="K290" s="39"/>
      <c r="L290" s="42"/>
      <c r="M290" s="184"/>
      <c r="N290" s="185"/>
      <c r="O290" s="67"/>
      <c r="P290" s="67"/>
      <c r="Q290" s="67"/>
      <c r="R290" s="67"/>
      <c r="S290" s="67"/>
      <c r="T290" s="68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T290" s="20" t="s">
        <v>152</v>
      </c>
      <c r="AU290" s="20" t="s">
        <v>79</v>
      </c>
    </row>
    <row r="291" spans="1:65" s="2" customFormat="1" ht="11.25">
      <c r="A291" s="37"/>
      <c r="B291" s="38"/>
      <c r="C291" s="39"/>
      <c r="D291" s="186" t="s">
        <v>153</v>
      </c>
      <c r="E291" s="39"/>
      <c r="F291" s="187" t="s">
        <v>553</v>
      </c>
      <c r="G291" s="39"/>
      <c r="H291" s="39"/>
      <c r="I291" s="183"/>
      <c r="J291" s="39"/>
      <c r="K291" s="39"/>
      <c r="L291" s="42"/>
      <c r="M291" s="184"/>
      <c r="N291" s="185"/>
      <c r="O291" s="67"/>
      <c r="P291" s="67"/>
      <c r="Q291" s="67"/>
      <c r="R291" s="67"/>
      <c r="S291" s="67"/>
      <c r="T291" s="68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T291" s="20" t="s">
        <v>153</v>
      </c>
      <c r="AU291" s="20" t="s">
        <v>79</v>
      </c>
    </row>
    <row r="292" spans="1:65" s="14" customFormat="1" ht="11.25">
      <c r="B292" s="210"/>
      <c r="C292" s="211"/>
      <c r="D292" s="181" t="s">
        <v>226</v>
      </c>
      <c r="E292" s="212" t="s">
        <v>19</v>
      </c>
      <c r="F292" s="213" t="s">
        <v>554</v>
      </c>
      <c r="G292" s="211"/>
      <c r="H292" s="214">
        <v>1386.675</v>
      </c>
      <c r="I292" s="215"/>
      <c r="J292" s="211"/>
      <c r="K292" s="211"/>
      <c r="L292" s="216"/>
      <c r="M292" s="217"/>
      <c r="N292" s="218"/>
      <c r="O292" s="218"/>
      <c r="P292" s="218"/>
      <c r="Q292" s="218"/>
      <c r="R292" s="218"/>
      <c r="S292" s="218"/>
      <c r="T292" s="219"/>
      <c r="AT292" s="220" t="s">
        <v>226</v>
      </c>
      <c r="AU292" s="220" t="s">
        <v>79</v>
      </c>
      <c r="AV292" s="14" t="s">
        <v>79</v>
      </c>
      <c r="AW292" s="14" t="s">
        <v>31</v>
      </c>
      <c r="AX292" s="14" t="s">
        <v>77</v>
      </c>
      <c r="AY292" s="220" t="s">
        <v>144</v>
      </c>
    </row>
    <row r="293" spans="1:65" s="11" customFormat="1" ht="25.9" customHeight="1">
      <c r="B293" s="154"/>
      <c r="C293" s="155"/>
      <c r="D293" s="156" t="s">
        <v>68</v>
      </c>
      <c r="E293" s="157" t="s">
        <v>555</v>
      </c>
      <c r="F293" s="157" t="s">
        <v>556</v>
      </c>
      <c r="G293" s="155"/>
      <c r="H293" s="155"/>
      <c r="I293" s="158"/>
      <c r="J293" s="159">
        <f>BK293</f>
        <v>0</v>
      </c>
      <c r="K293" s="155"/>
      <c r="L293" s="160"/>
      <c r="M293" s="161"/>
      <c r="N293" s="162"/>
      <c r="O293" s="162"/>
      <c r="P293" s="163">
        <f>P294+P312+P360</f>
        <v>0</v>
      </c>
      <c r="Q293" s="162"/>
      <c r="R293" s="163">
        <f>R294+R312+R360</f>
        <v>2.5792421768000002</v>
      </c>
      <c r="S293" s="162"/>
      <c r="T293" s="164">
        <f>T294+T312+T360</f>
        <v>0</v>
      </c>
      <c r="AR293" s="165" t="s">
        <v>79</v>
      </c>
      <c r="AT293" s="166" t="s">
        <v>68</v>
      </c>
      <c r="AU293" s="166" t="s">
        <v>69</v>
      </c>
      <c r="AY293" s="165" t="s">
        <v>144</v>
      </c>
      <c r="BK293" s="167">
        <f>BK294+BK312+BK360</f>
        <v>0</v>
      </c>
    </row>
    <row r="294" spans="1:65" s="11" customFormat="1" ht="22.9" customHeight="1">
      <c r="B294" s="154"/>
      <c r="C294" s="155"/>
      <c r="D294" s="156" t="s">
        <v>68</v>
      </c>
      <c r="E294" s="198" t="s">
        <v>557</v>
      </c>
      <c r="F294" s="198" t="s">
        <v>558</v>
      </c>
      <c r="G294" s="155"/>
      <c r="H294" s="155"/>
      <c r="I294" s="158"/>
      <c r="J294" s="199">
        <f>BK294</f>
        <v>0</v>
      </c>
      <c r="K294" s="155"/>
      <c r="L294" s="160"/>
      <c r="M294" s="161"/>
      <c r="N294" s="162"/>
      <c r="O294" s="162"/>
      <c r="P294" s="163">
        <f>SUM(P295:P311)</f>
        <v>0</v>
      </c>
      <c r="Q294" s="162"/>
      <c r="R294" s="163">
        <f>SUM(R295:R311)</f>
        <v>2.4510538080000002</v>
      </c>
      <c r="S294" s="162"/>
      <c r="T294" s="164">
        <f>SUM(T295:T311)</f>
        <v>0</v>
      </c>
      <c r="AR294" s="165" t="s">
        <v>79</v>
      </c>
      <c r="AT294" s="166" t="s">
        <v>68</v>
      </c>
      <c r="AU294" s="166" t="s">
        <v>77</v>
      </c>
      <c r="AY294" s="165" t="s">
        <v>144</v>
      </c>
      <c r="BK294" s="167">
        <f>SUM(BK295:BK311)</f>
        <v>0</v>
      </c>
    </row>
    <row r="295" spans="1:65" s="2" customFormat="1" ht="24.2" customHeight="1">
      <c r="A295" s="37"/>
      <c r="B295" s="38"/>
      <c r="C295" s="168" t="s">
        <v>559</v>
      </c>
      <c r="D295" s="168" t="s">
        <v>145</v>
      </c>
      <c r="E295" s="169" t="s">
        <v>560</v>
      </c>
      <c r="F295" s="170" t="s">
        <v>561</v>
      </c>
      <c r="G295" s="171" t="s">
        <v>254</v>
      </c>
      <c r="H295" s="172">
        <v>114</v>
      </c>
      <c r="I295" s="173"/>
      <c r="J295" s="174">
        <f>ROUND(I295*H295,2)</f>
        <v>0</v>
      </c>
      <c r="K295" s="170" t="s">
        <v>157</v>
      </c>
      <c r="L295" s="42"/>
      <c r="M295" s="175" t="s">
        <v>19</v>
      </c>
      <c r="N295" s="176" t="s">
        <v>40</v>
      </c>
      <c r="O295" s="67"/>
      <c r="P295" s="177">
        <f>O295*H295</f>
        <v>0</v>
      </c>
      <c r="Q295" s="177">
        <v>0</v>
      </c>
      <c r="R295" s="177">
        <f>Q295*H295</f>
        <v>0</v>
      </c>
      <c r="S295" s="177">
        <v>0</v>
      </c>
      <c r="T295" s="178">
        <f>S295*H295</f>
        <v>0</v>
      </c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R295" s="179" t="s">
        <v>408</v>
      </c>
      <c r="AT295" s="179" t="s">
        <v>145</v>
      </c>
      <c r="AU295" s="179" t="s">
        <v>79</v>
      </c>
      <c r="AY295" s="20" t="s">
        <v>144</v>
      </c>
      <c r="BE295" s="180">
        <f>IF(N295="základní",J295,0)</f>
        <v>0</v>
      </c>
      <c r="BF295" s="180">
        <f>IF(N295="snížená",J295,0)</f>
        <v>0</v>
      </c>
      <c r="BG295" s="180">
        <f>IF(N295="zákl. přenesená",J295,0)</f>
        <v>0</v>
      </c>
      <c r="BH295" s="180">
        <f>IF(N295="sníž. přenesená",J295,0)</f>
        <v>0</v>
      </c>
      <c r="BI295" s="180">
        <f>IF(N295="nulová",J295,0)</f>
        <v>0</v>
      </c>
      <c r="BJ295" s="20" t="s">
        <v>77</v>
      </c>
      <c r="BK295" s="180">
        <f>ROUND(I295*H295,2)</f>
        <v>0</v>
      </c>
      <c r="BL295" s="20" t="s">
        <v>408</v>
      </c>
      <c r="BM295" s="179" t="s">
        <v>562</v>
      </c>
    </row>
    <row r="296" spans="1:65" s="2" customFormat="1" ht="11.25">
      <c r="A296" s="37"/>
      <c r="B296" s="38"/>
      <c r="C296" s="39"/>
      <c r="D296" s="181" t="s">
        <v>152</v>
      </c>
      <c r="E296" s="39"/>
      <c r="F296" s="182" t="s">
        <v>561</v>
      </c>
      <c r="G296" s="39"/>
      <c r="H296" s="39"/>
      <c r="I296" s="183"/>
      <c r="J296" s="39"/>
      <c r="K296" s="39"/>
      <c r="L296" s="42"/>
      <c r="M296" s="184"/>
      <c r="N296" s="185"/>
      <c r="O296" s="67"/>
      <c r="P296" s="67"/>
      <c r="Q296" s="67"/>
      <c r="R296" s="67"/>
      <c r="S296" s="67"/>
      <c r="T296" s="68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T296" s="20" t="s">
        <v>152</v>
      </c>
      <c r="AU296" s="20" t="s">
        <v>79</v>
      </c>
    </row>
    <row r="297" spans="1:65" s="2" customFormat="1" ht="11.25">
      <c r="A297" s="37"/>
      <c r="B297" s="38"/>
      <c r="C297" s="39"/>
      <c r="D297" s="186" t="s">
        <v>153</v>
      </c>
      <c r="E297" s="39"/>
      <c r="F297" s="187" t="s">
        <v>563</v>
      </c>
      <c r="G297" s="39"/>
      <c r="H297" s="39"/>
      <c r="I297" s="183"/>
      <c r="J297" s="39"/>
      <c r="K297" s="39"/>
      <c r="L297" s="42"/>
      <c r="M297" s="184"/>
      <c r="N297" s="185"/>
      <c r="O297" s="67"/>
      <c r="P297" s="67"/>
      <c r="Q297" s="67"/>
      <c r="R297" s="67"/>
      <c r="S297" s="67"/>
      <c r="T297" s="68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T297" s="20" t="s">
        <v>153</v>
      </c>
      <c r="AU297" s="20" t="s">
        <v>79</v>
      </c>
    </row>
    <row r="298" spans="1:65" s="13" customFormat="1" ht="11.25">
      <c r="B298" s="200"/>
      <c r="C298" s="201"/>
      <c r="D298" s="181" t="s">
        <v>226</v>
      </c>
      <c r="E298" s="202" t="s">
        <v>19</v>
      </c>
      <c r="F298" s="203" t="s">
        <v>564</v>
      </c>
      <c r="G298" s="201"/>
      <c r="H298" s="202" t="s">
        <v>19</v>
      </c>
      <c r="I298" s="204"/>
      <c r="J298" s="201"/>
      <c r="K298" s="201"/>
      <c r="L298" s="205"/>
      <c r="M298" s="206"/>
      <c r="N298" s="207"/>
      <c r="O298" s="207"/>
      <c r="P298" s="207"/>
      <c r="Q298" s="207"/>
      <c r="R298" s="207"/>
      <c r="S298" s="207"/>
      <c r="T298" s="208"/>
      <c r="AT298" s="209" t="s">
        <v>226</v>
      </c>
      <c r="AU298" s="209" t="s">
        <v>79</v>
      </c>
      <c r="AV298" s="13" t="s">
        <v>77</v>
      </c>
      <c r="AW298" s="13" t="s">
        <v>31</v>
      </c>
      <c r="AX298" s="13" t="s">
        <v>69</v>
      </c>
      <c r="AY298" s="209" t="s">
        <v>144</v>
      </c>
    </row>
    <row r="299" spans="1:65" s="14" customFormat="1" ht="11.25">
      <c r="B299" s="210"/>
      <c r="C299" s="211"/>
      <c r="D299" s="181" t="s">
        <v>226</v>
      </c>
      <c r="E299" s="212" t="s">
        <v>19</v>
      </c>
      <c r="F299" s="213" t="s">
        <v>565</v>
      </c>
      <c r="G299" s="211"/>
      <c r="H299" s="214">
        <v>114</v>
      </c>
      <c r="I299" s="215"/>
      <c r="J299" s="211"/>
      <c r="K299" s="211"/>
      <c r="L299" s="216"/>
      <c r="M299" s="217"/>
      <c r="N299" s="218"/>
      <c r="O299" s="218"/>
      <c r="P299" s="218"/>
      <c r="Q299" s="218"/>
      <c r="R299" s="218"/>
      <c r="S299" s="218"/>
      <c r="T299" s="219"/>
      <c r="AT299" s="220" t="s">
        <v>226</v>
      </c>
      <c r="AU299" s="220" t="s">
        <v>79</v>
      </c>
      <c r="AV299" s="14" t="s">
        <v>79</v>
      </c>
      <c r="AW299" s="14" t="s">
        <v>31</v>
      </c>
      <c r="AX299" s="14" t="s">
        <v>77</v>
      </c>
      <c r="AY299" s="220" t="s">
        <v>144</v>
      </c>
    </row>
    <row r="300" spans="1:65" s="2" customFormat="1" ht="16.5" customHeight="1">
      <c r="A300" s="37"/>
      <c r="B300" s="38"/>
      <c r="C300" s="246" t="s">
        <v>566</v>
      </c>
      <c r="D300" s="246" t="s">
        <v>381</v>
      </c>
      <c r="E300" s="247" t="s">
        <v>567</v>
      </c>
      <c r="F300" s="248" t="s">
        <v>568</v>
      </c>
      <c r="G300" s="249" t="s">
        <v>223</v>
      </c>
      <c r="H300" s="250">
        <v>4.7880000000000003</v>
      </c>
      <c r="I300" s="251"/>
      <c r="J300" s="252">
        <f>ROUND(I300*H300,2)</f>
        <v>0</v>
      </c>
      <c r="K300" s="248" t="s">
        <v>19</v>
      </c>
      <c r="L300" s="253"/>
      <c r="M300" s="254" t="s">
        <v>19</v>
      </c>
      <c r="N300" s="255" t="s">
        <v>40</v>
      </c>
      <c r="O300" s="67"/>
      <c r="P300" s="177">
        <f>O300*H300</f>
        <v>0</v>
      </c>
      <c r="Q300" s="177">
        <v>0.5</v>
      </c>
      <c r="R300" s="177">
        <f>Q300*H300</f>
        <v>2.3940000000000001</v>
      </c>
      <c r="S300" s="177">
        <v>0</v>
      </c>
      <c r="T300" s="178">
        <f>S300*H300</f>
        <v>0</v>
      </c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R300" s="179" t="s">
        <v>496</v>
      </c>
      <c r="AT300" s="179" t="s">
        <v>381</v>
      </c>
      <c r="AU300" s="179" t="s">
        <v>79</v>
      </c>
      <c r="AY300" s="20" t="s">
        <v>144</v>
      </c>
      <c r="BE300" s="180">
        <f>IF(N300="základní",J300,0)</f>
        <v>0</v>
      </c>
      <c r="BF300" s="180">
        <f>IF(N300="snížená",J300,0)</f>
        <v>0</v>
      </c>
      <c r="BG300" s="180">
        <f>IF(N300="zákl. přenesená",J300,0)</f>
        <v>0</v>
      </c>
      <c r="BH300" s="180">
        <f>IF(N300="sníž. přenesená",J300,0)</f>
        <v>0</v>
      </c>
      <c r="BI300" s="180">
        <f>IF(N300="nulová",J300,0)</f>
        <v>0</v>
      </c>
      <c r="BJ300" s="20" t="s">
        <v>77</v>
      </c>
      <c r="BK300" s="180">
        <f>ROUND(I300*H300,2)</f>
        <v>0</v>
      </c>
      <c r="BL300" s="20" t="s">
        <v>408</v>
      </c>
      <c r="BM300" s="179" t="s">
        <v>569</v>
      </c>
    </row>
    <row r="301" spans="1:65" s="2" customFormat="1" ht="11.25">
      <c r="A301" s="37"/>
      <c r="B301" s="38"/>
      <c r="C301" s="39"/>
      <c r="D301" s="181" t="s">
        <v>152</v>
      </c>
      <c r="E301" s="39"/>
      <c r="F301" s="182" t="s">
        <v>568</v>
      </c>
      <c r="G301" s="39"/>
      <c r="H301" s="39"/>
      <c r="I301" s="183"/>
      <c r="J301" s="39"/>
      <c r="K301" s="39"/>
      <c r="L301" s="42"/>
      <c r="M301" s="184"/>
      <c r="N301" s="185"/>
      <c r="O301" s="67"/>
      <c r="P301" s="67"/>
      <c r="Q301" s="67"/>
      <c r="R301" s="67"/>
      <c r="S301" s="67"/>
      <c r="T301" s="68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T301" s="20" t="s">
        <v>152</v>
      </c>
      <c r="AU301" s="20" t="s">
        <v>79</v>
      </c>
    </row>
    <row r="302" spans="1:65" s="13" customFormat="1" ht="11.25">
      <c r="B302" s="200"/>
      <c r="C302" s="201"/>
      <c r="D302" s="181" t="s">
        <v>226</v>
      </c>
      <c r="E302" s="202" t="s">
        <v>19</v>
      </c>
      <c r="F302" s="203" t="s">
        <v>564</v>
      </c>
      <c r="G302" s="201"/>
      <c r="H302" s="202" t="s">
        <v>19</v>
      </c>
      <c r="I302" s="204"/>
      <c r="J302" s="201"/>
      <c r="K302" s="201"/>
      <c r="L302" s="205"/>
      <c r="M302" s="206"/>
      <c r="N302" s="207"/>
      <c r="O302" s="207"/>
      <c r="P302" s="207"/>
      <c r="Q302" s="207"/>
      <c r="R302" s="207"/>
      <c r="S302" s="207"/>
      <c r="T302" s="208"/>
      <c r="AT302" s="209" t="s">
        <v>226</v>
      </c>
      <c r="AU302" s="209" t="s">
        <v>79</v>
      </c>
      <c r="AV302" s="13" t="s">
        <v>77</v>
      </c>
      <c r="AW302" s="13" t="s">
        <v>31</v>
      </c>
      <c r="AX302" s="13" t="s">
        <v>69</v>
      </c>
      <c r="AY302" s="209" t="s">
        <v>144</v>
      </c>
    </row>
    <row r="303" spans="1:65" s="14" customFormat="1" ht="11.25">
      <c r="B303" s="210"/>
      <c r="C303" s="211"/>
      <c r="D303" s="181" t="s">
        <v>226</v>
      </c>
      <c r="E303" s="212" t="s">
        <v>19</v>
      </c>
      <c r="F303" s="213" t="s">
        <v>570</v>
      </c>
      <c r="G303" s="211"/>
      <c r="H303" s="214">
        <v>4.7880000000000003</v>
      </c>
      <c r="I303" s="215"/>
      <c r="J303" s="211"/>
      <c r="K303" s="211"/>
      <c r="L303" s="216"/>
      <c r="M303" s="217"/>
      <c r="N303" s="218"/>
      <c r="O303" s="218"/>
      <c r="P303" s="218"/>
      <c r="Q303" s="218"/>
      <c r="R303" s="218"/>
      <c r="S303" s="218"/>
      <c r="T303" s="219"/>
      <c r="AT303" s="220" t="s">
        <v>226</v>
      </c>
      <c r="AU303" s="220" t="s">
        <v>79</v>
      </c>
      <c r="AV303" s="14" t="s">
        <v>79</v>
      </c>
      <c r="AW303" s="14" t="s">
        <v>31</v>
      </c>
      <c r="AX303" s="14" t="s">
        <v>77</v>
      </c>
      <c r="AY303" s="220" t="s">
        <v>144</v>
      </c>
    </row>
    <row r="304" spans="1:65" s="2" customFormat="1" ht="24.2" customHeight="1">
      <c r="A304" s="37"/>
      <c r="B304" s="38"/>
      <c r="C304" s="168" t="s">
        <v>571</v>
      </c>
      <c r="D304" s="168" t="s">
        <v>145</v>
      </c>
      <c r="E304" s="169" t="s">
        <v>572</v>
      </c>
      <c r="F304" s="170" t="s">
        <v>573</v>
      </c>
      <c r="G304" s="171" t="s">
        <v>223</v>
      </c>
      <c r="H304" s="172">
        <v>4.7880000000000003</v>
      </c>
      <c r="I304" s="173"/>
      <c r="J304" s="174">
        <f>ROUND(I304*H304,2)</f>
        <v>0</v>
      </c>
      <c r="K304" s="170" t="s">
        <v>157</v>
      </c>
      <c r="L304" s="42"/>
      <c r="M304" s="175" t="s">
        <v>19</v>
      </c>
      <c r="N304" s="176" t="s">
        <v>40</v>
      </c>
      <c r="O304" s="67"/>
      <c r="P304" s="177">
        <f>O304*H304</f>
        <v>0</v>
      </c>
      <c r="Q304" s="177">
        <v>1.1916E-2</v>
      </c>
      <c r="R304" s="177">
        <f>Q304*H304</f>
        <v>5.7053807999999998E-2</v>
      </c>
      <c r="S304" s="177">
        <v>0</v>
      </c>
      <c r="T304" s="178">
        <f>S304*H304</f>
        <v>0</v>
      </c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R304" s="179" t="s">
        <v>408</v>
      </c>
      <c r="AT304" s="179" t="s">
        <v>145</v>
      </c>
      <c r="AU304" s="179" t="s">
        <v>79</v>
      </c>
      <c r="AY304" s="20" t="s">
        <v>144</v>
      </c>
      <c r="BE304" s="180">
        <f>IF(N304="základní",J304,0)</f>
        <v>0</v>
      </c>
      <c r="BF304" s="180">
        <f>IF(N304="snížená",J304,0)</f>
        <v>0</v>
      </c>
      <c r="BG304" s="180">
        <f>IF(N304="zákl. přenesená",J304,0)</f>
        <v>0</v>
      </c>
      <c r="BH304" s="180">
        <f>IF(N304="sníž. přenesená",J304,0)</f>
        <v>0</v>
      </c>
      <c r="BI304" s="180">
        <f>IF(N304="nulová",J304,0)</f>
        <v>0</v>
      </c>
      <c r="BJ304" s="20" t="s">
        <v>77</v>
      </c>
      <c r="BK304" s="180">
        <f>ROUND(I304*H304,2)</f>
        <v>0</v>
      </c>
      <c r="BL304" s="20" t="s">
        <v>408</v>
      </c>
      <c r="BM304" s="179" t="s">
        <v>574</v>
      </c>
    </row>
    <row r="305" spans="1:65" s="2" customFormat="1" ht="11.25">
      <c r="A305" s="37"/>
      <c r="B305" s="38"/>
      <c r="C305" s="39"/>
      <c r="D305" s="181" t="s">
        <v>152</v>
      </c>
      <c r="E305" s="39"/>
      <c r="F305" s="182" t="s">
        <v>573</v>
      </c>
      <c r="G305" s="39"/>
      <c r="H305" s="39"/>
      <c r="I305" s="183"/>
      <c r="J305" s="39"/>
      <c r="K305" s="39"/>
      <c r="L305" s="42"/>
      <c r="M305" s="184"/>
      <c r="N305" s="185"/>
      <c r="O305" s="67"/>
      <c r="P305" s="67"/>
      <c r="Q305" s="67"/>
      <c r="R305" s="67"/>
      <c r="S305" s="67"/>
      <c r="T305" s="68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T305" s="20" t="s">
        <v>152</v>
      </c>
      <c r="AU305" s="20" t="s">
        <v>79</v>
      </c>
    </row>
    <row r="306" spans="1:65" s="2" customFormat="1" ht="11.25">
      <c r="A306" s="37"/>
      <c r="B306" s="38"/>
      <c r="C306" s="39"/>
      <c r="D306" s="186" t="s">
        <v>153</v>
      </c>
      <c r="E306" s="39"/>
      <c r="F306" s="187" t="s">
        <v>575</v>
      </c>
      <c r="G306" s="39"/>
      <c r="H306" s="39"/>
      <c r="I306" s="183"/>
      <c r="J306" s="39"/>
      <c r="K306" s="39"/>
      <c r="L306" s="42"/>
      <c r="M306" s="184"/>
      <c r="N306" s="185"/>
      <c r="O306" s="67"/>
      <c r="P306" s="67"/>
      <c r="Q306" s="67"/>
      <c r="R306" s="67"/>
      <c r="S306" s="67"/>
      <c r="T306" s="68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T306" s="20" t="s">
        <v>153</v>
      </c>
      <c r="AU306" s="20" t="s">
        <v>79</v>
      </c>
    </row>
    <row r="307" spans="1:65" s="13" customFormat="1" ht="11.25">
      <c r="B307" s="200"/>
      <c r="C307" s="201"/>
      <c r="D307" s="181" t="s">
        <v>226</v>
      </c>
      <c r="E307" s="202" t="s">
        <v>19</v>
      </c>
      <c r="F307" s="203" t="s">
        <v>564</v>
      </c>
      <c r="G307" s="201"/>
      <c r="H307" s="202" t="s">
        <v>19</v>
      </c>
      <c r="I307" s="204"/>
      <c r="J307" s="201"/>
      <c r="K307" s="201"/>
      <c r="L307" s="205"/>
      <c r="M307" s="206"/>
      <c r="N307" s="207"/>
      <c r="O307" s="207"/>
      <c r="P307" s="207"/>
      <c r="Q307" s="207"/>
      <c r="R307" s="207"/>
      <c r="S307" s="207"/>
      <c r="T307" s="208"/>
      <c r="AT307" s="209" t="s">
        <v>226</v>
      </c>
      <c r="AU307" s="209" t="s">
        <v>79</v>
      </c>
      <c r="AV307" s="13" t="s">
        <v>77</v>
      </c>
      <c r="AW307" s="13" t="s">
        <v>31</v>
      </c>
      <c r="AX307" s="13" t="s">
        <v>69</v>
      </c>
      <c r="AY307" s="209" t="s">
        <v>144</v>
      </c>
    </row>
    <row r="308" spans="1:65" s="14" customFormat="1" ht="11.25">
      <c r="B308" s="210"/>
      <c r="C308" s="211"/>
      <c r="D308" s="181" t="s">
        <v>226</v>
      </c>
      <c r="E308" s="212" t="s">
        <v>19</v>
      </c>
      <c r="F308" s="213" t="s">
        <v>570</v>
      </c>
      <c r="G308" s="211"/>
      <c r="H308" s="214">
        <v>4.7880000000000003</v>
      </c>
      <c r="I308" s="215"/>
      <c r="J308" s="211"/>
      <c r="K308" s="211"/>
      <c r="L308" s="216"/>
      <c r="M308" s="217"/>
      <c r="N308" s="218"/>
      <c r="O308" s="218"/>
      <c r="P308" s="218"/>
      <c r="Q308" s="218"/>
      <c r="R308" s="218"/>
      <c r="S308" s="218"/>
      <c r="T308" s="219"/>
      <c r="AT308" s="220" t="s">
        <v>226</v>
      </c>
      <c r="AU308" s="220" t="s">
        <v>79</v>
      </c>
      <c r="AV308" s="14" t="s">
        <v>79</v>
      </c>
      <c r="AW308" s="14" t="s">
        <v>31</v>
      </c>
      <c r="AX308" s="14" t="s">
        <v>77</v>
      </c>
      <c r="AY308" s="220" t="s">
        <v>144</v>
      </c>
    </row>
    <row r="309" spans="1:65" s="2" customFormat="1" ht="44.25" customHeight="1">
      <c r="A309" s="37"/>
      <c r="B309" s="38"/>
      <c r="C309" s="168" t="s">
        <v>576</v>
      </c>
      <c r="D309" s="168" t="s">
        <v>145</v>
      </c>
      <c r="E309" s="169" t="s">
        <v>577</v>
      </c>
      <c r="F309" s="170" t="s">
        <v>578</v>
      </c>
      <c r="G309" s="171" t="s">
        <v>579</v>
      </c>
      <c r="H309" s="257"/>
      <c r="I309" s="173"/>
      <c r="J309" s="174">
        <f>ROUND(I309*H309,2)</f>
        <v>0</v>
      </c>
      <c r="K309" s="170" t="s">
        <v>157</v>
      </c>
      <c r="L309" s="42"/>
      <c r="M309" s="175" t="s">
        <v>19</v>
      </c>
      <c r="N309" s="176" t="s">
        <v>40</v>
      </c>
      <c r="O309" s="67"/>
      <c r="P309" s="177">
        <f>O309*H309</f>
        <v>0</v>
      </c>
      <c r="Q309" s="177">
        <v>0</v>
      </c>
      <c r="R309" s="177">
        <f>Q309*H309</f>
        <v>0</v>
      </c>
      <c r="S309" s="177">
        <v>0</v>
      </c>
      <c r="T309" s="178">
        <f>S309*H309</f>
        <v>0</v>
      </c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R309" s="179" t="s">
        <v>408</v>
      </c>
      <c r="AT309" s="179" t="s">
        <v>145</v>
      </c>
      <c r="AU309" s="179" t="s">
        <v>79</v>
      </c>
      <c r="AY309" s="20" t="s">
        <v>144</v>
      </c>
      <c r="BE309" s="180">
        <f>IF(N309="základní",J309,0)</f>
        <v>0</v>
      </c>
      <c r="BF309" s="180">
        <f>IF(N309="snížená",J309,0)</f>
        <v>0</v>
      </c>
      <c r="BG309" s="180">
        <f>IF(N309="zákl. přenesená",J309,0)</f>
        <v>0</v>
      </c>
      <c r="BH309" s="180">
        <f>IF(N309="sníž. přenesená",J309,0)</f>
        <v>0</v>
      </c>
      <c r="BI309" s="180">
        <f>IF(N309="nulová",J309,0)</f>
        <v>0</v>
      </c>
      <c r="BJ309" s="20" t="s">
        <v>77</v>
      </c>
      <c r="BK309" s="180">
        <f>ROUND(I309*H309,2)</f>
        <v>0</v>
      </c>
      <c r="BL309" s="20" t="s">
        <v>408</v>
      </c>
      <c r="BM309" s="179" t="s">
        <v>580</v>
      </c>
    </row>
    <row r="310" spans="1:65" s="2" customFormat="1" ht="29.25">
      <c r="A310" s="37"/>
      <c r="B310" s="38"/>
      <c r="C310" s="39"/>
      <c r="D310" s="181" t="s">
        <v>152</v>
      </c>
      <c r="E310" s="39"/>
      <c r="F310" s="182" t="s">
        <v>578</v>
      </c>
      <c r="G310" s="39"/>
      <c r="H310" s="39"/>
      <c r="I310" s="183"/>
      <c r="J310" s="39"/>
      <c r="K310" s="39"/>
      <c r="L310" s="42"/>
      <c r="M310" s="184"/>
      <c r="N310" s="185"/>
      <c r="O310" s="67"/>
      <c r="P310" s="67"/>
      <c r="Q310" s="67"/>
      <c r="R310" s="67"/>
      <c r="S310" s="67"/>
      <c r="T310" s="68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T310" s="20" t="s">
        <v>152</v>
      </c>
      <c r="AU310" s="20" t="s">
        <v>79</v>
      </c>
    </row>
    <row r="311" spans="1:65" s="2" customFormat="1" ht="11.25">
      <c r="A311" s="37"/>
      <c r="B311" s="38"/>
      <c r="C311" s="39"/>
      <c r="D311" s="186" t="s">
        <v>153</v>
      </c>
      <c r="E311" s="39"/>
      <c r="F311" s="187" t="s">
        <v>581</v>
      </c>
      <c r="G311" s="39"/>
      <c r="H311" s="39"/>
      <c r="I311" s="183"/>
      <c r="J311" s="39"/>
      <c r="K311" s="39"/>
      <c r="L311" s="42"/>
      <c r="M311" s="184"/>
      <c r="N311" s="185"/>
      <c r="O311" s="67"/>
      <c r="P311" s="67"/>
      <c r="Q311" s="67"/>
      <c r="R311" s="67"/>
      <c r="S311" s="67"/>
      <c r="T311" s="68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T311" s="20" t="s">
        <v>153</v>
      </c>
      <c r="AU311" s="20" t="s">
        <v>79</v>
      </c>
    </row>
    <row r="312" spans="1:65" s="11" customFormat="1" ht="22.9" customHeight="1">
      <c r="B312" s="154"/>
      <c r="C312" s="155"/>
      <c r="D312" s="156" t="s">
        <v>68</v>
      </c>
      <c r="E312" s="198" t="s">
        <v>582</v>
      </c>
      <c r="F312" s="198" t="s">
        <v>583</v>
      </c>
      <c r="G312" s="155"/>
      <c r="H312" s="155"/>
      <c r="I312" s="158"/>
      <c r="J312" s="199">
        <f>BK312</f>
        <v>0</v>
      </c>
      <c r="K312" s="155"/>
      <c r="L312" s="160"/>
      <c r="M312" s="161"/>
      <c r="N312" s="162"/>
      <c r="O312" s="162"/>
      <c r="P312" s="163">
        <f>SUM(P313:P359)</f>
        <v>0</v>
      </c>
      <c r="Q312" s="162"/>
      <c r="R312" s="163">
        <f>SUM(R313:R359)</f>
        <v>0</v>
      </c>
      <c r="S312" s="162"/>
      <c r="T312" s="164">
        <f>SUM(T313:T359)</f>
        <v>0</v>
      </c>
      <c r="AR312" s="165" t="s">
        <v>79</v>
      </c>
      <c r="AT312" s="166" t="s">
        <v>68</v>
      </c>
      <c r="AU312" s="166" t="s">
        <v>77</v>
      </c>
      <c r="AY312" s="165" t="s">
        <v>144</v>
      </c>
      <c r="BK312" s="167">
        <f>SUM(BK313:BK359)</f>
        <v>0</v>
      </c>
    </row>
    <row r="313" spans="1:65" s="2" customFormat="1" ht="24.2" customHeight="1">
      <c r="A313" s="37"/>
      <c r="B313" s="38"/>
      <c r="C313" s="168" t="s">
        <v>584</v>
      </c>
      <c r="D313" s="168" t="s">
        <v>145</v>
      </c>
      <c r="E313" s="169" t="s">
        <v>585</v>
      </c>
      <c r="F313" s="170" t="s">
        <v>586</v>
      </c>
      <c r="G313" s="171" t="s">
        <v>492</v>
      </c>
      <c r="H313" s="172">
        <v>52</v>
      </c>
      <c r="I313" s="173"/>
      <c r="J313" s="174">
        <f>ROUND(I313*H313,2)</f>
        <v>0</v>
      </c>
      <c r="K313" s="170" t="s">
        <v>19</v>
      </c>
      <c r="L313" s="42"/>
      <c r="M313" s="175" t="s">
        <v>19</v>
      </c>
      <c r="N313" s="176" t="s">
        <v>40</v>
      </c>
      <c r="O313" s="67"/>
      <c r="P313" s="177">
        <f>O313*H313</f>
        <v>0</v>
      </c>
      <c r="Q313" s="177">
        <v>0</v>
      </c>
      <c r="R313" s="177">
        <f>Q313*H313</f>
        <v>0</v>
      </c>
      <c r="S313" s="177">
        <v>0</v>
      </c>
      <c r="T313" s="178">
        <f>S313*H313</f>
        <v>0</v>
      </c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R313" s="179" t="s">
        <v>165</v>
      </c>
      <c r="AT313" s="179" t="s">
        <v>145</v>
      </c>
      <c r="AU313" s="179" t="s">
        <v>79</v>
      </c>
      <c r="AY313" s="20" t="s">
        <v>144</v>
      </c>
      <c r="BE313" s="180">
        <f>IF(N313="základní",J313,0)</f>
        <v>0</v>
      </c>
      <c r="BF313" s="180">
        <f>IF(N313="snížená",J313,0)</f>
        <v>0</v>
      </c>
      <c r="BG313" s="180">
        <f>IF(N313="zákl. přenesená",J313,0)</f>
        <v>0</v>
      </c>
      <c r="BH313" s="180">
        <f>IF(N313="sníž. přenesená",J313,0)</f>
        <v>0</v>
      </c>
      <c r="BI313" s="180">
        <f>IF(N313="nulová",J313,0)</f>
        <v>0</v>
      </c>
      <c r="BJ313" s="20" t="s">
        <v>77</v>
      </c>
      <c r="BK313" s="180">
        <f>ROUND(I313*H313,2)</f>
        <v>0</v>
      </c>
      <c r="BL313" s="20" t="s">
        <v>165</v>
      </c>
      <c r="BM313" s="179" t="s">
        <v>587</v>
      </c>
    </row>
    <row r="314" spans="1:65" s="2" customFormat="1" ht="11.25">
      <c r="A314" s="37"/>
      <c r="B314" s="38"/>
      <c r="C314" s="39"/>
      <c r="D314" s="181" t="s">
        <v>152</v>
      </c>
      <c r="E314" s="39"/>
      <c r="F314" s="182" t="s">
        <v>586</v>
      </c>
      <c r="G314" s="39"/>
      <c r="H314" s="39"/>
      <c r="I314" s="183"/>
      <c r="J314" s="39"/>
      <c r="K314" s="39"/>
      <c r="L314" s="42"/>
      <c r="M314" s="184"/>
      <c r="N314" s="185"/>
      <c r="O314" s="67"/>
      <c r="P314" s="67"/>
      <c r="Q314" s="67"/>
      <c r="R314" s="67"/>
      <c r="S314" s="67"/>
      <c r="T314" s="68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T314" s="20" t="s">
        <v>152</v>
      </c>
      <c r="AU314" s="20" t="s">
        <v>79</v>
      </c>
    </row>
    <row r="315" spans="1:65" s="13" customFormat="1" ht="11.25">
      <c r="B315" s="200"/>
      <c r="C315" s="201"/>
      <c r="D315" s="181" t="s">
        <v>226</v>
      </c>
      <c r="E315" s="202" t="s">
        <v>19</v>
      </c>
      <c r="F315" s="203" t="s">
        <v>588</v>
      </c>
      <c r="G315" s="201"/>
      <c r="H315" s="202" t="s">
        <v>19</v>
      </c>
      <c r="I315" s="204"/>
      <c r="J315" s="201"/>
      <c r="K315" s="201"/>
      <c r="L315" s="205"/>
      <c r="M315" s="206"/>
      <c r="N315" s="207"/>
      <c r="O315" s="207"/>
      <c r="P315" s="207"/>
      <c r="Q315" s="207"/>
      <c r="R315" s="207"/>
      <c r="S315" s="207"/>
      <c r="T315" s="208"/>
      <c r="AT315" s="209" t="s">
        <v>226</v>
      </c>
      <c r="AU315" s="209" t="s">
        <v>79</v>
      </c>
      <c r="AV315" s="13" t="s">
        <v>77</v>
      </c>
      <c r="AW315" s="13" t="s">
        <v>31</v>
      </c>
      <c r="AX315" s="13" t="s">
        <v>69</v>
      </c>
      <c r="AY315" s="209" t="s">
        <v>144</v>
      </c>
    </row>
    <row r="316" spans="1:65" s="14" customFormat="1" ht="11.25">
      <c r="B316" s="210"/>
      <c r="C316" s="211"/>
      <c r="D316" s="181" t="s">
        <v>226</v>
      </c>
      <c r="E316" s="212" t="s">
        <v>19</v>
      </c>
      <c r="F316" s="213" t="s">
        <v>194</v>
      </c>
      <c r="G316" s="211"/>
      <c r="H316" s="214">
        <v>10</v>
      </c>
      <c r="I316" s="215"/>
      <c r="J316" s="211"/>
      <c r="K316" s="211"/>
      <c r="L316" s="216"/>
      <c r="M316" s="217"/>
      <c r="N316" s="218"/>
      <c r="O316" s="218"/>
      <c r="P316" s="218"/>
      <c r="Q316" s="218"/>
      <c r="R316" s="218"/>
      <c r="S316" s="218"/>
      <c r="T316" s="219"/>
      <c r="AT316" s="220" t="s">
        <v>226</v>
      </c>
      <c r="AU316" s="220" t="s">
        <v>79</v>
      </c>
      <c r="AV316" s="14" t="s">
        <v>79</v>
      </c>
      <c r="AW316" s="14" t="s">
        <v>31</v>
      </c>
      <c r="AX316" s="14" t="s">
        <v>69</v>
      </c>
      <c r="AY316" s="220" t="s">
        <v>144</v>
      </c>
    </row>
    <row r="317" spans="1:65" s="13" customFormat="1" ht="11.25">
      <c r="B317" s="200"/>
      <c r="C317" s="201"/>
      <c r="D317" s="181" t="s">
        <v>226</v>
      </c>
      <c r="E317" s="202" t="s">
        <v>19</v>
      </c>
      <c r="F317" s="203" t="s">
        <v>589</v>
      </c>
      <c r="G317" s="201"/>
      <c r="H317" s="202" t="s">
        <v>19</v>
      </c>
      <c r="I317" s="204"/>
      <c r="J317" s="201"/>
      <c r="K317" s="201"/>
      <c r="L317" s="205"/>
      <c r="M317" s="206"/>
      <c r="N317" s="207"/>
      <c r="O317" s="207"/>
      <c r="P317" s="207"/>
      <c r="Q317" s="207"/>
      <c r="R317" s="207"/>
      <c r="S317" s="207"/>
      <c r="T317" s="208"/>
      <c r="AT317" s="209" t="s">
        <v>226</v>
      </c>
      <c r="AU317" s="209" t="s">
        <v>79</v>
      </c>
      <c r="AV317" s="13" t="s">
        <v>77</v>
      </c>
      <c r="AW317" s="13" t="s">
        <v>31</v>
      </c>
      <c r="AX317" s="13" t="s">
        <v>69</v>
      </c>
      <c r="AY317" s="209" t="s">
        <v>144</v>
      </c>
    </row>
    <row r="318" spans="1:65" s="14" customFormat="1" ht="11.25">
      <c r="B318" s="210"/>
      <c r="C318" s="211"/>
      <c r="D318" s="181" t="s">
        <v>226</v>
      </c>
      <c r="E318" s="212" t="s">
        <v>19</v>
      </c>
      <c r="F318" s="213" t="s">
        <v>544</v>
      </c>
      <c r="G318" s="211"/>
      <c r="H318" s="214">
        <v>42</v>
      </c>
      <c r="I318" s="215"/>
      <c r="J318" s="211"/>
      <c r="K318" s="211"/>
      <c r="L318" s="216"/>
      <c r="M318" s="217"/>
      <c r="N318" s="218"/>
      <c r="O318" s="218"/>
      <c r="P318" s="218"/>
      <c r="Q318" s="218"/>
      <c r="R318" s="218"/>
      <c r="S318" s="218"/>
      <c r="T318" s="219"/>
      <c r="AT318" s="220" t="s">
        <v>226</v>
      </c>
      <c r="AU318" s="220" t="s">
        <v>79</v>
      </c>
      <c r="AV318" s="14" t="s">
        <v>79</v>
      </c>
      <c r="AW318" s="14" t="s">
        <v>31</v>
      </c>
      <c r="AX318" s="14" t="s">
        <v>69</v>
      </c>
      <c r="AY318" s="220" t="s">
        <v>144</v>
      </c>
    </row>
    <row r="319" spans="1:65" s="15" customFormat="1" ht="11.25">
      <c r="B319" s="221"/>
      <c r="C319" s="222"/>
      <c r="D319" s="181" t="s">
        <v>226</v>
      </c>
      <c r="E319" s="223" t="s">
        <v>19</v>
      </c>
      <c r="F319" s="224" t="s">
        <v>231</v>
      </c>
      <c r="G319" s="222"/>
      <c r="H319" s="225">
        <v>52</v>
      </c>
      <c r="I319" s="226"/>
      <c r="J319" s="222"/>
      <c r="K319" s="222"/>
      <c r="L319" s="227"/>
      <c r="M319" s="228"/>
      <c r="N319" s="229"/>
      <c r="O319" s="229"/>
      <c r="P319" s="229"/>
      <c r="Q319" s="229"/>
      <c r="R319" s="229"/>
      <c r="S319" s="229"/>
      <c r="T319" s="230"/>
      <c r="AT319" s="231" t="s">
        <v>226</v>
      </c>
      <c r="AU319" s="231" t="s">
        <v>79</v>
      </c>
      <c r="AV319" s="15" t="s">
        <v>165</v>
      </c>
      <c r="AW319" s="15" t="s">
        <v>31</v>
      </c>
      <c r="AX319" s="15" t="s">
        <v>77</v>
      </c>
      <c r="AY319" s="231" t="s">
        <v>144</v>
      </c>
    </row>
    <row r="320" spans="1:65" s="2" customFormat="1" ht="24.2" customHeight="1">
      <c r="A320" s="37"/>
      <c r="B320" s="38"/>
      <c r="C320" s="246" t="s">
        <v>590</v>
      </c>
      <c r="D320" s="246" t="s">
        <v>381</v>
      </c>
      <c r="E320" s="247" t="s">
        <v>591</v>
      </c>
      <c r="F320" s="248" t="s">
        <v>592</v>
      </c>
      <c r="G320" s="249" t="s">
        <v>492</v>
      </c>
      <c r="H320" s="250">
        <v>10</v>
      </c>
      <c r="I320" s="251"/>
      <c r="J320" s="252">
        <f>ROUND(I320*H320,2)</f>
        <v>0</v>
      </c>
      <c r="K320" s="248" t="s">
        <v>19</v>
      </c>
      <c r="L320" s="253"/>
      <c r="M320" s="254" t="s">
        <v>19</v>
      </c>
      <c r="N320" s="255" t="s">
        <v>40</v>
      </c>
      <c r="O320" s="67"/>
      <c r="P320" s="177">
        <f>O320*H320</f>
        <v>0</v>
      </c>
      <c r="Q320" s="177">
        <v>0</v>
      </c>
      <c r="R320" s="177">
        <f>Q320*H320</f>
        <v>0</v>
      </c>
      <c r="S320" s="177">
        <v>0</v>
      </c>
      <c r="T320" s="178">
        <f>S320*H320</f>
        <v>0</v>
      </c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R320" s="179" t="s">
        <v>184</v>
      </c>
      <c r="AT320" s="179" t="s">
        <v>381</v>
      </c>
      <c r="AU320" s="179" t="s">
        <v>79</v>
      </c>
      <c r="AY320" s="20" t="s">
        <v>144</v>
      </c>
      <c r="BE320" s="180">
        <f>IF(N320="základní",J320,0)</f>
        <v>0</v>
      </c>
      <c r="BF320" s="180">
        <f>IF(N320="snížená",J320,0)</f>
        <v>0</v>
      </c>
      <c r="BG320" s="180">
        <f>IF(N320="zákl. přenesená",J320,0)</f>
        <v>0</v>
      </c>
      <c r="BH320" s="180">
        <f>IF(N320="sníž. přenesená",J320,0)</f>
        <v>0</v>
      </c>
      <c r="BI320" s="180">
        <f>IF(N320="nulová",J320,0)</f>
        <v>0</v>
      </c>
      <c r="BJ320" s="20" t="s">
        <v>77</v>
      </c>
      <c r="BK320" s="180">
        <f>ROUND(I320*H320,2)</f>
        <v>0</v>
      </c>
      <c r="BL320" s="20" t="s">
        <v>165</v>
      </c>
      <c r="BM320" s="179" t="s">
        <v>593</v>
      </c>
    </row>
    <row r="321" spans="1:65" s="2" customFormat="1" ht="11.25">
      <c r="A321" s="37"/>
      <c r="B321" s="38"/>
      <c r="C321" s="39"/>
      <c r="D321" s="181" t="s">
        <v>152</v>
      </c>
      <c r="E321" s="39"/>
      <c r="F321" s="182" t="s">
        <v>592</v>
      </c>
      <c r="G321" s="39"/>
      <c r="H321" s="39"/>
      <c r="I321" s="183"/>
      <c r="J321" s="39"/>
      <c r="K321" s="39"/>
      <c r="L321" s="42"/>
      <c r="M321" s="184"/>
      <c r="N321" s="185"/>
      <c r="O321" s="67"/>
      <c r="P321" s="67"/>
      <c r="Q321" s="67"/>
      <c r="R321" s="67"/>
      <c r="S321" s="67"/>
      <c r="T321" s="68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T321" s="20" t="s">
        <v>152</v>
      </c>
      <c r="AU321" s="20" t="s">
        <v>79</v>
      </c>
    </row>
    <row r="322" spans="1:65" s="13" customFormat="1" ht="11.25">
      <c r="B322" s="200"/>
      <c r="C322" s="201"/>
      <c r="D322" s="181" t="s">
        <v>226</v>
      </c>
      <c r="E322" s="202" t="s">
        <v>19</v>
      </c>
      <c r="F322" s="203" t="s">
        <v>588</v>
      </c>
      <c r="G322" s="201"/>
      <c r="H322" s="202" t="s">
        <v>19</v>
      </c>
      <c r="I322" s="204"/>
      <c r="J322" s="201"/>
      <c r="K322" s="201"/>
      <c r="L322" s="205"/>
      <c r="M322" s="206"/>
      <c r="N322" s="207"/>
      <c r="O322" s="207"/>
      <c r="P322" s="207"/>
      <c r="Q322" s="207"/>
      <c r="R322" s="207"/>
      <c r="S322" s="207"/>
      <c r="T322" s="208"/>
      <c r="AT322" s="209" t="s">
        <v>226</v>
      </c>
      <c r="AU322" s="209" t="s">
        <v>79</v>
      </c>
      <c r="AV322" s="13" t="s">
        <v>77</v>
      </c>
      <c r="AW322" s="13" t="s">
        <v>31</v>
      </c>
      <c r="AX322" s="13" t="s">
        <v>69</v>
      </c>
      <c r="AY322" s="209" t="s">
        <v>144</v>
      </c>
    </row>
    <row r="323" spans="1:65" s="14" customFormat="1" ht="11.25">
      <c r="B323" s="210"/>
      <c r="C323" s="211"/>
      <c r="D323" s="181" t="s">
        <v>226</v>
      </c>
      <c r="E323" s="212" t="s">
        <v>19</v>
      </c>
      <c r="F323" s="213" t="s">
        <v>194</v>
      </c>
      <c r="G323" s="211"/>
      <c r="H323" s="214">
        <v>10</v>
      </c>
      <c r="I323" s="215"/>
      <c r="J323" s="211"/>
      <c r="K323" s="211"/>
      <c r="L323" s="216"/>
      <c r="M323" s="217"/>
      <c r="N323" s="218"/>
      <c r="O323" s="218"/>
      <c r="P323" s="218"/>
      <c r="Q323" s="218"/>
      <c r="R323" s="218"/>
      <c r="S323" s="218"/>
      <c r="T323" s="219"/>
      <c r="AT323" s="220" t="s">
        <v>226</v>
      </c>
      <c r="AU323" s="220" t="s">
        <v>79</v>
      </c>
      <c r="AV323" s="14" t="s">
        <v>79</v>
      </c>
      <c r="AW323" s="14" t="s">
        <v>31</v>
      </c>
      <c r="AX323" s="14" t="s">
        <v>77</v>
      </c>
      <c r="AY323" s="220" t="s">
        <v>144</v>
      </c>
    </row>
    <row r="324" spans="1:65" s="2" customFormat="1" ht="24.2" customHeight="1">
      <c r="A324" s="37"/>
      <c r="B324" s="38"/>
      <c r="C324" s="246" t="s">
        <v>594</v>
      </c>
      <c r="D324" s="246" t="s">
        <v>381</v>
      </c>
      <c r="E324" s="247" t="s">
        <v>595</v>
      </c>
      <c r="F324" s="248" t="s">
        <v>596</v>
      </c>
      <c r="G324" s="249" t="s">
        <v>492</v>
      </c>
      <c r="H324" s="250">
        <v>42</v>
      </c>
      <c r="I324" s="251"/>
      <c r="J324" s="252">
        <f>ROUND(I324*H324,2)</f>
        <v>0</v>
      </c>
      <c r="K324" s="248" t="s">
        <v>19</v>
      </c>
      <c r="L324" s="253"/>
      <c r="M324" s="254" t="s">
        <v>19</v>
      </c>
      <c r="N324" s="255" t="s">
        <v>40</v>
      </c>
      <c r="O324" s="67"/>
      <c r="P324" s="177">
        <f>O324*H324</f>
        <v>0</v>
      </c>
      <c r="Q324" s="177">
        <v>0</v>
      </c>
      <c r="R324" s="177">
        <f>Q324*H324</f>
        <v>0</v>
      </c>
      <c r="S324" s="177">
        <v>0</v>
      </c>
      <c r="T324" s="178">
        <f>S324*H324</f>
        <v>0</v>
      </c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R324" s="179" t="s">
        <v>184</v>
      </c>
      <c r="AT324" s="179" t="s">
        <v>381</v>
      </c>
      <c r="AU324" s="179" t="s">
        <v>79</v>
      </c>
      <c r="AY324" s="20" t="s">
        <v>144</v>
      </c>
      <c r="BE324" s="180">
        <f>IF(N324="základní",J324,0)</f>
        <v>0</v>
      </c>
      <c r="BF324" s="180">
        <f>IF(N324="snížená",J324,0)</f>
        <v>0</v>
      </c>
      <c r="BG324" s="180">
        <f>IF(N324="zákl. přenesená",J324,0)</f>
        <v>0</v>
      </c>
      <c r="BH324" s="180">
        <f>IF(N324="sníž. přenesená",J324,0)</f>
        <v>0</v>
      </c>
      <c r="BI324" s="180">
        <f>IF(N324="nulová",J324,0)</f>
        <v>0</v>
      </c>
      <c r="BJ324" s="20" t="s">
        <v>77</v>
      </c>
      <c r="BK324" s="180">
        <f>ROUND(I324*H324,2)</f>
        <v>0</v>
      </c>
      <c r="BL324" s="20" t="s">
        <v>165</v>
      </c>
      <c r="BM324" s="179" t="s">
        <v>597</v>
      </c>
    </row>
    <row r="325" spans="1:65" s="2" customFormat="1" ht="11.25">
      <c r="A325" s="37"/>
      <c r="B325" s="38"/>
      <c r="C325" s="39"/>
      <c r="D325" s="181" t="s">
        <v>152</v>
      </c>
      <c r="E325" s="39"/>
      <c r="F325" s="182" t="s">
        <v>596</v>
      </c>
      <c r="G325" s="39"/>
      <c r="H325" s="39"/>
      <c r="I325" s="183"/>
      <c r="J325" s="39"/>
      <c r="K325" s="39"/>
      <c r="L325" s="42"/>
      <c r="M325" s="184"/>
      <c r="N325" s="185"/>
      <c r="O325" s="67"/>
      <c r="P325" s="67"/>
      <c r="Q325" s="67"/>
      <c r="R325" s="67"/>
      <c r="S325" s="67"/>
      <c r="T325" s="68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T325" s="20" t="s">
        <v>152</v>
      </c>
      <c r="AU325" s="20" t="s">
        <v>79</v>
      </c>
    </row>
    <row r="326" spans="1:65" s="13" customFormat="1" ht="11.25">
      <c r="B326" s="200"/>
      <c r="C326" s="201"/>
      <c r="D326" s="181" t="s">
        <v>226</v>
      </c>
      <c r="E326" s="202" t="s">
        <v>19</v>
      </c>
      <c r="F326" s="203" t="s">
        <v>589</v>
      </c>
      <c r="G326" s="201"/>
      <c r="H326" s="202" t="s">
        <v>19</v>
      </c>
      <c r="I326" s="204"/>
      <c r="J326" s="201"/>
      <c r="K326" s="201"/>
      <c r="L326" s="205"/>
      <c r="M326" s="206"/>
      <c r="N326" s="207"/>
      <c r="O326" s="207"/>
      <c r="P326" s="207"/>
      <c r="Q326" s="207"/>
      <c r="R326" s="207"/>
      <c r="S326" s="207"/>
      <c r="T326" s="208"/>
      <c r="AT326" s="209" t="s">
        <v>226</v>
      </c>
      <c r="AU326" s="209" t="s">
        <v>79</v>
      </c>
      <c r="AV326" s="13" t="s">
        <v>77</v>
      </c>
      <c r="AW326" s="13" t="s">
        <v>31</v>
      </c>
      <c r="AX326" s="13" t="s">
        <v>69</v>
      </c>
      <c r="AY326" s="209" t="s">
        <v>144</v>
      </c>
    </row>
    <row r="327" spans="1:65" s="14" customFormat="1" ht="11.25">
      <c r="B327" s="210"/>
      <c r="C327" s="211"/>
      <c r="D327" s="181" t="s">
        <v>226</v>
      </c>
      <c r="E327" s="212" t="s">
        <v>19</v>
      </c>
      <c r="F327" s="213" t="s">
        <v>544</v>
      </c>
      <c r="G327" s="211"/>
      <c r="H327" s="214">
        <v>42</v>
      </c>
      <c r="I327" s="215"/>
      <c r="J327" s="211"/>
      <c r="K327" s="211"/>
      <c r="L327" s="216"/>
      <c r="M327" s="217"/>
      <c r="N327" s="218"/>
      <c r="O327" s="218"/>
      <c r="P327" s="218"/>
      <c r="Q327" s="218"/>
      <c r="R327" s="218"/>
      <c r="S327" s="218"/>
      <c r="T327" s="219"/>
      <c r="AT327" s="220" t="s">
        <v>226</v>
      </c>
      <c r="AU327" s="220" t="s">
        <v>79</v>
      </c>
      <c r="AV327" s="14" t="s">
        <v>79</v>
      </c>
      <c r="AW327" s="14" t="s">
        <v>31</v>
      </c>
      <c r="AX327" s="14" t="s">
        <v>77</v>
      </c>
      <c r="AY327" s="220" t="s">
        <v>144</v>
      </c>
    </row>
    <row r="328" spans="1:65" s="2" customFormat="1" ht="24.2" customHeight="1">
      <c r="A328" s="37"/>
      <c r="B328" s="38"/>
      <c r="C328" s="168" t="s">
        <v>251</v>
      </c>
      <c r="D328" s="168" t="s">
        <v>145</v>
      </c>
      <c r="E328" s="169" t="s">
        <v>598</v>
      </c>
      <c r="F328" s="170" t="s">
        <v>599</v>
      </c>
      <c r="G328" s="171" t="s">
        <v>243</v>
      </c>
      <c r="H328" s="172">
        <v>228</v>
      </c>
      <c r="I328" s="173"/>
      <c r="J328" s="174">
        <f>ROUND(I328*H328,2)</f>
        <v>0</v>
      </c>
      <c r="K328" s="170" t="s">
        <v>19</v>
      </c>
      <c r="L328" s="42"/>
      <c r="M328" s="175" t="s">
        <v>19</v>
      </c>
      <c r="N328" s="176" t="s">
        <v>40</v>
      </c>
      <c r="O328" s="67"/>
      <c r="P328" s="177">
        <f>O328*H328</f>
        <v>0</v>
      </c>
      <c r="Q328" s="177">
        <v>0</v>
      </c>
      <c r="R328" s="177">
        <f>Q328*H328</f>
        <v>0</v>
      </c>
      <c r="S328" s="177">
        <v>0</v>
      </c>
      <c r="T328" s="178">
        <f>S328*H328</f>
        <v>0</v>
      </c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R328" s="179" t="s">
        <v>408</v>
      </c>
      <c r="AT328" s="179" t="s">
        <v>145</v>
      </c>
      <c r="AU328" s="179" t="s">
        <v>79</v>
      </c>
      <c r="AY328" s="20" t="s">
        <v>144</v>
      </c>
      <c r="BE328" s="180">
        <f>IF(N328="základní",J328,0)</f>
        <v>0</v>
      </c>
      <c r="BF328" s="180">
        <f>IF(N328="snížená",J328,0)</f>
        <v>0</v>
      </c>
      <c r="BG328" s="180">
        <f>IF(N328="zákl. přenesená",J328,0)</f>
        <v>0</v>
      </c>
      <c r="BH328" s="180">
        <f>IF(N328="sníž. přenesená",J328,0)</f>
        <v>0</v>
      </c>
      <c r="BI328" s="180">
        <f>IF(N328="nulová",J328,0)</f>
        <v>0</v>
      </c>
      <c r="BJ328" s="20" t="s">
        <v>77</v>
      </c>
      <c r="BK328" s="180">
        <f>ROUND(I328*H328,2)</f>
        <v>0</v>
      </c>
      <c r="BL328" s="20" t="s">
        <v>408</v>
      </c>
      <c r="BM328" s="179" t="s">
        <v>600</v>
      </c>
    </row>
    <row r="329" spans="1:65" s="2" customFormat="1" ht="11.25">
      <c r="A329" s="37"/>
      <c r="B329" s="38"/>
      <c r="C329" s="39"/>
      <c r="D329" s="181" t="s">
        <v>152</v>
      </c>
      <c r="E329" s="39"/>
      <c r="F329" s="182" t="s">
        <v>599</v>
      </c>
      <c r="G329" s="39"/>
      <c r="H329" s="39"/>
      <c r="I329" s="183"/>
      <c r="J329" s="39"/>
      <c r="K329" s="39"/>
      <c r="L329" s="42"/>
      <c r="M329" s="184"/>
      <c r="N329" s="185"/>
      <c r="O329" s="67"/>
      <c r="P329" s="67"/>
      <c r="Q329" s="67"/>
      <c r="R329" s="67"/>
      <c r="S329" s="67"/>
      <c r="T329" s="68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T329" s="20" t="s">
        <v>152</v>
      </c>
      <c r="AU329" s="20" t="s">
        <v>79</v>
      </c>
    </row>
    <row r="330" spans="1:65" s="13" customFormat="1" ht="11.25">
      <c r="B330" s="200"/>
      <c r="C330" s="201"/>
      <c r="D330" s="181" t="s">
        <v>226</v>
      </c>
      <c r="E330" s="202" t="s">
        <v>19</v>
      </c>
      <c r="F330" s="203" t="s">
        <v>601</v>
      </c>
      <c r="G330" s="201"/>
      <c r="H330" s="202" t="s">
        <v>19</v>
      </c>
      <c r="I330" s="204"/>
      <c r="J330" s="201"/>
      <c r="K330" s="201"/>
      <c r="L330" s="205"/>
      <c r="M330" s="206"/>
      <c r="N330" s="207"/>
      <c r="O330" s="207"/>
      <c r="P330" s="207"/>
      <c r="Q330" s="207"/>
      <c r="R330" s="207"/>
      <c r="S330" s="207"/>
      <c r="T330" s="208"/>
      <c r="AT330" s="209" t="s">
        <v>226</v>
      </c>
      <c r="AU330" s="209" t="s">
        <v>79</v>
      </c>
      <c r="AV330" s="13" t="s">
        <v>77</v>
      </c>
      <c r="AW330" s="13" t="s">
        <v>31</v>
      </c>
      <c r="AX330" s="13" t="s">
        <v>69</v>
      </c>
      <c r="AY330" s="209" t="s">
        <v>144</v>
      </c>
    </row>
    <row r="331" spans="1:65" s="14" customFormat="1" ht="11.25">
      <c r="B331" s="210"/>
      <c r="C331" s="211"/>
      <c r="D331" s="181" t="s">
        <v>226</v>
      </c>
      <c r="E331" s="212" t="s">
        <v>19</v>
      </c>
      <c r="F331" s="213" t="s">
        <v>602</v>
      </c>
      <c r="G331" s="211"/>
      <c r="H331" s="214">
        <v>228</v>
      </c>
      <c r="I331" s="215"/>
      <c r="J331" s="211"/>
      <c r="K331" s="211"/>
      <c r="L331" s="216"/>
      <c r="M331" s="217"/>
      <c r="N331" s="218"/>
      <c r="O331" s="218"/>
      <c r="P331" s="218"/>
      <c r="Q331" s="218"/>
      <c r="R331" s="218"/>
      <c r="S331" s="218"/>
      <c r="T331" s="219"/>
      <c r="AT331" s="220" t="s">
        <v>226</v>
      </c>
      <c r="AU331" s="220" t="s">
        <v>79</v>
      </c>
      <c r="AV331" s="14" t="s">
        <v>79</v>
      </c>
      <c r="AW331" s="14" t="s">
        <v>31</v>
      </c>
      <c r="AX331" s="14" t="s">
        <v>77</v>
      </c>
      <c r="AY331" s="220" t="s">
        <v>144</v>
      </c>
    </row>
    <row r="332" spans="1:65" s="2" customFormat="1" ht="16.5" customHeight="1">
      <c r="A332" s="37"/>
      <c r="B332" s="38"/>
      <c r="C332" s="246" t="s">
        <v>603</v>
      </c>
      <c r="D332" s="246" t="s">
        <v>381</v>
      </c>
      <c r="E332" s="247" t="s">
        <v>604</v>
      </c>
      <c r="F332" s="248" t="s">
        <v>605</v>
      </c>
      <c r="G332" s="249" t="s">
        <v>243</v>
      </c>
      <c r="H332" s="250">
        <v>239.4</v>
      </c>
      <c r="I332" s="251"/>
      <c r="J332" s="252">
        <f>ROUND(I332*H332,2)</f>
        <v>0</v>
      </c>
      <c r="K332" s="248" t="s">
        <v>19</v>
      </c>
      <c r="L332" s="253"/>
      <c r="M332" s="254" t="s">
        <v>19</v>
      </c>
      <c r="N332" s="255" t="s">
        <v>40</v>
      </c>
      <c r="O332" s="67"/>
      <c r="P332" s="177">
        <f>O332*H332</f>
        <v>0</v>
      </c>
      <c r="Q332" s="177">
        <v>0</v>
      </c>
      <c r="R332" s="177">
        <f>Q332*H332</f>
        <v>0</v>
      </c>
      <c r="S332" s="177">
        <v>0</v>
      </c>
      <c r="T332" s="178">
        <f>S332*H332</f>
        <v>0</v>
      </c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R332" s="179" t="s">
        <v>496</v>
      </c>
      <c r="AT332" s="179" t="s">
        <v>381</v>
      </c>
      <c r="AU332" s="179" t="s">
        <v>79</v>
      </c>
      <c r="AY332" s="20" t="s">
        <v>144</v>
      </c>
      <c r="BE332" s="180">
        <f>IF(N332="základní",J332,0)</f>
        <v>0</v>
      </c>
      <c r="BF332" s="180">
        <f>IF(N332="snížená",J332,0)</f>
        <v>0</v>
      </c>
      <c r="BG332" s="180">
        <f>IF(N332="zákl. přenesená",J332,0)</f>
        <v>0</v>
      </c>
      <c r="BH332" s="180">
        <f>IF(N332="sníž. přenesená",J332,0)</f>
        <v>0</v>
      </c>
      <c r="BI332" s="180">
        <f>IF(N332="nulová",J332,0)</f>
        <v>0</v>
      </c>
      <c r="BJ332" s="20" t="s">
        <v>77</v>
      </c>
      <c r="BK332" s="180">
        <f>ROUND(I332*H332,2)</f>
        <v>0</v>
      </c>
      <c r="BL332" s="20" t="s">
        <v>408</v>
      </c>
      <c r="BM332" s="179" t="s">
        <v>606</v>
      </c>
    </row>
    <row r="333" spans="1:65" s="2" customFormat="1" ht="11.25">
      <c r="A333" s="37"/>
      <c r="B333" s="38"/>
      <c r="C333" s="39"/>
      <c r="D333" s="181" t="s">
        <v>152</v>
      </c>
      <c r="E333" s="39"/>
      <c r="F333" s="182" t="s">
        <v>605</v>
      </c>
      <c r="G333" s="39"/>
      <c r="H333" s="39"/>
      <c r="I333" s="183"/>
      <c r="J333" s="39"/>
      <c r="K333" s="39"/>
      <c r="L333" s="42"/>
      <c r="M333" s="184"/>
      <c r="N333" s="185"/>
      <c r="O333" s="67"/>
      <c r="P333" s="67"/>
      <c r="Q333" s="67"/>
      <c r="R333" s="67"/>
      <c r="S333" s="67"/>
      <c r="T333" s="68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T333" s="20" t="s">
        <v>152</v>
      </c>
      <c r="AU333" s="20" t="s">
        <v>79</v>
      </c>
    </row>
    <row r="334" spans="1:65" s="14" customFormat="1" ht="11.25">
      <c r="B334" s="210"/>
      <c r="C334" s="211"/>
      <c r="D334" s="181" t="s">
        <v>226</v>
      </c>
      <c r="E334" s="212" t="s">
        <v>19</v>
      </c>
      <c r="F334" s="213" t="s">
        <v>607</v>
      </c>
      <c r="G334" s="211"/>
      <c r="H334" s="214">
        <v>239.4</v>
      </c>
      <c r="I334" s="215"/>
      <c r="J334" s="211"/>
      <c r="K334" s="211"/>
      <c r="L334" s="216"/>
      <c r="M334" s="217"/>
      <c r="N334" s="218"/>
      <c r="O334" s="218"/>
      <c r="P334" s="218"/>
      <c r="Q334" s="218"/>
      <c r="R334" s="218"/>
      <c r="S334" s="218"/>
      <c r="T334" s="219"/>
      <c r="AT334" s="220" t="s">
        <v>226</v>
      </c>
      <c r="AU334" s="220" t="s">
        <v>79</v>
      </c>
      <c r="AV334" s="14" t="s">
        <v>79</v>
      </c>
      <c r="AW334" s="14" t="s">
        <v>31</v>
      </c>
      <c r="AX334" s="14" t="s">
        <v>77</v>
      </c>
      <c r="AY334" s="220" t="s">
        <v>144</v>
      </c>
    </row>
    <row r="335" spans="1:65" s="2" customFormat="1" ht="16.5" customHeight="1">
      <c r="A335" s="37"/>
      <c r="B335" s="38"/>
      <c r="C335" s="168" t="s">
        <v>608</v>
      </c>
      <c r="D335" s="168" t="s">
        <v>145</v>
      </c>
      <c r="E335" s="169" t="s">
        <v>609</v>
      </c>
      <c r="F335" s="170" t="s">
        <v>610</v>
      </c>
      <c r="G335" s="171" t="s">
        <v>254</v>
      </c>
      <c r="H335" s="172">
        <v>456</v>
      </c>
      <c r="I335" s="173"/>
      <c r="J335" s="174">
        <f>ROUND(I335*H335,2)</f>
        <v>0</v>
      </c>
      <c r="K335" s="170" t="s">
        <v>19</v>
      </c>
      <c r="L335" s="42"/>
      <c r="M335" s="175" t="s">
        <v>19</v>
      </c>
      <c r="N335" s="176" t="s">
        <v>40</v>
      </c>
      <c r="O335" s="67"/>
      <c r="P335" s="177">
        <f>O335*H335</f>
        <v>0</v>
      </c>
      <c r="Q335" s="177">
        <v>0</v>
      </c>
      <c r="R335" s="177">
        <f>Q335*H335</f>
        <v>0</v>
      </c>
      <c r="S335" s="177">
        <v>0</v>
      </c>
      <c r="T335" s="178">
        <f>S335*H335</f>
        <v>0</v>
      </c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R335" s="179" t="s">
        <v>165</v>
      </c>
      <c r="AT335" s="179" t="s">
        <v>145</v>
      </c>
      <c r="AU335" s="179" t="s">
        <v>79</v>
      </c>
      <c r="AY335" s="20" t="s">
        <v>144</v>
      </c>
      <c r="BE335" s="180">
        <f>IF(N335="základní",J335,0)</f>
        <v>0</v>
      </c>
      <c r="BF335" s="180">
        <f>IF(N335="snížená",J335,0)</f>
        <v>0</v>
      </c>
      <c r="BG335" s="180">
        <f>IF(N335="zákl. přenesená",J335,0)</f>
        <v>0</v>
      </c>
      <c r="BH335" s="180">
        <f>IF(N335="sníž. přenesená",J335,0)</f>
        <v>0</v>
      </c>
      <c r="BI335" s="180">
        <f>IF(N335="nulová",J335,0)</f>
        <v>0</v>
      </c>
      <c r="BJ335" s="20" t="s">
        <v>77</v>
      </c>
      <c r="BK335" s="180">
        <f>ROUND(I335*H335,2)</f>
        <v>0</v>
      </c>
      <c r="BL335" s="20" t="s">
        <v>165</v>
      </c>
      <c r="BM335" s="179" t="s">
        <v>611</v>
      </c>
    </row>
    <row r="336" spans="1:65" s="2" customFormat="1" ht="11.25">
      <c r="A336" s="37"/>
      <c r="B336" s="38"/>
      <c r="C336" s="39"/>
      <c r="D336" s="181" t="s">
        <v>152</v>
      </c>
      <c r="E336" s="39"/>
      <c r="F336" s="182" t="s">
        <v>610</v>
      </c>
      <c r="G336" s="39"/>
      <c r="H336" s="39"/>
      <c r="I336" s="183"/>
      <c r="J336" s="39"/>
      <c r="K336" s="39"/>
      <c r="L336" s="42"/>
      <c r="M336" s="184"/>
      <c r="N336" s="185"/>
      <c r="O336" s="67"/>
      <c r="P336" s="67"/>
      <c r="Q336" s="67"/>
      <c r="R336" s="67"/>
      <c r="S336" s="67"/>
      <c r="T336" s="68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T336" s="20" t="s">
        <v>152</v>
      </c>
      <c r="AU336" s="20" t="s">
        <v>79</v>
      </c>
    </row>
    <row r="337" spans="1:65" s="13" customFormat="1" ht="11.25">
      <c r="B337" s="200"/>
      <c r="C337" s="201"/>
      <c r="D337" s="181" t="s">
        <v>226</v>
      </c>
      <c r="E337" s="202" t="s">
        <v>19</v>
      </c>
      <c r="F337" s="203" t="s">
        <v>612</v>
      </c>
      <c r="G337" s="201"/>
      <c r="H337" s="202" t="s">
        <v>19</v>
      </c>
      <c r="I337" s="204"/>
      <c r="J337" s="201"/>
      <c r="K337" s="201"/>
      <c r="L337" s="205"/>
      <c r="M337" s="206"/>
      <c r="N337" s="207"/>
      <c r="O337" s="207"/>
      <c r="P337" s="207"/>
      <c r="Q337" s="207"/>
      <c r="R337" s="207"/>
      <c r="S337" s="207"/>
      <c r="T337" s="208"/>
      <c r="AT337" s="209" t="s">
        <v>226</v>
      </c>
      <c r="AU337" s="209" t="s">
        <v>79</v>
      </c>
      <c r="AV337" s="13" t="s">
        <v>77</v>
      </c>
      <c r="AW337" s="13" t="s">
        <v>31</v>
      </c>
      <c r="AX337" s="13" t="s">
        <v>69</v>
      </c>
      <c r="AY337" s="209" t="s">
        <v>144</v>
      </c>
    </row>
    <row r="338" spans="1:65" s="14" customFormat="1" ht="11.25">
      <c r="B338" s="210"/>
      <c r="C338" s="211"/>
      <c r="D338" s="181" t="s">
        <v>226</v>
      </c>
      <c r="E338" s="212" t="s">
        <v>19</v>
      </c>
      <c r="F338" s="213" t="s">
        <v>613</v>
      </c>
      <c r="G338" s="211"/>
      <c r="H338" s="214">
        <v>456</v>
      </c>
      <c r="I338" s="215"/>
      <c r="J338" s="211"/>
      <c r="K338" s="211"/>
      <c r="L338" s="216"/>
      <c r="M338" s="217"/>
      <c r="N338" s="218"/>
      <c r="O338" s="218"/>
      <c r="P338" s="218"/>
      <c r="Q338" s="218"/>
      <c r="R338" s="218"/>
      <c r="S338" s="218"/>
      <c r="T338" s="219"/>
      <c r="AT338" s="220" t="s">
        <v>226</v>
      </c>
      <c r="AU338" s="220" t="s">
        <v>79</v>
      </c>
      <c r="AV338" s="14" t="s">
        <v>79</v>
      </c>
      <c r="AW338" s="14" t="s">
        <v>31</v>
      </c>
      <c r="AX338" s="14" t="s">
        <v>77</v>
      </c>
      <c r="AY338" s="220" t="s">
        <v>144</v>
      </c>
    </row>
    <row r="339" spans="1:65" s="2" customFormat="1" ht="16.5" customHeight="1">
      <c r="A339" s="37"/>
      <c r="B339" s="38"/>
      <c r="C339" s="246" t="s">
        <v>614</v>
      </c>
      <c r="D339" s="246" t="s">
        <v>381</v>
      </c>
      <c r="E339" s="247" t="s">
        <v>615</v>
      </c>
      <c r="F339" s="248" t="s">
        <v>616</v>
      </c>
      <c r="G339" s="249" t="s">
        <v>254</v>
      </c>
      <c r="H339" s="250">
        <v>478.8</v>
      </c>
      <c r="I339" s="251"/>
      <c r="J339" s="252">
        <f>ROUND(I339*H339,2)</f>
        <v>0</v>
      </c>
      <c r="K339" s="248" t="s">
        <v>19</v>
      </c>
      <c r="L339" s="253"/>
      <c r="M339" s="254" t="s">
        <v>19</v>
      </c>
      <c r="N339" s="255" t="s">
        <v>40</v>
      </c>
      <c r="O339" s="67"/>
      <c r="P339" s="177">
        <f>O339*H339</f>
        <v>0</v>
      </c>
      <c r="Q339" s="177">
        <v>0</v>
      </c>
      <c r="R339" s="177">
        <f>Q339*H339</f>
        <v>0</v>
      </c>
      <c r="S339" s="177">
        <v>0</v>
      </c>
      <c r="T339" s="178">
        <f>S339*H339</f>
        <v>0</v>
      </c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R339" s="179" t="s">
        <v>184</v>
      </c>
      <c r="AT339" s="179" t="s">
        <v>381</v>
      </c>
      <c r="AU339" s="179" t="s">
        <v>79</v>
      </c>
      <c r="AY339" s="20" t="s">
        <v>144</v>
      </c>
      <c r="BE339" s="180">
        <f>IF(N339="základní",J339,0)</f>
        <v>0</v>
      </c>
      <c r="BF339" s="180">
        <f>IF(N339="snížená",J339,0)</f>
        <v>0</v>
      </c>
      <c r="BG339" s="180">
        <f>IF(N339="zákl. přenesená",J339,0)</f>
        <v>0</v>
      </c>
      <c r="BH339" s="180">
        <f>IF(N339="sníž. přenesená",J339,0)</f>
        <v>0</v>
      </c>
      <c r="BI339" s="180">
        <f>IF(N339="nulová",J339,0)</f>
        <v>0</v>
      </c>
      <c r="BJ339" s="20" t="s">
        <v>77</v>
      </c>
      <c r="BK339" s="180">
        <f>ROUND(I339*H339,2)</f>
        <v>0</v>
      </c>
      <c r="BL339" s="20" t="s">
        <v>165</v>
      </c>
      <c r="BM339" s="179" t="s">
        <v>617</v>
      </c>
    </row>
    <row r="340" spans="1:65" s="2" customFormat="1" ht="11.25">
      <c r="A340" s="37"/>
      <c r="B340" s="38"/>
      <c r="C340" s="39"/>
      <c r="D340" s="181" t="s">
        <v>152</v>
      </c>
      <c r="E340" s="39"/>
      <c r="F340" s="182" t="s">
        <v>616</v>
      </c>
      <c r="G340" s="39"/>
      <c r="H340" s="39"/>
      <c r="I340" s="183"/>
      <c r="J340" s="39"/>
      <c r="K340" s="39"/>
      <c r="L340" s="42"/>
      <c r="M340" s="184"/>
      <c r="N340" s="185"/>
      <c r="O340" s="67"/>
      <c r="P340" s="67"/>
      <c r="Q340" s="67"/>
      <c r="R340" s="67"/>
      <c r="S340" s="67"/>
      <c r="T340" s="68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T340" s="20" t="s">
        <v>152</v>
      </c>
      <c r="AU340" s="20" t="s">
        <v>79</v>
      </c>
    </row>
    <row r="341" spans="1:65" s="13" customFormat="1" ht="11.25">
      <c r="B341" s="200"/>
      <c r="C341" s="201"/>
      <c r="D341" s="181" t="s">
        <v>226</v>
      </c>
      <c r="E341" s="202" t="s">
        <v>19</v>
      </c>
      <c r="F341" s="203" t="s">
        <v>612</v>
      </c>
      <c r="G341" s="201"/>
      <c r="H341" s="202" t="s">
        <v>19</v>
      </c>
      <c r="I341" s="204"/>
      <c r="J341" s="201"/>
      <c r="K341" s="201"/>
      <c r="L341" s="205"/>
      <c r="M341" s="206"/>
      <c r="N341" s="207"/>
      <c r="O341" s="207"/>
      <c r="P341" s="207"/>
      <c r="Q341" s="207"/>
      <c r="R341" s="207"/>
      <c r="S341" s="207"/>
      <c r="T341" s="208"/>
      <c r="AT341" s="209" t="s">
        <v>226</v>
      </c>
      <c r="AU341" s="209" t="s">
        <v>79</v>
      </c>
      <c r="AV341" s="13" t="s">
        <v>77</v>
      </c>
      <c r="AW341" s="13" t="s">
        <v>31</v>
      </c>
      <c r="AX341" s="13" t="s">
        <v>69</v>
      </c>
      <c r="AY341" s="209" t="s">
        <v>144</v>
      </c>
    </row>
    <row r="342" spans="1:65" s="14" customFormat="1" ht="11.25">
      <c r="B342" s="210"/>
      <c r="C342" s="211"/>
      <c r="D342" s="181" t="s">
        <v>226</v>
      </c>
      <c r="E342" s="212" t="s">
        <v>19</v>
      </c>
      <c r="F342" s="213" t="s">
        <v>618</v>
      </c>
      <c r="G342" s="211"/>
      <c r="H342" s="214">
        <v>478.8</v>
      </c>
      <c r="I342" s="215"/>
      <c r="J342" s="211"/>
      <c r="K342" s="211"/>
      <c r="L342" s="216"/>
      <c r="M342" s="217"/>
      <c r="N342" s="218"/>
      <c r="O342" s="218"/>
      <c r="P342" s="218"/>
      <c r="Q342" s="218"/>
      <c r="R342" s="218"/>
      <c r="S342" s="218"/>
      <c r="T342" s="219"/>
      <c r="AT342" s="220" t="s">
        <v>226</v>
      </c>
      <c r="AU342" s="220" t="s">
        <v>79</v>
      </c>
      <c r="AV342" s="14" t="s">
        <v>79</v>
      </c>
      <c r="AW342" s="14" t="s">
        <v>31</v>
      </c>
      <c r="AX342" s="14" t="s">
        <v>77</v>
      </c>
      <c r="AY342" s="220" t="s">
        <v>144</v>
      </c>
    </row>
    <row r="343" spans="1:65" s="2" customFormat="1" ht="24.2" customHeight="1">
      <c r="A343" s="37"/>
      <c r="B343" s="38"/>
      <c r="C343" s="168" t="s">
        <v>619</v>
      </c>
      <c r="D343" s="168" t="s">
        <v>145</v>
      </c>
      <c r="E343" s="169" t="s">
        <v>620</v>
      </c>
      <c r="F343" s="170" t="s">
        <v>621</v>
      </c>
      <c r="G343" s="171" t="s">
        <v>492</v>
      </c>
      <c r="H343" s="172">
        <v>1</v>
      </c>
      <c r="I343" s="173"/>
      <c r="J343" s="174">
        <f>ROUND(I343*H343,2)</f>
        <v>0</v>
      </c>
      <c r="K343" s="170" t="s">
        <v>157</v>
      </c>
      <c r="L343" s="42"/>
      <c r="M343" s="175" t="s">
        <v>19</v>
      </c>
      <c r="N343" s="176" t="s">
        <v>40</v>
      </c>
      <c r="O343" s="67"/>
      <c r="P343" s="177">
        <f>O343*H343</f>
        <v>0</v>
      </c>
      <c r="Q343" s="177">
        <v>0</v>
      </c>
      <c r="R343" s="177">
        <f>Q343*H343</f>
        <v>0</v>
      </c>
      <c r="S343" s="177">
        <v>0</v>
      </c>
      <c r="T343" s="178">
        <f>S343*H343</f>
        <v>0</v>
      </c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R343" s="179" t="s">
        <v>165</v>
      </c>
      <c r="AT343" s="179" t="s">
        <v>145</v>
      </c>
      <c r="AU343" s="179" t="s">
        <v>79</v>
      </c>
      <c r="AY343" s="20" t="s">
        <v>144</v>
      </c>
      <c r="BE343" s="180">
        <f>IF(N343="základní",J343,0)</f>
        <v>0</v>
      </c>
      <c r="BF343" s="180">
        <f>IF(N343="snížená",J343,0)</f>
        <v>0</v>
      </c>
      <c r="BG343" s="180">
        <f>IF(N343="zákl. přenesená",J343,0)</f>
        <v>0</v>
      </c>
      <c r="BH343" s="180">
        <f>IF(N343="sníž. přenesená",J343,0)</f>
        <v>0</v>
      </c>
      <c r="BI343" s="180">
        <f>IF(N343="nulová",J343,0)</f>
        <v>0</v>
      </c>
      <c r="BJ343" s="20" t="s">
        <v>77</v>
      </c>
      <c r="BK343" s="180">
        <f>ROUND(I343*H343,2)</f>
        <v>0</v>
      </c>
      <c r="BL343" s="20" t="s">
        <v>165</v>
      </c>
      <c r="BM343" s="179" t="s">
        <v>622</v>
      </c>
    </row>
    <row r="344" spans="1:65" s="2" customFormat="1" ht="19.5">
      <c r="A344" s="37"/>
      <c r="B344" s="38"/>
      <c r="C344" s="39"/>
      <c r="D344" s="181" t="s">
        <v>152</v>
      </c>
      <c r="E344" s="39"/>
      <c r="F344" s="182" t="s">
        <v>621</v>
      </c>
      <c r="G344" s="39"/>
      <c r="H344" s="39"/>
      <c r="I344" s="183"/>
      <c r="J344" s="39"/>
      <c r="K344" s="39"/>
      <c r="L344" s="42"/>
      <c r="M344" s="184"/>
      <c r="N344" s="185"/>
      <c r="O344" s="67"/>
      <c r="P344" s="67"/>
      <c r="Q344" s="67"/>
      <c r="R344" s="67"/>
      <c r="S344" s="67"/>
      <c r="T344" s="68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T344" s="20" t="s">
        <v>152</v>
      </c>
      <c r="AU344" s="20" t="s">
        <v>79</v>
      </c>
    </row>
    <row r="345" spans="1:65" s="2" customFormat="1" ht="11.25">
      <c r="A345" s="37"/>
      <c r="B345" s="38"/>
      <c r="C345" s="39"/>
      <c r="D345" s="186" t="s">
        <v>153</v>
      </c>
      <c r="E345" s="39"/>
      <c r="F345" s="187" t="s">
        <v>623</v>
      </c>
      <c r="G345" s="39"/>
      <c r="H345" s="39"/>
      <c r="I345" s="183"/>
      <c r="J345" s="39"/>
      <c r="K345" s="39"/>
      <c r="L345" s="42"/>
      <c r="M345" s="184"/>
      <c r="N345" s="185"/>
      <c r="O345" s="67"/>
      <c r="P345" s="67"/>
      <c r="Q345" s="67"/>
      <c r="R345" s="67"/>
      <c r="S345" s="67"/>
      <c r="T345" s="68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T345" s="20" t="s">
        <v>153</v>
      </c>
      <c r="AU345" s="20" t="s">
        <v>79</v>
      </c>
    </row>
    <row r="346" spans="1:65" s="14" customFormat="1" ht="11.25">
      <c r="B346" s="210"/>
      <c r="C346" s="211"/>
      <c r="D346" s="181" t="s">
        <v>226</v>
      </c>
      <c r="E346" s="212" t="s">
        <v>19</v>
      </c>
      <c r="F346" s="213" t="s">
        <v>77</v>
      </c>
      <c r="G346" s="211"/>
      <c r="H346" s="214">
        <v>1</v>
      </c>
      <c r="I346" s="215"/>
      <c r="J346" s="211"/>
      <c r="K346" s="211"/>
      <c r="L346" s="216"/>
      <c r="M346" s="217"/>
      <c r="N346" s="218"/>
      <c r="O346" s="218"/>
      <c r="P346" s="218"/>
      <c r="Q346" s="218"/>
      <c r="R346" s="218"/>
      <c r="S346" s="218"/>
      <c r="T346" s="219"/>
      <c r="AT346" s="220" t="s">
        <v>226</v>
      </c>
      <c r="AU346" s="220" t="s">
        <v>79</v>
      </c>
      <c r="AV346" s="14" t="s">
        <v>79</v>
      </c>
      <c r="AW346" s="14" t="s">
        <v>31</v>
      </c>
      <c r="AX346" s="14" t="s">
        <v>77</v>
      </c>
      <c r="AY346" s="220" t="s">
        <v>144</v>
      </c>
    </row>
    <row r="347" spans="1:65" s="2" customFormat="1" ht="24.2" customHeight="1">
      <c r="A347" s="37"/>
      <c r="B347" s="38"/>
      <c r="C347" s="168" t="s">
        <v>624</v>
      </c>
      <c r="D347" s="168" t="s">
        <v>145</v>
      </c>
      <c r="E347" s="169" t="s">
        <v>625</v>
      </c>
      <c r="F347" s="170" t="s">
        <v>626</v>
      </c>
      <c r="G347" s="171" t="s">
        <v>492</v>
      </c>
      <c r="H347" s="172">
        <v>1</v>
      </c>
      <c r="I347" s="173"/>
      <c r="J347" s="174">
        <f>ROUND(I347*H347,2)</f>
        <v>0</v>
      </c>
      <c r="K347" s="170" t="s">
        <v>157</v>
      </c>
      <c r="L347" s="42"/>
      <c r="M347" s="175" t="s">
        <v>19</v>
      </c>
      <c r="N347" s="176" t="s">
        <v>40</v>
      </c>
      <c r="O347" s="67"/>
      <c r="P347" s="177">
        <f>O347*H347</f>
        <v>0</v>
      </c>
      <c r="Q347" s="177">
        <v>0</v>
      </c>
      <c r="R347" s="177">
        <f>Q347*H347</f>
        <v>0</v>
      </c>
      <c r="S347" s="177">
        <v>0</v>
      </c>
      <c r="T347" s="178">
        <f>S347*H347</f>
        <v>0</v>
      </c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R347" s="179" t="s">
        <v>165</v>
      </c>
      <c r="AT347" s="179" t="s">
        <v>145</v>
      </c>
      <c r="AU347" s="179" t="s">
        <v>79</v>
      </c>
      <c r="AY347" s="20" t="s">
        <v>144</v>
      </c>
      <c r="BE347" s="180">
        <f>IF(N347="základní",J347,0)</f>
        <v>0</v>
      </c>
      <c r="BF347" s="180">
        <f>IF(N347="snížená",J347,0)</f>
        <v>0</v>
      </c>
      <c r="BG347" s="180">
        <f>IF(N347="zákl. přenesená",J347,0)</f>
        <v>0</v>
      </c>
      <c r="BH347" s="180">
        <f>IF(N347="sníž. přenesená",J347,0)</f>
        <v>0</v>
      </c>
      <c r="BI347" s="180">
        <f>IF(N347="nulová",J347,0)</f>
        <v>0</v>
      </c>
      <c r="BJ347" s="20" t="s">
        <v>77</v>
      </c>
      <c r="BK347" s="180">
        <f>ROUND(I347*H347,2)</f>
        <v>0</v>
      </c>
      <c r="BL347" s="20" t="s">
        <v>165</v>
      </c>
      <c r="BM347" s="179" t="s">
        <v>627</v>
      </c>
    </row>
    <row r="348" spans="1:65" s="2" customFormat="1" ht="19.5">
      <c r="A348" s="37"/>
      <c r="B348" s="38"/>
      <c r="C348" s="39"/>
      <c r="D348" s="181" t="s">
        <v>152</v>
      </c>
      <c r="E348" s="39"/>
      <c r="F348" s="182" t="s">
        <v>626</v>
      </c>
      <c r="G348" s="39"/>
      <c r="H348" s="39"/>
      <c r="I348" s="183"/>
      <c r="J348" s="39"/>
      <c r="K348" s="39"/>
      <c r="L348" s="42"/>
      <c r="M348" s="184"/>
      <c r="N348" s="185"/>
      <c r="O348" s="67"/>
      <c r="P348" s="67"/>
      <c r="Q348" s="67"/>
      <c r="R348" s="67"/>
      <c r="S348" s="67"/>
      <c r="T348" s="68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T348" s="20" t="s">
        <v>152</v>
      </c>
      <c r="AU348" s="20" t="s">
        <v>79</v>
      </c>
    </row>
    <row r="349" spans="1:65" s="2" customFormat="1" ht="11.25">
      <c r="A349" s="37"/>
      <c r="B349" s="38"/>
      <c r="C349" s="39"/>
      <c r="D349" s="186" t="s">
        <v>153</v>
      </c>
      <c r="E349" s="39"/>
      <c r="F349" s="187" t="s">
        <v>628</v>
      </c>
      <c r="G349" s="39"/>
      <c r="H349" s="39"/>
      <c r="I349" s="183"/>
      <c r="J349" s="39"/>
      <c r="K349" s="39"/>
      <c r="L349" s="42"/>
      <c r="M349" s="184"/>
      <c r="N349" s="185"/>
      <c r="O349" s="67"/>
      <c r="P349" s="67"/>
      <c r="Q349" s="67"/>
      <c r="R349" s="67"/>
      <c r="S349" s="67"/>
      <c r="T349" s="68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T349" s="20" t="s">
        <v>153</v>
      </c>
      <c r="AU349" s="20" t="s">
        <v>79</v>
      </c>
    </row>
    <row r="350" spans="1:65" s="14" customFormat="1" ht="11.25">
      <c r="B350" s="210"/>
      <c r="C350" s="211"/>
      <c r="D350" s="181" t="s">
        <v>226</v>
      </c>
      <c r="E350" s="212" t="s">
        <v>19</v>
      </c>
      <c r="F350" s="213" t="s">
        <v>77</v>
      </c>
      <c r="G350" s="211"/>
      <c r="H350" s="214">
        <v>1</v>
      </c>
      <c r="I350" s="215"/>
      <c r="J350" s="211"/>
      <c r="K350" s="211"/>
      <c r="L350" s="216"/>
      <c r="M350" s="217"/>
      <c r="N350" s="218"/>
      <c r="O350" s="218"/>
      <c r="P350" s="218"/>
      <c r="Q350" s="218"/>
      <c r="R350" s="218"/>
      <c r="S350" s="218"/>
      <c r="T350" s="219"/>
      <c r="AT350" s="220" t="s">
        <v>226</v>
      </c>
      <c r="AU350" s="220" t="s">
        <v>79</v>
      </c>
      <c r="AV350" s="14" t="s">
        <v>79</v>
      </c>
      <c r="AW350" s="14" t="s">
        <v>31</v>
      </c>
      <c r="AX350" s="14" t="s">
        <v>77</v>
      </c>
      <c r="AY350" s="220" t="s">
        <v>144</v>
      </c>
    </row>
    <row r="351" spans="1:65" s="2" customFormat="1" ht="21.75" customHeight="1">
      <c r="A351" s="37"/>
      <c r="B351" s="38"/>
      <c r="C351" s="246" t="s">
        <v>629</v>
      </c>
      <c r="D351" s="246" t="s">
        <v>381</v>
      </c>
      <c r="E351" s="247" t="s">
        <v>630</v>
      </c>
      <c r="F351" s="248" t="s">
        <v>631</v>
      </c>
      <c r="G351" s="249" t="s">
        <v>492</v>
      </c>
      <c r="H351" s="250">
        <v>1</v>
      </c>
      <c r="I351" s="251"/>
      <c r="J351" s="252">
        <f>ROUND(I351*H351,2)</f>
        <v>0</v>
      </c>
      <c r="K351" s="248" t="s">
        <v>19</v>
      </c>
      <c r="L351" s="253"/>
      <c r="M351" s="254" t="s">
        <v>19</v>
      </c>
      <c r="N351" s="255" t="s">
        <v>40</v>
      </c>
      <c r="O351" s="67"/>
      <c r="P351" s="177">
        <f>O351*H351</f>
        <v>0</v>
      </c>
      <c r="Q351" s="177">
        <v>0</v>
      </c>
      <c r="R351" s="177">
        <f>Q351*H351</f>
        <v>0</v>
      </c>
      <c r="S351" s="177">
        <v>0</v>
      </c>
      <c r="T351" s="178">
        <f>S351*H351</f>
        <v>0</v>
      </c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R351" s="179" t="s">
        <v>184</v>
      </c>
      <c r="AT351" s="179" t="s">
        <v>381</v>
      </c>
      <c r="AU351" s="179" t="s">
        <v>79</v>
      </c>
      <c r="AY351" s="20" t="s">
        <v>144</v>
      </c>
      <c r="BE351" s="180">
        <f>IF(N351="základní",J351,0)</f>
        <v>0</v>
      </c>
      <c r="BF351" s="180">
        <f>IF(N351="snížená",J351,0)</f>
        <v>0</v>
      </c>
      <c r="BG351" s="180">
        <f>IF(N351="zákl. přenesená",J351,0)</f>
        <v>0</v>
      </c>
      <c r="BH351" s="180">
        <f>IF(N351="sníž. přenesená",J351,0)</f>
        <v>0</v>
      </c>
      <c r="BI351" s="180">
        <f>IF(N351="nulová",J351,0)</f>
        <v>0</v>
      </c>
      <c r="BJ351" s="20" t="s">
        <v>77</v>
      </c>
      <c r="BK351" s="180">
        <f>ROUND(I351*H351,2)</f>
        <v>0</v>
      </c>
      <c r="BL351" s="20" t="s">
        <v>165</v>
      </c>
      <c r="BM351" s="179" t="s">
        <v>632</v>
      </c>
    </row>
    <row r="352" spans="1:65" s="2" customFormat="1" ht="11.25">
      <c r="A352" s="37"/>
      <c r="B352" s="38"/>
      <c r="C352" s="39"/>
      <c r="D352" s="181" t="s">
        <v>152</v>
      </c>
      <c r="E352" s="39"/>
      <c r="F352" s="182" t="s">
        <v>631</v>
      </c>
      <c r="G352" s="39"/>
      <c r="H352" s="39"/>
      <c r="I352" s="183"/>
      <c r="J352" s="39"/>
      <c r="K352" s="39"/>
      <c r="L352" s="42"/>
      <c r="M352" s="184"/>
      <c r="N352" s="185"/>
      <c r="O352" s="67"/>
      <c r="P352" s="67"/>
      <c r="Q352" s="67"/>
      <c r="R352" s="67"/>
      <c r="S352" s="67"/>
      <c r="T352" s="68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T352" s="20" t="s">
        <v>152</v>
      </c>
      <c r="AU352" s="20" t="s">
        <v>79</v>
      </c>
    </row>
    <row r="353" spans="1:65" s="14" customFormat="1" ht="11.25">
      <c r="B353" s="210"/>
      <c r="C353" s="211"/>
      <c r="D353" s="181" t="s">
        <v>226</v>
      </c>
      <c r="E353" s="212" t="s">
        <v>19</v>
      </c>
      <c r="F353" s="213" t="s">
        <v>77</v>
      </c>
      <c r="G353" s="211"/>
      <c r="H353" s="214">
        <v>1</v>
      </c>
      <c r="I353" s="215"/>
      <c r="J353" s="211"/>
      <c r="K353" s="211"/>
      <c r="L353" s="216"/>
      <c r="M353" s="217"/>
      <c r="N353" s="218"/>
      <c r="O353" s="218"/>
      <c r="P353" s="218"/>
      <c r="Q353" s="218"/>
      <c r="R353" s="218"/>
      <c r="S353" s="218"/>
      <c r="T353" s="219"/>
      <c r="AT353" s="220" t="s">
        <v>226</v>
      </c>
      <c r="AU353" s="220" t="s">
        <v>79</v>
      </c>
      <c r="AV353" s="14" t="s">
        <v>79</v>
      </c>
      <c r="AW353" s="14" t="s">
        <v>31</v>
      </c>
      <c r="AX353" s="14" t="s">
        <v>77</v>
      </c>
      <c r="AY353" s="220" t="s">
        <v>144</v>
      </c>
    </row>
    <row r="354" spans="1:65" s="2" customFormat="1" ht="21.75" customHeight="1">
      <c r="A354" s="37"/>
      <c r="B354" s="38"/>
      <c r="C354" s="246" t="s">
        <v>633</v>
      </c>
      <c r="D354" s="246" t="s">
        <v>381</v>
      </c>
      <c r="E354" s="247" t="s">
        <v>634</v>
      </c>
      <c r="F354" s="248" t="s">
        <v>635</v>
      </c>
      <c r="G354" s="249" t="s">
        <v>492</v>
      </c>
      <c r="H354" s="250">
        <v>1</v>
      </c>
      <c r="I354" s="251"/>
      <c r="J354" s="252">
        <f>ROUND(I354*H354,2)</f>
        <v>0</v>
      </c>
      <c r="K354" s="248" t="s">
        <v>19</v>
      </c>
      <c r="L354" s="253"/>
      <c r="M354" s="254" t="s">
        <v>19</v>
      </c>
      <c r="N354" s="255" t="s">
        <v>40</v>
      </c>
      <c r="O354" s="67"/>
      <c r="P354" s="177">
        <f>O354*H354</f>
        <v>0</v>
      </c>
      <c r="Q354" s="177">
        <v>0</v>
      </c>
      <c r="R354" s="177">
        <f>Q354*H354</f>
        <v>0</v>
      </c>
      <c r="S354" s="177">
        <v>0</v>
      </c>
      <c r="T354" s="178">
        <f>S354*H354</f>
        <v>0</v>
      </c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R354" s="179" t="s">
        <v>184</v>
      </c>
      <c r="AT354" s="179" t="s">
        <v>381</v>
      </c>
      <c r="AU354" s="179" t="s">
        <v>79</v>
      </c>
      <c r="AY354" s="20" t="s">
        <v>144</v>
      </c>
      <c r="BE354" s="180">
        <f>IF(N354="základní",J354,0)</f>
        <v>0</v>
      </c>
      <c r="BF354" s="180">
        <f>IF(N354="snížená",J354,0)</f>
        <v>0</v>
      </c>
      <c r="BG354" s="180">
        <f>IF(N354="zákl. přenesená",J354,0)</f>
        <v>0</v>
      </c>
      <c r="BH354" s="180">
        <f>IF(N354="sníž. přenesená",J354,0)</f>
        <v>0</v>
      </c>
      <c r="BI354" s="180">
        <f>IF(N354="nulová",J354,0)</f>
        <v>0</v>
      </c>
      <c r="BJ354" s="20" t="s">
        <v>77</v>
      </c>
      <c r="BK354" s="180">
        <f>ROUND(I354*H354,2)</f>
        <v>0</v>
      </c>
      <c r="BL354" s="20" t="s">
        <v>165</v>
      </c>
      <c r="BM354" s="179" t="s">
        <v>636</v>
      </c>
    </row>
    <row r="355" spans="1:65" s="2" customFormat="1" ht="11.25">
      <c r="A355" s="37"/>
      <c r="B355" s="38"/>
      <c r="C355" s="39"/>
      <c r="D355" s="181" t="s">
        <v>152</v>
      </c>
      <c r="E355" s="39"/>
      <c r="F355" s="182" t="s">
        <v>635</v>
      </c>
      <c r="G355" s="39"/>
      <c r="H355" s="39"/>
      <c r="I355" s="183"/>
      <c r="J355" s="39"/>
      <c r="K355" s="39"/>
      <c r="L355" s="42"/>
      <c r="M355" s="184"/>
      <c r="N355" s="185"/>
      <c r="O355" s="67"/>
      <c r="P355" s="67"/>
      <c r="Q355" s="67"/>
      <c r="R355" s="67"/>
      <c r="S355" s="67"/>
      <c r="T355" s="68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T355" s="20" t="s">
        <v>152</v>
      </c>
      <c r="AU355" s="20" t="s">
        <v>79</v>
      </c>
    </row>
    <row r="356" spans="1:65" s="14" customFormat="1" ht="11.25">
      <c r="B356" s="210"/>
      <c r="C356" s="211"/>
      <c r="D356" s="181" t="s">
        <v>226</v>
      </c>
      <c r="E356" s="212" t="s">
        <v>19</v>
      </c>
      <c r="F356" s="213" t="s">
        <v>77</v>
      </c>
      <c r="G356" s="211"/>
      <c r="H356" s="214">
        <v>1</v>
      </c>
      <c r="I356" s="215"/>
      <c r="J356" s="211"/>
      <c r="K356" s="211"/>
      <c r="L356" s="216"/>
      <c r="M356" s="217"/>
      <c r="N356" s="218"/>
      <c r="O356" s="218"/>
      <c r="P356" s="218"/>
      <c r="Q356" s="218"/>
      <c r="R356" s="218"/>
      <c r="S356" s="218"/>
      <c r="T356" s="219"/>
      <c r="AT356" s="220" t="s">
        <v>226</v>
      </c>
      <c r="AU356" s="220" t="s">
        <v>79</v>
      </c>
      <c r="AV356" s="14" t="s">
        <v>79</v>
      </c>
      <c r="AW356" s="14" t="s">
        <v>31</v>
      </c>
      <c r="AX356" s="14" t="s">
        <v>77</v>
      </c>
      <c r="AY356" s="220" t="s">
        <v>144</v>
      </c>
    </row>
    <row r="357" spans="1:65" s="2" customFormat="1" ht="44.25" customHeight="1">
      <c r="A357" s="37"/>
      <c r="B357" s="38"/>
      <c r="C357" s="168" t="s">
        <v>637</v>
      </c>
      <c r="D357" s="168" t="s">
        <v>145</v>
      </c>
      <c r="E357" s="169" t="s">
        <v>638</v>
      </c>
      <c r="F357" s="170" t="s">
        <v>639</v>
      </c>
      <c r="G357" s="171" t="s">
        <v>579</v>
      </c>
      <c r="H357" s="257"/>
      <c r="I357" s="173"/>
      <c r="J357" s="174">
        <f>ROUND(I357*H357,2)</f>
        <v>0</v>
      </c>
      <c r="K357" s="170" t="s">
        <v>157</v>
      </c>
      <c r="L357" s="42"/>
      <c r="M357" s="175" t="s">
        <v>19</v>
      </c>
      <c r="N357" s="176" t="s">
        <v>40</v>
      </c>
      <c r="O357" s="67"/>
      <c r="P357" s="177">
        <f>O357*H357</f>
        <v>0</v>
      </c>
      <c r="Q357" s="177">
        <v>0</v>
      </c>
      <c r="R357" s="177">
        <f>Q357*H357</f>
        <v>0</v>
      </c>
      <c r="S357" s="177">
        <v>0</v>
      </c>
      <c r="T357" s="178">
        <f>S357*H357</f>
        <v>0</v>
      </c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R357" s="179" t="s">
        <v>408</v>
      </c>
      <c r="AT357" s="179" t="s">
        <v>145</v>
      </c>
      <c r="AU357" s="179" t="s">
        <v>79</v>
      </c>
      <c r="AY357" s="20" t="s">
        <v>144</v>
      </c>
      <c r="BE357" s="180">
        <f>IF(N357="základní",J357,0)</f>
        <v>0</v>
      </c>
      <c r="BF357" s="180">
        <f>IF(N357="snížená",J357,0)</f>
        <v>0</v>
      </c>
      <c r="BG357" s="180">
        <f>IF(N357="zákl. přenesená",J357,0)</f>
        <v>0</v>
      </c>
      <c r="BH357" s="180">
        <f>IF(N357="sníž. přenesená",J357,0)</f>
        <v>0</v>
      </c>
      <c r="BI357" s="180">
        <f>IF(N357="nulová",J357,0)</f>
        <v>0</v>
      </c>
      <c r="BJ357" s="20" t="s">
        <v>77</v>
      </c>
      <c r="BK357" s="180">
        <f>ROUND(I357*H357,2)</f>
        <v>0</v>
      </c>
      <c r="BL357" s="20" t="s">
        <v>408</v>
      </c>
      <c r="BM357" s="179" t="s">
        <v>640</v>
      </c>
    </row>
    <row r="358" spans="1:65" s="2" customFormat="1" ht="29.25">
      <c r="A358" s="37"/>
      <c r="B358" s="38"/>
      <c r="C358" s="39"/>
      <c r="D358" s="181" t="s">
        <v>152</v>
      </c>
      <c r="E358" s="39"/>
      <c r="F358" s="182" t="s">
        <v>639</v>
      </c>
      <c r="G358" s="39"/>
      <c r="H358" s="39"/>
      <c r="I358" s="183"/>
      <c r="J358" s="39"/>
      <c r="K358" s="39"/>
      <c r="L358" s="42"/>
      <c r="M358" s="184"/>
      <c r="N358" s="185"/>
      <c r="O358" s="67"/>
      <c r="P358" s="67"/>
      <c r="Q358" s="67"/>
      <c r="R358" s="67"/>
      <c r="S358" s="67"/>
      <c r="T358" s="68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T358" s="20" t="s">
        <v>152</v>
      </c>
      <c r="AU358" s="20" t="s">
        <v>79</v>
      </c>
    </row>
    <row r="359" spans="1:65" s="2" customFormat="1" ht="11.25">
      <c r="A359" s="37"/>
      <c r="B359" s="38"/>
      <c r="C359" s="39"/>
      <c r="D359" s="186" t="s">
        <v>153</v>
      </c>
      <c r="E359" s="39"/>
      <c r="F359" s="187" t="s">
        <v>641</v>
      </c>
      <c r="G359" s="39"/>
      <c r="H359" s="39"/>
      <c r="I359" s="183"/>
      <c r="J359" s="39"/>
      <c r="K359" s="39"/>
      <c r="L359" s="42"/>
      <c r="M359" s="184"/>
      <c r="N359" s="185"/>
      <c r="O359" s="67"/>
      <c r="P359" s="67"/>
      <c r="Q359" s="67"/>
      <c r="R359" s="67"/>
      <c r="S359" s="67"/>
      <c r="T359" s="68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T359" s="20" t="s">
        <v>153</v>
      </c>
      <c r="AU359" s="20" t="s">
        <v>79</v>
      </c>
    </row>
    <row r="360" spans="1:65" s="11" customFormat="1" ht="22.9" customHeight="1">
      <c r="B360" s="154"/>
      <c r="C360" s="155"/>
      <c r="D360" s="156" t="s">
        <v>68</v>
      </c>
      <c r="E360" s="198" t="s">
        <v>642</v>
      </c>
      <c r="F360" s="198" t="s">
        <v>643</v>
      </c>
      <c r="G360" s="155"/>
      <c r="H360" s="155"/>
      <c r="I360" s="158"/>
      <c r="J360" s="199">
        <f>BK360</f>
        <v>0</v>
      </c>
      <c r="K360" s="155"/>
      <c r="L360" s="160"/>
      <c r="M360" s="161"/>
      <c r="N360" s="162"/>
      <c r="O360" s="162"/>
      <c r="P360" s="163">
        <f>SUM(P361:P389)</f>
        <v>0</v>
      </c>
      <c r="Q360" s="162"/>
      <c r="R360" s="163">
        <f>SUM(R361:R389)</f>
        <v>0.12818836880000001</v>
      </c>
      <c r="S360" s="162"/>
      <c r="T360" s="164">
        <f>SUM(T361:T389)</f>
        <v>0</v>
      </c>
      <c r="AR360" s="165" t="s">
        <v>79</v>
      </c>
      <c r="AT360" s="166" t="s">
        <v>68</v>
      </c>
      <c r="AU360" s="166" t="s">
        <v>77</v>
      </c>
      <c r="AY360" s="165" t="s">
        <v>144</v>
      </c>
      <c r="BK360" s="167">
        <f>SUM(BK361:BK389)</f>
        <v>0</v>
      </c>
    </row>
    <row r="361" spans="1:65" s="2" customFormat="1" ht="24.2" customHeight="1">
      <c r="A361" s="37"/>
      <c r="B361" s="38"/>
      <c r="C361" s="168" t="s">
        <v>644</v>
      </c>
      <c r="D361" s="168" t="s">
        <v>145</v>
      </c>
      <c r="E361" s="169" t="s">
        <v>645</v>
      </c>
      <c r="F361" s="170" t="s">
        <v>646</v>
      </c>
      <c r="G361" s="171" t="s">
        <v>254</v>
      </c>
      <c r="H361" s="172">
        <v>228</v>
      </c>
      <c r="I361" s="173"/>
      <c r="J361" s="174">
        <f>ROUND(I361*H361,2)</f>
        <v>0</v>
      </c>
      <c r="K361" s="170" t="s">
        <v>157</v>
      </c>
      <c r="L361" s="42"/>
      <c r="M361" s="175" t="s">
        <v>19</v>
      </c>
      <c r="N361" s="176" t="s">
        <v>40</v>
      </c>
      <c r="O361" s="67"/>
      <c r="P361" s="177">
        <f>O361*H361</f>
        <v>0</v>
      </c>
      <c r="Q361" s="177">
        <v>3.4499999999999998E-4</v>
      </c>
      <c r="R361" s="177">
        <f>Q361*H361</f>
        <v>7.8659999999999994E-2</v>
      </c>
      <c r="S361" s="177">
        <v>0</v>
      </c>
      <c r="T361" s="178">
        <f>S361*H361</f>
        <v>0</v>
      </c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R361" s="179" t="s">
        <v>408</v>
      </c>
      <c r="AT361" s="179" t="s">
        <v>145</v>
      </c>
      <c r="AU361" s="179" t="s">
        <v>79</v>
      </c>
      <c r="AY361" s="20" t="s">
        <v>144</v>
      </c>
      <c r="BE361" s="180">
        <f>IF(N361="základní",J361,0)</f>
        <v>0</v>
      </c>
      <c r="BF361" s="180">
        <f>IF(N361="snížená",J361,0)</f>
        <v>0</v>
      </c>
      <c r="BG361" s="180">
        <f>IF(N361="zákl. přenesená",J361,0)</f>
        <v>0</v>
      </c>
      <c r="BH361" s="180">
        <f>IF(N361="sníž. přenesená",J361,0)</f>
        <v>0</v>
      </c>
      <c r="BI361" s="180">
        <f>IF(N361="nulová",J361,0)</f>
        <v>0</v>
      </c>
      <c r="BJ361" s="20" t="s">
        <v>77</v>
      </c>
      <c r="BK361" s="180">
        <f>ROUND(I361*H361,2)</f>
        <v>0</v>
      </c>
      <c r="BL361" s="20" t="s">
        <v>408</v>
      </c>
      <c r="BM361" s="179" t="s">
        <v>647</v>
      </c>
    </row>
    <row r="362" spans="1:65" s="2" customFormat="1" ht="19.5">
      <c r="A362" s="37"/>
      <c r="B362" s="38"/>
      <c r="C362" s="39"/>
      <c r="D362" s="181" t="s">
        <v>152</v>
      </c>
      <c r="E362" s="39"/>
      <c r="F362" s="182" t="s">
        <v>646</v>
      </c>
      <c r="G362" s="39"/>
      <c r="H362" s="39"/>
      <c r="I362" s="183"/>
      <c r="J362" s="39"/>
      <c r="K362" s="39"/>
      <c r="L362" s="42"/>
      <c r="M362" s="184"/>
      <c r="N362" s="185"/>
      <c r="O362" s="67"/>
      <c r="P362" s="67"/>
      <c r="Q362" s="67"/>
      <c r="R362" s="67"/>
      <c r="S362" s="67"/>
      <c r="T362" s="68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T362" s="20" t="s">
        <v>152</v>
      </c>
      <c r="AU362" s="20" t="s">
        <v>79</v>
      </c>
    </row>
    <row r="363" spans="1:65" s="2" customFormat="1" ht="11.25">
      <c r="A363" s="37"/>
      <c r="B363" s="38"/>
      <c r="C363" s="39"/>
      <c r="D363" s="186" t="s">
        <v>153</v>
      </c>
      <c r="E363" s="39"/>
      <c r="F363" s="187" t="s">
        <v>648</v>
      </c>
      <c r="G363" s="39"/>
      <c r="H363" s="39"/>
      <c r="I363" s="183"/>
      <c r="J363" s="39"/>
      <c r="K363" s="39"/>
      <c r="L363" s="42"/>
      <c r="M363" s="184"/>
      <c r="N363" s="185"/>
      <c r="O363" s="67"/>
      <c r="P363" s="67"/>
      <c r="Q363" s="67"/>
      <c r="R363" s="67"/>
      <c r="S363" s="67"/>
      <c r="T363" s="68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T363" s="20" t="s">
        <v>153</v>
      </c>
      <c r="AU363" s="20" t="s">
        <v>79</v>
      </c>
    </row>
    <row r="364" spans="1:65" s="13" customFormat="1" ht="11.25">
      <c r="B364" s="200"/>
      <c r="C364" s="201"/>
      <c r="D364" s="181" t="s">
        <v>226</v>
      </c>
      <c r="E364" s="202" t="s">
        <v>19</v>
      </c>
      <c r="F364" s="203" t="s">
        <v>564</v>
      </c>
      <c r="G364" s="201"/>
      <c r="H364" s="202" t="s">
        <v>19</v>
      </c>
      <c r="I364" s="204"/>
      <c r="J364" s="201"/>
      <c r="K364" s="201"/>
      <c r="L364" s="205"/>
      <c r="M364" s="206"/>
      <c r="N364" s="207"/>
      <c r="O364" s="207"/>
      <c r="P364" s="207"/>
      <c r="Q364" s="207"/>
      <c r="R364" s="207"/>
      <c r="S364" s="207"/>
      <c r="T364" s="208"/>
      <c r="AT364" s="209" t="s">
        <v>226</v>
      </c>
      <c r="AU364" s="209" t="s">
        <v>79</v>
      </c>
      <c r="AV364" s="13" t="s">
        <v>77</v>
      </c>
      <c r="AW364" s="13" t="s">
        <v>31</v>
      </c>
      <c r="AX364" s="13" t="s">
        <v>69</v>
      </c>
      <c r="AY364" s="209" t="s">
        <v>144</v>
      </c>
    </row>
    <row r="365" spans="1:65" s="14" customFormat="1" ht="11.25">
      <c r="B365" s="210"/>
      <c r="C365" s="211"/>
      <c r="D365" s="181" t="s">
        <v>226</v>
      </c>
      <c r="E365" s="212" t="s">
        <v>19</v>
      </c>
      <c r="F365" s="213" t="s">
        <v>649</v>
      </c>
      <c r="G365" s="211"/>
      <c r="H365" s="214">
        <v>228</v>
      </c>
      <c r="I365" s="215"/>
      <c r="J365" s="211"/>
      <c r="K365" s="211"/>
      <c r="L365" s="216"/>
      <c r="M365" s="217"/>
      <c r="N365" s="218"/>
      <c r="O365" s="218"/>
      <c r="P365" s="218"/>
      <c r="Q365" s="218"/>
      <c r="R365" s="218"/>
      <c r="S365" s="218"/>
      <c r="T365" s="219"/>
      <c r="AT365" s="220" t="s">
        <v>226</v>
      </c>
      <c r="AU365" s="220" t="s">
        <v>79</v>
      </c>
      <c r="AV365" s="14" t="s">
        <v>79</v>
      </c>
      <c r="AW365" s="14" t="s">
        <v>31</v>
      </c>
      <c r="AX365" s="14" t="s">
        <v>77</v>
      </c>
      <c r="AY365" s="220" t="s">
        <v>144</v>
      </c>
    </row>
    <row r="366" spans="1:65" s="2" customFormat="1" ht="37.9" customHeight="1">
      <c r="A366" s="37"/>
      <c r="B366" s="38"/>
      <c r="C366" s="168" t="s">
        <v>650</v>
      </c>
      <c r="D366" s="168" t="s">
        <v>145</v>
      </c>
      <c r="E366" s="169" t="s">
        <v>651</v>
      </c>
      <c r="F366" s="170" t="s">
        <v>652</v>
      </c>
      <c r="G366" s="171" t="s">
        <v>243</v>
      </c>
      <c r="H366" s="172">
        <v>284.60000000000002</v>
      </c>
      <c r="I366" s="173"/>
      <c r="J366" s="174">
        <f>ROUND(I366*H366,2)</f>
        <v>0</v>
      </c>
      <c r="K366" s="170" t="s">
        <v>157</v>
      </c>
      <c r="L366" s="42"/>
      <c r="M366" s="175" t="s">
        <v>19</v>
      </c>
      <c r="N366" s="176" t="s">
        <v>40</v>
      </c>
      <c r="O366" s="67"/>
      <c r="P366" s="177">
        <f>O366*H366</f>
        <v>0</v>
      </c>
      <c r="Q366" s="177">
        <v>4.6628000000000001E-5</v>
      </c>
      <c r="R366" s="177">
        <f>Q366*H366</f>
        <v>1.3270328800000002E-2</v>
      </c>
      <c r="S366" s="177">
        <v>0</v>
      </c>
      <c r="T366" s="178">
        <f>S366*H366</f>
        <v>0</v>
      </c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R366" s="179" t="s">
        <v>408</v>
      </c>
      <c r="AT366" s="179" t="s">
        <v>145</v>
      </c>
      <c r="AU366" s="179" t="s">
        <v>79</v>
      </c>
      <c r="AY366" s="20" t="s">
        <v>144</v>
      </c>
      <c r="BE366" s="180">
        <f>IF(N366="základní",J366,0)</f>
        <v>0</v>
      </c>
      <c r="BF366" s="180">
        <f>IF(N366="snížená",J366,0)</f>
        <v>0</v>
      </c>
      <c r="BG366" s="180">
        <f>IF(N366="zákl. přenesená",J366,0)</f>
        <v>0</v>
      </c>
      <c r="BH366" s="180">
        <f>IF(N366="sníž. přenesená",J366,0)</f>
        <v>0</v>
      </c>
      <c r="BI366" s="180">
        <f>IF(N366="nulová",J366,0)</f>
        <v>0</v>
      </c>
      <c r="BJ366" s="20" t="s">
        <v>77</v>
      </c>
      <c r="BK366" s="180">
        <f>ROUND(I366*H366,2)</f>
        <v>0</v>
      </c>
      <c r="BL366" s="20" t="s">
        <v>408</v>
      </c>
      <c r="BM366" s="179" t="s">
        <v>653</v>
      </c>
    </row>
    <row r="367" spans="1:65" s="2" customFormat="1" ht="19.5">
      <c r="A367" s="37"/>
      <c r="B367" s="38"/>
      <c r="C367" s="39"/>
      <c r="D367" s="181" t="s">
        <v>152</v>
      </c>
      <c r="E367" s="39"/>
      <c r="F367" s="182" t="s">
        <v>652</v>
      </c>
      <c r="G367" s="39"/>
      <c r="H367" s="39"/>
      <c r="I367" s="183"/>
      <c r="J367" s="39"/>
      <c r="K367" s="39"/>
      <c r="L367" s="42"/>
      <c r="M367" s="184"/>
      <c r="N367" s="185"/>
      <c r="O367" s="67"/>
      <c r="P367" s="67"/>
      <c r="Q367" s="67"/>
      <c r="R367" s="67"/>
      <c r="S367" s="67"/>
      <c r="T367" s="68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T367" s="20" t="s">
        <v>152</v>
      </c>
      <c r="AU367" s="20" t="s">
        <v>79</v>
      </c>
    </row>
    <row r="368" spans="1:65" s="2" customFormat="1" ht="11.25">
      <c r="A368" s="37"/>
      <c r="B368" s="38"/>
      <c r="C368" s="39"/>
      <c r="D368" s="186" t="s">
        <v>153</v>
      </c>
      <c r="E368" s="39"/>
      <c r="F368" s="187" t="s">
        <v>654</v>
      </c>
      <c r="G368" s="39"/>
      <c r="H368" s="39"/>
      <c r="I368" s="183"/>
      <c r="J368" s="39"/>
      <c r="K368" s="39"/>
      <c r="L368" s="42"/>
      <c r="M368" s="184"/>
      <c r="N368" s="185"/>
      <c r="O368" s="67"/>
      <c r="P368" s="67"/>
      <c r="Q368" s="67"/>
      <c r="R368" s="67"/>
      <c r="S368" s="67"/>
      <c r="T368" s="68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T368" s="20" t="s">
        <v>153</v>
      </c>
      <c r="AU368" s="20" t="s">
        <v>79</v>
      </c>
    </row>
    <row r="369" spans="1:65" s="13" customFormat="1" ht="11.25">
      <c r="B369" s="200"/>
      <c r="C369" s="201"/>
      <c r="D369" s="181" t="s">
        <v>226</v>
      </c>
      <c r="E369" s="202" t="s">
        <v>19</v>
      </c>
      <c r="F369" s="203" t="s">
        <v>588</v>
      </c>
      <c r="G369" s="201"/>
      <c r="H369" s="202" t="s">
        <v>19</v>
      </c>
      <c r="I369" s="204"/>
      <c r="J369" s="201"/>
      <c r="K369" s="201"/>
      <c r="L369" s="205"/>
      <c r="M369" s="206"/>
      <c r="N369" s="207"/>
      <c r="O369" s="207"/>
      <c r="P369" s="207"/>
      <c r="Q369" s="207"/>
      <c r="R369" s="207"/>
      <c r="S369" s="207"/>
      <c r="T369" s="208"/>
      <c r="AT369" s="209" t="s">
        <v>226</v>
      </c>
      <c r="AU369" s="209" t="s">
        <v>79</v>
      </c>
      <c r="AV369" s="13" t="s">
        <v>77</v>
      </c>
      <c r="AW369" s="13" t="s">
        <v>31</v>
      </c>
      <c r="AX369" s="13" t="s">
        <v>69</v>
      </c>
      <c r="AY369" s="209" t="s">
        <v>144</v>
      </c>
    </row>
    <row r="370" spans="1:65" s="14" customFormat="1" ht="11.25">
      <c r="B370" s="210"/>
      <c r="C370" s="211"/>
      <c r="D370" s="181" t="s">
        <v>226</v>
      </c>
      <c r="E370" s="212" t="s">
        <v>19</v>
      </c>
      <c r="F370" s="213" t="s">
        <v>655</v>
      </c>
      <c r="G370" s="211"/>
      <c r="H370" s="214">
        <v>243.6</v>
      </c>
      <c r="I370" s="215"/>
      <c r="J370" s="211"/>
      <c r="K370" s="211"/>
      <c r="L370" s="216"/>
      <c r="M370" s="217"/>
      <c r="N370" s="218"/>
      <c r="O370" s="218"/>
      <c r="P370" s="218"/>
      <c r="Q370" s="218"/>
      <c r="R370" s="218"/>
      <c r="S370" s="218"/>
      <c r="T370" s="219"/>
      <c r="AT370" s="220" t="s">
        <v>226</v>
      </c>
      <c r="AU370" s="220" t="s">
        <v>79</v>
      </c>
      <c r="AV370" s="14" t="s">
        <v>79</v>
      </c>
      <c r="AW370" s="14" t="s">
        <v>31</v>
      </c>
      <c r="AX370" s="14" t="s">
        <v>69</v>
      </c>
      <c r="AY370" s="220" t="s">
        <v>144</v>
      </c>
    </row>
    <row r="371" spans="1:65" s="13" customFormat="1" ht="11.25">
      <c r="B371" s="200"/>
      <c r="C371" s="201"/>
      <c r="D371" s="181" t="s">
        <v>226</v>
      </c>
      <c r="E371" s="202" t="s">
        <v>19</v>
      </c>
      <c r="F371" s="203" t="s">
        <v>589</v>
      </c>
      <c r="G371" s="201"/>
      <c r="H371" s="202" t="s">
        <v>19</v>
      </c>
      <c r="I371" s="204"/>
      <c r="J371" s="201"/>
      <c r="K371" s="201"/>
      <c r="L371" s="205"/>
      <c r="M371" s="206"/>
      <c r="N371" s="207"/>
      <c r="O371" s="207"/>
      <c r="P371" s="207"/>
      <c r="Q371" s="207"/>
      <c r="R371" s="207"/>
      <c r="S371" s="207"/>
      <c r="T371" s="208"/>
      <c r="AT371" s="209" t="s">
        <v>226</v>
      </c>
      <c r="AU371" s="209" t="s">
        <v>79</v>
      </c>
      <c r="AV371" s="13" t="s">
        <v>77</v>
      </c>
      <c r="AW371" s="13" t="s">
        <v>31</v>
      </c>
      <c r="AX371" s="13" t="s">
        <v>69</v>
      </c>
      <c r="AY371" s="209" t="s">
        <v>144</v>
      </c>
    </row>
    <row r="372" spans="1:65" s="14" customFormat="1" ht="11.25">
      <c r="B372" s="210"/>
      <c r="C372" s="211"/>
      <c r="D372" s="181" t="s">
        <v>226</v>
      </c>
      <c r="E372" s="212" t="s">
        <v>19</v>
      </c>
      <c r="F372" s="213" t="s">
        <v>656</v>
      </c>
      <c r="G372" s="211"/>
      <c r="H372" s="214">
        <v>41</v>
      </c>
      <c r="I372" s="215"/>
      <c r="J372" s="211"/>
      <c r="K372" s="211"/>
      <c r="L372" s="216"/>
      <c r="M372" s="217"/>
      <c r="N372" s="218"/>
      <c r="O372" s="218"/>
      <c r="P372" s="218"/>
      <c r="Q372" s="218"/>
      <c r="R372" s="218"/>
      <c r="S372" s="218"/>
      <c r="T372" s="219"/>
      <c r="AT372" s="220" t="s">
        <v>226</v>
      </c>
      <c r="AU372" s="220" t="s">
        <v>79</v>
      </c>
      <c r="AV372" s="14" t="s">
        <v>79</v>
      </c>
      <c r="AW372" s="14" t="s">
        <v>31</v>
      </c>
      <c r="AX372" s="14" t="s">
        <v>69</v>
      </c>
      <c r="AY372" s="220" t="s">
        <v>144</v>
      </c>
    </row>
    <row r="373" spans="1:65" s="15" customFormat="1" ht="11.25">
      <c r="B373" s="221"/>
      <c r="C373" s="222"/>
      <c r="D373" s="181" t="s">
        <v>226</v>
      </c>
      <c r="E373" s="223" t="s">
        <v>19</v>
      </c>
      <c r="F373" s="224" t="s">
        <v>231</v>
      </c>
      <c r="G373" s="222"/>
      <c r="H373" s="225">
        <v>284.60000000000002</v>
      </c>
      <c r="I373" s="226"/>
      <c r="J373" s="222"/>
      <c r="K373" s="222"/>
      <c r="L373" s="227"/>
      <c r="M373" s="228"/>
      <c r="N373" s="229"/>
      <c r="O373" s="229"/>
      <c r="P373" s="229"/>
      <c r="Q373" s="229"/>
      <c r="R373" s="229"/>
      <c r="S373" s="229"/>
      <c r="T373" s="230"/>
      <c r="AT373" s="231" t="s">
        <v>226</v>
      </c>
      <c r="AU373" s="231" t="s">
        <v>79</v>
      </c>
      <c r="AV373" s="15" t="s">
        <v>165</v>
      </c>
      <c r="AW373" s="15" t="s">
        <v>31</v>
      </c>
      <c r="AX373" s="15" t="s">
        <v>77</v>
      </c>
      <c r="AY373" s="231" t="s">
        <v>144</v>
      </c>
    </row>
    <row r="374" spans="1:65" s="2" customFormat="1" ht="33" customHeight="1">
      <c r="A374" s="37"/>
      <c r="B374" s="38"/>
      <c r="C374" s="168" t="s">
        <v>657</v>
      </c>
      <c r="D374" s="168" t="s">
        <v>145</v>
      </c>
      <c r="E374" s="169" t="s">
        <v>658</v>
      </c>
      <c r="F374" s="170" t="s">
        <v>659</v>
      </c>
      <c r="G374" s="171" t="s">
        <v>243</v>
      </c>
      <c r="H374" s="172">
        <v>284.60000000000002</v>
      </c>
      <c r="I374" s="173"/>
      <c r="J374" s="174">
        <f>ROUND(I374*H374,2)</f>
        <v>0</v>
      </c>
      <c r="K374" s="170" t="s">
        <v>157</v>
      </c>
      <c r="L374" s="42"/>
      <c r="M374" s="175" t="s">
        <v>19</v>
      </c>
      <c r="N374" s="176" t="s">
        <v>40</v>
      </c>
      <c r="O374" s="67"/>
      <c r="P374" s="177">
        <f>O374*H374</f>
        <v>0</v>
      </c>
      <c r="Q374" s="177">
        <v>4.2500000000000003E-5</v>
      </c>
      <c r="R374" s="177">
        <f>Q374*H374</f>
        <v>1.2095500000000002E-2</v>
      </c>
      <c r="S374" s="177">
        <v>0</v>
      </c>
      <c r="T374" s="178">
        <f>S374*H374</f>
        <v>0</v>
      </c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R374" s="179" t="s">
        <v>408</v>
      </c>
      <c r="AT374" s="179" t="s">
        <v>145</v>
      </c>
      <c r="AU374" s="179" t="s">
        <v>79</v>
      </c>
      <c r="AY374" s="20" t="s">
        <v>144</v>
      </c>
      <c r="BE374" s="180">
        <f>IF(N374="základní",J374,0)</f>
        <v>0</v>
      </c>
      <c r="BF374" s="180">
        <f>IF(N374="snížená",J374,0)</f>
        <v>0</v>
      </c>
      <c r="BG374" s="180">
        <f>IF(N374="zákl. přenesená",J374,0)</f>
        <v>0</v>
      </c>
      <c r="BH374" s="180">
        <f>IF(N374="sníž. přenesená",J374,0)</f>
        <v>0</v>
      </c>
      <c r="BI374" s="180">
        <f>IF(N374="nulová",J374,0)</f>
        <v>0</v>
      </c>
      <c r="BJ374" s="20" t="s">
        <v>77</v>
      </c>
      <c r="BK374" s="180">
        <f>ROUND(I374*H374,2)</f>
        <v>0</v>
      </c>
      <c r="BL374" s="20" t="s">
        <v>408</v>
      </c>
      <c r="BM374" s="179" t="s">
        <v>660</v>
      </c>
    </row>
    <row r="375" spans="1:65" s="2" customFormat="1" ht="19.5">
      <c r="A375" s="37"/>
      <c r="B375" s="38"/>
      <c r="C375" s="39"/>
      <c r="D375" s="181" t="s">
        <v>152</v>
      </c>
      <c r="E375" s="39"/>
      <c r="F375" s="182" t="s">
        <v>659</v>
      </c>
      <c r="G375" s="39"/>
      <c r="H375" s="39"/>
      <c r="I375" s="183"/>
      <c r="J375" s="39"/>
      <c r="K375" s="39"/>
      <c r="L375" s="42"/>
      <c r="M375" s="184"/>
      <c r="N375" s="185"/>
      <c r="O375" s="67"/>
      <c r="P375" s="67"/>
      <c r="Q375" s="67"/>
      <c r="R375" s="67"/>
      <c r="S375" s="67"/>
      <c r="T375" s="68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T375" s="20" t="s">
        <v>152</v>
      </c>
      <c r="AU375" s="20" t="s">
        <v>79</v>
      </c>
    </row>
    <row r="376" spans="1:65" s="2" customFormat="1" ht="11.25">
      <c r="A376" s="37"/>
      <c r="B376" s="38"/>
      <c r="C376" s="39"/>
      <c r="D376" s="186" t="s">
        <v>153</v>
      </c>
      <c r="E376" s="39"/>
      <c r="F376" s="187" t="s">
        <v>661</v>
      </c>
      <c r="G376" s="39"/>
      <c r="H376" s="39"/>
      <c r="I376" s="183"/>
      <c r="J376" s="39"/>
      <c r="K376" s="39"/>
      <c r="L376" s="42"/>
      <c r="M376" s="184"/>
      <c r="N376" s="185"/>
      <c r="O376" s="67"/>
      <c r="P376" s="67"/>
      <c r="Q376" s="67"/>
      <c r="R376" s="67"/>
      <c r="S376" s="67"/>
      <c r="T376" s="68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T376" s="20" t="s">
        <v>153</v>
      </c>
      <c r="AU376" s="20" t="s">
        <v>79</v>
      </c>
    </row>
    <row r="377" spans="1:65" s="13" customFormat="1" ht="11.25">
      <c r="B377" s="200"/>
      <c r="C377" s="201"/>
      <c r="D377" s="181" t="s">
        <v>226</v>
      </c>
      <c r="E377" s="202" t="s">
        <v>19</v>
      </c>
      <c r="F377" s="203" t="s">
        <v>588</v>
      </c>
      <c r="G377" s="201"/>
      <c r="H377" s="202" t="s">
        <v>19</v>
      </c>
      <c r="I377" s="204"/>
      <c r="J377" s="201"/>
      <c r="K377" s="201"/>
      <c r="L377" s="205"/>
      <c r="M377" s="206"/>
      <c r="N377" s="207"/>
      <c r="O377" s="207"/>
      <c r="P377" s="207"/>
      <c r="Q377" s="207"/>
      <c r="R377" s="207"/>
      <c r="S377" s="207"/>
      <c r="T377" s="208"/>
      <c r="AT377" s="209" t="s">
        <v>226</v>
      </c>
      <c r="AU377" s="209" t="s">
        <v>79</v>
      </c>
      <c r="AV377" s="13" t="s">
        <v>77</v>
      </c>
      <c r="AW377" s="13" t="s">
        <v>31</v>
      </c>
      <c r="AX377" s="13" t="s">
        <v>69</v>
      </c>
      <c r="AY377" s="209" t="s">
        <v>144</v>
      </c>
    </row>
    <row r="378" spans="1:65" s="14" customFormat="1" ht="11.25">
      <c r="B378" s="210"/>
      <c r="C378" s="211"/>
      <c r="D378" s="181" t="s">
        <v>226</v>
      </c>
      <c r="E378" s="212" t="s">
        <v>19</v>
      </c>
      <c r="F378" s="213" t="s">
        <v>655</v>
      </c>
      <c r="G378" s="211"/>
      <c r="H378" s="214">
        <v>243.6</v>
      </c>
      <c r="I378" s="215"/>
      <c r="J378" s="211"/>
      <c r="K378" s="211"/>
      <c r="L378" s="216"/>
      <c r="M378" s="217"/>
      <c r="N378" s="218"/>
      <c r="O378" s="218"/>
      <c r="P378" s="218"/>
      <c r="Q378" s="218"/>
      <c r="R378" s="218"/>
      <c r="S378" s="218"/>
      <c r="T378" s="219"/>
      <c r="AT378" s="220" t="s">
        <v>226</v>
      </c>
      <c r="AU378" s="220" t="s">
        <v>79</v>
      </c>
      <c r="AV378" s="14" t="s">
        <v>79</v>
      </c>
      <c r="AW378" s="14" t="s">
        <v>31</v>
      </c>
      <c r="AX378" s="14" t="s">
        <v>69</v>
      </c>
      <c r="AY378" s="220" t="s">
        <v>144</v>
      </c>
    </row>
    <row r="379" spans="1:65" s="13" customFormat="1" ht="11.25">
      <c r="B379" s="200"/>
      <c r="C379" s="201"/>
      <c r="D379" s="181" t="s">
        <v>226</v>
      </c>
      <c r="E379" s="202" t="s">
        <v>19</v>
      </c>
      <c r="F379" s="203" t="s">
        <v>589</v>
      </c>
      <c r="G379" s="201"/>
      <c r="H379" s="202" t="s">
        <v>19</v>
      </c>
      <c r="I379" s="204"/>
      <c r="J379" s="201"/>
      <c r="K379" s="201"/>
      <c r="L379" s="205"/>
      <c r="M379" s="206"/>
      <c r="N379" s="207"/>
      <c r="O379" s="207"/>
      <c r="P379" s="207"/>
      <c r="Q379" s="207"/>
      <c r="R379" s="207"/>
      <c r="S379" s="207"/>
      <c r="T379" s="208"/>
      <c r="AT379" s="209" t="s">
        <v>226</v>
      </c>
      <c r="AU379" s="209" t="s">
        <v>79</v>
      </c>
      <c r="AV379" s="13" t="s">
        <v>77</v>
      </c>
      <c r="AW379" s="13" t="s">
        <v>31</v>
      </c>
      <c r="AX379" s="13" t="s">
        <v>69</v>
      </c>
      <c r="AY379" s="209" t="s">
        <v>144</v>
      </c>
    </row>
    <row r="380" spans="1:65" s="14" customFormat="1" ht="11.25">
      <c r="B380" s="210"/>
      <c r="C380" s="211"/>
      <c r="D380" s="181" t="s">
        <v>226</v>
      </c>
      <c r="E380" s="212" t="s">
        <v>19</v>
      </c>
      <c r="F380" s="213" t="s">
        <v>656</v>
      </c>
      <c r="G380" s="211"/>
      <c r="H380" s="214">
        <v>41</v>
      </c>
      <c r="I380" s="215"/>
      <c r="J380" s="211"/>
      <c r="K380" s="211"/>
      <c r="L380" s="216"/>
      <c r="M380" s="217"/>
      <c r="N380" s="218"/>
      <c r="O380" s="218"/>
      <c r="P380" s="218"/>
      <c r="Q380" s="218"/>
      <c r="R380" s="218"/>
      <c r="S380" s="218"/>
      <c r="T380" s="219"/>
      <c r="AT380" s="220" t="s">
        <v>226</v>
      </c>
      <c r="AU380" s="220" t="s">
        <v>79</v>
      </c>
      <c r="AV380" s="14" t="s">
        <v>79</v>
      </c>
      <c r="AW380" s="14" t="s">
        <v>31</v>
      </c>
      <c r="AX380" s="14" t="s">
        <v>69</v>
      </c>
      <c r="AY380" s="220" t="s">
        <v>144</v>
      </c>
    </row>
    <row r="381" spans="1:65" s="15" customFormat="1" ht="11.25">
      <c r="B381" s="221"/>
      <c r="C381" s="222"/>
      <c r="D381" s="181" t="s">
        <v>226</v>
      </c>
      <c r="E381" s="223" t="s">
        <v>19</v>
      </c>
      <c r="F381" s="224" t="s">
        <v>231</v>
      </c>
      <c r="G381" s="222"/>
      <c r="H381" s="225">
        <v>284.60000000000002</v>
      </c>
      <c r="I381" s="226"/>
      <c r="J381" s="222"/>
      <c r="K381" s="222"/>
      <c r="L381" s="227"/>
      <c r="M381" s="228"/>
      <c r="N381" s="229"/>
      <c r="O381" s="229"/>
      <c r="P381" s="229"/>
      <c r="Q381" s="229"/>
      <c r="R381" s="229"/>
      <c r="S381" s="229"/>
      <c r="T381" s="230"/>
      <c r="AT381" s="231" t="s">
        <v>226</v>
      </c>
      <c r="AU381" s="231" t="s">
        <v>79</v>
      </c>
      <c r="AV381" s="15" t="s">
        <v>165</v>
      </c>
      <c r="AW381" s="15" t="s">
        <v>31</v>
      </c>
      <c r="AX381" s="15" t="s">
        <v>77</v>
      </c>
      <c r="AY381" s="231" t="s">
        <v>144</v>
      </c>
    </row>
    <row r="382" spans="1:65" s="2" customFormat="1" ht="37.9" customHeight="1">
      <c r="A382" s="37"/>
      <c r="B382" s="38"/>
      <c r="C382" s="168" t="s">
        <v>662</v>
      </c>
      <c r="D382" s="168" t="s">
        <v>145</v>
      </c>
      <c r="E382" s="169" t="s">
        <v>663</v>
      </c>
      <c r="F382" s="170" t="s">
        <v>664</v>
      </c>
      <c r="G382" s="171" t="s">
        <v>243</v>
      </c>
      <c r="H382" s="172">
        <v>284.60000000000002</v>
      </c>
      <c r="I382" s="173"/>
      <c r="J382" s="174">
        <f>ROUND(I382*H382,2)</f>
        <v>0</v>
      </c>
      <c r="K382" s="170" t="s">
        <v>157</v>
      </c>
      <c r="L382" s="42"/>
      <c r="M382" s="175" t="s">
        <v>19</v>
      </c>
      <c r="N382" s="176" t="s">
        <v>40</v>
      </c>
      <c r="O382" s="67"/>
      <c r="P382" s="177">
        <f>O382*H382</f>
        <v>0</v>
      </c>
      <c r="Q382" s="177">
        <v>8.4900000000000004E-5</v>
      </c>
      <c r="R382" s="177">
        <f>Q382*H382</f>
        <v>2.4162540000000003E-2</v>
      </c>
      <c r="S382" s="177">
        <v>0</v>
      </c>
      <c r="T382" s="178">
        <f>S382*H382</f>
        <v>0</v>
      </c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R382" s="179" t="s">
        <v>408</v>
      </c>
      <c r="AT382" s="179" t="s">
        <v>145</v>
      </c>
      <c r="AU382" s="179" t="s">
        <v>79</v>
      </c>
      <c r="AY382" s="20" t="s">
        <v>144</v>
      </c>
      <c r="BE382" s="180">
        <f>IF(N382="základní",J382,0)</f>
        <v>0</v>
      </c>
      <c r="BF382" s="180">
        <f>IF(N382="snížená",J382,0)</f>
        <v>0</v>
      </c>
      <c r="BG382" s="180">
        <f>IF(N382="zákl. přenesená",J382,0)</f>
        <v>0</v>
      </c>
      <c r="BH382" s="180">
        <f>IF(N382="sníž. přenesená",J382,0)</f>
        <v>0</v>
      </c>
      <c r="BI382" s="180">
        <f>IF(N382="nulová",J382,0)</f>
        <v>0</v>
      </c>
      <c r="BJ382" s="20" t="s">
        <v>77</v>
      </c>
      <c r="BK382" s="180">
        <f>ROUND(I382*H382,2)</f>
        <v>0</v>
      </c>
      <c r="BL382" s="20" t="s">
        <v>408</v>
      </c>
      <c r="BM382" s="179" t="s">
        <v>665</v>
      </c>
    </row>
    <row r="383" spans="1:65" s="2" customFormat="1" ht="19.5">
      <c r="A383" s="37"/>
      <c r="B383" s="38"/>
      <c r="C383" s="39"/>
      <c r="D383" s="181" t="s">
        <v>152</v>
      </c>
      <c r="E383" s="39"/>
      <c r="F383" s="182" t="s">
        <v>664</v>
      </c>
      <c r="G383" s="39"/>
      <c r="H383" s="39"/>
      <c r="I383" s="183"/>
      <c r="J383" s="39"/>
      <c r="K383" s="39"/>
      <c r="L383" s="42"/>
      <c r="M383" s="184"/>
      <c r="N383" s="185"/>
      <c r="O383" s="67"/>
      <c r="P383" s="67"/>
      <c r="Q383" s="67"/>
      <c r="R383" s="67"/>
      <c r="S383" s="67"/>
      <c r="T383" s="68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T383" s="20" t="s">
        <v>152</v>
      </c>
      <c r="AU383" s="20" t="s">
        <v>79</v>
      </c>
    </row>
    <row r="384" spans="1:65" s="2" customFormat="1" ht="11.25">
      <c r="A384" s="37"/>
      <c r="B384" s="38"/>
      <c r="C384" s="39"/>
      <c r="D384" s="186" t="s">
        <v>153</v>
      </c>
      <c r="E384" s="39"/>
      <c r="F384" s="187" t="s">
        <v>666</v>
      </c>
      <c r="G384" s="39"/>
      <c r="H384" s="39"/>
      <c r="I384" s="183"/>
      <c r="J384" s="39"/>
      <c r="K384" s="39"/>
      <c r="L384" s="42"/>
      <c r="M384" s="184"/>
      <c r="N384" s="185"/>
      <c r="O384" s="67"/>
      <c r="P384" s="67"/>
      <c r="Q384" s="67"/>
      <c r="R384" s="67"/>
      <c r="S384" s="67"/>
      <c r="T384" s="68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T384" s="20" t="s">
        <v>153</v>
      </c>
      <c r="AU384" s="20" t="s">
        <v>79</v>
      </c>
    </row>
    <row r="385" spans="1:51" s="13" customFormat="1" ht="11.25">
      <c r="B385" s="200"/>
      <c r="C385" s="201"/>
      <c r="D385" s="181" t="s">
        <v>226</v>
      </c>
      <c r="E385" s="202" t="s">
        <v>19</v>
      </c>
      <c r="F385" s="203" t="s">
        <v>588</v>
      </c>
      <c r="G385" s="201"/>
      <c r="H385" s="202" t="s">
        <v>19</v>
      </c>
      <c r="I385" s="204"/>
      <c r="J385" s="201"/>
      <c r="K385" s="201"/>
      <c r="L385" s="205"/>
      <c r="M385" s="206"/>
      <c r="N385" s="207"/>
      <c r="O385" s="207"/>
      <c r="P385" s="207"/>
      <c r="Q385" s="207"/>
      <c r="R385" s="207"/>
      <c r="S385" s="207"/>
      <c r="T385" s="208"/>
      <c r="AT385" s="209" t="s">
        <v>226</v>
      </c>
      <c r="AU385" s="209" t="s">
        <v>79</v>
      </c>
      <c r="AV385" s="13" t="s">
        <v>77</v>
      </c>
      <c r="AW385" s="13" t="s">
        <v>31</v>
      </c>
      <c r="AX385" s="13" t="s">
        <v>69</v>
      </c>
      <c r="AY385" s="209" t="s">
        <v>144</v>
      </c>
    </row>
    <row r="386" spans="1:51" s="14" customFormat="1" ht="11.25">
      <c r="B386" s="210"/>
      <c r="C386" s="211"/>
      <c r="D386" s="181" t="s">
        <v>226</v>
      </c>
      <c r="E386" s="212" t="s">
        <v>19</v>
      </c>
      <c r="F386" s="213" t="s">
        <v>655</v>
      </c>
      <c r="G386" s="211"/>
      <c r="H386" s="214">
        <v>243.6</v>
      </c>
      <c r="I386" s="215"/>
      <c r="J386" s="211"/>
      <c r="K386" s="211"/>
      <c r="L386" s="216"/>
      <c r="M386" s="217"/>
      <c r="N386" s="218"/>
      <c r="O386" s="218"/>
      <c r="P386" s="218"/>
      <c r="Q386" s="218"/>
      <c r="R386" s="218"/>
      <c r="S386" s="218"/>
      <c r="T386" s="219"/>
      <c r="AT386" s="220" t="s">
        <v>226</v>
      </c>
      <c r="AU386" s="220" t="s">
        <v>79</v>
      </c>
      <c r="AV386" s="14" t="s">
        <v>79</v>
      </c>
      <c r="AW386" s="14" t="s">
        <v>31</v>
      </c>
      <c r="AX386" s="14" t="s">
        <v>69</v>
      </c>
      <c r="AY386" s="220" t="s">
        <v>144</v>
      </c>
    </row>
    <row r="387" spans="1:51" s="13" customFormat="1" ht="11.25">
      <c r="B387" s="200"/>
      <c r="C387" s="201"/>
      <c r="D387" s="181" t="s">
        <v>226</v>
      </c>
      <c r="E387" s="202" t="s">
        <v>19</v>
      </c>
      <c r="F387" s="203" t="s">
        <v>589</v>
      </c>
      <c r="G387" s="201"/>
      <c r="H387" s="202" t="s">
        <v>19</v>
      </c>
      <c r="I387" s="204"/>
      <c r="J387" s="201"/>
      <c r="K387" s="201"/>
      <c r="L387" s="205"/>
      <c r="M387" s="206"/>
      <c r="N387" s="207"/>
      <c r="O387" s="207"/>
      <c r="P387" s="207"/>
      <c r="Q387" s="207"/>
      <c r="R387" s="207"/>
      <c r="S387" s="207"/>
      <c r="T387" s="208"/>
      <c r="AT387" s="209" t="s">
        <v>226</v>
      </c>
      <c r="AU387" s="209" t="s">
        <v>79</v>
      </c>
      <c r="AV387" s="13" t="s">
        <v>77</v>
      </c>
      <c r="AW387" s="13" t="s">
        <v>31</v>
      </c>
      <c r="AX387" s="13" t="s">
        <v>69</v>
      </c>
      <c r="AY387" s="209" t="s">
        <v>144</v>
      </c>
    </row>
    <row r="388" spans="1:51" s="14" customFormat="1" ht="11.25">
      <c r="B388" s="210"/>
      <c r="C388" s="211"/>
      <c r="D388" s="181" t="s">
        <v>226</v>
      </c>
      <c r="E388" s="212" t="s">
        <v>19</v>
      </c>
      <c r="F388" s="213" t="s">
        <v>656</v>
      </c>
      <c r="G388" s="211"/>
      <c r="H388" s="214">
        <v>41</v>
      </c>
      <c r="I388" s="215"/>
      <c r="J388" s="211"/>
      <c r="K388" s="211"/>
      <c r="L388" s="216"/>
      <c r="M388" s="217"/>
      <c r="N388" s="218"/>
      <c r="O388" s="218"/>
      <c r="P388" s="218"/>
      <c r="Q388" s="218"/>
      <c r="R388" s="218"/>
      <c r="S388" s="218"/>
      <c r="T388" s="219"/>
      <c r="AT388" s="220" t="s">
        <v>226</v>
      </c>
      <c r="AU388" s="220" t="s">
        <v>79</v>
      </c>
      <c r="AV388" s="14" t="s">
        <v>79</v>
      </c>
      <c r="AW388" s="14" t="s">
        <v>31</v>
      </c>
      <c r="AX388" s="14" t="s">
        <v>69</v>
      </c>
      <c r="AY388" s="220" t="s">
        <v>144</v>
      </c>
    </row>
    <row r="389" spans="1:51" s="15" customFormat="1" ht="11.25">
      <c r="B389" s="221"/>
      <c r="C389" s="222"/>
      <c r="D389" s="181" t="s">
        <v>226</v>
      </c>
      <c r="E389" s="223" t="s">
        <v>19</v>
      </c>
      <c r="F389" s="224" t="s">
        <v>231</v>
      </c>
      <c r="G389" s="222"/>
      <c r="H389" s="225">
        <v>284.60000000000002</v>
      </c>
      <c r="I389" s="226"/>
      <c r="J389" s="222"/>
      <c r="K389" s="222"/>
      <c r="L389" s="227"/>
      <c r="M389" s="243"/>
      <c r="N389" s="244"/>
      <c r="O389" s="244"/>
      <c r="P389" s="244"/>
      <c r="Q389" s="244"/>
      <c r="R389" s="244"/>
      <c r="S389" s="244"/>
      <c r="T389" s="245"/>
      <c r="AT389" s="231" t="s">
        <v>226</v>
      </c>
      <c r="AU389" s="231" t="s">
        <v>79</v>
      </c>
      <c r="AV389" s="15" t="s">
        <v>165</v>
      </c>
      <c r="AW389" s="15" t="s">
        <v>31</v>
      </c>
      <c r="AX389" s="15" t="s">
        <v>77</v>
      </c>
      <c r="AY389" s="231" t="s">
        <v>144</v>
      </c>
    </row>
    <row r="390" spans="1:51" s="2" customFormat="1" ht="6.95" customHeight="1">
      <c r="A390" s="37"/>
      <c r="B390" s="50"/>
      <c r="C390" s="51"/>
      <c r="D390" s="51"/>
      <c r="E390" s="51"/>
      <c r="F390" s="51"/>
      <c r="G390" s="51"/>
      <c r="H390" s="51"/>
      <c r="I390" s="51"/>
      <c r="J390" s="51"/>
      <c r="K390" s="51"/>
      <c r="L390" s="42"/>
      <c r="M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</row>
  </sheetData>
  <sheetProtection algorithmName="SHA-512" hashValue="/xO8a6DzEbRVBTie3kjROhwHpxo9PjeJIeGOkwDTG1v0PXCHSGsozhcBE46fIQMj++JBq/OSj6ObKvcobKEhgA==" saltValue="YPRohKRB/3Ga7RfueSqRr4qsjmz3s+pWiUmZB+8phphYgxs3GkuaUs75CnGB3SHIERsK4f3yuaVFEBsRqdMpIg==" spinCount="100000" sheet="1" objects="1" scenarios="1" formatColumns="0" formatRows="0" autoFilter="0"/>
  <autoFilter ref="C89:K389"/>
  <mergeCells count="9">
    <mergeCell ref="E50:H50"/>
    <mergeCell ref="E80:H80"/>
    <mergeCell ref="E82:H82"/>
    <mergeCell ref="L2:V2"/>
    <mergeCell ref="E7:H7"/>
    <mergeCell ref="E9:H9"/>
    <mergeCell ref="E18:H18"/>
    <mergeCell ref="E27:H27"/>
    <mergeCell ref="E48:H48"/>
  </mergeCells>
  <hyperlinks>
    <hyperlink ref="F95" r:id="rId1"/>
    <hyperlink ref="F100" r:id="rId2"/>
    <hyperlink ref="F108" r:id="rId3"/>
    <hyperlink ref="F114" r:id="rId4"/>
    <hyperlink ref="F118" r:id="rId5"/>
    <hyperlink ref="F123" r:id="rId6"/>
    <hyperlink ref="F128" r:id="rId7"/>
    <hyperlink ref="F133" r:id="rId8"/>
    <hyperlink ref="F138" r:id="rId9"/>
    <hyperlink ref="F148" r:id="rId10"/>
    <hyperlink ref="F157" r:id="rId11"/>
    <hyperlink ref="F162" r:id="rId12"/>
    <hyperlink ref="F167" r:id="rId13"/>
    <hyperlink ref="F172" r:id="rId14"/>
    <hyperlink ref="F180" r:id="rId15"/>
    <hyperlink ref="F188" r:id="rId16"/>
    <hyperlink ref="F198" r:id="rId17"/>
    <hyperlink ref="F203" r:id="rId18"/>
    <hyperlink ref="F208" r:id="rId19"/>
    <hyperlink ref="F213" r:id="rId20"/>
    <hyperlink ref="F218" r:id="rId21"/>
    <hyperlink ref="F223" r:id="rId22"/>
    <hyperlink ref="F228" r:id="rId23"/>
    <hyperlink ref="F236" r:id="rId24"/>
    <hyperlink ref="F240" r:id="rId25"/>
    <hyperlink ref="F249" r:id="rId26"/>
    <hyperlink ref="F285" r:id="rId27"/>
    <hyperlink ref="F288" r:id="rId28"/>
    <hyperlink ref="F291" r:id="rId29"/>
    <hyperlink ref="F297" r:id="rId30"/>
    <hyperlink ref="F306" r:id="rId31"/>
    <hyperlink ref="F311" r:id="rId32"/>
    <hyperlink ref="F345" r:id="rId33"/>
    <hyperlink ref="F349" r:id="rId34"/>
    <hyperlink ref="F359" r:id="rId35"/>
    <hyperlink ref="F363" r:id="rId36"/>
    <hyperlink ref="F368" r:id="rId37"/>
    <hyperlink ref="F376" r:id="rId38"/>
    <hyperlink ref="F384" r:id="rId39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4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70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0" t="s">
        <v>89</v>
      </c>
    </row>
    <row r="3" spans="1:46" s="1" customFormat="1" ht="6.95" customHeight="1"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23"/>
      <c r="AT3" s="20" t="s">
        <v>79</v>
      </c>
    </row>
    <row r="4" spans="1:46" s="1" customFormat="1" ht="24.95" customHeight="1">
      <c r="B4" s="23"/>
      <c r="D4" s="106" t="s">
        <v>120</v>
      </c>
      <c r="L4" s="23"/>
      <c r="M4" s="107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08" t="s">
        <v>16</v>
      </c>
      <c r="L6" s="23"/>
    </row>
    <row r="7" spans="1:46" s="1" customFormat="1" ht="16.5" customHeight="1">
      <c r="B7" s="23"/>
      <c r="E7" s="388" t="str">
        <f>'Rekapitulace stavby'!K6</f>
        <v>Rekonstrukce hřiště SOŠ Třešť_1</v>
      </c>
      <c r="F7" s="389"/>
      <c r="G7" s="389"/>
      <c r="H7" s="389"/>
      <c r="L7" s="23"/>
    </row>
    <row r="8" spans="1:46" s="2" customFormat="1" ht="12" customHeight="1">
      <c r="A8" s="37"/>
      <c r="B8" s="42"/>
      <c r="C8" s="37"/>
      <c r="D8" s="108" t="s">
        <v>121</v>
      </c>
      <c r="E8" s="37"/>
      <c r="F8" s="37"/>
      <c r="G8" s="37"/>
      <c r="H8" s="37"/>
      <c r="I8" s="37"/>
      <c r="J8" s="37"/>
      <c r="K8" s="37"/>
      <c r="L8" s="109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46" s="2" customFormat="1" ht="16.5" customHeight="1">
      <c r="A9" s="37"/>
      <c r="B9" s="42"/>
      <c r="C9" s="37"/>
      <c r="D9" s="37"/>
      <c r="E9" s="390" t="s">
        <v>667</v>
      </c>
      <c r="F9" s="391"/>
      <c r="G9" s="391"/>
      <c r="H9" s="391"/>
      <c r="I9" s="37"/>
      <c r="J9" s="37"/>
      <c r="K9" s="37"/>
      <c r="L9" s="109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1.25">
      <c r="A10" s="37"/>
      <c r="B10" s="42"/>
      <c r="C10" s="37"/>
      <c r="D10" s="37"/>
      <c r="E10" s="37"/>
      <c r="F10" s="37"/>
      <c r="G10" s="37"/>
      <c r="H10" s="37"/>
      <c r="I10" s="37"/>
      <c r="J10" s="37"/>
      <c r="K10" s="37"/>
      <c r="L10" s="109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2" customHeight="1">
      <c r="A11" s="37"/>
      <c r="B11" s="42"/>
      <c r="C11" s="37"/>
      <c r="D11" s="108" t="s">
        <v>18</v>
      </c>
      <c r="E11" s="37"/>
      <c r="F11" s="110" t="s">
        <v>19</v>
      </c>
      <c r="G11" s="37"/>
      <c r="H11" s="37"/>
      <c r="I11" s="108" t="s">
        <v>20</v>
      </c>
      <c r="J11" s="110" t="s">
        <v>19</v>
      </c>
      <c r="K11" s="37"/>
      <c r="L11" s="109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08" t="s">
        <v>21</v>
      </c>
      <c r="E12" s="37"/>
      <c r="F12" s="110" t="s">
        <v>22</v>
      </c>
      <c r="G12" s="37"/>
      <c r="H12" s="37"/>
      <c r="I12" s="108" t="s">
        <v>23</v>
      </c>
      <c r="J12" s="111" t="str">
        <f>'Rekapitulace stavby'!AN8</f>
        <v>8. 11. 2025</v>
      </c>
      <c r="K12" s="37"/>
      <c r="L12" s="109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0.9" customHeight="1">
      <c r="A13" s="37"/>
      <c r="B13" s="42"/>
      <c r="C13" s="37"/>
      <c r="D13" s="37"/>
      <c r="E13" s="37"/>
      <c r="F13" s="37"/>
      <c r="G13" s="37"/>
      <c r="H13" s="37"/>
      <c r="I13" s="37"/>
      <c r="J13" s="37"/>
      <c r="K13" s="37"/>
      <c r="L13" s="109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08" t="s">
        <v>25</v>
      </c>
      <c r="E14" s="37"/>
      <c r="F14" s="37"/>
      <c r="G14" s="37"/>
      <c r="H14" s="37"/>
      <c r="I14" s="108" t="s">
        <v>26</v>
      </c>
      <c r="J14" s="110" t="s">
        <v>19</v>
      </c>
      <c r="K14" s="37"/>
      <c r="L14" s="109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8" customHeight="1">
      <c r="A15" s="37"/>
      <c r="B15" s="42"/>
      <c r="C15" s="37"/>
      <c r="D15" s="37"/>
      <c r="E15" s="110" t="s">
        <v>22</v>
      </c>
      <c r="F15" s="37"/>
      <c r="G15" s="37"/>
      <c r="H15" s="37"/>
      <c r="I15" s="108" t="s">
        <v>27</v>
      </c>
      <c r="J15" s="110" t="s">
        <v>19</v>
      </c>
      <c r="K15" s="37"/>
      <c r="L15" s="109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6.95" customHeight="1">
      <c r="A16" s="37"/>
      <c r="B16" s="42"/>
      <c r="C16" s="37"/>
      <c r="D16" s="37"/>
      <c r="E16" s="37"/>
      <c r="F16" s="37"/>
      <c r="G16" s="37"/>
      <c r="H16" s="37"/>
      <c r="I16" s="37"/>
      <c r="J16" s="37"/>
      <c r="K16" s="37"/>
      <c r="L16" s="109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2" customHeight="1">
      <c r="A17" s="37"/>
      <c r="B17" s="42"/>
      <c r="C17" s="37"/>
      <c r="D17" s="108" t="s">
        <v>28</v>
      </c>
      <c r="E17" s="37"/>
      <c r="F17" s="37"/>
      <c r="G17" s="37"/>
      <c r="H17" s="37"/>
      <c r="I17" s="108" t="s">
        <v>26</v>
      </c>
      <c r="J17" s="33" t="str">
        <f>'Rekapitulace stavby'!AN13</f>
        <v>Vyplň údaj</v>
      </c>
      <c r="K17" s="37"/>
      <c r="L17" s="109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8" customHeight="1">
      <c r="A18" s="37"/>
      <c r="B18" s="42"/>
      <c r="C18" s="37"/>
      <c r="D18" s="37"/>
      <c r="E18" s="392" t="str">
        <f>'Rekapitulace stavby'!E14</f>
        <v>Vyplň údaj</v>
      </c>
      <c r="F18" s="393"/>
      <c r="G18" s="393"/>
      <c r="H18" s="393"/>
      <c r="I18" s="108" t="s">
        <v>27</v>
      </c>
      <c r="J18" s="33" t="str">
        <f>'Rekapitulace stavby'!AN14</f>
        <v>Vyplň údaj</v>
      </c>
      <c r="K18" s="37"/>
      <c r="L18" s="109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6.95" customHeight="1">
      <c r="A19" s="37"/>
      <c r="B19" s="42"/>
      <c r="C19" s="37"/>
      <c r="D19" s="37"/>
      <c r="E19" s="37"/>
      <c r="F19" s="37"/>
      <c r="G19" s="37"/>
      <c r="H19" s="37"/>
      <c r="I19" s="37"/>
      <c r="J19" s="37"/>
      <c r="K19" s="37"/>
      <c r="L19" s="109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2" customHeight="1">
      <c r="A20" s="37"/>
      <c r="B20" s="42"/>
      <c r="C20" s="37"/>
      <c r="D20" s="108" t="s">
        <v>30</v>
      </c>
      <c r="E20" s="37"/>
      <c r="F20" s="37"/>
      <c r="G20" s="37"/>
      <c r="H20" s="37"/>
      <c r="I20" s="108" t="s">
        <v>26</v>
      </c>
      <c r="J20" s="110" t="s">
        <v>19</v>
      </c>
      <c r="K20" s="37"/>
      <c r="L20" s="109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8" customHeight="1">
      <c r="A21" s="37"/>
      <c r="B21" s="42"/>
      <c r="C21" s="37"/>
      <c r="D21" s="37"/>
      <c r="E21" s="110" t="s">
        <v>22</v>
      </c>
      <c r="F21" s="37"/>
      <c r="G21" s="37"/>
      <c r="H21" s="37"/>
      <c r="I21" s="108" t="s">
        <v>27</v>
      </c>
      <c r="J21" s="110" t="s">
        <v>19</v>
      </c>
      <c r="K21" s="37"/>
      <c r="L21" s="109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6.95" customHeight="1">
      <c r="A22" s="37"/>
      <c r="B22" s="42"/>
      <c r="C22" s="37"/>
      <c r="D22" s="37"/>
      <c r="E22" s="37"/>
      <c r="F22" s="37"/>
      <c r="G22" s="37"/>
      <c r="H22" s="37"/>
      <c r="I22" s="37"/>
      <c r="J22" s="37"/>
      <c r="K22" s="37"/>
      <c r="L22" s="109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2" customHeight="1">
      <c r="A23" s="37"/>
      <c r="B23" s="42"/>
      <c r="C23" s="37"/>
      <c r="D23" s="108" t="s">
        <v>32</v>
      </c>
      <c r="E23" s="37"/>
      <c r="F23" s="37"/>
      <c r="G23" s="37"/>
      <c r="H23" s="37"/>
      <c r="I23" s="108" t="s">
        <v>26</v>
      </c>
      <c r="J23" s="110" t="s">
        <v>19</v>
      </c>
      <c r="K23" s="37"/>
      <c r="L23" s="109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8" customHeight="1">
      <c r="A24" s="37"/>
      <c r="B24" s="42"/>
      <c r="C24" s="37"/>
      <c r="D24" s="37"/>
      <c r="E24" s="110" t="s">
        <v>22</v>
      </c>
      <c r="F24" s="37"/>
      <c r="G24" s="37"/>
      <c r="H24" s="37"/>
      <c r="I24" s="108" t="s">
        <v>27</v>
      </c>
      <c r="J24" s="110" t="s">
        <v>19</v>
      </c>
      <c r="K24" s="37"/>
      <c r="L24" s="109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6.95" customHeight="1">
      <c r="A25" s="37"/>
      <c r="B25" s="42"/>
      <c r="C25" s="37"/>
      <c r="D25" s="37"/>
      <c r="E25" s="37"/>
      <c r="F25" s="37"/>
      <c r="G25" s="37"/>
      <c r="H25" s="37"/>
      <c r="I25" s="37"/>
      <c r="J25" s="37"/>
      <c r="K25" s="37"/>
      <c r="L25" s="109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2" customHeight="1">
      <c r="A26" s="37"/>
      <c r="B26" s="42"/>
      <c r="C26" s="37"/>
      <c r="D26" s="108" t="s">
        <v>33</v>
      </c>
      <c r="E26" s="37"/>
      <c r="F26" s="37"/>
      <c r="G26" s="37"/>
      <c r="H26" s="37"/>
      <c r="I26" s="37"/>
      <c r="J26" s="37"/>
      <c r="K26" s="37"/>
      <c r="L26" s="109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8" customFormat="1" ht="16.5" customHeight="1">
      <c r="A27" s="112"/>
      <c r="B27" s="113"/>
      <c r="C27" s="112"/>
      <c r="D27" s="112"/>
      <c r="E27" s="394" t="s">
        <v>19</v>
      </c>
      <c r="F27" s="394"/>
      <c r="G27" s="394"/>
      <c r="H27" s="394"/>
      <c r="I27" s="112"/>
      <c r="J27" s="112"/>
      <c r="K27" s="112"/>
      <c r="L27" s="114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</row>
    <row r="28" spans="1:31" s="2" customFormat="1" ht="6.95" customHeight="1">
      <c r="A28" s="37"/>
      <c r="B28" s="42"/>
      <c r="C28" s="37"/>
      <c r="D28" s="37"/>
      <c r="E28" s="37"/>
      <c r="F28" s="37"/>
      <c r="G28" s="37"/>
      <c r="H28" s="37"/>
      <c r="I28" s="37"/>
      <c r="J28" s="37"/>
      <c r="K28" s="37"/>
      <c r="L28" s="109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115"/>
      <c r="E29" s="115"/>
      <c r="F29" s="115"/>
      <c r="G29" s="115"/>
      <c r="H29" s="115"/>
      <c r="I29" s="115"/>
      <c r="J29" s="115"/>
      <c r="K29" s="115"/>
      <c r="L29" s="109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25.35" customHeight="1">
      <c r="A30" s="37"/>
      <c r="B30" s="42"/>
      <c r="C30" s="37"/>
      <c r="D30" s="116" t="s">
        <v>35</v>
      </c>
      <c r="E30" s="37"/>
      <c r="F30" s="37"/>
      <c r="G30" s="37"/>
      <c r="H30" s="37"/>
      <c r="I30" s="37"/>
      <c r="J30" s="117">
        <f>ROUND(J89, 2)</f>
        <v>0</v>
      </c>
      <c r="K30" s="37"/>
      <c r="L30" s="109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15"/>
      <c r="E31" s="115"/>
      <c r="F31" s="115"/>
      <c r="G31" s="115"/>
      <c r="H31" s="115"/>
      <c r="I31" s="115"/>
      <c r="J31" s="115"/>
      <c r="K31" s="115"/>
      <c r="L31" s="109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14.45" customHeight="1">
      <c r="A32" s="37"/>
      <c r="B32" s="42"/>
      <c r="C32" s="37"/>
      <c r="D32" s="37"/>
      <c r="E32" s="37"/>
      <c r="F32" s="118" t="s">
        <v>37</v>
      </c>
      <c r="G32" s="37"/>
      <c r="H32" s="37"/>
      <c r="I32" s="118" t="s">
        <v>36</v>
      </c>
      <c r="J32" s="118" t="s">
        <v>38</v>
      </c>
      <c r="K32" s="37"/>
      <c r="L32" s="109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14.45" customHeight="1">
      <c r="A33" s="37"/>
      <c r="B33" s="42"/>
      <c r="C33" s="37"/>
      <c r="D33" s="119" t="s">
        <v>39</v>
      </c>
      <c r="E33" s="108" t="s">
        <v>40</v>
      </c>
      <c r="F33" s="120">
        <f>ROUND((SUM(BE89:BE369)),  2)</f>
        <v>0</v>
      </c>
      <c r="G33" s="37"/>
      <c r="H33" s="37"/>
      <c r="I33" s="121">
        <v>0.21</v>
      </c>
      <c r="J33" s="120">
        <f>ROUND(((SUM(BE89:BE369))*I33),  2)</f>
        <v>0</v>
      </c>
      <c r="K33" s="37"/>
      <c r="L33" s="109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108" t="s">
        <v>41</v>
      </c>
      <c r="F34" s="120">
        <f>ROUND((SUM(BF89:BF369)),  2)</f>
        <v>0</v>
      </c>
      <c r="G34" s="37"/>
      <c r="H34" s="37"/>
      <c r="I34" s="121">
        <v>0.15</v>
      </c>
      <c r="J34" s="120">
        <f>ROUND(((SUM(BF89:BF369))*I34),  2)</f>
        <v>0</v>
      </c>
      <c r="K34" s="37"/>
      <c r="L34" s="109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hidden="1" customHeight="1">
      <c r="A35" s="37"/>
      <c r="B35" s="42"/>
      <c r="C35" s="37"/>
      <c r="D35" s="37"/>
      <c r="E35" s="108" t="s">
        <v>42</v>
      </c>
      <c r="F35" s="120">
        <f>ROUND((SUM(BG89:BG369)),  2)</f>
        <v>0</v>
      </c>
      <c r="G35" s="37"/>
      <c r="H35" s="37"/>
      <c r="I35" s="121">
        <v>0.21</v>
      </c>
      <c r="J35" s="120">
        <f>0</f>
        <v>0</v>
      </c>
      <c r="K35" s="37"/>
      <c r="L35" s="109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hidden="1" customHeight="1">
      <c r="A36" s="37"/>
      <c r="B36" s="42"/>
      <c r="C36" s="37"/>
      <c r="D36" s="37"/>
      <c r="E36" s="108" t="s">
        <v>43</v>
      </c>
      <c r="F36" s="120">
        <f>ROUND((SUM(BH89:BH369)),  2)</f>
        <v>0</v>
      </c>
      <c r="G36" s="37"/>
      <c r="H36" s="37"/>
      <c r="I36" s="121">
        <v>0.15</v>
      </c>
      <c r="J36" s="120">
        <f>0</f>
        <v>0</v>
      </c>
      <c r="K36" s="37"/>
      <c r="L36" s="109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08" t="s">
        <v>44</v>
      </c>
      <c r="F37" s="120">
        <f>ROUND((SUM(BI89:BI369)),  2)</f>
        <v>0</v>
      </c>
      <c r="G37" s="37"/>
      <c r="H37" s="37"/>
      <c r="I37" s="121">
        <v>0</v>
      </c>
      <c r="J37" s="120">
        <f>0</f>
        <v>0</v>
      </c>
      <c r="K37" s="37"/>
      <c r="L37" s="109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6.95" customHeight="1">
      <c r="A38" s="37"/>
      <c r="B38" s="42"/>
      <c r="C38" s="37"/>
      <c r="D38" s="37"/>
      <c r="E38" s="37"/>
      <c r="F38" s="37"/>
      <c r="G38" s="37"/>
      <c r="H38" s="37"/>
      <c r="I38" s="37"/>
      <c r="J38" s="37"/>
      <c r="K38" s="37"/>
      <c r="L38" s="109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25.35" customHeight="1">
      <c r="A39" s="37"/>
      <c r="B39" s="42"/>
      <c r="C39" s="122"/>
      <c r="D39" s="123" t="s">
        <v>45</v>
      </c>
      <c r="E39" s="124"/>
      <c r="F39" s="124"/>
      <c r="G39" s="125" t="s">
        <v>46</v>
      </c>
      <c r="H39" s="126" t="s">
        <v>47</v>
      </c>
      <c r="I39" s="124"/>
      <c r="J39" s="127">
        <f>SUM(J30:J37)</f>
        <v>0</v>
      </c>
      <c r="K39" s="128"/>
      <c r="L39" s="109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customHeight="1">
      <c r="A40" s="37"/>
      <c r="B40" s="129"/>
      <c r="C40" s="130"/>
      <c r="D40" s="130"/>
      <c r="E40" s="130"/>
      <c r="F40" s="130"/>
      <c r="G40" s="130"/>
      <c r="H40" s="130"/>
      <c r="I40" s="130"/>
      <c r="J40" s="130"/>
      <c r="K40" s="130"/>
      <c r="L40" s="109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4" spans="1:31" s="2" customFormat="1" ht="6.95" customHeight="1">
      <c r="A44" s="37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09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5" spans="1:31" s="2" customFormat="1" ht="24.95" customHeight="1">
      <c r="A45" s="37"/>
      <c r="B45" s="38"/>
      <c r="C45" s="26" t="s">
        <v>123</v>
      </c>
      <c r="D45" s="39"/>
      <c r="E45" s="39"/>
      <c r="F45" s="39"/>
      <c r="G45" s="39"/>
      <c r="H45" s="39"/>
      <c r="I45" s="39"/>
      <c r="J45" s="39"/>
      <c r="K45" s="39"/>
      <c r="L45" s="109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</row>
    <row r="46" spans="1:31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109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12" customHeight="1">
      <c r="A47" s="37"/>
      <c r="B47" s="38"/>
      <c r="C47" s="32" t="s">
        <v>16</v>
      </c>
      <c r="D47" s="39"/>
      <c r="E47" s="39"/>
      <c r="F47" s="39"/>
      <c r="G47" s="39"/>
      <c r="H47" s="39"/>
      <c r="I47" s="39"/>
      <c r="J47" s="39"/>
      <c r="K47" s="39"/>
      <c r="L47" s="109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16.5" customHeight="1">
      <c r="A48" s="37"/>
      <c r="B48" s="38"/>
      <c r="C48" s="39"/>
      <c r="D48" s="39"/>
      <c r="E48" s="395" t="str">
        <f>E7</f>
        <v>Rekonstrukce hřiště SOŠ Třešť_1</v>
      </c>
      <c r="F48" s="396"/>
      <c r="G48" s="396"/>
      <c r="H48" s="396"/>
      <c r="I48" s="39"/>
      <c r="J48" s="39"/>
      <c r="K48" s="39"/>
      <c r="L48" s="109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121</v>
      </c>
      <c r="D49" s="39"/>
      <c r="E49" s="39"/>
      <c r="F49" s="39"/>
      <c r="G49" s="39"/>
      <c r="H49" s="39"/>
      <c r="I49" s="39"/>
      <c r="J49" s="39"/>
      <c r="K49" s="39"/>
      <c r="L49" s="109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352" t="str">
        <f>E9</f>
        <v>SA-02 - SO 02 - Písčité hřiště</v>
      </c>
      <c r="F50" s="397"/>
      <c r="G50" s="397"/>
      <c r="H50" s="397"/>
      <c r="I50" s="39"/>
      <c r="J50" s="39"/>
      <c r="K50" s="39"/>
      <c r="L50" s="109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2" customFormat="1" ht="6.95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109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47" s="2" customFormat="1" ht="12" customHeight="1">
      <c r="A52" s="37"/>
      <c r="B52" s="38"/>
      <c r="C52" s="32" t="s">
        <v>21</v>
      </c>
      <c r="D52" s="39"/>
      <c r="E52" s="39"/>
      <c r="F52" s="30" t="str">
        <f>F12</f>
        <v xml:space="preserve"> </v>
      </c>
      <c r="G52" s="39"/>
      <c r="H52" s="39"/>
      <c r="I52" s="32" t="s">
        <v>23</v>
      </c>
      <c r="J52" s="62" t="str">
        <f>IF(J12="","",J12)</f>
        <v>8. 11. 2025</v>
      </c>
      <c r="K52" s="39"/>
      <c r="L52" s="109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6.95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109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5.2" customHeight="1">
      <c r="A54" s="37"/>
      <c r="B54" s="38"/>
      <c r="C54" s="32" t="s">
        <v>25</v>
      </c>
      <c r="D54" s="39"/>
      <c r="E54" s="39"/>
      <c r="F54" s="30" t="str">
        <f>E15</f>
        <v xml:space="preserve"> </v>
      </c>
      <c r="G54" s="39"/>
      <c r="H54" s="39"/>
      <c r="I54" s="32" t="s">
        <v>30</v>
      </c>
      <c r="J54" s="35" t="str">
        <f>E21</f>
        <v xml:space="preserve"> </v>
      </c>
      <c r="K54" s="39"/>
      <c r="L54" s="109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15.2" customHeight="1">
      <c r="A55" s="37"/>
      <c r="B55" s="38"/>
      <c r="C55" s="32" t="s">
        <v>28</v>
      </c>
      <c r="D55" s="39"/>
      <c r="E55" s="39"/>
      <c r="F55" s="30" t="str">
        <f>IF(E18="","",E18)</f>
        <v>Vyplň údaj</v>
      </c>
      <c r="G55" s="39"/>
      <c r="H55" s="39"/>
      <c r="I55" s="32" t="s">
        <v>32</v>
      </c>
      <c r="J55" s="35" t="str">
        <f>E24</f>
        <v xml:space="preserve"> </v>
      </c>
      <c r="K55" s="39"/>
      <c r="L55" s="109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0.35" customHeight="1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109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29.25" customHeight="1">
      <c r="A57" s="37"/>
      <c r="B57" s="38"/>
      <c r="C57" s="133" t="s">
        <v>124</v>
      </c>
      <c r="D57" s="134"/>
      <c r="E57" s="134"/>
      <c r="F57" s="134"/>
      <c r="G57" s="134"/>
      <c r="H57" s="134"/>
      <c r="I57" s="134"/>
      <c r="J57" s="135" t="s">
        <v>125</v>
      </c>
      <c r="K57" s="134"/>
      <c r="L57" s="109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0.35" customHeight="1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109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22.9" customHeight="1">
      <c r="A59" s="37"/>
      <c r="B59" s="38"/>
      <c r="C59" s="136" t="s">
        <v>67</v>
      </c>
      <c r="D59" s="39"/>
      <c r="E59" s="39"/>
      <c r="F59" s="39"/>
      <c r="G59" s="39"/>
      <c r="H59" s="39"/>
      <c r="I59" s="39"/>
      <c r="J59" s="80">
        <f>J89</f>
        <v>0</v>
      </c>
      <c r="K59" s="39"/>
      <c r="L59" s="109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U59" s="20" t="s">
        <v>126</v>
      </c>
    </row>
    <row r="60" spans="1:47" s="9" customFormat="1" ht="24.95" customHeight="1">
      <c r="B60" s="137"/>
      <c r="C60" s="138"/>
      <c r="D60" s="139" t="s">
        <v>215</v>
      </c>
      <c r="E60" s="140"/>
      <c r="F60" s="140"/>
      <c r="G60" s="140"/>
      <c r="H60" s="140"/>
      <c r="I60" s="140"/>
      <c r="J60" s="141">
        <f>J90</f>
        <v>0</v>
      </c>
      <c r="K60" s="138"/>
      <c r="L60" s="142"/>
    </row>
    <row r="61" spans="1:47" s="12" customFormat="1" ht="19.899999999999999" customHeight="1">
      <c r="B61" s="192"/>
      <c r="C61" s="193"/>
      <c r="D61" s="194" t="s">
        <v>216</v>
      </c>
      <c r="E61" s="195"/>
      <c r="F61" s="195"/>
      <c r="G61" s="195"/>
      <c r="H61" s="195"/>
      <c r="I61" s="195"/>
      <c r="J61" s="196">
        <f>J91</f>
        <v>0</v>
      </c>
      <c r="K61" s="193"/>
      <c r="L61" s="197"/>
    </row>
    <row r="62" spans="1:47" s="12" customFormat="1" ht="19.899999999999999" customHeight="1">
      <c r="B62" s="192"/>
      <c r="C62" s="193"/>
      <c r="D62" s="194" t="s">
        <v>327</v>
      </c>
      <c r="E62" s="195"/>
      <c r="F62" s="195"/>
      <c r="G62" s="195"/>
      <c r="H62" s="195"/>
      <c r="I62" s="195"/>
      <c r="J62" s="196">
        <f>J145</f>
        <v>0</v>
      </c>
      <c r="K62" s="193"/>
      <c r="L62" s="197"/>
    </row>
    <row r="63" spans="1:47" s="12" customFormat="1" ht="19.899999999999999" customHeight="1">
      <c r="B63" s="192"/>
      <c r="C63" s="193"/>
      <c r="D63" s="194" t="s">
        <v>328</v>
      </c>
      <c r="E63" s="195"/>
      <c r="F63" s="195"/>
      <c r="G63" s="195"/>
      <c r="H63" s="195"/>
      <c r="I63" s="195"/>
      <c r="J63" s="196">
        <f>J176</f>
        <v>0</v>
      </c>
      <c r="K63" s="193"/>
      <c r="L63" s="197"/>
    </row>
    <row r="64" spans="1:47" s="12" customFormat="1" ht="19.899999999999999" customHeight="1">
      <c r="B64" s="192"/>
      <c r="C64" s="193"/>
      <c r="D64" s="194" t="s">
        <v>329</v>
      </c>
      <c r="E64" s="195"/>
      <c r="F64" s="195"/>
      <c r="G64" s="195"/>
      <c r="H64" s="195"/>
      <c r="I64" s="195"/>
      <c r="J64" s="196">
        <f>J177</f>
        <v>0</v>
      </c>
      <c r="K64" s="193"/>
      <c r="L64" s="197"/>
    </row>
    <row r="65" spans="1:31" s="12" customFormat="1" ht="19.899999999999999" customHeight="1">
      <c r="B65" s="192"/>
      <c r="C65" s="193"/>
      <c r="D65" s="194" t="s">
        <v>217</v>
      </c>
      <c r="E65" s="195"/>
      <c r="F65" s="195"/>
      <c r="G65" s="195"/>
      <c r="H65" s="195"/>
      <c r="I65" s="195"/>
      <c r="J65" s="196">
        <f>J235</f>
        <v>0</v>
      </c>
      <c r="K65" s="193"/>
      <c r="L65" s="197"/>
    </row>
    <row r="66" spans="1:31" s="12" customFormat="1" ht="19.899999999999999" customHeight="1">
      <c r="B66" s="192"/>
      <c r="C66" s="193"/>
      <c r="D66" s="194" t="s">
        <v>330</v>
      </c>
      <c r="E66" s="195"/>
      <c r="F66" s="195"/>
      <c r="G66" s="195"/>
      <c r="H66" s="195"/>
      <c r="I66" s="195"/>
      <c r="J66" s="196">
        <f>J292</f>
        <v>0</v>
      </c>
      <c r="K66" s="193"/>
      <c r="L66" s="197"/>
    </row>
    <row r="67" spans="1:31" s="9" customFormat="1" ht="24.95" customHeight="1">
      <c r="B67" s="137"/>
      <c r="C67" s="138"/>
      <c r="D67" s="139" t="s">
        <v>331</v>
      </c>
      <c r="E67" s="140"/>
      <c r="F67" s="140"/>
      <c r="G67" s="140"/>
      <c r="H67" s="140"/>
      <c r="I67" s="140"/>
      <c r="J67" s="141">
        <f>J303</f>
        <v>0</v>
      </c>
      <c r="K67" s="138"/>
      <c r="L67" s="142"/>
    </row>
    <row r="68" spans="1:31" s="12" customFormat="1" ht="19.899999999999999" customHeight="1">
      <c r="B68" s="192"/>
      <c r="C68" s="193"/>
      <c r="D68" s="194" t="s">
        <v>333</v>
      </c>
      <c r="E68" s="195"/>
      <c r="F68" s="195"/>
      <c r="G68" s="195"/>
      <c r="H68" s="195"/>
      <c r="I68" s="195"/>
      <c r="J68" s="196">
        <f>J304</f>
        <v>0</v>
      </c>
      <c r="K68" s="193"/>
      <c r="L68" s="197"/>
    </row>
    <row r="69" spans="1:31" s="12" customFormat="1" ht="19.899999999999999" customHeight="1">
      <c r="B69" s="192"/>
      <c r="C69" s="193"/>
      <c r="D69" s="194" t="s">
        <v>334</v>
      </c>
      <c r="E69" s="195"/>
      <c r="F69" s="195"/>
      <c r="G69" s="195"/>
      <c r="H69" s="195"/>
      <c r="I69" s="195"/>
      <c r="J69" s="196">
        <f>J345</f>
        <v>0</v>
      </c>
      <c r="K69" s="193"/>
      <c r="L69" s="197"/>
    </row>
    <row r="70" spans="1:31" s="2" customFormat="1" ht="21.75" customHeight="1">
      <c r="A70" s="37"/>
      <c r="B70" s="38"/>
      <c r="C70" s="39"/>
      <c r="D70" s="39"/>
      <c r="E70" s="39"/>
      <c r="F70" s="39"/>
      <c r="G70" s="39"/>
      <c r="H70" s="39"/>
      <c r="I70" s="39"/>
      <c r="J70" s="39"/>
      <c r="K70" s="39"/>
      <c r="L70" s="109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</row>
    <row r="71" spans="1:31" s="2" customFormat="1" ht="6.95" customHeight="1">
      <c r="A71" s="37"/>
      <c r="B71" s="50"/>
      <c r="C71" s="51"/>
      <c r="D71" s="51"/>
      <c r="E71" s="51"/>
      <c r="F71" s="51"/>
      <c r="G71" s="51"/>
      <c r="H71" s="51"/>
      <c r="I71" s="51"/>
      <c r="J71" s="51"/>
      <c r="K71" s="51"/>
      <c r="L71" s="109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</row>
    <row r="75" spans="1:31" s="2" customFormat="1" ht="6.95" customHeight="1">
      <c r="A75" s="37"/>
      <c r="B75" s="52"/>
      <c r="C75" s="53"/>
      <c r="D75" s="53"/>
      <c r="E75" s="53"/>
      <c r="F75" s="53"/>
      <c r="G75" s="53"/>
      <c r="H75" s="53"/>
      <c r="I75" s="53"/>
      <c r="J75" s="53"/>
      <c r="K75" s="53"/>
      <c r="L75" s="109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</row>
    <row r="76" spans="1:31" s="2" customFormat="1" ht="24.95" customHeight="1">
      <c r="A76" s="37"/>
      <c r="B76" s="38"/>
      <c r="C76" s="26" t="s">
        <v>128</v>
      </c>
      <c r="D76" s="39"/>
      <c r="E76" s="39"/>
      <c r="F76" s="39"/>
      <c r="G76" s="39"/>
      <c r="H76" s="39"/>
      <c r="I76" s="39"/>
      <c r="J76" s="39"/>
      <c r="K76" s="39"/>
      <c r="L76" s="109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pans="1:31" s="2" customFormat="1" ht="6.95" customHeight="1">
      <c r="A77" s="37"/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109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31" s="2" customFormat="1" ht="12" customHeight="1">
      <c r="A78" s="37"/>
      <c r="B78" s="38"/>
      <c r="C78" s="32" t="s">
        <v>16</v>
      </c>
      <c r="D78" s="39"/>
      <c r="E78" s="39"/>
      <c r="F78" s="39"/>
      <c r="G78" s="39"/>
      <c r="H78" s="39"/>
      <c r="I78" s="39"/>
      <c r="J78" s="39"/>
      <c r="K78" s="39"/>
      <c r="L78" s="109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31" s="2" customFormat="1" ht="16.5" customHeight="1">
      <c r="A79" s="37"/>
      <c r="B79" s="38"/>
      <c r="C79" s="39"/>
      <c r="D79" s="39"/>
      <c r="E79" s="395" t="str">
        <f>E7</f>
        <v>Rekonstrukce hřiště SOŠ Třešť_1</v>
      </c>
      <c r="F79" s="396"/>
      <c r="G79" s="396"/>
      <c r="H79" s="396"/>
      <c r="I79" s="39"/>
      <c r="J79" s="39"/>
      <c r="K79" s="39"/>
      <c r="L79" s="109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</row>
    <row r="80" spans="1:31" s="2" customFormat="1" ht="12" customHeight="1">
      <c r="A80" s="37"/>
      <c r="B80" s="38"/>
      <c r="C80" s="32" t="s">
        <v>121</v>
      </c>
      <c r="D80" s="39"/>
      <c r="E80" s="39"/>
      <c r="F80" s="39"/>
      <c r="G80" s="39"/>
      <c r="H80" s="39"/>
      <c r="I80" s="39"/>
      <c r="J80" s="39"/>
      <c r="K80" s="39"/>
      <c r="L80" s="109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65" s="2" customFormat="1" ht="16.5" customHeight="1">
      <c r="A81" s="37"/>
      <c r="B81" s="38"/>
      <c r="C81" s="39"/>
      <c r="D81" s="39"/>
      <c r="E81" s="352" t="str">
        <f>E9</f>
        <v>SA-02 - SO 02 - Písčité hřiště</v>
      </c>
      <c r="F81" s="397"/>
      <c r="G81" s="397"/>
      <c r="H81" s="397"/>
      <c r="I81" s="39"/>
      <c r="J81" s="39"/>
      <c r="K81" s="39"/>
      <c r="L81" s="109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pans="1:65" s="2" customFormat="1" ht="6.95" customHeight="1">
      <c r="A82" s="37"/>
      <c r="B82" s="38"/>
      <c r="C82" s="39"/>
      <c r="D82" s="39"/>
      <c r="E82" s="39"/>
      <c r="F82" s="39"/>
      <c r="G82" s="39"/>
      <c r="H82" s="39"/>
      <c r="I82" s="39"/>
      <c r="J82" s="39"/>
      <c r="K82" s="39"/>
      <c r="L82" s="109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65" s="2" customFormat="1" ht="12" customHeight="1">
      <c r="A83" s="37"/>
      <c r="B83" s="38"/>
      <c r="C83" s="32" t="s">
        <v>21</v>
      </c>
      <c r="D83" s="39"/>
      <c r="E83" s="39"/>
      <c r="F83" s="30" t="str">
        <f>F12</f>
        <v xml:space="preserve"> </v>
      </c>
      <c r="G83" s="39"/>
      <c r="H83" s="39"/>
      <c r="I83" s="32" t="s">
        <v>23</v>
      </c>
      <c r="J83" s="62" t="str">
        <f>IF(J12="","",J12)</f>
        <v>8. 11. 2025</v>
      </c>
      <c r="K83" s="39"/>
      <c r="L83" s="109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65" s="2" customFormat="1" ht="6.95" customHeight="1">
      <c r="A84" s="37"/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109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65" s="2" customFormat="1" ht="15.2" customHeight="1">
      <c r="A85" s="37"/>
      <c r="B85" s="38"/>
      <c r="C85" s="32" t="s">
        <v>25</v>
      </c>
      <c r="D85" s="39"/>
      <c r="E85" s="39"/>
      <c r="F85" s="30" t="str">
        <f>E15</f>
        <v xml:space="preserve"> </v>
      </c>
      <c r="G85" s="39"/>
      <c r="H85" s="39"/>
      <c r="I85" s="32" t="s">
        <v>30</v>
      </c>
      <c r="J85" s="35" t="str">
        <f>E21</f>
        <v xml:space="preserve"> </v>
      </c>
      <c r="K85" s="39"/>
      <c r="L85" s="109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65" s="2" customFormat="1" ht="15.2" customHeight="1">
      <c r="A86" s="37"/>
      <c r="B86" s="38"/>
      <c r="C86" s="32" t="s">
        <v>28</v>
      </c>
      <c r="D86" s="39"/>
      <c r="E86" s="39"/>
      <c r="F86" s="30" t="str">
        <f>IF(E18="","",E18)</f>
        <v>Vyplň údaj</v>
      </c>
      <c r="G86" s="39"/>
      <c r="H86" s="39"/>
      <c r="I86" s="32" t="s">
        <v>32</v>
      </c>
      <c r="J86" s="35" t="str">
        <f>E24</f>
        <v xml:space="preserve"> </v>
      </c>
      <c r="K86" s="39"/>
      <c r="L86" s="109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65" s="2" customFormat="1" ht="10.35" customHeight="1">
      <c r="A87" s="37"/>
      <c r="B87" s="38"/>
      <c r="C87" s="39"/>
      <c r="D87" s="39"/>
      <c r="E87" s="39"/>
      <c r="F87" s="39"/>
      <c r="G87" s="39"/>
      <c r="H87" s="39"/>
      <c r="I87" s="39"/>
      <c r="J87" s="39"/>
      <c r="K87" s="39"/>
      <c r="L87" s="109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</row>
    <row r="88" spans="1:65" s="10" customFormat="1" ht="29.25" customHeight="1">
      <c r="A88" s="143"/>
      <c r="B88" s="144"/>
      <c r="C88" s="145" t="s">
        <v>129</v>
      </c>
      <c r="D88" s="146" t="s">
        <v>54</v>
      </c>
      <c r="E88" s="146" t="s">
        <v>50</v>
      </c>
      <c r="F88" s="146" t="s">
        <v>51</v>
      </c>
      <c r="G88" s="146" t="s">
        <v>130</v>
      </c>
      <c r="H88" s="146" t="s">
        <v>131</v>
      </c>
      <c r="I88" s="146" t="s">
        <v>132</v>
      </c>
      <c r="J88" s="146" t="s">
        <v>125</v>
      </c>
      <c r="K88" s="147" t="s">
        <v>133</v>
      </c>
      <c r="L88" s="148"/>
      <c r="M88" s="71" t="s">
        <v>19</v>
      </c>
      <c r="N88" s="72" t="s">
        <v>39</v>
      </c>
      <c r="O88" s="72" t="s">
        <v>134</v>
      </c>
      <c r="P88" s="72" t="s">
        <v>135</v>
      </c>
      <c r="Q88" s="72" t="s">
        <v>136</v>
      </c>
      <c r="R88" s="72" t="s">
        <v>137</v>
      </c>
      <c r="S88" s="72" t="s">
        <v>138</v>
      </c>
      <c r="T88" s="73" t="s">
        <v>139</v>
      </c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65" s="2" customFormat="1" ht="22.9" customHeight="1">
      <c r="A89" s="37"/>
      <c r="B89" s="38"/>
      <c r="C89" s="78" t="s">
        <v>140</v>
      </c>
      <c r="D89" s="39"/>
      <c r="E89" s="39"/>
      <c r="F89" s="39"/>
      <c r="G89" s="39"/>
      <c r="H89" s="39"/>
      <c r="I89" s="39"/>
      <c r="J89" s="149">
        <f>BK89</f>
        <v>0</v>
      </c>
      <c r="K89" s="39"/>
      <c r="L89" s="42"/>
      <c r="M89" s="74"/>
      <c r="N89" s="150"/>
      <c r="O89" s="75"/>
      <c r="P89" s="151">
        <f>P90+P303</f>
        <v>0</v>
      </c>
      <c r="Q89" s="75"/>
      <c r="R89" s="151">
        <f>R90+R303</f>
        <v>457.2957071212</v>
      </c>
      <c r="S89" s="75"/>
      <c r="T89" s="152">
        <f>T90+T303</f>
        <v>0</v>
      </c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T89" s="20" t="s">
        <v>68</v>
      </c>
      <c r="AU89" s="20" t="s">
        <v>126</v>
      </c>
      <c r="BK89" s="153">
        <f>BK90+BK303</f>
        <v>0</v>
      </c>
    </row>
    <row r="90" spans="1:65" s="11" customFormat="1" ht="25.9" customHeight="1">
      <c r="B90" s="154"/>
      <c r="C90" s="155"/>
      <c r="D90" s="156" t="s">
        <v>68</v>
      </c>
      <c r="E90" s="157" t="s">
        <v>218</v>
      </c>
      <c r="F90" s="157" t="s">
        <v>219</v>
      </c>
      <c r="G90" s="155"/>
      <c r="H90" s="155"/>
      <c r="I90" s="158"/>
      <c r="J90" s="159">
        <f>BK90</f>
        <v>0</v>
      </c>
      <c r="K90" s="155"/>
      <c r="L90" s="160"/>
      <c r="M90" s="161"/>
      <c r="N90" s="162"/>
      <c r="O90" s="162"/>
      <c r="P90" s="163">
        <f>P91+P145+P176+P177+P235+P292</f>
        <v>0</v>
      </c>
      <c r="Q90" s="162"/>
      <c r="R90" s="163">
        <f>R91+R145+R176+R177+R235+R292</f>
        <v>457.27501519200001</v>
      </c>
      <c r="S90" s="162"/>
      <c r="T90" s="164">
        <f>T91+T145+T176+T177+T235+T292</f>
        <v>0</v>
      </c>
      <c r="AR90" s="165" t="s">
        <v>77</v>
      </c>
      <c r="AT90" s="166" t="s">
        <v>68</v>
      </c>
      <c r="AU90" s="166" t="s">
        <v>69</v>
      </c>
      <c r="AY90" s="165" t="s">
        <v>144</v>
      </c>
      <c r="BK90" s="167">
        <f>BK91+BK145+BK176+BK177+BK235+BK292</f>
        <v>0</v>
      </c>
    </row>
    <row r="91" spans="1:65" s="11" customFormat="1" ht="22.9" customHeight="1">
      <c r="B91" s="154"/>
      <c r="C91" s="155"/>
      <c r="D91" s="156" t="s">
        <v>68</v>
      </c>
      <c r="E91" s="198" t="s">
        <v>77</v>
      </c>
      <c r="F91" s="198" t="s">
        <v>220</v>
      </c>
      <c r="G91" s="155"/>
      <c r="H91" s="155"/>
      <c r="I91" s="158"/>
      <c r="J91" s="199">
        <f>BK91</f>
        <v>0</v>
      </c>
      <c r="K91" s="155"/>
      <c r="L91" s="160"/>
      <c r="M91" s="161"/>
      <c r="N91" s="162"/>
      <c r="O91" s="162"/>
      <c r="P91" s="163">
        <f>SUM(P92:P144)</f>
        <v>0</v>
      </c>
      <c r="Q91" s="162"/>
      <c r="R91" s="163">
        <f>SUM(R92:R144)</f>
        <v>14.621</v>
      </c>
      <c r="S91" s="162"/>
      <c r="T91" s="164">
        <f>SUM(T92:T144)</f>
        <v>0</v>
      </c>
      <c r="AR91" s="165" t="s">
        <v>77</v>
      </c>
      <c r="AT91" s="166" t="s">
        <v>68</v>
      </c>
      <c r="AU91" s="166" t="s">
        <v>77</v>
      </c>
      <c r="AY91" s="165" t="s">
        <v>144</v>
      </c>
      <c r="BK91" s="167">
        <f>SUM(BK92:BK144)</f>
        <v>0</v>
      </c>
    </row>
    <row r="92" spans="1:65" s="2" customFormat="1" ht="49.15" customHeight="1">
      <c r="A92" s="37"/>
      <c r="B92" s="38"/>
      <c r="C92" s="168" t="s">
        <v>77</v>
      </c>
      <c r="D92" s="168" t="s">
        <v>145</v>
      </c>
      <c r="E92" s="169" t="s">
        <v>335</v>
      </c>
      <c r="F92" s="170" t="s">
        <v>336</v>
      </c>
      <c r="G92" s="171" t="s">
        <v>223</v>
      </c>
      <c r="H92" s="172">
        <v>146.20500000000001</v>
      </c>
      <c r="I92" s="173"/>
      <c r="J92" s="174">
        <f>ROUND(I92*H92,2)</f>
        <v>0</v>
      </c>
      <c r="K92" s="170" t="s">
        <v>157</v>
      </c>
      <c r="L92" s="42"/>
      <c r="M92" s="175" t="s">
        <v>19</v>
      </c>
      <c r="N92" s="176" t="s">
        <v>40</v>
      </c>
      <c r="O92" s="67"/>
      <c r="P92" s="177">
        <f>O92*H92</f>
        <v>0</v>
      </c>
      <c r="Q92" s="177">
        <v>0</v>
      </c>
      <c r="R92" s="177">
        <f>Q92*H92</f>
        <v>0</v>
      </c>
      <c r="S92" s="177">
        <v>0</v>
      </c>
      <c r="T92" s="178">
        <f>S92*H92</f>
        <v>0</v>
      </c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R92" s="179" t="s">
        <v>165</v>
      </c>
      <c r="AT92" s="179" t="s">
        <v>145</v>
      </c>
      <c r="AU92" s="179" t="s">
        <v>79</v>
      </c>
      <c r="AY92" s="20" t="s">
        <v>144</v>
      </c>
      <c r="BE92" s="180">
        <f>IF(N92="základní",J92,0)</f>
        <v>0</v>
      </c>
      <c r="BF92" s="180">
        <f>IF(N92="snížená",J92,0)</f>
        <v>0</v>
      </c>
      <c r="BG92" s="180">
        <f>IF(N92="zákl. přenesená",J92,0)</f>
        <v>0</v>
      </c>
      <c r="BH92" s="180">
        <f>IF(N92="sníž. přenesená",J92,0)</f>
        <v>0</v>
      </c>
      <c r="BI92" s="180">
        <f>IF(N92="nulová",J92,0)</f>
        <v>0</v>
      </c>
      <c r="BJ92" s="20" t="s">
        <v>77</v>
      </c>
      <c r="BK92" s="180">
        <f>ROUND(I92*H92,2)</f>
        <v>0</v>
      </c>
      <c r="BL92" s="20" t="s">
        <v>165</v>
      </c>
      <c r="BM92" s="179" t="s">
        <v>668</v>
      </c>
    </row>
    <row r="93" spans="1:65" s="2" customFormat="1" ht="29.25">
      <c r="A93" s="37"/>
      <c r="B93" s="38"/>
      <c r="C93" s="39"/>
      <c r="D93" s="181" t="s">
        <v>152</v>
      </c>
      <c r="E93" s="39"/>
      <c r="F93" s="182" t="s">
        <v>336</v>
      </c>
      <c r="G93" s="39"/>
      <c r="H93" s="39"/>
      <c r="I93" s="183"/>
      <c r="J93" s="39"/>
      <c r="K93" s="39"/>
      <c r="L93" s="42"/>
      <c r="M93" s="184"/>
      <c r="N93" s="185"/>
      <c r="O93" s="67"/>
      <c r="P93" s="67"/>
      <c r="Q93" s="67"/>
      <c r="R93" s="67"/>
      <c r="S93" s="67"/>
      <c r="T93" s="68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T93" s="20" t="s">
        <v>152</v>
      </c>
      <c r="AU93" s="20" t="s">
        <v>79</v>
      </c>
    </row>
    <row r="94" spans="1:65" s="2" customFormat="1" ht="11.25">
      <c r="A94" s="37"/>
      <c r="B94" s="38"/>
      <c r="C94" s="39"/>
      <c r="D94" s="186" t="s">
        <v>153</v>
      </c>
      <c r="E94" s="39"/>
      <c r="F94" s="187" t="s">
        <v>338</v>
      </c>
      <c r="G94" s="39"/>
      <c r="H94" s="39"/>
      <c r="I94" s="183"/>
      <c r="J94" s="39"/>
      <c r="K94" s="39"/>
      <c r="L94" s="42"/>
      <c r="M94" s="184"/>
      <c r="N94" s="185"/>
      <c r="O94" s="67"/>
      <c r="P94" s="67"/>
      <c r="Q94" s="67"/>
      <c r="R94" s="67"/>
      <c r="S94" s="67"/>
      <c r="T94" s="68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T94" s="20" t="s">
        <v>153</v>
      </c>
      <c r="AU94" s="20" t="s">
        <v>79</v>
      </c>
    </row>
    <row r="95" spans="1:65" s="13" customFormat="1" ht="11.25">
      <c r="B95" s="200"/>
      <c r="C95" s="201"/>
      <c r="D95" s="181" t="s">
        <v>226</v>
      </c>
      <c r="E95" s="202" t="s">
        <v>19</v>
      </c>
      <c r="F95" s="203" t="s">
        <v>339</v>
      </c>
      <c r="G95" s="201"/>
      <c r="H95" s="202" t="s">
        <v>19</v>
      </c>
      <c r="I95" s="204"/>
      <c r="J95" s="201"/>
      <c r="K95" s="201"/>
      <c r="L95" s="205"/>
      <c r="M95" s="206"/>
      <c r="N95" s="207"/>
      <c r="O95" s="207"/>
      <c r="P95" s="207"/>
      <c r="Q95" s="207"/>
      <c r="R95" s="207"/>
      <c r="S95" s="207"/>
      <c r="T95" s="208"/>
      <c r="AT95" s="209" t="s">
        <v>226</v>
      </c>
      <c r="AU95" s="209" t="s">
        <v>79</v>
      </c>
      <c r="AV95" s="13" t="s">
        <v>77</v>
      </c>
      <c r="AW95" s="13" t="s">
        <v>31</v>
      </c>
      <c r="AX95" s="13" t="s">
        <v>69</v>
      </c>
      <c r="AY95" s="209" t="s">
        <v>144</v>
      </c>
    </row>
    <row r="96" spans="1:65" s="14" customFormat="1" ht="11.25">
      <c r="B96" s="210"/>
      <c r="C96" s="211"/>
      <c r="D96" s="181" t="s">
        <v>226</v>
      </c>
      <c r="E96" s="212" t="s">
        <v>19</v>
      </c>
      <c r="F96" s="213" t="s">
        <v>669</v>
      </c>
      <c r="G96" s="211"/>
      <c r="H96" s="214">
        <v>146.20500000000001</v>
      </c>
      <c r="I96" s="215"/>
      <c r="J96" s="211"/>
      <c r="K96" s="211"/>
      <c r="L96" s="216"/>
      <c r="M96" s="217"/>
      <c r="N96" s="218"/>
      <c r="O96" s="218"/>
      <c r="P96" s="218"/>
      <c r="Q96" s="218"/>
      <c r="R96" s="218"/>
      <c r="S96" s="218"/>
      <c r="T96" s="219"/>
      <c r="AT96" s="220" t="s">
        <v>226</v>
      </c>
      <c r="AU96" s="220" t="s">
        <v>79</v>
      </c>
      <c r="AV96" s="14" t="s">
        <v>79</v>
      </c>
      <c r="AW96" s="14" t="s">
        <v>31</v>
      </c>
      <c r="AX96" s="14" t="s">
        <v>77</v>
      </c>
      <c r="AY96" s="220" t="s">
        <v>144</v>
      </c>
    </row>
    <row r="97" spans="1:65" s="2" customFormat="1" ht="49.15" customHeight="1">
      <c r="A97" s="37"/>
      <c r="B97" s="38"/>
      <c r="C97" s="168" t="s">
        <v>79</v>
      </c>
      <c r="D97" s="168" t="s">
        <v>145</v>
      </c>
      <c r="E97" s="169" t="s">
        <v>670</v>
      </c>
      <c r="F97" s="170" t="s">
        <v>342</v>
      </c>
      <c r="G97" s="171" t="s">
        <v>223</v>
      </c>
      <c r="H97" s="172">
        <v>6.3360000000000003</v>
      </c>
      <c r="I97" s="173"/>
      <c r="J97" s="174">
        <f>ROUND(I97*H97,2)</f>
        <v>0</v>
      </c>
      <c r="K97" s="170" t="s">
        <v>157</v>
      </c>
      <c r="L97" s="42"/>
      <c r="M97" s="175" t="s">
        <v>19</v>
      </c>
      <c r="N97" s="176" t="s">
        <v>40</v>
      </c>
      <c r="O97" s="67"/>
      <c r="P97" s="177">
        <f>O97*H97</f>
        <v>0</v>
      </c>
      <c r="Q97" s="177">
        <v>0</v>
      </c>
      <c r="R97" s="177">
        <f>Q97*H97</f>
        <v>0</v>
      </c>
      <c r="S97" s="177">
        <v>0</v>
      </c>
      <c r="T97" s="178">
        <f>S97*H97</f>
        <v>0</v>
      </c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R97" s="179" t="s">
        <v>165</v>
      </c>
      <c r="AT97" s="179" t="s">
        <v>145</v>
      </c>
      <c r="AU97" s="179" t="s">
        <v>79</v>
      </c>
      <c r="AY97" s="20" t="s">
        <v>144</v>
      </c>
      <c r="BE97" s="180">
        <f>IF(N97="základní",J97,0)</f>
        <v>0</v>
      </c>
      <c r="BF97" s="180">
        <f>IF(N97="snížená",J97,0)</f>
        <v>0</v>
      </c>
      <c r="BG97" s="180">
        <f>IF(N97="zákl. přenesená",J97,0)</f>
        <v>0</v>
      </c>
      <c r="BH97" s="180">
        <f>IF(N97="sníž. přenesená",J97,0)</f>
        <v>0</v>
      </c>
      <c r="BI97" s="180">
        <f>IF(N97="nulová",J97,0)</f>
        <v>0</v>
      </c>
      <c r="BJ97" s="20" t="s">
        <v>77</v>
      </c>
      <c r="BK97" s="180">
        <f>ROUND(I97*H97,2)</f>
        <v>0</v>
      </c>
      <c r="BL97" s="20" t="s">
        <v>165</v>
      </c>
      <c r="BM97" s="179" t="s">
        <v>671</v>
      </c>
    </row>
    <row r="98" spans="1:65" s="2" customFormat="1" ht="29.25">
      <c r="A98" s="37"/>
      <c r="B98" s="38"/>
      <c r="C98" s="39"/>
      <c r="D98" s="181" t="s">
        <v>152</v>
      </c>
      <c r="E98" s="39"/>
      <c r="F98" s="182" t="s">
        <v>342</v>
      </c>
      <c r="G98" s="39"/>
      <c r="H98" s="39"/>
      <c r="I98" s="183"/>
      <c r="J98" s="39"/>
      <c r="K98" s="39"/>
      <c r="L98" s="42"/>
      <c r="M98" s="184"/>
      <c r="N98" s="185"/>
      <c r="O98" s="67"/>
      <c r="P98" s="67"/>
      <c r="Q98" s="67"/>
      <c r="R98" s="67"/>
      <c r="S98" s="67"/>
      <c r="T98" s="68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T98" s="20" t="s">
        <v>152</v>
      </c>
      <c r="AU98" s="20" t="s">
        <v>79</v>
      </c>
    </row>
    <row r="99" spans="1:65" s="2" customFormat="1" ht="11.25">
      <c r="A99" s="37"/>
      <c r="B99" s="38"/>
      <c r="C99" s="39"/>
      <c r="D99" s="186" t="s">
        <v>153</v>
      </c>
      <c r="E99" s="39"/>
      <c r="F99" s="187" t="s">
        <v>672</v>
      </c>
      <c r="G99" s="39"/>
      <c r="H99" s="39"/>
      <c r="I99" s="183"/>
      <c r="J99" s="39"/>
      <c r="K99" s="39"/>
      <c r="L99" s="42"/>
      <c r="M99" s="184"/>
      <c r="N99" s="185"/>
      <c r="O99" s="67"/>
      <c r="P99" s="67"/>
      <c r="Q99" s="67"/>
      <c r="R99" s="67"/>
      <c r="S99" s="67"/>
      <c r="T99" s="68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T99" s="20" t="s">
        <v>153</v>
      </c>
      <c r="AU99" s="20" t="s">
        <v>79</v>
      </c>
    </row>
    <row r="100" spans="1:65" s="13" customFormat="1" ht="11.25">
      <c r="B100" s="200"/>
      <c r="C100" s="201"/>
      <c r="D100" s="181" t="s">
        <v>226</v>
      </c>
      <c r="E100" s="202" t="s">
        <v>19</v>
      </c>
      <c r="F100" s="203" t="s">
        <v>347</v>
      </c>
      <c r="G100" s="201"/>
      <c r="H100" s="202" t="s">
        <v>19</v>
      </c>
      <c r="I100" s="204"/>
      <c r="J100" s="201"/>
      <c r="K100" s="201"/>
      <c r="L100" s="205"/>
      <c r="M100" s="206"/>
      <c r="N100" s="207"/>
      <c r="O100" s="207"/>
      <c r="P100" s="207"/>
      <c r="Q100" s="207"/>
      <c r="R100" s="207"/>
      <c r="S100" s="207"/>
      <c r="T100" s="208"/>
      <c r="AT100" s="209" t="s">
        <v>226</v>
      </c>
      <c r="AU100" s="209" t="s">
        <v>79</v>
      </c>
      <c r="AV100" s="13" t="s">
        <v>77</v>
      </c>
      <c r="AW100" s="13" t="s">
        <v>31</v>
      </c>
      <c r="AX100" s="13" t="s">
        <v>69</v>
      </c>
      <c r="AY100" s="209" t="s">
        <v>144</v>
      </c>
    </row>
    <row r="101" spans="1:65" s="14" customFormat="1" ht="11.25">
      <c r="B101" s="210"/>
      <c r="C101" s="211"/>
      <c r="D101" s="181" t="s">
        <v>226</v>
      </c>
      <c r="E101" s="212" t="s">
        <v>19</v>
      </c>
      <c r="F101" s="213" t="s">
        <v>673</v>
      </c>
      <c r="G101" s="211"/>
      <c r="H101" s="214">
        <v>6.3360000000000003</v>
      </c>
      <c r="I101" s="215"/>
      <c r="J101" s="211"/>
      <c r="K101" s="211"/>
      <c r="L101" s="216"/>
      <c r="M101" s="217"/>
      <c r="N101" s="218"/>
      <c r="O101" s="218"/>
      <c r="P101" s="218"/>
      <c r="Q101" s="218"/>
      <c r="R101" s="218"/>
      <c r="S101" s="218"/>
      <c r="T101" s="219"/>
      <c r="AT101" s="220" t="s">
        <v>226</v>
      </c>
      <c r="AU101" s="220" t="s">
        <v>79</v>
      </c>
      <c r="AV101" s="14" t="s">
        <v>79</v>
      </c>
      <c r="AW101" s="14" t="s">
        <v>31</v>
      </c>
      <c r="AX101" s="14" t="s">
        <v>77</v>
      </c>
      <c r="AY101" s="220" t="s">
        <v>144</v>
      </c>
    </row>
    <row r="102" spans="1:65" s="2" customFormat="1" ht="44.25" customHeight="1">
      <c r="A102" s="37"/>
      <c r="B102" s="38"/>
      <c r="C102" s="168" t="s">
        <v>160</v>
      </c>
      <c r="D102" s="168" t="s">
        <v>145</v>
      </c>
      <c r="E102" s="169" t="s">
        <v>349</v>
      </c>
      <c r="F102" s="170" t="s">
        <v>350</v>
      </c>
      <c r="G102" s="171" t="s">
        <v>223</v>
      </c>
      <c r="H102" s="172">
        <v>32.799999999999997</v>
      </c>
      <c r="I102" s="173"/>
      <c r="J102" s="174">
        <f>ROUND(I102*H102,2)</f>
        <v>0</v>
      </c>
      <c r="K102" s="170" t="s">
        <v>157</v>
      </c>
      <c r="L102" s="42"/>
      <c r="M102" s="175" t="s">
        <v>19</v>
      </c>
      <c r="N102" s="176" t="s">
        <v>40</v>
      </c>
      <c r="O102" s="67"/>
      <c r="P102" s="177">
        <f>O102*H102</f>
        <v>0</v>
      </c>
      <c r="Q102" s="177">
        <v>0</v>
      </c>
      <c r="R102" s="177">
        <f>Q102*H102</f>
        <v>0</v>
      </c>
      <c r="S102" s="177">
        <v>0</v>
      </c>
      <c r="T102" s="178">
        <f>S102*H102</f>
        <v>0</v>
      </c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R102" s="179" t="s">
        <v>165</v>
      </c>
      <c r="AT102" s="179" t="s">
        <v>145</v>
      </c>
      <c r="AU102" s="179" t="s">
        <v>79</v>
      </c>
      <c r="AY102" s="20" t="s">
        <v>144</v>
      </c>
      <c r="BE102" s="180">
        <f>IF(N102="základní",J102,0)</f>
        <v>0</v>
      </c>
      <c r="BF102" s="180">
        <f>IF(N102="snížená",J102,0)</f>
        <v>0</v>
      </c>
      <c r="BG102" s="180">
        <f>IF(N102="zákl. přenesená",J102,0)</f>
        <v>0</v>
      </c>
      <c r="BH102" s="180">
        <f>IF(N102="sníž. přenesená",J102,0)</f>
        <v>0</v>
      </c>
      <c r="BI102" s="180">
        <f>IF(N102="nulová",J102,0)</f>
        <v>0</v>
      </c>
      <c r="BJ102" s="20" t="s">
        <v>77</v>
      </c>
      <c r="BK102" s="180">
        <f>ROUND(I102*H102,2)</f>
        <v>0</v>
      </c>
      <c r="BL102" s="20" t="s">
        <v>165</v>
      </c>
      <c r="BM102" s="179" t="s">
        <v>674</v>
      </c>
    </row>
    <row r="103" spans="1:65" s="2" customFormat="1" ht="29.25">
      <c r="A103" s="37"/>
      <c r="B103" s="38"/>
      <c r="C103" s="39"/>
      <c r="D103" s="181" t="s">
        <v>152</v>
      </c>
      <c r="E103" s="39"/>
      <c r="F103" s="182" t="s">
        <v>350</v>
      </c>
      <c r="G103" s="39"/>
      <c r="H103" s="39"/>
      <c r="I103" s="183"/>
      <c r="J103" s="39"/>
      <c r="K103" s="39"/>
      <c r="L103" s="42"/>
      <c r="M103" s="184"/>
      <c r="N103" s="185"/>
      <c r="O103" s="67"/>
      <c r="P103" s="67"/>
      <c r="Q103" s="67"/>
      <c r="R103" s="67"/>
      <c r="S103" s="67"/>
      <c r="T103" s="68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T103" s="20" t="s">
        <v>152</v>
      </c>
      <c r="AU103" s="20" t="s">
        <v>79</v>
      </c>
    </row>
    <row r="104" spans="1:65" s="2" customFormat="1" ht="11.25">
      <c r="A104" s="37"/>
      <c r="B104" s="38"/>
      <c r="C104" s="39"/>
      <c r="D104" s="186" t="s">
        <v>153</v>
      </c>
      <c r="E104" s="39"/>
      <c r="F104" s="187" t="s">
        <v>352</v>
      </c>
      <c r="G104" s="39"/>
      <c r="H104" s="39"/>
      <c r="I104" s="183"/>
      <c r="J104" s="39"/>
      <c r="K104" s="39"/>
      <c r="L104" s="42"/>
      <c r="M104" s="184"/>
      <c r="N104" s="185"/>
      <c r="O104" s="67"/>
      <c r="P104" s="67"/>
      <c r="Q104" s="67"/>
      <c r="R104" s="67"/>
      <c r="S104" s="67"/>
      <c r="T104" s="68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T104" s="20" t="s">
        <v>153</v>
      </c>
      <c r="AU104" s="20" t="s">
        <v>79</v>
      </c>
    </row>
    <row r="105" spans="1:65" s="13" customFormat="1" ht="11.25">
      <c r="B105" s="200"/>
      <c r="C105" s="201"/>
      <c r="D105" s="181" t="s">
        <v>226</v>
      </c>
      <c r="E105" s="202" t="s">
        <v>19</v>
      </c>
      <c r="F105" s="203" t="s">
        <v>353</v>
      </c>
      <c r="G105" s="201"/>
      <c r="H105" s="202" t="s">
        <v>19</v>
      </c>
      <c r="I105" s="204"/>
      <c r="J105" s="201"/>
      <c r="K105" s="201"/>
      <c r="L105" s="205"/>
      <c r="M105" s="206"/>
      <c r="N105" s="207"/>
      <c r="O105" s="207"/>
      <c r="P105" s="207"/>
      <c r="Q105" s="207"/>
      <c r="R105" s="207"/>
      <c r="S105" s="207"/>
      <c r="T105" s="208"/>
      <c r="AT105" s="209" t="s">
        <v>226</v>
      </c>
      <c r="AU105" s="209" t="s">
        <v>79</v>
      </c>
      <c r="AV105" s="13" t="s">
        <v>77</v>
      </c>
      <c r="AW105" s="13" t="s">
        <v>31</v>
      </c>
      <c r="AX105" s="13" t="s">
        <v>69</v>
      </c>
      <c r="AY105" s="209" t="s">
        <v>144</v>
      </c>
    </row>
    <row r="106" spans="1:65" s="14" customFormat="1" ht="11.25">
      <c r="B106" s="210"/>
      <c r="C106" s="211"/>
      <c r="D106" s="181" t="s">
        <v>226</v>
      </c>
      <c r="E106" s="212" t="s">
        <v>19</v>
      </c>
      <c r="F106" s="213" t="s">
        <v>675</v>
      </c>
      <c r="G106" s="211"/>
      <c r="H106" s="214">
        <v>32.799999999999997</v>
      </c>
      <c r="I106" s="215"/>
      <c r="J106" s="211"/>
      <c r="K106" s="211"/>
      <c r="L106" s="216"/>
      <c r="M106" s="217"/>
      <c r="N106" s="218"/>
      <c r="O106" s="218"/>
      <c r="P106" s="218"/>
      <c r="Q106" s="218"/>
      <c r="R106" s="218"/>
      <c r="S106" s="218"/>
      <c r="T106" s="219"/>
      <c r="AT106" s="220" t="s">
        <v>226</v>
      </c>
      <c r="AU106" s="220" t="s">
        <v>79</v>
      </c>
      <c r="AV106" s="14" t="s">
        <v>79</v>
      </c>
      <c r="AW106" s="14" t="s">
        <v>31</v>
      </c>
      <c r="AX106" s="14" t="s">
        <v>69</v>
      </c>
      <c r="AY106" s="220" t="s">
        <v>144</v>
      </c>
    </row>
    <row r="107" spans="1:65" s="15" customFormat="1" ht="11.25">
      <c r="B107" s="221"/>
      <c r="C107" s="222"/>
      <c r="D107" s="181" t="s">
        <v>226</v>
      </c>
      <c r="E107" s="223" t="s">
        <v>19</v>
      </c>
      <c r="F107" s="224" t="s">
        <v>231</v>
      </c>
      <c r="G107" s="222"/>
      <c r="H107" s="225">
        <v>32.799999999999997</v>
      </c>
      <c r="I107" s="226"/>
      <c r="J107" s="222"/>
      <c r="K107" s="222"/>
      <c r="L107" s="227"/>
      <c r="M107" s="228"/>
      <c r="N107" s="229"/>
      <c r="O107" s="229"/>
      <c r="P107" s="229"/>
      <c r="Q107" s="229"/>
      <c r="R107" s="229"/>
      <c r="S107" s="229"/>
      <c r="T107" s="230"/>
      <c r="AT107" s="231" t="s">
        <v>226</v>
      </c>
      <c r="AU107" s="231" t="s">
        <v>79</v>
      </c>
      <c r="AV107" s="15" t="s">
        <v>165</v>
      </c>
      <c r="AW107" s="15" t="s">
        <v>31</v>
      </c>
      <c r="AX107" s="15" t="s">
        <v>77</v>
      </c>
      <c r="AY107" s="231" t="s">
        <v>144</v>
      </c>
    </row>
    <row r="108" spans="1:65" s="2" customFormat="1" ht="37.9" customHeight="1">
      <c r="A108" s="37"/>
      <c r="B108" s="38"/>
      <c r="C108" s="168" t="s">
        <v>165</v>
      </c>
      <c r="D108" s="168" t="s">
        <v>145</v>
      </c>
      <c r="E108" s="169" t="s">
        <v>355</v>
      </c>
      <c r="F108" s="170" t="s">
        <v>356</v>
      </c>
      <c r="G108" s="171" t="s">
        <v>254</v>
      </c>
      <c r="H108" s="172">
        <v>731.02499999999998</v>
      </c>
      <c r="I108" s="173"/>
      <c r="J108" s="174">
        <f>ROUND(I108*H108,2)</f>
        <v>0</v>
      </c>
      <c r="K108" s="170" t="s">
        <v>157</v>
      </c>
      <c r="L108" s="42"/>
      <c r="M108" s="175" t="s">
        <v>19</v>
      </c>
      <c r="N108" s="176" t="s">
        <v>40</v>
      </c>
      <c r="O108" s="67"/>
      <c r="P108" s="177">
        <f>O108*H108</f>
        <v>0</v>
      </c>
      <c r="Q108" s="177">
        <v>0</v>
      </c>
      <c r="R108" s="177">
        <f>Q108*H108</f>
        <v>0</v>
      </c>
      <c r="S108" s="177">
        <v>0</v>
      </c>
      <c r="T108" s="178">
        <f>S108*H108</f>
        <v>0</v>
      </c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R108" s="179" t="s">
        <v>165</v>
      </c>
      <c r="AT108" s="179" t="s">
        <v>145</v>
      </c>
      <c r="AU108" s="179" t="s">
        <v>79</v>
      </c>
      <c r="AY108" s="20" t="s">
        <v>144</v>
      </c>
      <c r="BE108" s="180">
        <f>IF(N108="základní",J108,0)</f>
        <v>0</v>
      </c>
      <c r="BF108" s="180">
        <f>IF(N108="snížená",J108,0)</f>
        <v>0</v>
      </c>
      <c r="BG108" s="180">
        <f>IF(N108="zákl. přenesená",J108,0)</f>
        <v>0</v>
      </c>
      <c r="BH108" s="180">
        <f>IF(N108="sníž. přenesená",J108,0)</f>
        <v>0</v>
      </c>
      <c r="BI108" s="180">
        <f>IF(N108="nulová",J108,0)</f>
        <v>0</v>
      </c>
      <c r="BJ108" s="20" t="s">
        <v>77</v>
      </c>
      <c r="BK108" s="180">
        <f>ROUND(I108*H108,2)</f>
        <v>0</v>
      </c>
      <c r="BL108" s="20" t="s">
        <v>165</v>
      </c>
      <c r="BM108" s="179" t="s">
        <v>676</v>
      </c>
    </row>
    <row r="109" spans="1:65" s="2" customFormat="1" ht="19.5">
      <c r="A109" s="37"/>
      <c r="B109" s="38"/>
      <c r="C109" s="39"/>
      <c r="D109" s="181" t="s">
        <v>152</v>
      </c>
      <c r="E109" s="39"/>
      <c r="F109" s="182" t="s">
        <v>356</v>
      </c>
      <c r="G109" s="39"/>
      <c r="H109" s="39"/>
      <c r="I109" s="183"/>
      <c r="J109" s="39"/>
      <c r="K109" s="39"/>
      <c r="L109" s="42"/>
      <c r="M109" s="184"/>
      <c r="N109" s="185"/>
      <c r="O109" s="67"/>
      <c r="P109" s="67"/>
      <c r="Q109" s="67"/>
      <c r="R109" s="67"/>
      <c r="S109" s="67"/>
      <c r="T109" s="68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T109" s="20" t="s">
        <v>152</v>
      </c>
      <c r="AU109" s="20" t="s">
        <v>79</v>
      </c>
    </row>
    <row r="110" spans="1:65" s="2" customFormat="1" ht="11.25">
      <c r="A110" s="37"/>
      <c r="B110" s="38"/>
      <c r="C110" s="39"/>
      <c r="D110" s="186" t="s">
        <v>153</v>
      </c>
      <c r="E110" s="39"/>
      <c r="F110" s="187" t="s">
        <v>358</v>
      </c>
      <c r="G110" s="39"/>
      <c r="H110" s="39"/>
      <c r="I110" s="183"/>
      <c r="J110" s="39"/>
      <c r="K110" s="39"/>
      <c r="L110" s="42"/>
      <c r="M110" s="184"/>
      <c r="N110" s="185"/>
      <c r="O110" s="67"/>
      <c r="P110" s="67"/>
      <c r="Q110" s="67"/>
      <c r="R110" s="67"/>
      <c r="S110" s="67"/>
      <c r="T110" s="68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T110" s="20" t="s">
        <v>153</v>
      </c>
      <c r="AU110" s="20" t="s">
        <v>79</v>
      </c>
    </row>
    <row r="111" spans="1:65" s="14" customFormat="1" ht="11.25">
      <c r="B111" s="210"/>
      <c r="C111" s="211"/>
      <c r="D111" s="181" t="s">
        <v>226</v>
      </c>
      <c r="E111" s="212" t="s">
        <v>19</v>
      </c>
      <c r="F111" s="213" t="s">
        <v>677</v>
      </c>
      <c r="G111" s="211"/>
      <c r="H111" s="214">
        <v>731.02499999999998</v>
      </c>
      <c r="I111" s="215"/>
      <c r="J111" s="211"/>
      <c r="K111" s="211"/>
      <c r="L111" s="216"/>
      <c r="M111" s="217"/>
      <c r="N111" s="218"/>
      <c r="O111" s="218"/>
      <c r="P111" s="218"/>
      <c r="Q111" s="218"/>
      <c r="R111" s="218"/>
      <c r="S111" s="218"/>
      <c r="T111" s="219"/>
      <c r="AT111" s="220" t="s">
        <v>226</v>
      </c>
      <c r="AU111" s="220" t="s">
        <v>79</v>
      </c>
      <c r="AV111" s="14" t="s">
        <v>79</v>
      </c>
      <c r="AW111" s="14" t="s">
        <v>31</v>
      </c>
      <c r="AX111" s="14" t="s">
        <v>77</v>
      </c>
      <c r="AY111" s="220" t="s">
        <v>144</v>
      </c>
    </row>
    <row r="112" spans="1:65" s="2" customFormat="1" ht="62.65" customHeight="1">
      <c r="A112" s="37"/>
      <c r="B112" s="38"/>
      <c r="C112" s="168" t="s">
        <v>143</v>
      </c>
      <c r="D112" s="168" t="s">
        <v>145</v>
      </c>
      <c r="E112" s="169" t="s">
        <v>678</v>
      </c>
      <c r="F112" s="170" t="s">
        <v>233</v>
      </c>
      <c r="G112" s="171" t="s">
        <v>223</v>
      </c>
      <c r="H112" s="172">
        <v>185.34100000000001</v>
      </c>
      <c r="I112" s="173"/>
      <c r="J112" s="174">
        <f>ROUND(I112*H112,2)</f>
        <v>0</v>
      </c>
      <c r="K112" s="170" t="s">
        <v>157</v>
      </c>
      <c r="L112" s="42"/>
      <c r="M112" s="175" t="s">
        <v>19</v>
      </c>
      <c r="N112" s="176" t="s">
        <v>40</v>
      </c>
      <c r="O112" s="67"/>
      <c r="P112" s="177">
        <f>O112*H112</f>
        <v>0</v>
      </c>
      <c r="Q112" s="177">
        <v>0</v>
      </c>
      <c r="R112" s="177">
        <f>Q112*H112</f>
        <v>0</v>
      </c>
      <c r="S112" s="177">
        <v>0</v>
      </c>
      <c r="T112" s="178">
        <f>S112*H112</f>
        <v>0</v>
      </c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R112" s="179" t="s">
        <v>165</v>
      </c>
      <c r="AT112" s="179" t="s">
        <v>145</v>
      </c>
      <c r="AU112" s="179" t="s">
        <v>79</v>
      </c>
      <c r="AY112" s="20" t="s">
        <v>144</v>
      </c>
      <c r="BE112" s="180">
        <f>IF(N112="základní",J112,0)</f>
        <v>0</v>
      </c>
      <c r="BF112" s="180">
        <f>IF(N112="snížená",J112,0)</f>
        <v>0</v>
      </c>
      <c r="BG112" s="180">
        <f>IF(N112="zákl. přenesená",J112,0)</f>
        <v>0</v>
      </c>
      <c r="BH112" s="180">
        <f>IF(N112="sníž. přenesená",J112,0)</f>
        <v>0</v>
      </c>
      <c r="BI112" s="180">
        <f>IF(N112="nulová",J112,0)</f>
        <v>0</v>
      </c>
      <c r="BJ112" s="20" t="s">
        <v>77</v>
      </c>
      <c r="BK112" s="180">
        <f>ROUND(I112*H112,2)</f>
        <v>0</v>
      </c>
      <c r="BL112" s="20" t="s">
        <v>165</v>
      </c>
      <c r="BM112" s="179" t="s">
        <v>679</v>
      </c>
    </row>
    <row r="113" spans="1:65" s="2" customFormat="1" ht="39">
      <c r="A113" s="37"/>
      <c r="B113" s="38"/>
      <c r="C113" s="39"/>
      <c r="D113" s="181" t="s">
        <v>152</v>
      </c>
      <c r="E113" s="39"/>
      <c r="F113" s="182" t="s">
        <v>233</v>
      </c>
      <c r="G113" s="39"/>
      <c r="H113" s="39"/>
      <c r="I113" s="183"/>
      <c r="J113" s="39"/>
      <c r="K113" s="39"/>
      <c r="L113" s="42"/>
      <c r="M113" s="184"/>
      <c r="N113" s="185"/>
      <c r="O113" s="67"/>
      <c r="P113" s="67"/>
      <c r="Q113" s="67"/>
      <c r="R113" s="67"/>
      <c r="S113" s="67"/>
      <c r="T113" s="68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T113" s="20" t="s">
        <v>152</v>
      </c>
      <c r="AU113" s="20" t="s">
        <v>79</v>
      </c>
    </row>
    <row r="114" spans="1:65" s="2" customFormat="1" ht="11.25">
      <c r="A114" s="37"/>
      <c r="B114" s="38"/>
      <c r="C114" s="39"/>
      <c r="D114" s="186" t="s">
        <v>153</v>
      </c>
      <c r="E114" s="39"/>
      <c r="F114" s="187" t="s">
        <v>680</v>
      </c>
      <c r="G114" s="39"/>
      <c r="H114" s="39"/>
      <c r="I114" s="183"/>
      <c r="J114" s="39"/>
      <c r="K114" s="39"/>
      <c r="L114" s="42"/>
      <c r="M114" s="184"/>
      <c r="N114" s="185"/>
      <c r="O114" s="67"/>
      <c r="P114" s="67"/>
      <c r="Q114" s="67"/>
      <c r="R114" s="67"/>
      <c r="S114" s="67"/>
      <c r="T114" s="68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T114" s="20" t="s">
        <v>153</v>
      </c>
      <c r="AU114" s="20" t="s">
        <v>79</v>
      </c>
    </row>
    <row r="115" spans="1:65" s="13" customFormat="1" ht="11.25">
      <c r="B115" s="200"/>
      <c r="C115" s="201"/>
      <c r="D115" s="181" t="s">
        <v>226</v>
      </c>
      <c r="E115" s="202" t="s">
        <v>19</v>
      </c>
      <c r="F115" s="203" t="s">
        <v>361</v>
      </c>
      <c r="G115" s="201"/>
      <c r="H115" s="202" t="s">
        <v>19</v>
      </c>
      <c r="I115" s="204"/>
      <c r="J115" s="201"/>
      <c r="K115" s="201"/>
      <c r="L115" s="205"/>
      <c r="M115" s="206"/>
      <c r="N115" s="207"/>
      <c r="O115" s="207"/>
      <c r="P115" s="207"/>
      <c r="Q115" s="207"/>
      <c r="R115" s="207"/>
      <c r="S115" s="207"/>
      <c r="T115" s="208"/>
      <c r="AT115" s="209" t="s">
        <v>226</v>
      </c>
      <c r="AU115" s="209" t="s">
        <v>79</v>
      </c>
      <c r="AV115" s="13" t="s">
        <v>77</v>
      </c>
      <c r="AW115" s="13" t="s">
        <v>31</v>
      </c>
      <c r="AX115" s="13" t="s">
        <v>69</v>
      </c>
      <c r="AY115" s="209" t="s">
        <v>144</v>
      </c>
    </row>
    <row r="116" spans="1:65" s="14" customFormat="1" ht="11.25">
      <c r="B116" s="210"/>
      <c r="C116" s="211"/>
      <c r="D116" s="181" t="s">
        <v>226</v>
      </c>
      <c r="E116" s="212" t="s">
        <v>19</v>
      </c>
      <c r="F116" s="213" t="s">
        <v>681</v>
      </c>
      <c r="G116" s="211"/>
      <c r="H116" s="214">
        <v>185.34100000000001</v>
      </c>
      <c r="I116" s="215"/>
      <c r="J116" s="211"/>
      <c r="K116" s="211"/>
      <c r="L116" s="216"/>
      <c r="M116" s="217"/>
      <c r="N116" s="218"/>
      <c r="O116" s="218"/>
      <c r="P116" s="218"/>
      <c r="Q116" s="218"/>
      <c r="R116" s="218"/>
      <c r="S116" s="218"/>
      <c r="T116" s="219"/>
      <c r="AT116" s="220" t="s">
        <v>226</v>
      </c>
      <c r="AU116" s="220" t="s">
        <v>79</v>
      </c>
      <c r="AV116" s="14" t="s">
        <v>79</v>
      </c>
      <c r="AW116" s="14" t="s">
        <v>31</v>
      </c>
      <c r="AX116" s="14" t="s">
        <v>77</v>
      </c>
      <c r="AY116" s="220" t="s">
        <v>144</v>
      </c>
    </row>
    <row r="117" spans="1:65" s="2" customFormat="1" ht="44.25" customHeight="1">
      <c r="A117" s="37"/>
      <c r="B117" s="38"/>
      <c r="C117" s="168" t="s">
        <v>174</v>
      </c>
      <c r="D117" s="168" t="s">
        <v>145</v>
      </c>
      <c r="E117" s="169" t="s">
        <v>221</v>
      </c>
      <c r="F117" s="170" t="s">
        <v>222</v>
      </c>
      <c r="G117" s="171" t="s">
        <v>223</v>
      </c>
      <c r="H117" s="172">
        <v>185.34100000000001</v>
      </c>
      <c r="I117" s="173"/>
      <c r="J117" s="174">
        <f>ROUND(I117*H117,2)</f>
        <v>0</v>
      </c>
      <c r="K117" s="170" t="s">
        <v>157</v>
      </c>
      <c r="L117" s="42"/>
      <c r="M117" s="175" t="s">
        <v>19</v>
      </c>
      <c r="N117" s="176" t="s">
        <v>40</v>
      </c>
      <c r="O117" s="67"/>
      <c r="P117" s="177">
        <f>O117*H117</f>
        <v>0</v>
      </c>
      <c r="Q117" s="177">
        <v>0</v>
      </c>
      <c r="R117" s="177">
        <f>Q117*H117</f>
        <v>0</v>
      </c>
      <c r="S117" s="177">
        <v>0</v>
      </c>
      <c r="T117" s="178">
        <f>S117*H117</f>
        <v>0</v>
      </c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R117" s="179" t="s">
        <v>165</v>
      </c>
      <c r="AT117" s="179" t="s">
        <v>145</v>
      </c>
      <c r="AU117" s="179" t="s">
        <v>79</v>
      </c>
      <c r="AY117" s="20" t="s">
        <v>144</v>
      </c>
      <c r="BE117" s="180">
        <f>IF(N117="základní",J117,0)</f>
        <v>0</v>
      </c>
      <c r="BF117" s="180">
        <f>IF(N117="snížená",J117,0)</f>
        <v>0</v>
      </c>
      <c r="BG117" s="180">
        <f>IF(N117="zákl. přenesená",J117,0)</f>
        <v>0</v>
      </c>
      <c r="BH117" s="180">
        <f>IF(N117="sníž. přenesená",J117,0)</f>
        <v>0</v>
      </c>
      <c r="BI117" s="180">
        <f>IF(N117="nulová",J117,0)</f>
        <v>0</v>
      </c>
      <c r="BJ117" s="20" t="s">
        <v>77</v>
      </c>
      <c r="BK117" s="180">
        <f>ROUND(I117*H117,2)</f>
        <v>0</v>
      </c>
      <c r="BL117" s="20" t="s">
        <v>165</v>
      </c>
      <c r="BM117" s="179" t="s">
        <v>682</v>
      </c>
    </row>
    <row r="118" spans="1:65" s="2" customFormat="1" ht="29.25">
      <c r="A118" s="37"/>
      <c r="B118" s="38"/>
      <c r="C118" s="39"/>
      <c r="D118" s="181" t="s">
        <v>152</v>
      </c>
      <c r="E118" s="39"/>
      <c r="F118" s="182" t="s">
        <v>222</v>
      </c>
      <c r="G118" s="39"/>
      <c r="H118" s="39"/>
      <c r="I118" s="183"/>
      <c r="J118" s="39"/>
      <c r="K118" s="39"/>
      <c r="L118" s="42"/>
      <c r="M118" s="184"/>
      <c r="N118" s="185"/>
      <c r="O118" s="67"/>
      <c r="P118" s="67"/>
      <c r="Q118" s="67"/>
      <c r="R118" s="67"/>
      <c r="S118" s="67"/>
      <c r="T118" s="68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T118" s="20" t="s">
        <v>152</v>
      </c>
      <c r="AU118" s="20" t="s">
        <v>79</v>
      </c>
    </row>
    <row r="119" spans="1:65" s="2" customFormat="1" ht="11.25">
      <c r="A119" s="37"/>
      <c r="B119" s="38"/>
      <c r="C119" s="39"/>
      <c r="D119" s="186" t="s">
        <v>153</v>
      </c>
      <c r="E119" s="39"/>
      <c r="F119" s="187" t="s">
        <v>225</v>
      </c>
      <c r="G119" s="39"/>
      <c r="H119" s="39"/>
      <c r="I119" s="183"/>
      <c r="J119" s="39"/>
      <c r="K119" s="39"/>
      <c r="L119" s="42"/>
      <c r="M119" s="184"/>
      <c r="N119" s="185"/>
      <c r="O119" s="67"/>
      <c r="P119" s="67"/>
      <c r="Q119" s="67"/>
      <c r="R119" s="67"/>
      <c r="S119" s="67"/>
      <c r="T119" s="68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T119" s="20" t="s">
        <v>153</v>
      </c>
      <c r="AU119" s="20" t="s">
        <v>79</v>
      </c>
    </row>
    <row r="120" spans="1:65" s="13" customFormat="1" ht="11.25">
      <c r="B120" s="200"/>
      <c r="C120" s="201"/>
      <c r="D120" s="181" t="s">
        <v>226</v>
      </c>
      <c r="E120" s="202" t="s">
        <v>19</v>
      </c>
      <c r="F120" s="203" t="s">
        <v>361</v>
      </c>
      <c r="G120" s="201"/>
      <c r="H120" s="202" t="s">
        <v>19</v>
      </c>
      <c r="I120" s="204"/>
      <c r="J120" s="201"/>
      <c r="K120" s="201"/>
      <c r="L120" s="205"/>
      <c r="M120" s="206"/>
      <c r="N120" s="207"/>
      <c r="O120" s="207"/>
      <c r="P120" s="207"/>
      <c r="Q120" s="207"/>
      <c r="R120" s="207"/>
      <c r="S120" s="207"/>
      <c r="T120" s="208"/>
      <c r="AT120" s="209" t="s">
        <v>226</v>
      </c>
      <c r="AU120" s="209" t="s">
        <v>79</v>
      </c>
      <c r="AV120" s="13" t="s">
        <v>77</v>
      </c>
      <c r="AW120" s="13" t="s">
        <v>31</v>
      </c>
      <c r="AX120" s="13" t="s">
        <v>69</v>
      </c>
      <c r="AY120" s="209" t="s">
        <v>144</v>
      </c>
    </row>
    <row r="121" spans="1:65" s="14" customFormat="1" ht="11.25">
      <c r="B121" s="210"/>
      <c r="C121" s="211"/>
      <c r="D121" s="181" t="s">
        <v>226</v>
      </c>
      <c r="E121" s="212" t="s">
        <v>19</v>
      </c>
      <c r="F121" s="213" t="s">
        <v>681</v>
      </c>
      <c r="G121" s="211"/>
      <c r="H121" s="214">
        <v>185.34100000000001</v>
      </c>
      <c r="I121" s="215"/>
      <c r="J121" s="211"/>
      <c r="K121" s="211"/>
      <c r="L121" s="216"/>
      <c r="M121" s="217"/>
      <c r="N121" s="218"/>
      <c r="O121" s="218"/>
      <c r="P121" s="218"/>
      <c r="Q121" s="218"/>
      <c r="R121" s="218"/>
      <c r="S121" s="218"/>
      <c r="T121" s="219"/>
      <c r="AT121" s="220" t="s">
        <v>226</v>
      </c>
      <c r="AU121" s="220" t="s">
        <v>79</v>
      </c>
      <c r="AV121" s="14" t="s">
        <v>79</v>
      </c>
      <c r="AW121" s="14" t="s">
        <v>31</v>
      </c>
      <c r="AX121" s="14" t="s">
        <v>77</v>
      </c>
      <c r="AY121" s="220" t="s">
        <v>144</v>
      </c>
    </row>
    <row r="122" spans="1:65" s="2" customFormat="1" ht="44.25" customHeight="1">
      <c r="A122" s="37"/>
      <c r="B122" s="38"/>
      <c r="C122" s="168" t="s">
        <v>179</v>
      </c>
      <c r="D122" s="168" t="s">
        <v>145</v>
      </c>
      <c r="E122" s="169" t="s">
        <v>319</v>
      </c>
      <c r="F122" s="170" t="s">
        <v>320</v>
      </c>
      <c r="G122" s="171" t="s">
        <v>296</v>
      </c>
      <c r="H122" s="172">
        <v>315.08</v>
      </c>
      <c r="I122" s="173"/>
      <c r="J122" s="174">
        <f>ROUND(I122*H122,2)</f>
        <v>0</v>
      </c>
      <c r="K122" s="170" t="s">
        <v>157</v>
      </c>
      <c r="L122" s="42"/>
      <c r="M122" s="175" t="s">
        <v>19</v>
      </c>
      <c r="N122" s="176" t="s">
        <v>40</v>
      </c>
      <c r="O122" s="67"/>
      <c r="P122" s="177">
        <f>O122*H122</f>
        <v>0</v>
      </c>
      <c r="Q122" s="177">
        <v>0</v>
      </c>
      <c r="R122" s="177">
        <f>Q122*H122</f>
        <v>0</v>
      </c>
      <c r="S122" s="177">
        <v>0</v>
      </c>
      <c r="T122" s="178">
        <f>S122*H122</f>
        <v>0</v>
      </c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R122" s="179" t="s">
        <v>165</v>
      </c>
      <c r="AT122" s="179" t="s">
        <v>145</v>
      </c>
      <c r="AU122" s="179" t="s">
        <v>79</v>
      </c>
      <c r="AY122" s="20" t="s">
        <v>144</v>
      </c>
      <c r="BE122" s="180">
        <f>IF(N122="základní",J122,0)</f>
        <v>0</v>
      </c>
      <c r="BF122" s="180">
        <f>IF(N122="snížená",J122,0)</f>
        <v>0</v>
      </c>
      <c r="BG122" s="180">
        <f>IF(N122="zákl. přenesená",J122,0)</f>
        <v>0</v>
      </c>
      <c r="BH122" s="180">
        <f>IF(N122="sníž. přenesená",J122,0)</f>
        <v>0</v>
      </c>
      <c r="BI122" s="180">
        <f>IF(N122="nulová",J122,0)</f>
        <v>0</v>
      </c>
      <c r="BJ122" s="20" t="s">
        <v>77</v>
      </c>
      <c r="BK122" s="180">
        <f>ROUND(I122*H122,2)</f>
        <v>0</v>
      </c>
      <c r="BL122" s="20" t="s">
        <v>165</v>
      </c>
      <c r="BM122" s="179" t="s">
        <v>683</v>
      </c>
    </row>
    <row r="123" spans="1:65" s="2" customFormat="1" ht="29.25">
      <c r="A123" s="37"/>
      <c r="B123" s="38"/>
      <c r="C123" s="39"/>
      <c r="D123" s="181" t="s">
        <v>152</v>
      </c>
      <c r="E123" s="39"/>
      <c r="F123" s="182" t="s">
        <v>320</v>
      </c>
      <c r="G123" s="39"/>
      <c r="H123" s="39"/>
      <c r="I123" s="183"/>
      <c r="J123" s="39"/>
      <c r="K123" s="39"/>
      <c r="L123" s="42"/>
      <c r="M123" s="184"/>
      <c r="N123" s="185"/>
      <c r="O123" s="67"/>
      <c r="P123" s="67"/>
      <c r="Q123" s="67"/>
      <c r="R123" s="67"/>
      <c r="S123" s="67"/>
      <c r="T123" s="68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T123" s="20" t="s">
        <v>152</v>
      </c>
      <c r="AU123" s="20" t="s">
        <v>79</v>
      </c>
    </row>
    <row r="124" spans="1:65" s="2" customFormat="1" ht="11.25">
      <c r="A124" s="37"/>
      <c r="B124" s="38"/>
      <c r="C124" s="39"/>
      <c r="D124" s="186" t="s">
        <v>153</v>
      </c>
      <c r="E124" s="39"/>
      <c r="F124" s="187" t="s">
        <v>322</v>
      </c>
      <c r="G124" s="39"/>
      <c r="H124" s="39"/>
      <c r="I124" s="183"/>
      <c r="J124" s="39"/>
      <c r="K124" s="39"/>
      <c r="L124" s="42"/>
      <c r="M124" s="184"/>
      <c r="N124" s="185"/>
      <c r="O124" s="67"/>
      <c r="P124" s="67"/>
      <c r="Q124" s="67"/>
      <c r="R124" s="67"/>
      <c r="S124" s="67"/>
      <c r="T124" s="68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T124" s="20" t="s">
        <v>153</v>
      </c>
      <c r="AU124" s="20" t="s">
        <v>79</v>
      </c>
    </row>
    <row r="125" spans="1:65" s="13" customFormat="1" ht="11.25">
      <c r="B125" s="200"/>
      <c r="C125" s="201"/>
      <c r="D125" s="181" t="s">
        <v>226</v>
      </c>
      <c r="E125" s="202" t="s">
        <v>19</v>
      </c>
      <c r="F125" s="203" t="s">
        <v>361</v>
      </c>
      <c r="G125" s="201"/>
      <c r="H125" s="202" t="s">
        <v>19</v>
      </c>
      <c r="I125" s="204"/>
      <c r="J125" s="201"/>
      <c r="K125" s="201"/>
      <c r="L125" s="205"/>
      <c r="M125" s="206"/>
      <c r="N125" s="207"/>
      <c r="O125" s="207"/>
      <c r="P125" s="207"/>
      <c r="Q125" s="207"/>
      <c r="R125" s="207"/>
      <c r="S125" s="207"/>
      <c r="T125" s="208"/>
      <c r="AT125" s="209" t="s">
        <v>226</v>
      </c>
      <c r="AU125" s="209" t="s">
        <v>79</v>
      </c>
      <c r="AV125" s="13" t="s">
        <v>77</v>
      </c>
      <c r="AW125" s="13" t="s">
        <v>31</v>
      </c>
      <c r="AX125" s="13" t="s">
        <v>69</v>
      </c>
      <c r="AY125" s="209" t="s">
        <v>144</v>
      </c>
    </row>
    <row r="126" spans="1:65" s="14" customFormat="1" ht="11.25">
      <c r="B126" s="210"/>
      <c r="C126" s="211"/>
      <c r="D126" s="181" t="s">
        <v>226</v>
      </c>
      <c r="E126" s="212" t="s">
        <v>19</v>
      </c>
      <c r="F126" s="213" t="s">
        <v>684</v>
      </c>
      <c r="G126" s="211"/>
      <c r="H126" s="214">
        <v>315.08</v>
      </c>
      <c r="I126" s="215"/>
      <c r="J126" s="211"/>
      <c r="K126" s="211"/>
      <c r="L126" s="216"/>
      <c r="M126" s="217"/>
      <c r="N126" s="218"/>
      <c r="O126" s="218"/>
      <c r="P126" s="218"/>
      <c r="Q126" s="218"/>
      <c r="R126" s="218"/>
      <c r="S126" s="218"/>
      <c r="T126" s="219"/>
      <c r="AT126" s="220" t="s">
        <v>226</v>
      </c>
      <c r="AU126" s="220" t="s">
        <v>79</v>
      </c>
      <c r="AV126" s="14" t="s">
        <v>79</v>
      </c>
      <c r="AW126" s="14" t="s">
        <v>31</v>
      </c>
      <c r="AX126" s="14" t="s">
        <v>77</v>
      </c>
      <c r="AY126" s="220" t="s">
        <v>144</v>
      </c>
    </row>
    <row r="127" spans="1:65" s="2" customFormat="1" ht="37.9" customHeight="1">
      <c r="A127" s="37"/>
      <c r="B127" s="38"/>
      <c r="C127" s="168" t="s">
        <v>184</v>
      </c>
      <c r="D127" s="168" t="s">
        <v>145</v>
      </c>
      <c r="E127" s="169" t="s">
        <v>236</v>
      </c>
      <c r="F127" s="170" t="s">
        <v>237</v>
      </c>
      <c r="G127" s="171" t="s">
        <v>223</v>
      </c>
      <c r="H127" s="172">
        <v>185.34100000000001</v>
      </c>
      <c r="I127" s="173"/>
      <c r="J127" s="174">
        <f>ROUND(I127*H127,2)</f>
        <v>0</v>
      </c>
      <c r="K127" s="170" t="s">
        <v>157</v>
      </c>
      <c r="L127" s="42"/>
      <c r="M127" s="175" t="s">
        <v>19</v>
      </c>
      <c r="N127" s="176" t="s">
        <v>40</v>
      </c>
      <c r="O127" s="67"/>
      <c r="P127" s="177">
        <f>O127*H127</f>
        <v>0</v>
      </c>
      <c r="Q127" s="177">
        <v>0</v>
      </c>
      <c r="R127" s="177">
        <f>Q127*H127</f>
        <v>0</v>
      </c>
      <c r="S127" s="177">
        <v>0</v>
      </c>
      <c r="T127" s="178">
        <f>S127*H127</f>
        <v>0</v>
      </c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R127" s="179" t="s">
        <v>165</v>
      </c>
      <c r="AT127" s="179" t="s">
        <v>145</v>
      </c>
      <c r="AU127" s="179" t="s">
        <v>79</v>
      </c>
      <c r="AY127" s="20" t="s">
        <v>144</v>
      </c>
      <c r="BE127" s="180">
        <f>IF(N127="základní",J127,0)</f>
        <v>0</v>
      </c>
      <c r="BF127" s="180">
        <f>IF(N127="snížená",J127,0)</f>
        <v>0</v>
      </c>
      <c r="BG127" s="180">
        <f>IF(N127="zákl. přenesená",J127,0)</f>
        <v>0</v>
      </c>
      <c r="BH127" s="180">
        <f>IF(N127="sníž. přenesená",J127,0)</f>
        <v>0</v>
      </c>
      <c r="BI127" s="180">
        <f>IF(N127="nulová",J127,0)</f>
        <v>0</v>
      </c>
      <c r="BJ127" s="20" t="s">
        <v>77</v>
      </c>
      <c r="BK127" s="180">
        <f>ROUND(I127*H127,2)</f>
        <v>0</v>
      </c>
      <c r="BL127" s="20" t="s">
        <v>165</v>
      </c>
      <c r="BM127" s="179" t="s">
        <v>685</v>
      </c>
    </row>
    <row r="128" spans="1:65" s="2" customFormat="1" ht="19.5">
      <c r="A128" s="37"/>
      <c r="B128" s="38"/>
      <c r="C128" s="39"/>
      <c r="D128" s="181" t="s">
        <v>152</v>
      </c>
      <c r="E128" s="39"/>
      <c r="F128" s="182" t="s">
        <v>237</v>
      </c>
      <c r="G128" s="39"/>
      <c r="H128" s="39"/>
      <c r="I128" s="183"/>
      <c r="J128" s="39"/>
      <c r="K128" s="39"/>
      <c r="L128" s="42"/>
      <c r="M128" s="184"/>
      <c r="N128" s="185"/>
      <c r="O128" s="67"/>
      <c r="P128" s="67"/>
      <c r="Q128" s="67"/>
      <c r="R128" s="67"/>
      <c r="S128" s="67"/>
      <c r="T128" s="68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T128" s="20" t="s">
        <v>152</v>
      </c>
      <c r="AU128" s="20" t="s">
        <v>79</v>
      </c>
    </row>
    <row r="129" spans="1:65" s="2" customFormat="1" ht="11.25">
      <c r="A129" s="37"/>
      <c r="B129" s="38"/>
      <c r="C129" s="39"/>
      <c r="D129" s="186" t="s">
        <v>153</v>
      </c>
      <c r="E129" s="39"/>
      <c r="F129" s="187" t="s">
        <v>239</v>
      </c>
      <c r="G129" s="39"/>
      <c r="H129" s="39"/>
      <c r="I129" s="183"/>
      <c r="J129" s="39"/>
      <c r="K129" s="39"/>
      <c r="L129" s="42"/>
      <c r="M129" s="184"/>
      <c r="N129" s="185"/>
      <c r="O129" s="67"/>
      <c r="P129" s="67"/>
      <c r="Q129" s="67"/>
      <c r="R129" s="67"/>
      <c r="S129" s="67"/>
      <c r="T129" s="68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T129" s="20" t="s">
        <v>153</v>
      </c>
      <c r="AU129" s="20" t="s">
        <v>79</v>
      </c>
    </row>
    <row r="130" spans="1:65" s="13" customFormat="1" ht="11.25">
      <c r="B130" s="200"/>
      <c r="C130" s="201"/>
      <c r="D130" s="181" t="s">
        <v>226</v>
      </c>
      <c r="E130" s="202" t="s">
        <v>19</v>
      </c>
      <c r="F130" s="203" t="s">
        <v>361</v>
      </c>
      <c r="G130" s="201"/>
      <c r="H130" s="202" t="s">
        <v>19</v>
      </c>
      <c r="I130" s="204"/>
      <c r="J130" s="201"/>
      <c r="K130" s="201"/>
      <c r="L130" s="205"/>
      <c r="M130" s="206"/>
      <c r="N130" s="207"/>
      <c r="O130" s="207"/>
      <c r="P130" s="207"/>
      <c r="Q130" s="207"/>
      <c r="R130" s="207"/>
      <c r="S130" s="207"/>
      <c r="T130" s="208"/>
      <c r="AT130" s="209" t="s">
        <v>226</v>
      </c>
      <c r="AU130" s="209" t="s">
        <v>79</v>
      </c>
      <c r="AV130" s="13" t="s">
        <v>77</v>
      </c>
      <c r="AW130" s="13" t="s">
        <v>31</v>
      </c>
      <c r="AX130" s="13" t="s">
        <v>69</v>
      </c>
      <c r="AY130" s="209" t="s">
        <v>144</v>
      </c>
    </row>
    <row r="131" spans="1:65" s="14" customFormat="1" ht="11.25">
      <c r="B131" s="210"/>
      <c r="C131" s="211"/>
      <c r="D131" s="181" t="s">
        <v>226</v>
      </c>
      <c r="E131" s="212" t="s">
        <v>19</v>
      </c>
      <c r="F131" s="213" t="s">
        <v>681</v>
      </c>
      <c r="G131" s="211"/>
      <c r="H131" s="214">
        <v>185.34100000000001</v>
      </c>
      <c r="I131" s="215"/>
      <c r="J131" s="211"/>
      <c r="K131" s="211"/>
      <c r="L131" s="216"/>
      <c r="M131" s="217"/>
      <c r="N131" s="218"/>
      <c r="O131" s="218"/>
      <c r="P131" s="218"/>
      <c r="Q131" s="218"/>
      <c r="R131" s="218"/>
      <c r="S131" s="218"/>
      <c r="T131" s="219"/>
      <c r="AT131" s="220" t="s">
        <v>226</v>
      </c>
      <c r="AU131" s="220" t="s">
        <v>79</v>
      </c>
      <c r="AV131" s="14" t="s">
        <v>79</v>
      </c>
      <c r="AW131" s="14" t="s">
        <v>31</v>
      </c>
      <c r="AX131" s="14" t="s">
        <v>77</v>
      </c>
      <c r="AY131" s="220" t="s">
        <v>144</v>
      </c>
    </row>
    <row r="132" spans="1:65" s="2" customFormat="1" ht="44.25" customHeight="1">
      <c r="A132" s="37"/>
      <c r="B132" s="38"/>
      <c r="C132" s="168" t="s">
        <v>189</v>
      </c>
      <c r="D132" s="168" t="s">
        <v>145</v>
      </c>
      <c r="E132" s="169" t="s">
        <v>367</v>
      </c>
      <c r="F132" s="170" t="s">
        <v>368</v>
      </c>
      <c r="G132" s="171" t="s">
        <v>223</v>
      </c>
      <c r="H132" s="172">
        <v>2.16</v>
      </c>
      <c r="I132" s="173"/>
      <c r="J132" s="174">
        <f>ROUND(I132*H132,2)</f>
        <v>0</v>
      </c>
      <c r="K132" s="170" t="s">
        <v>157</v>
      </c>
      <c r="L132" s="42"/>
      <c r="M132" s="175" t="s">
        <v>19</v>
      </c>
      <c r="N132" s="176" t="s">
        <v>40</v>
      </c>
      <c r="O132" s="67"/>
      <c r="P132" s="177">
        <f>O132*H132</f>
        <v>0</v>
      </c>
      <c r="Q132" s="177">
        <v>0</v>
      </c>
      <c r="R132" s="177">
        <f>Q132*H132</f>
        <v>0</v>
      </c>
      <c r="S132" s="177">
        <v>0</v>
      </c>
      <c r="T132" s="178">
        <f>S132*H132</f>
        <v>0</v>
      </c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R132" s="179" t="s">
        <v>165</v>
      </c>
      <c r="AT132" s="179" t="s">
        <v>145</v>
      </c>
      <c r="AU132" s="179" t="s">
        <v>79</v>
      </c>
      <c r="AY132" s="20" t="s">
        <v>144</v>
      </c>
      <c r="BE132" s="180">
        <f>IF(N132="základní",J132,0)</f>
        <v>0</v>
      </c>
      <c r="BF132" s="180">
        <f>IF(N132="snížená",J132,0)</f>
        <v>0</v>
      </c>
      <c r="BG132" s="180">
        <f>IF(N132="zákl. přenesená",J132,0)</f>
        <v>0</v>
      </c>
      <c r="BH132" s="180">
        <f>IF(N132="sníž. přenesená",J132,0)</f>
        <v>0</v>
      </c>
      <c r="BI132" s="180">
        <f>IF(N132="nulová",J132,0)</f>
        <v>0</v>
      </c>
      <c r="BJ132" s="20" t="s">
        <v>77</v>
      </c>
      <c r="BK132" s="180">
        <f>ROUND(I132*H132,2)</f>
        <v>0</v>
      </c>
      <c r="BL132" s="20" t="s">
        <v>165</v>
      </c>
      <c r="BM132" s="179" t="s">
        <v>686</v>
      </c>
    </row>
    <row r="133" spans="1:65" s="2" customFormat="1" ht="29.25">
      <c r="A133" s="37"/>
      <c r="B133" s="38"/>
      <c r="C133" s="39"/>
      <c r="D133" s="181" t="s">
        <v>152</v>
      </c>
      <c r="E133" s="39"/>
      <c r="F133" s="182" t="s">
        <v>368</v>
      </c>
      <c r="G133" s="39"/>
      <c r="H133" s="39"/>
      <c r="I133" s="183"/>
      <c r="J133" s="39"/>
      <c r="K133" s="39"/>
      <c r="L133" s="42"/>
      <c r="M133" s="184"/>
      <c r="N133" s="185"/>
      <c r="O133" s="67"/>
      <c r="P133" s="67"/>
      <c r="Q133" s="67"/>
      <c r="R133" s="67"/>
      <c r="S133" s="67"/>
      <c r="T133" s="68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T133" s="20" t="s">
        <v>152</v>
      </c>
      <c r="AU133" s="20" t="s">
        <v>79</v>
      </c>
    </row>
    <row r="134" spans="1:65" s="2" customFormat="1" ht="11.25">
      <c r="A134" s="37"/>
      <c r="B134" s="38"/>
      <c r="C134" s="39"/>
      <c r="D134" s="186" t="s">
        <v>153</v>
      </c>
      <c r="E134" s="39"/>
      <c r="F134" s="187" t="s">
        <v>370</v>
      </c>
      <c r="G134" s="39"/>
      <c r="H134" s="39"/>
      <c r="I134" s="183"/>
      <c r="J134" s="39"/>
      <c r="K134" s="39"/>
      <c r="L134" s="42"/>
      <c r="M134" s="184"/>
      <c r="N134" s="185"/>
      <c r="O134" s="67"/>
      <c r="P134" s="67"/>
      <c r="Q134" s="67"/>
      <c r="R134" s="67"/>
      <c r="S134" s="67"/>
      <c r="T134" s="68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T134" s="20" t="s">
        <v>153</v>
      </c>
      <c r="AU134" s="20" t="s">
        <v>79</v>
      </c>
    </row>
    <row r="135" spans="1:65" s="13" customFormat="1" ht="11.25">
      <c r="B135" s="200"/>
      <c r="C135" s="201"/>
      <c r="D135" s="181" t="s">
        <v>226</v>
      </c>
      <c r="E135" s="202" t="s">
        <v>19</v>
      </c>
      <c r="F135" s="203" t="s">
        <v>347</v>
      </c>
      <c r="G135" s="201"/>
      <c r="H135" s="202" t="s">
        <v>19</v>
      </c>
      <c r="I135" s="204"/>
      <c r="J135" s="201"/>
      <c r="K135" s="201"/>
      <c r="L135" s="205"/>
      <c r="M135" s="206"/>
      <c r="N135" s="207"/>
      <c r="O135" s="207"/>
      <c r="P135" s="207"/>
      <c r="Q135" s="207"/>
      <c r="R135" s="207"/>
      <c r="S135" s="207"/>
      <c r="T135" s="208"/>
      <c r="AT135" s="209" t="s">
        <v>226</v>
      </c>
      <c r="AU135" s="209" t="s">
        <v>79</v>
      </c>
      <c r="AV135" s="13" t="s">
        <v>77</v>
      </c>
      <c r="AW135" s="13" t="s">
        <v>31</v>
      </c>
      <c r="AX135" s="13" t="s">
        <v>69</v>
      </c>
      <c r="AY135" s="209" t="s">
        <v>144</v>
      </c>
    </row>
    <row r="136" spans="1:65" s="14" customFormat="1" ht="11.25">
      <c r="B136" s="210"/>
      <c r="C136" s="211"/>
      <c r="D136" s="181" t="s">
        <v>226</v>
      </c>
      <c r="E136" s="212" t="s">
        <v>19</v>
      </c>
      <c r="F136" s="213" t="s">
        <v>687</v>
      </c>
      <c r="G136" s="211"/>
      <c r="H136" s="214">
        <v>2.16</v>
      </c>
      <c r="I136" s="215"/>
      <c r="J136" s="211"/>
      <c r="K136" s="211"/>
      <c r="L136" s="216"/>
      <c r="M136" s="217"/>
      <c r="N136" s="218"/>
      <c r="O136" s="218"/>
      <c r="P136" s="218"/>
      <c r="Q136" s="218"/>
      <c r="R136" s="218"/>
      <c r="S136" s="218"/>
      <c r="T136" s="219"/>
      <c r="AT136" s="220" t="s">
        <v>226</v>
      </c>
      <c r="AU136" s="220" t="s">
        <v>79</v>
      </c>
      <c r="AV136" s="14" t="s">
        <v>79</v>
      </c>
      <c r="AW136" s="14" t="s">
        <v>31</v>
      </c>
      <c r="AX136" s="14" t="s">
        <v>77</v>
      </c>
      <c r="AY136" s="220" t="s">
        <v>144</v>
      </c>
    </row>
    <row r="137" spans="1:65" s="2" customFormat="1" ht="55.5" customHeight="1">
      <c r="A137" s="37"/>
      <c r="B137" s="38"/>
      <c r="C137" s="168" t="s">
        <v>194</v>
      </c>
      <c r="D137" s="168" t="s">
        <v>145</v>
      </c>
      <c r="E137" s="169" t="s">
        <v>375</v>
      </c>
      <c r="F137" s="170" t="s">
        <v>376</v>
      </c>
      <c r="G137" s="171" t="s">
        <v>223</v>
      </c>
      <c r="H137" s="172">
        <v>292.41000000000003</v>
      </c>
      <c r="I137" s="173"/>
      <c r="J137" s="174">
        <f>ROUND(I137*H137,2)</f>
        <v>0</v>
      </c>
      <c r="K137" s="170" t="s">
        <v>157</v>
      </c>
      <c r="L137" s="42"/>
      <c r="M137" s="175" t="s">
        <v>19</v>
      </c>
      <c r="N137" s="176" t="s">
        <v>40</v>
      </c>
      <c r="O137" s="67"/>
      <c r="P137" s="177">
        <f>O137*H137</f>
        <v>0</v>
      </c>
      <c r="Q137" s="177">
        <v>0</v>
      </c>
      <c r="R137" s="177">
        <f>Q137*H137</f>
        <v>0</v>
      </c>
      <c r="S137" s="177">
        <v>0</v>
      </c>
      <c r="T137" s="178">
        <f>S137*H137</f>
        <v>0</v>
      </c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R137" s="179" t="s">
        <v>165</v>
      </c>
      <c r="AT137" s="179" t="s">
        <v>145</v>
      </c>
      <c r="AU137" s="179" t="s">
        <v>79</v>
      </c>
      <c r="AY137" s="20" t="s">
        <v>144</v>
      </c>
      <c r="BE137" s="180">
        <f>IF(N137="základní",J137,0)</f>
        <v>0</v>
      </c>
      <c r="BF137" s="180">
        <f>IF(N137="snížená",J137,0)</f>
        <v>0</v>
      </c>
      <c r="BG137" s="180">
        <f>IF(N137="zákl. přenesená",J137,0)</f>
        <v>0</v>
      </c>
      <c r="BH137" s="180">
        <f>IF(N137="sníž. přenesená",J137,0)</f>
        <v>0</v>
      </c>
      <c r="BI137" s="180">
        <f>IF(N137="nulová",J137,0)</f>
        <v>0</v>
      </c>
      <c r="BJ137" s="20" t="s">
        <v>77</v>
      </c>
      <c r="BK137" s="180">
        <f>ROUND(I137*H137,2)</f>
        <v>0</v>
      </c>
      <c r="BL137" s="20" t="s">
        <v>165</v>
      </c>
      <c r="BM137" s="179" t="s">
        <v>688</v>
      </c>
    </row>
    <row r="138" spans="1:65" s="2" customFormat="1" ht="29.25">
      <c r="A138" s="37"/>
      <c r="B138" s="38"/>
      <c r="C138" s="39"/>
      <c r="D138" s="181" t="s">
        <v>152</v>
      </c>
      <c r="E138" s="39"/>
      <c r="F138" s="182" t="s">
        <v>376</v>
      </c>
      <c r="G138" s="39"/>
      <c r="H138" s="39"/>
      <c r="I138" s="183"/>
      <c r="J138" s="39"/>
      <c r="K138" s="39"/>
      <c r="L138" s="42"/>
      <c r="M138" s="184"/>
      <c r="N138" s="185"/>
      <c r="O138" s="67"/>
      <c r="P138" s="67"/>
      <c r="Q138" s="67"/>
      <c r="R138" s="67"/>
      <c r="S138" s="67"/>
      <c r="T138" s="68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T138" s="20" t="s">
        <v>152</v>
      </c>
      <c r="AU138" s="20" t="s">
        <v>79</v>
      </c>
    </row>
    <row r="139" spans="1:65" s="2" customFormat="1" ht="11.25">
      <c r="A139" s="37"/>
      <c r="B139" s="38"/>
      <c r="C139" s="39"/>
      <c r="D139" s="186" t="s">
        <v>153</v>
      </c>
      <c r="E139" s="39"/>
      <c r="F139" s="187" t="s">
        <v>378</v>
      </c>
      <c r="G139" s="39"/>
      <c r="H139" s="39"/>
      <c r="I139" s="183"/>
      <c r="J139" s="39"/>
      <c r="K139" s="39"/>
      <c r="L139" s="42"/>
      <c r="M139" s="184"/>
      <c r="N139" s="185"/>
      <c r="O139" s="67"/>
      <c r="P139" s="67"/>
      <c r="Q139" s="67"/>
      <c r="R139" s="67"/>
      <c r="S139" s="67"/>
      <c r="T139" s="68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T139" s="20" t="s">
        <v>153</v>
      </c>
      <c r="AU139" s="20" t="s">
        <v>79</v>
      </c>
    </row>
    <row r="140" spans="1:65" s="13" customFormat="1" ht="11.25">
      <c r="B140" s="200"/>
      <c r="C140" s="201"/>
      <c r="D140" s="181" t="s">
        <v>226</v>
      </c>
      <c r="E140" s="202" t="s">
        <v>19</v>
      </c>
      <c r="F140" s="203" t="s">
        <v>379</v>
      </c>
      <c r="G140" s="201"/>
      <c r="H140" s="202" t="s">
        <v>19</v>
      </c>
      <c r="I140" s="204"/>
      <c r="J140" s="201"/>
      <c r="K140" s="201"/>
      <c r="L140" s="205"/>
      <c r="M140" s="206"/>
      <c r="N140" s="207"/>
      <c r="O140" s="207"/>
      <c r="P140" s="207"/>
      <c r="Q140" s="207"/>
      <c r="R140" s="207"/>
      <c r="S140" s="207"/>
      <c r="T140" s="208"/>
      <c r="AT140" s="209" t="s">
        <v>226</v>
      </c>
      <c r="AU140" s="209" t="s">
        <v>79</v>
      </c>
      <c r="AV140" s="13" t="s">
        <v>77</v>
      </c>
      <c r="AW140" s="13" t="s">
        <v>31</v>
      </c>
      <c r="AX140" s="13" t="s">
        <v>69</v>
      </c>
      <c r="AY140" s="209" t="s">
        <v>144</v>
      </c>
    </row>
    <row r="141" spans="1:65" s="14" customFormat="1" ht="11.25">
      <c r="B141" s="210"/>
      <c r="C141" s="211"/>
      <c r="D141" s="181" t="s">
        <v>226</v>
      </c>
      <c r="E141" s="212" t="s">
        <v>19</v>
      </c>
      <c r="F141" s="213" t="s">
        <v>689</v>
      </c>
      <c r="G141" s="211"/>
      <c r="H141" s="214">
        <v>292.41000000000003</v>
      </c>
      <c r="I141" s="215"/>
      <c r="J141" s="211"/>
      <c r="K141" s="211"/>
      <c r="L141" s="216"/>
      <c r="M141" s="217"/>
      <c r="N141" s="218"/>
      <c r="O141" s="218"/>
      <c r="P141" s="218"/>
      <c r="Q141" s="218"/>
      <c r="R141" s="218"/>
      <c r="S141" s="218"/>
      <c r="T141" s="219"/>
      <c r="AT141" s="220" t="s">
        <v>226</v>
      </c>
      <c r="AU141" s="220" t="s">
        <v>79</v>
      </c>
      <c r="AV141" s="14" t="s">
        <v>79</v>
      </c>
      <c r="AW141" s="14" t="s">
        <v>31</v>
      </c>
      <c r="AX141" s="14" t="s">
        <v>77</v>
      </c>
      <c r="AY141" s="220" t="s">
        <v>144</v>
      </c>
    </row>
    <row r="142" spans="1:65" s="2" customFormat="1" ht="21.75" customHeight="1">
      <c r="A142" s="37"/>
      <c r="B142" s="38"/>
      <c r="C142" s="246" t="s">
        <v>199</v>
      </c>
      <c r="D142" s="246" t="s">
        <v>381</v>
      </c>
      <c r="E142" s="247" t="s">
        <v>382</v>
      </c>
      <c r="F142" s="248" t="s">
        <v>383</v>
      </c>
      <c r="G142" s="249" t="s">
        <v>296</v>
      </c>
      <c r="H142" s="250">
        <v>14.621</v>
      </c>
      <c r="I142" s="251"/>
      <c r="J142" s="252">
        <f>ROUND(I142*H142,2)</f>
        <v>0</v>
      </c>
      <c r="K142" s="248" t="s">
        <v>157</v>
      </c>
      <c r="L142" s="253"/>
      <c r="M142" s="254" t="s">
        <v>19</v>
      </c>
      <c r="N142" s="255" t="s">
        <v>40</v>
      </c>
      <c r="O142" s="67"/>
      <c r="P142" s="177">
        <f>O142*H142</f>
        <v>0</v>
      </c>
      <c r="Q142" s="177">
        <v>1</v>
      </c>
      <c r="R142" s="177">
        <f>Q142*H142</f>
        <v>14.621</v>
      </c>
      <c r="S142" s="177">
        <v>0</v>
      </c>
      <c r="T142" s="178">
        <f>S142*H142</f>
        <v>0</v>
      </c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R142" s="179" t="s">
        <v>184</v>
      </c>
      <c r="AT142" s="179" t="s">
        <v>381</v>
      </c>
      <c r="AU142" s="179" t="s">
        <v>79</v>
      </c>
      <c r="AY142" s="20" t="s">
        <v>144</v>
      </c>
      <c r="BE142" s="180">
        <f>IF(N142="základní",J142,0)</f>
        <v>0</v>
      </c>
      <c r="BF142" s="180">
        <f>IF(N142="snížená",J142,0)</f>
        <v>0</v>
      </c>
      <c r="BG142" s="180">
        <f>IF(N142="zákl. přenesená",J142,0)</f>
        <v>0</v>
      </c>
      <c r="BH142" s="180">
        <f>IF(N142="sníž. přenesená",J142,0)</f>
        <v>0</v>
      </c>
      <c r="BI142" s="180">
        <f>IF(N142="nulová",J142,0)</f>
        <v>0</v>
      </c>
      <c r="BJ142" s="20" t="s">
        <v>77</v>
      </c>
      <c r="BK142" s="180">
        <f>ROUND(I142*H142,2)</f>
        <v>0</v>
      </c>
      <c r="BL142" s="20" t="s">
        <v>165</v>
      </c>
      <c r="BM142" s="179" t="s">
        <v>690</v>
      </c>
    </row>
    <row r="143" spans="1:65" s="2" customFormat="1" ht="11.25">
      <c r="A143" s="37"/>
      <c r="B143" s="38"/>
      <c r="C143" s="39"/>
      <c r="D143" s="181" t="s">
        <v>152</v>
      </c>
      <c r="E143" s="39"/>
      <c r="F143" s="182" t="s">
        <v>383</v>
      </c>
      <c r="G143" s="39"/>
      <c r="H143" s="39"/>
      <c r="I143" s="183"/>
      <c r="J143" s="39"/>
      <c r="K143" s="39"/>
      <c r="L143" s="42"/>
      <c r="M143" s="184"/>
      <c r="N143" s="185"/>
      <c r="O143" s="67"/>
      <c r="P143" s="67"/>
      <c r="Q143" s="67"/>
      <c r="R143" s="67"/>
      <c r="S143" s="67"/>
      <c r="T143" s="68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T143" s="20" t="s">
        <v>152</v>
      </c>
      <c r="AU143" s="20" t="s">
        <v>79</v>
      </c>
    </row>
    <row r="144" spans="1:65" s="14" customFormat="1" ht="11.25">
      <c r="B144" s="210"/>
      <c r="C144" s="211"/>
      <c r="D144" s="181" t="s">
        <v>226</v>
      </c>
      <c r="E144" s="212" t="s">
        <v>19</v>
      </c>
      <c r="F144" s="213" t="s">
        <v>691</v>
      </c>
      <c r="G144" s="211"/>
      <c r="H144" s="214">
        <v>14.621</v>
      </c>
      <c r="I144" s="215"/>
      <c r="J144" s="211"/>
      <c r="K144" s="211"/>
      <c r="L144" s="216"/>
      <c r="M144" s="217"/>
      <c r="N144" s="218"/>
      <c r="O144" s="218"/>
      <c r="P144" s="218"/>
      <c r="Q144" s="218"/>
      <c r="R144" s="218"/>
      <c r="S144" s="218"/>
      <c r="T144" s="219"/>
      <c r="AT144" s="220" t="s">
        <v>226</v>
      </c>
      <c r="AU144" s="220" t="s">
        <v>79</v>
      </c>
      <c r="AV144" s="14" t="s">
        <v>79</v>
      </c>
      <c r="AW144" s="14" t="s">
        <v>31</v>
      </c>
      <c r="AX144" s="14" t="s">
        <v>77</v>
      </c>
      <c r="AY144" s="220" t="s">
        <v>144</v>
      </c>
    </row>
    <row r="145" spans="1:65" s="11" customFormat="1" ht="22.9" customHeight="1">
      <c r="B145" s="154"/>
      <c r="C145" s="155"/>
      <c r="D145" s="156" t="s">
        <v>68</v>
      </c>
      <c r="E145" s="198" t="s">
        <v>79</v>
      </c>
      <c r="F145" s="198" t="s">
        <v>386</v>
      </c>
      <c r="G145" s="155"/>
      <c r="H145" s="155"/>
      <c r="I145" s="158"/>
      <c r="J145" s="199">
        <f>BK145</f>
        <v>0</v>
      </c>
      <c r="K145" s="155"/>
      <c r="L145" s="160"/>
      <c r="M145" s="161"/>
      <c r="N145" s="162"/>
      <c r="O145" s="162"/>
      <c r="P145" s="163">
        <f>SUM(P146:P175)</f>
        <v>0</v>
      </c>
      <c r="Q145" s="162"/>
      <c r="R145" s="163">
        <f>SUM(R146:R175)</f>
        <v>50.153359200000004</v>
      </c>
      <c r="S145" s="162"/>
      <c r="T145" s="164">
        <f>SUM(T146:T175)</f>
        <v>0</v>
      </c>
      <c r="AR145" s="165" t="s">
        <v>77</v>
      </c>
      <c r="AT145" s="166" t="s">
        <v>68</v>
      </c>
      <c r="AU145" s="166" t="s">
        <v>77</v>
      </c>
      <c r="AY145" s="165" t="s">
        <v>144</v>
      </c>
      <c r="BK145" s="167">
        <f>SUM(BK146:BK175)</f>
        <v>0</v>
      </c>
    </row>
    <row r="146" spans="1:65" s="2" customFormat="1" ht="37.9" customHeight="1">
      <c r="A146" s="37"/>
      <c r="B146" s="38"/>
      <c r="C146" s="168" t="s">
        <v>204</v>
      </c>
      <c r="D146" s="168" t="s">
        <v>145</v>
      </c>
      <c r="E146" s="169" t="s">
        <v>387</v>
      </c>
      <c r="F146" s="170" t="s">
        <v>388</v>
      </c>
      <c r="G146" s="171" t="s">
        <v>254</v>
      </c>
      <c r="H146" s="172">
        <v>377.2</v>
      </c>
      <c r="I146" s="173"/>
      <c r="J146" s="174">
        <f>ROUND(I146*H146,2)</f>
        <v>0</v>
      </c>
      <c r="K146" s="170" t="s">
        <v>157</v>
      </c>
      <c r="L146" s="42"/>
      <c r="M146" s="175" t="s">
        <v>19</v>
      </c>
      <c r="N146" s="176" t="s">
        <v>40</v>
      </c>
      <c r="O146" s="67"/>
      <c r="P146" s="177">
        <f>O146*H146</f>
        <v>0</v>
      </c>
      <c r="Q146" s="177">
        <v>1.7000000000000001E-4</v>
      </c>
      <c r="R146" s="177">
        <f>Q146*H146</f>
        <v>6.4124E-2</v>
      </c>
      <c r="S146" s="177">
        <v>0</v>
      </c>
      <c r="T146" s="178">
        <f>S146*H146</f>
        <v>0</v>
      </c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R146" s="179" t="s">
        <v>165</v>
      </c>
      <c r="AT146" s="179" t="s">
        <v>145</v>
      </c>
      <c r="AU146" s="179" t="s">
        <v>79</v>
      </c>
      <c r="AY146" s="20" t="s">
        <v>144</v>
      </c>
      <c r="BE146" s="180">
        <f>IF(N146="základní",J146,0)</f>
        <v>0</v>
      </c>
      <c r="BF146" s="180">
        <f>IF(N146="snížená",J146,0)</f>
        <v>0</v>
      </c>
      <c r="BG146" s="180">
        <f>IF(N146="zákl. přenesená",J146,0)</f>
        <v>0</v>
      </c>
      <c r="BH146" s="180">
        <f>IF(N146="sníž. přenesená",J146,0)</f>
        <v>0</v>
      </c>
      <c r="BI146" s="180">
        <f>IF(N146="nulová",J146,0)</f>
        <v>0</v>
      </c>
      <c r="BJ146" s="20" t="s">
        <v>77</v>
      </c>
      <c r="BK146" s="180">
        <f>ROUND(I146*H146,2)</f>
        <v>0</v>
      </c>
      <c r="BL146" s="20" t="s">
        <v>165</v>
      </c>
      <c r="BM146" s="179" t="s">
        <v>692</v>
      </c>
    </row>
    <row r="147" spans="1:65" s="2" customFormat="1" ht="19.5">
      <c r="A147" s="37"/>
      <c r="B147" s="38"/>
      <c r="C147" s="39"/>
      <c r="D147" s="181" t="s">
        <v>152</v>
      </c>
      <c r="E147" s="39"/>
      <c r="F147" s="182" t="s">
        <v>388</v>
      </c>
      <c r="G147" s="39"/>
      <c r="H147" s="39"/>
      <c r="I147" s="183"/>
      <c r="J147" s="39"/>
      <c r="K147" s="39"/>
      <c r="L147" s="42"/>
      <c r="M147" s="184"/>
      <c r="N147" s="185"/>
      <c r="O147" s="67"/>
      <c r="P147" s="67"/>
      <c r="Q147" s="67"/>
      <c r="R147" s="67"/>
      <c r="S147" s="67"/>
      <c r="T147" s="68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T147" s="20" t="s">
        <v>152</v>
      </c>
      <c r="AU147" s="20" t="s">
        <v>79</v>
      </c>
    </row>
    <row r="148" spans="1:65" s="2" customFormat="1" ht="11.25">
      <c r="A148" s="37"/>
      <c r="B148" s="38"/>
      <c r="C148" s="39"/>
      <c r="D148" s="186" t="s">
        <v>153</v>
      </c>
      <c r="E148" s="39"/>
      <c r="F148" s="187" t="s">
        <v>390</v>
      </c>
      <c r="G148" s="39"/>
      <c r="H148" s="39"/>
      <c r="I148" s="183"/>
      <c r="J148" s="39"/>
      <c r="K148" s="39"/>
      <c r="L148" s="42"/>
      <c r="M148" s="184"/>
      <c r="N148" s="185"/>
      <c r="O148" s="67"/>
      <c r="P148" s="67"/>
      <c r="Q148" s="67"/>
      <c r="R148" s="67"/>
      <c r="S148" s="67"/>
      <c r="T148" s="68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T148" s="20" t="s">
        <v>153</v>
      </c>
      <c r="AU148" s="20" t="s">
        <v>79</v>
      </c>
    </row>
    <row r="149" spans="1:65" s="13" customFormat="1" ht="11.25">
      <c r="B149" s="200"/>
      <c r="C149" s="201"/>
      <c r="D149" s="181" t="s">
        <v>226</v>
      </c>
      <c r="E149" s="202" t="s">
        <v>19</v>
      </c>
      <c r="F149" s="203" t="s">
        <v>353</v>
      </c>
      <c r="G149" s="201"/>
      <c r="H149" s="202" t="s">
        <v>19</v>
      </c>
      <c r="I149" s="204"/>
      <c r="J149" s="201"/>
      <c r="K149" s="201"/>
      <c r="L149" s="205"/>
      <c r="M149" s="206"/>
      <c r="N149" s="207"/>
      <c r="O149" s="207"/>
      <c r="P149" s="207"/>
      <c r="Q149" s="207"/>
      <c r="R149" s="207"/>
      <c r="S149" s="207"/>
      <c r="T149" s="208"/>
      <c r="AT149" s="209" t="s">
        <v>226</v>
      </c>
      <c r="AU149" s="209" t="s">
        <v>79</v>
      </c>
      <c r="AV149" s="13" t="s">
        <v>77</v>
      </c>
      <c r="AW149" s="13" t="s">
        <v>31</v>
      </c>
      <c r="AX149" s="13" t="s">
        <v>69</v>
      </c>
      <c r="AY149" s="209" t="s">
        <v>144</v>
      </c>
    </row>
    <row r="150" spans="1:65" s="14" customFormat="1" ht="11.25">
      <c r="B150" s="210"/>
      <c r="C150" s="211"/>
      <c r="D150" s="181" t="s">
        <v>226</v>
      </c>
      <c r="E150" s="212" t="s">
        <v>19</v>
      </c>
      <c r="F150" s="213" t="s">
        <v>693</v>
      </c>
      <c r="G150" s="211"/>
      <c r="H150" s="214">
        <v>377.2</v>
      </c>
      <c r="I150" s="215"/>
      <c r="J150" s="211"/>
      <c r="K150" s="211"/>
      <c r="L150" s="216"/>
      <c r="M150" s="217"/>
      <c r="N150" s="218"/>
      <c r="O150" s="218"/>
      <c r="P150" s="218"/>
      <c r="Q150" s="218"/>
      <c r="R150" s="218"/>
      <c r="S150" s="218"/>
      <c r="T150" s="219"/>
      <c r="AT150" s="220" t="s">
        <v>226</v>
      </c>
      <c r="AU150" s="220" t="s">
        <v>79</v>
      </c>
      <c r="AV150" s="14" t="s">
        <v>79</v>
      </c>
      <c r="AW150" s="14" t="s">
        <v>31</v>
      </c>
      <c r="AX150" s="14" t="s">
        <v>77</v>
      </c>
      <c r="AY150" s="220" t="s">
        <v>144</v>
      </c>
    </row>
    <row r="151" spans="1:65" s="2" customFormat="1" ht="66.75" customHeight="1">
      <c r="A151" s="37"/>
      <c r="B151" s="38"/>
      <c r="C151" s="168" t="s">
        <v>209</v>
      </c>
      <c r="D151" s="168" t="s">
        <v>145</v>
      </c>
      <c r="E151" s="169" t="s">
        <v>392</v>
      </c>
      <c r="F151" s="170" t="s">
        <v>393</v>
      </c>
      <c r="G151" s="171" t="s">
        <v>243</v>
      </c>
      <c r="H151" s="172">
        <v>205</v>
      </c>
      <c r="I151" s="173"/>
      <c r="J151" s="174">
        <f>ROUND(I151*H151,2)</f>
        <v>0</v>
      </c>
      <c r="K151" s="170" t="s">
        <v>157</v>
      </c>
      <c r="L151" s="42"/>
      <c r="M151" s="175" t="s">
        <v>19</v>
      </c>
      <c r="N151" s="176" t="s">
        <v>40</v>
      </c>
      <c r="O151" s="67"/>
      <c r="P151" s="177">
        <f>O151*H151</f>
        <v>0</v>
      </c>
      <c r="Q151" s="177">
        <v>0.20449000000000001</v>
      </c>
      <c r="R151" s="177">
        <f>Q151*H151</f>
        <v>41.920450000000002</v>
      </c>
      <c r="S151" s="177">
        <v>0</v>
      </c>
      <c r="T151" s="178">
        <f>S151*H151</f>
        <v>0</v>
      </c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R151" s="179" t="s">
        <v>165</v>
      </c>
      <c r="AT151" s="179" t="s">
        <v>145</v>
      </c>
      <c r="AU151" s="179" t="s">
        <v>79</v>
      </c>
      <c r="AY151" s="20" t="s">
        <v>144</v>
      </c>
      <c r="BE151" s="180">
        <f>IF(N151="základní",J151,0)</f>
        <v>0</v>
      </c>
      <c r="BF151" s="180">
        <f>IF(N151="snížená",J151,0)</f>
        <v>0</v>
      </c>
      <c r="BG151" s="180">
        <f>IF(N151="zákl. přenesená",J151,0)</f>
        <v>0</v>
      </c>
      <c r="BH151" s="180">
        <f>IF(N151="sníž. přenesená",J151,0)</f>
        <v>0</v>
      </c>
      <c r="BI151" s="180">
        <f>IF(N151="nulová",J151,0)</f>
        <v>0</v>
      </c>
      <c r="BJ151" s="20" t="s">
        <v>77</v>
      </c>
      <c r="BK151" s="180">
        <f>ROUND(I151*H151,2)</f>
        <v>0</v>
      </c>
      <c r="BL151" s="20" t="s">
        <v>165</v>
      </c>
      <c r="BM151" s="179" t="s">
        <v>694</v>
      </c>
    </row>
    <row r="152" spans="1:65" s="2" customFormat="1" ht="39">
      <c r="A152" s="37"/>
      <c r="B152" s="38"/>
      <c r="C152" s="39"/>
      <c r="D152" s="181" t="s">
        <v>152</v>
      </c>
      <c r="E152" s="39"/>
      <c r="F152" s="182" t="s">
        <v>393</v>
      </c>
      <c r="G152" s="39"/>
      <c r="H152" s="39"/>
      <c r="I152" s="183"/>
      <c r="J152" s="39"/>
      <c r="K152" s="39"/>
      <c r="L152" s="42"/>
      <c r="M152" s="184"/>
      <c r="N152" s="185"/>
      <c r="O152" s="67"/>
      <c r="P152" s="67"/>
      <c r="Q152" s="67"/>
      <c r="R152" s="67"/>
      <c r="S152" s="67"/>
      <c r="T152" s="68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T152" s="20" t="s">
        <v>152</v>
      </c>
      <c r="AU152" s="20" t="s">
        <v>79</v>
      </c>
    </row>
    <row r="153" spans="1:65" s="2" customFormat="1" ht="11.25">
      <c r="A153" s="37"/>
      <c r="B153" s="38"/>
      <c r="C153" s="39"/>
      <c r="D153" s="186" t="s">
        <v>153</v>
      </c>
      <c r="E153" s="39"/>
      <c r="F153" s="187" t="s">
        <v>395</v>
      </c>
      <c r="G153" s="39"/>
      <c r="H153" s="39"/>
      <c r="I153" s="183"/>
      <c r="J153" s="39"/>
      <c r="K153" s="39"/>
      <c r="L153" s="42"/>
      <c r="M153" s="184"/>
      <c r="N153" s="185"/>
      <c r="O153" s="67"/>
      <c r="P153" s="67"/>
      <c r="Q153" s="67"/>
      <c r="R153" s="67"/>
      <c r="S153" s="67"/>
      <c r="T153" s="68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T153" s="20" t="s">
        <v>153</v>
      </c>
      <c r="AU153" s="20" t="s">
        <v>79</v>
      </c>
    </row>
    <row r="154" spans="1:65" s="13" customFormat="1" ht="11.25">
      <c r="B154" s="200"/>
      <c r="C154" s="201"/>
      <c r="D154" s="181" t="s">
        <v>226</v>
      </c>
      <c r="E154" s="202" t="s">
        <v>19</v>
      </c>
      <c r="F154" s="203" t="s">
        <v>353</v>
      </c>
      <c r="G154" s="201"/>
      <c r="H154" s="202" t="s">
        <v>19</v>
      </c>
      <c r="I154" s="204"/>
      <c r="J154" s="201"/>
      <c r="K154" s="201"/>
      <c r="L154" s="205"/>
      <c r="M154" s="206"/>
      <c r="N154" s="207"/>
      <c r="O154" s="207"/>
      <c r="P154" s="207"/>
      <c r="Q154" s="207"/>
      <c r="R154" s="207"/>
      <c r="S154" s="207"/>
      <c r="T154" s="208"/>
      <c r="AT154" s="209" t="s">
        <v>226</v>
      </c>
      <c r="AU154" s="209" t="s">
        <v>79</v>
      </c>
      <c r="AV154" s="13" t="s">
        <v>77</v>
      </c>
      <c r="AW154" s="13" t="s">
        <v>31</v>
      </c>
      <c r="AX154" s="13" t="s">
        <v>69</v>
      </c>
      <c r="AY154" s="209" t="s">
        <v>144</v>
      </c>
    </row>
    <row r="155" spans="1:65" s="14" customFormat="1" ht="11.25">
      <c r="B155" s="210"/>
      <c r="C155" s="211"/>
      <c r="D155" s="181" t="s">
        <v>226</v>
      </c>
      <c r="E155" s="212" t="s">
        <v>19</v>
      </c>
      <c r="F155" s="213" t="s">
        <v>695</v>
      </c>
      <c r="G155" s="211"/>
      <c r="H155" s="214">
        <v>205</v>
      </c>
      <c r="I155" s="215"/>
      <c r="J155" s="211"/>
      <c r="K155" s="211"/>
      <c r="L155" s="216"/>
      <c r="M155" s="217"/>
      <c r="N155" s="218"/>
      <c r="O155" s="218"/>
      <c r="P155" s="218"/>
      <c r="Q155" s="218"/>
      <c r="R155" s="218"/>
      <c r="S155" s="218"/>
      <c r="T155" s="219"/>
      <c r="AT155" s="220" t="s">
        <v>226</v>
      </c>
      <c r="AU155" s="220" t="s">
        <v>79</v>
      </c>
      <c r="AV155" s="14" t="s">
        <v>79</v>
      </c>
      <c r="AW155" s="14" t="s">
        <v>31</v>
      </c>
      <c r="AX155" s="14" t="s">
        <v>77</v>
      </c>
      <c r="AY155" s="220" t="s">
        <v>144</v>
      </c>
    </row>
    <row r="156" spans="1:65" s="2" customFormat="1" ht="44.25" customHeight="1">
      <c r="A156" s="37"/>
      <c r="B156" s="38"/>
      <c r="C156" s="168" t="s">
        <v>313</v>
      </c>
      <c r="D156" s="168" t="s">
        <v>145</v>
      </c>
      <c r="E156" s="169" t="s">
        <v>397</v>
      </c>
      <c r="F156" s="170" t="s">
        <v>398</v>
      </c>
      <c r="G156" s="171" t="s">
        <v>223</v>
      </c>
      <c r="H156" s="172">
        <v>32.799999999999997</v>
      </c>
      <c r="I156" s="173"/>
      <c r="J156" s="174">
        <f>ROUND(I156*H156,2)</f>
        <v>0</v>
      </c>
      <c r="K156" s="170" t="s">
        <v>157</v>
      </c>
      <c r="L156" s="42"/>
      <c r="M156" s="175" t="s">
        <v>19</v>
      </c>
      <c r="N156" s="176" t="s">
        <v>40</v>
      </c>
      <c r="O156" s="67"/>
      <c r="P156" s="177">
        <f>O156*H156</f>
        <v>0</v>
      </c>
      <c r="Q156" s="177">
        <v>0</v>
      </c>
      <c r="R156" s="177">
        <f>Q156*H156</f>
        <v>0</v>
      </c>
      <c r="S156" s="177">
        <v>0</v>
      </c>
      <c r="T156" s="178">
        <f>S156*H156</f>
        <v>0</v>
      </c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R156" s="179" t="s">
        <v>165</v>
      </c>
      <c r="AT156" s="179" t="s">
        <v>145</v>
      </c>
      <c r="AU156" s="179" t="s">
        <v>79</v>
      </c>
      <c r="AY156" s="20" t="s">
        <v>144</v>
      </c>
      <c r="BE156" s="180">
        <f>IF(N156="základní",J156,0)</f>
        <v>0</v>
      </c>
      <c r="BF156" s="180">
        <f>IF(N156="snížená",J156,0)</f>
        <v>0</v>
      </c>
      <c r="BG156" s="180">
        <f>IF(N156="zákl. přenesená",J156,0)</f>
        <v>0</v>
      </c>
      <c r="BH156" s="180">
        <f>IF(N156="sníž. přenesená",J156,0)</f>
        <v>0</v>
      </c>
      <c r="BI156" s="180">
        <f>IF(N156="nulová",J156,0)</f>
        <v>0</v>
      </c>
      <c r="BJ156" s="20" t="s">
        <v>77</v>
      </c>
      <c r="BK156" s="180">
        <f>ROUND(I156*H156,2)</f>
        <v>0</v>
      </c>
      <c r="BL156" s="20" t="s">
        <v>165</v>
      </c>
      <c r="BM156" s="179" t="s">
        <v>696</v>
      </c>
    </row>
    <row r="157" spans="1:65" s="2" customFormat="1" ht="29.25">
      <c r="A157" s="37"/>
      <c r="B157" s="38"/>
      <c r="C157" s="39"/>
      <c r="D157" s="181" t="s">
        <v>152</v>
      </c>
      <c r="E157" s="39"/>
      <c r="F157" s="182" t="s">
        <v>398</v>
      </c>
      <c r="G157" s="39"/>
      <c r="H157" s="39"/>
      <c r="I157" s="183"/>
      <c r="J157" s="39"/>
      <c r="K157" s="39"/>
      <c r="L157" s="42"/>
      <c r="M157" s="184"/>
      <c r="N157" s="185"/>
      <c r="O157" s="67"/>
      <c r="P157" s="67"/>
      <c r="Q157" s="67"/>
      <c r="R157" s="67"/>
      <c r="S157" s="67"/>
      <c r="T157" s="68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T157" s="20" t="s">
        <v>152</v>
      </c>
      <c r="AU157" s="20" t="s">
        <v>79</v>
      </c>
    </row>
    <row r="158" spans="1:65" s="2" customFormat="1" ht="11.25">
      <c r="A158" s="37"/>
      <c r="B158" s="38"/>
      <c r="C158" s="39"/>
      <c r="D158" s="186" t="s">
        <v>153</v>
      </c>
      <c r="E158" s="39"/>
      <c r="F158" s="187" t="s">
        <v>400</v>
      </c>
      <c r="G158" s="39"/>
      <c r="H158" s="39"/>
      <c r="I158" s="183"/>
      <c r="J158" s="39"/>
      <c r="K158" s="39"/>
      <c r="L158" s="42"/>
      <c r="M158" s="184"/>
      <c r="N158" s="185"/>
      <c r="O158" s="67"/>
      <c r="P158" s="67"/>
      <c r="Q158" s="67"/>
      <c r="R158" s="67"/>
      <c r="S158" s="67"/>
      <c r="T158" s="68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T158" s="20" t="s">
        <v>153</v>
      </c>
      <c r="AU158" s="20" t="s">
        <v>79</v>
      </c>
    </row>
    <row r="159" spans="1:65" s="13" customFormat="1" ht="11.25">
      <c r="B159" s="200"/>
      <c r="C159" s="201"/>
      <c r="D159" s="181" t="s">
        <v>226</v>
      </c>
      <c r="E159" s="202" t="s">
        <v>19</v>
      </c>
      <c r="F159" s="203" t="s">
        <v>353</v>
      </c>
      <c r="G159" s="201"/>
      <c r="H159" s="202" t="s">
        <v>19</v>
      </c>
      <c r="I159" s="204"/>
      <c r="J159" s="201"/>
      <c r="K159" s="201"/>
      <c r="L159" s="205"/>
      <c r="M159" s="206"/>
      <c r="N159" s="207"/>
      <c r="O159" s="207"/>
      <c r="P159" s="207"/>
      <c r="Q159" s="207"/>
      <c r="R159" s="207"/>
      <c r="S159" s="207"/>
      <c r="T159" s="208"/>
      <c r="AT159" s="209" t="s">
        <v>226</v>
      </c>
      <c r="AU159" s="209" t="s">
        <v>79</v>
      </c>
      <c r="AV159" s="13" t="s">
        <v>77</v>
      </c>
      <c r="AW159" s="13" t="s">
        <v>31</v>
      </c>
      <c r="AX159" s="13" t="s">
        <v>69</v>
      </c>
      <c r="AY159" s="209" t="s">
        <v>144</v>
      </c>
    </row>
    <row r="160" spans="1:65" s="14" customFormat="1" ht="11.25">
      <c r="B160" s="210"/>
      <c r="C160" s="211"/>
      <c r="D160" s="181" t="s">
        <v>226</v>
      </c>
      <c r="E160" s="212" t="s">
        <v>19</v>
      </c>
      <c r="F160" s="213" t="s">
        <v>697</v>
      </c>
      <c r="G160" s="211"/>
      <c r="H160" s="214">
        <v>32.799999999999997</v>
      </c>
      <c r="I160" s="215"/>
      <c r="J160" s="211"/>
      <c r="K160" s="211"/>
      <c r="L160" s="216"/>
      <c r="M160" s="217"/>
      <c r="N160" s="218"/>
      <c r="O160" s="218"/>
      <c r="P160" s="218"/>
      <c r="Q160" s="218"/>
      <c r="R160" s="218"/>
      <c r="S160" s="218"/>
      <c r="T160" s="219"/>
      <c r="AT160" s="220" t="s">
        <v>226</v>
      </c>
      <c r="AU160" s="220" t="s">
        <v>79</v>
      </c>
      <c r="AV160" s="14" t="s">
        <v>79</v>
      </c>
      <c r="AW160" s="14" t="s">
        <v>31</v>
      </c>
      <c r="AX160" s="14" t="s">
        <v>77</v>
      </c>
      <c r="AY160" s="220" t="s">
        <v>144</v>
      </c>
    </row>
    <row r="161" spans="1:65" s="2" customFormat="1" ht="24.2" customHeight="1">
      <c r="A161" s="37"/>
      <c r="B161" s="38"/>
      <c r="C161" s="168" t="s">
        <v>8</v>
      </c>
      <c r="D161" s="168" t="s">
        <v>145</v>
      </c>
      <c r="E161" s="169" t="s">
        <v>402</v>
      </c>
      <c r="F161" s="170" t="s">
        <v>403</v>
      </c>
      <c r="G161" s="171" t="s">
        <v>223</v>
      </c>
      <c r="H161" s="172">
        <v>3.24</v>
      </c>
      <c r="I161" s="173"/>
      <c r="J161" s="174">
        <f>ROUND(I161*H161,2)</f>
        <v>0</v>
      </c>
      <c r="K161" s="170" t="s">
        <v>157</v>
      </c>
      <c r="L161" s="42"/>
      <c r="M161" s="175" t="s">
        <v>19</v>
      </c>
      <c r="N161" s="176" t="s">
        <v>40</v>
      </c>
      <c r="O161" s="67"/>
      <c r="P161" s="177">
        <f>O161*H161</f>
        <v>0</v>
      </c>
      <c r="Q161" s="177">
        <v>2.5018699999999998</v>
      </c>
      <c r="R161" s="177">
        <f>Q161*H161</f>
        <v>8.1060587999999996</v>
      </c>
      <c r="S161" s="177">
        <v>0</v>
      </c>
      <c r="T161" s="178">
        <f>S161*H161</f>
        <v>0</v>
      </c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R161" s="179" t="s">
        <v>165</v>
      </c>
      <c r="AT161" s="179" t="s">
        <v>145</v>
      </c>
      <c r="AU161" s="179" t="s">
        <v>79</v>
      </c>
      <c r="AY161" s="20" t="s">
        <v>144</v>
      </c>
      <c r="BE161" s="180">
        <f>IF(N161="základní",J161,0)</f>
        <v>0</v>
      </c>
      <c r="BF161" s="180">
        <f>IF(N161="snížená",J161,0)</f>
        <v>0</v>
      </c>
      <c r="BG161" s="180">
        <f>IF(N161="zákl. přenesená",J161,0)</f>
        <v>0</v>
      </c>
      <c r="BH161" s="180">
        <f>IF(N161="sníž. přenesená",J161,0)</f>
        <v>0</v>
      </c>
      <c r="BI161" s="180">
        <f>IF(N161="nulová",J161,0)</f>
        <v>0</v>
      </c>
      <c r="BJ161" s="20" t="s">
        <v>77</v>
      </c>
      <c r="BK161" s="180">
        <f>ROUND(I161*H161,2)</f>
        <v>0</v>
      </c>
      <c r="BL161" s="20" t="s">
        <v>165</v>
      </c>
      <c r="BM161" s="179" t="s">
        <v>698</v>
      </c>
    </row>
    <row r="162" spans="1:65" s="2" customFormat="1" ht="19.5">
      <c r="A162" s="37"/>
      <c r="B162" s="38"/>
      <c r="C162" s="39"/>
      <c r="D162" s="181" t="s">
        <v>152</v>
      </c>
      <c r="E162" s="39"/>
      <c r="F162" s="182" t="s">
        <v>403</v>
      </c>
      <c r="G162" s="39"/>
      <c r="H162" s="39"/>
      <c r="I162" s="183"/>
      <c r="J162" s="39"/>
      <c r="K162" s="39"/>
      <c r="L162" s="42"/>
      <c r="M162" s="184"/>
      <c r="N162" s="185"/>
      <c r="O162" s="67"/>
      <c r="P162" s="67"/>
      <c r="Q162" s="67"/>
      <c r="R162" s="67"/>
      <c r="S162" s="67"/>
      <c r="T162" s="68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T162" s="20" t="s">
        <v>152</v>
      </c>
      <c r="AU162" s="20" t="s">
        <v>79</v>
      </c>
    </row>
    <row r="163" spans="1:65" s="2" customFormat="1" ht="11.25">
      <c r="A163" s="37"/>
      <c r="B163" s="38"/>
      <c r="C163" s="39"/>
      <c r="D163" s="186" t="s">
        <v>153</v>
      </c>
      <c r="E163" s="39"/>
      <c r="F163" s="187" t="s">
        <v>405</v>
      </c>
      <c r="G163" s="39"/>
      <c r="H163" s="39"/>
      <c r="I163" s="183"/>
      <c r="J163" s="39"/>
      <c r="K163" s="39"/>
      <c r="L163" s="42"/>
      <c r="M163" s="184"/>
      <c r="N163" s="185"/>
      <c r="O163" s="67"/>
      <c r="P163" s="67"/>
      <c r="Q163" s="67"/>
      <c r="R163" s="67"/>
      <c r="S163" s="67"/>
      <c r="T163" s="68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T163" s="20" t="s">
        <v>153</v>
      </c>
      <c r="AU163" s="20" t="s">
        <v>79</v>
      </c>
    </row>
    <row r="164" spans="1:65" s="13" customFormat="1" ht="11.25">
      <c r="B164" s="200"/>
      <c r="C164" s="201"/>
      <c r="D164" s="181" t="s">
        <v>226</v>
      </c>
      <c r="E164" s="202" t="s">
        <v>19</v>
      </c>
      <c r="F164" s="203" t="s">
        <v>347</v>
      </c>
      <c r="G164" s="201"/>
      <c r="H164" s="202" t="s">
        <v>19</v>
      </c>
      <c r="I164" s="204"/>
      <c r="J164" s="201"/>
      <c r="K164" s="201"/>
      <c r="L164" s="205"/>
      <c r="M164" s="206"/>
      <c r="N164" s="207"/>
      <c r="O164" s="207"/>
      <c r="P164" s="207"/>
      <c r="Q164" s="207"/>
      <c r="R164" s="207"/>
      <c r="S164" s="207"/>
      <c r="T164" s="208"/>
      <c r="AT164" s="209" t="s">
        <v>226</v>
      </c>
      <c r="AU164" s="209" t="s">
        <v>79</v>
      </c>
      <c r="AV164" s="13" t="s">
        <v>77</v>
      </c>
      <c r="AW164" s="13" t="s">
        <v>31</v>
      </c>
      <c r="AX164" s="13" t="s">
        <v>69</v>
      </c>
      <c r="AY164" s="209" t="s">
        <v>144</v>
      </c>
    </row>
    <row r="165" spans="1:65" s="14" customFormat="1" ht="11.25">
      <c r="B165" s="210"/>
      <c r="C165" s="211"/>
      <c r="D165" s="181" t="s">
        <v>226</v>
      </c>
      <c r="E165" s="212" t="s">
        <v>19</v>
      </c>
      <c r="F165" s="213" t="s">
        <v>699</v>
      </c>
      <c r="G165" s="211"/>
      <c r="H165" s="214">
        <v>3.24</v>
      </c>
      <c r="I165" s="215"/>
      <c r="J165" s="211"/>
      <c r="K165" s="211"/>
      <c r="L165" s="216"/>
      <c r="M165" s="217"/>
      <c r="N165" s="218"/>
      <c r="O165" s="218"/>
      <c r="P165" s="218"/>
      <c r="Q165" s="218"/>
      <c r="R165" s="218"/>
      <c r="S165" s="218"/>
      <c r="T165" s="219"/>
      <c r="AT165" s="220" t="s">
        <v>226</v>
      </c>
      <c r="AU165" s="220" t="s">
        <v>79</v>
      </c>
      <c r="AV165" s="14" t="s">
        <v>79</v>
      </c>
      <c r="AW165" s="14" t="s">
        <v>31</v>
      </c>
      <c r="AX165" s="14" t="s">
        <v>77</v>
      </c>
      <c r="AY165" s="220" t="s">
        <v>144</v>
      </c>
    </row>
    <row r="166" spans="1:65" s="2" customFormat="1" ht="16.5" customHeight="1">
      <c r="A166" s="37"/>
      <c r="B166" s="38"/>
      <c r="C166" s="168" t="s">
        <v>408</v>
      </c>
      <c r="D166" s="168" t="s">
        <v>145</v>
      </c>
      <c r="E166" s="169" t="s">
        <v>409</v>
      </c>
      <c r="F166" s="170" t="s">
        <v>410</v>
      </c>
      <c r="G166" s="171" t="s">
        <v>254</v>
      </c>
      <c r="H166" s="172">
        <v>23.76</v>
      </c>
      <c r="I166" s="173"/>
      <c r="J166" s="174">
        <f>ROUND(I166*H166,2)</f>
        <v>0</v>
      </c>
      <c r="K166" s="170" t="s">
        <v>157</v>
      </c>
      <c r="L166" s="42"/>
      <c r="M166" s="175" t="s">
        <v>19</v>
      </c>
      <c r="N166" s="176" t="s">
        <v>40</v>
      </c>
      <c r="O166" s="67"/>
      <c r="P166" s="177">
        <f>O166*H166</f>
        <v>0</v>
      </c>
      <c r="Q166" s="177">
        <v>2.64E-3</v>
      </c>
      <c r="R166" s="177">
        <f>Q166*H166</f>
        <v>6.2726400000000002E-2</v>
      </c>
      <c r="S166" s="177">
        <v>0</v>
      </c>
      <c r="T166" s="178">
        <f>S166*H166</f>
        <v>0</v>
      </c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R166" s="179" t="s">
        <v>165</v>
      </c>
      <c r="AT166" s="179" t="s">
        <v>145</v>
      </c>
      <c r="AU166" s="179" t="s">
        <v>79</v>
      </c>
      <c r="AY166" s="20" t="s">
        <v>144</v>
      </c>
      <c r="BE166" s="180">
        <f>IF(N166="základní",J166,0)</f>
        <v>0</v>
      </c>
      <c r="BF166" s="180">
        <f>IF(N166="snížená",J166,0)</f>
        <v>0</v>
      </c>
      <c r="BG166" s="180">
        <f>IF(N166="zákl. přenesená",J166,0)</f>
        <v>0</v>
      </c>
      <c r="BH166" s="180">
        <f>IF(N166="sníž. přenesená",J166,0)</f>
        <v>0</v>
      </c>
      <c r="BI166" s="180">
        <f>IF(N166="nulová",J166,0)</f>
        <v>0</v>
      </c>
      <c r="BJ166" s="20" t="s">
        <v>77</v>
      </c>
      <c r="BK166" s="180">
        <f>ROUND(I166*H166,2)</f>
        <v>0</v>
      </c>
      <c r="BL166" s="20" t="s">
        <v>165</v>
      </c>
      <c r="BM166" s="179" t="s">
        <v>700</v>
      </c>
    </row>
    <row r="167" spans="1:65" s="2" customFormat="1" ht="11.25">
      <c r="A167" s="37"/>
      <c r="B167" s="38"/>
      <c r="C167" s="39"/>
      <c r="D167" s="181" t="s">
        <v>152</v>
      </c>
      <c r="E167" s="39"/>
      <c r="F167" s="182" t="s">
        <v>410</v>
      </c>
      <c r="G167" s="39"/>
      <c r="H167" s="39"/>
      <c r="I167" s="183"/>
      <c r="J167" s="39"/>
      <c r="K167" s="39"/>
      <c r="L167" s="42"/>
      <c r="M167" s="184"/>
      <c r="N167" s="185"/>
      <c r="O167" s="67"/>
      <c r="P167" s="67"/>
      <c r="Q167" s="67"/>
      <c r="R167" s="67"/>
      <c r="S167" s="67"/>
      <c r="T167" s="68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T167" s="20" t="s">
        <v>152</v>
      </c>
      <c r="AU167" s="20" t="s">
        <v>79</v>
      </c>
    </row>
    <row r="168" spans="1:65" s="2" customFormat="1" ht="11.25">
      <c r="A168" s="37"/>
      <c r="B168" s="38"/>
      <c r="C168" s="39"/>
      <c r="D168" s="186" t="s">
        <v>153</v>
      </c>
      <c r="E168" s="39"/>
      <c r="F168" s="187" t="s">
        <v>412</v>
      </c>
      <c r="G168" s="39"/>
      <c r="H168" s="39"/>
      <c r="I168" s="183"/>
      <c r="J168" s="39"/>
      <c r="K168" s="39"/>
      <c r="L168" s="42"/>
      <c r="M168" s="184"/>
      <c r="N168" s="185"/>
      <c r="O168" s="67"/>
      <c r="P168" s="67"/>
      <c r="Q168" s="67"/>
      <c r="R168" s="67"/>
      <c r="S168" s="67"/>
      <c r="T168" s="68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T168" s="20" t="s">
        <v>153</v>
      </c>
      <c r="AU168" s="20" t="s">
        <v>79</v>
      </c>
    </row>
    <row r="169" spans="1:65" s="13" customFormat="1" ht="11.25">
      <c r="B169" s="200"/>
      <c r="C169" s="201"/>
      <c r="D169" s="181" t="s">
        <v>226</v>
      </c>
      <c r="E169" s="202" t="s">
        <v>19</v>
      </c>
      <c r="F169" s="203" t="s">
        <v>347</v>
      </c>
      <c r="G169" s="201"/>
      <c r="H169" s="202" t="s">
        <v>19</v>
      </c>
      <c r="I169" s="204"/>
      <c r="J169" s="201"/>
      <c r="K169" s="201"/>
      <c r="L169" s="205"/>
      <c r="M169" s="206"/>
      <c r="N169" s="207"/>
      <c r="O169" s="207"/>
      <c r="P169" s="207"/>
      <c r="Q169" s="207"/>
      <c r="R169" s="207"/>
      <c r="S169" s="207"/>
      <c r="T169" s="208"/>
      <c r="AT169" s="209" t="s">
        <v>226</v>
      </c>
      <c r="AU169" s="209" t="s">
        <v>79</v>
      </c>
      <c r="AV169" s="13" t="s">
        <v>77</v>
      </c>
      <c r="AW169" s="13" t="s">
        <v>31</v>
      </c>
      <c r="AX169" s="13" t="s">
        <v>69</v>
      </c>
      <c r="AY169" s="209" t="s">
        <v>144</v>
      </c>
    </row>
    <row r="170" spans="1:65" s="14" customFormat="1" ht="11.25">
      <c r="B170" s="210"/>
      <c r="C170" s="211"/>
      <c r="D170" s="181" t="s">
        <v>226</v>
      </c>
      <c r="E170" s="212" t="s">
        <v>19</v>
      </c>
      <c r="F170" s="213" t="s">
        <v>701</v>
      </c>
      <c r="G170" s="211"/>
      <c r="H170" s="214">
        <v>23.76</v>
      </c>
      <c r="I170" s="215"/>
      <c r="J170" s="211"/>
      <c r="K170" s="211"/>
      <c r="L170" s="216"/>
      <c r="M170" s="217"/>
      <c r="N170" s="218"/>
      <c r="O170" s="218"/>
      <c r="P170" s="218"/>
      <c r="Q170" s="218"/>
      <c r="R170" s="218"/>
      <c r="S170" s="218"/>
      <c r="T170" s="219"/>
      <c r="AT170" s="220" t="s">
        <v>226</v>
      </c>
      <c r="AU170" s="220" t="s">
        <v>79</v>
      </c>
      <c r="AV170" s="14" t="s">
        <v>79</v>
      </c>
      <c r="AW170" s="14" t="s">
        <v>31</v>
      </c>
      <c r="AX170" s="14" t="s">
        <v>77</v>
      </c>
      <c r="AY170" s="220" t="s">
        <v>144</v>
      </c>
    </row>
    <row r="171" spans="1:65" s="2" customFormat="1" ht="16.5" customHeight="1">
      <c r="A171" s="37"/>
      <c r="B171" s="38"/>
      <c r="C171" s="168" t="s">
        <v>415</v>
      </c>
      <c r="D171" s="168" t="s">
        <v>145</v>
      </c>
      <c r="E171" s="169" t="s">
        <v>416</v>
      </c>
      <c r="F171" s="170" t="s">
        <v>417</v>
      </c>
      <c r="G171" s="171" t="s">
        <v>254</v>
      </c>
      <c r="H171" s="172">
        <v>23.76</v>
      </c>
      <c r="I171" s="173"/>
      <c r="J171" s="174">
        <f>ROUND(I171*H171,2)</f>
        <v>0</v>
      </c>
      <c r="K171" s="170" t="s">
        <v>157</v>
      </c>
      <c r="L171" s="42"/>
      <c r="M171" s="175" t="s">
        <v>19</v>
      </c>
      <c r="N171" s="176" t="s">
        <v>40</v>
      </c>
      <c r="O171" s="67"/>
      <c r="P171" s="177">
        <f>O171*H171</f>
        <v>0</v>
      </c>
      <c r="Q171" s="177">
        <v>0</v>
      </c>
      <c r="R171" s="177">
        <f>Q171*H171</f>
        <v>0</v>
      </c>
      <c r="S171" s="177">
        <v>0</v>
      </c>
      <c r="T171" s="178">
        <f>S171*H171</f>
        <v>0</v>
      </c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R171" s="179" t="s">
        <v>165</v>
      </c>
      <c r="AT171" s="179" t="s">
        <v>145</v>
      </c>
      <c r="AU171" s="179" t="s">
        <v>79</v>
      </c>
      <c r="AY171" s="20" t="s">
        <v>144</v>
      </c>
      <c r="BE171" s="180">
        <f>IF(N171="základní",J171,0)</f>
        <v>0</v>
      </c>
      <c r="BF171" s="180">
        <f>IF(N171="snížená",J171,0)</f>
        <v>0</v>
      </c>
      <c r="BG171" s="180">
        <f>IF(N171="zákl. přenesená",J171,0)</f>
        <v>0</v>
      </c>
      <c r="BH171" s="180">
        <f>IF(N171="sníž. přenesená",J171,0)</f>
        <v>0</v>
      </c>
      <c r="BI171" s="180">
        <f>IF(N171="nulová",J171,0)</f>
        <v>0</v>
      </c>
      <c r="BJ171" s="20" t="s">
        <v>77</v>
      </c>
      <c r="BK171" s="180">
        <f>ROUND(I171*H171,2)</f>
        <v>0</v>
      </c>
      <c r="BL171" s="20" t="s">
        <v>165</v>
      </c>
      <c r="BM171" s="179" t="s">
        <v>702</v>
      </c>
    </row>
    <row r="172" spans="1:65" s="2" customFormat="1" ht="11.25">
      <c r="A172" s="37"/>
      <c r="B172" s="38"/>
      <c r="C172" s="39"/>
      <c r="D172" s="181" t="s">
        <v>152</v>
      </c>
      <c r="E172" s="39"/>
      <c r="F172" s="182" t="s">
        <v>417</v>
      </c>
      <c r="G172" s="39"/>
      <c r="H172" s="39"/>
      <c r="I172" s="183"/>
      <c r="J172" s="39"/>
      <c r="K172" s="39"/>
      <c r="L172" s="42"/>
      <c r="M172" s="184"/>
      <c r="N172" s="185"/>
      <c r="O172" s="67"/>
      <c r="P172" s="67"/>
      <c r="Q172" s="67"/>
      <c r="R172" s="67"/>
      <c r="S172" s="67"/>
      <c r="T172" s="68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T172" s="20" t="s">
        <v>152</v>
      </c>
      <c r="AU172" s="20" t="s">
        <v>79</v>
      </c>
    </row>
    <row r="173" spans="1:65" s="2" customFormat="1" ht="11.25">
      <c r="A173" s="37"/>
      <c r="B173" s="38"/>
      <c r="C173" s="39"/>
      <c r="D173" s="186" t="s">
        <v>153</v>
      </c>
      <c r="E173" s="39"/>
      <c r="F173" s="187" t="s">
        <v>419</v>
      </c>
      <c r="G173" s="39"/>
      <c r="H173" s="39"/>
      <c r="I173" s="183"/>
      <c r="J173" s="39"/>
      <c r="K173" s="39"/>
      <c r="L173" s="42"/>
      <c r="M173" s="184"/>
      <c r="N173" s="185"/>
      <c r="O173" s="67"/>
      <c r="P173" s="67"/>
      <c r="Q173" s="67"/>
      <c r="R173" s="67"/>
      <c r="S173" s="67"/>
      <c r="T173" s="68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T173" s="20" t="s">
        <v>153</v>
      </c>
      <c r="AU173" s="20" t="s">
        <v>79</v>
      </c>
    </row>
    <row r="174" spans="1:65" s="13" customFormat="1" ht="11.25">
      <c r="B174" s="200"/>
      <c r="C174" s="201"/>
      <c r="D174" s="181" t="s">
        <v>226</v>
      </c>
      <c r="E174" s="202" t="s">
        <v>19</v>
      </c>
      <c r="F174" s="203" t="s">
        <v>347</v>
      </c>
      <c r="G174" s="201"/>
      <c r="H174" s="202" t="s">
        <v>19</v>
      </c>
      <c r="I174" s="204"/>
      <c r="J174" s="201"/>
      <c r="K174" s="201"/>
      <c r="L174" s="205"/>
      <c r="M174" s="206"/>
      <c r="N174" s="207"/>
      <c r="O174" s="207"/>
      <c r="P174" s="207"/>
      <c r="Q174" s="207"/>
      <c r="R174" s="207"/>
      <c r="S174" s="207"/>
      <c r="T174" s="208"/>
      <c r="AT174" s="209" t="s">
        <v>226</v>
      </c>
      <c r="AU174" s="209" t="s">
        <v>79</v>
      </c>
      <c r="AV174" s="13" t="s">
        <v>77</v>
      </c>
      <c r="AW174" s="13" t="s">
        <v>31</v>
      </c>
      <c r="AX174" s="13" t="s">
        <v>69</v>
      </c>
      <c r="AY174" s="209" t="s">
        <v>144</v>
      </c>
    </row>
    <row r="175" spans="1:65" s="14" customFormat="1" ht="11.25">
      <c r="B175" s="210"/>
      <c r="C175" s="211"/>
      <c r="D175" s="181" t="s">
        <v>226</v>
      </c>
      <c r="E175" s="212" t="s">
        <v>19</v>
      </c>
      <c r="F175" s="213" t="s">
        <v>701</v>
      </c>
      <c r="G175" s="211"/>
      <c r="H175" s="214">
        <v>23.76</v>
      </c>
      <c r="I175" s="215"/>
      <c r="J175" s="211"/>
      <c r="K175" s="211"/>
      <c r="L175" s="216"/>
      <c r="M175" s="217"/>
      <c r="N175" s="218"/>
      <c r="O175" s="218"/>
      <c r="P175" s="218"/>
      <c r="Q175" s="218"/>
      <c r="R175" s="218"/>
      <c r="S175" s="218"/>
      <c r="T175" s="219"/>
      <c r="AT175" s="220" t="s">
        <v>226</v>
      </c>
      <c r="AU175" s="220" t="s">
        <v>79</v>
      </c>
      <c r="AV175" s="14" t="s">
        <v>79</v>
      </c>
      <c r="AW175" s="14" t="s">
        <v>31</v>
      </c>
      <c r="AX175" s="14" t="s">
        <v>77</v>
      </c>
      <c r="AY175" s="220" t="s">
        <v>144</v>
      </c>
    </row>
    <row r="176" spans="1:65" s="11" customFormat="1" ht="22.9" customHeight="1">
      <c r="B176" s="154"/>
      <c r="C176" s="155"/>
      <c r="D176" s="156" t="s">
        <v>68</v>
      </c>
      <c r="E176" s="198" t="s">
        <v>160</v>
      </c>
      <c r="F176" s="198" t="s">
        <v>420</v>
      </c>
      <c r="G176" s="155"/>
      <c r="H176" s="155"/>
      <c r="I176" s="158"/>
      <c r="J176" s="199">
        <f>BK176</f>
        <v>0</v>
      </c>
      <c r="K176" s="155"/>
      <c r="L176" s="160"/>
      <c r="M176" s="161"/>
      <c r="N176" s="162"/>
      <c r="O176" s="162"/>
      <c r="P176" s="163">
        <v>0</v>
      </c>
      <c r="Q176" s="162"/>
      <c r="R176" s="163">
        <v>0</v>
      </c>
      <c r="S176" s="162"/>
      <c r="T176" s="164">
        <v>0</v>
      </c>
      <c r="AR176" s="165" t="s">
        <v>77</v>
      </c>
      <c r="AT176" s="166" t="s">
        <v>68</v>
      </c>
      <c r="AU176" s="166" t="s">
        <v>77</v>
      </c>
      <c r="AY176" s="165" t="s">
        <v>144</v>
      </c>
      <c r="BK176" s="167">
        <v>0</v>
      </c>
    </row>
    <row r="177" spans="1:65" s="11" customFormat="1" ht="22.9" customHeight="1">
      <c r="B177" s="154"/>
      <c r="C177" s="155"/>
      <c r="D177" s="156" t="s">
        <v>68</v>
      </c>
      <c r="E177" s="198" t="s">
        <v>143</v>
      </c>
      <c r="F177" s="198" t="s">
        <v>421</v>
      </c>
      <c r="G177" s="155"/>
      <c r="H177" s="155"/>
      <c r="I177" s="158"/>
      <c r="J177" s="199">
        <f>BK177</f>
        <v>0</v>
      </c>
      <c r="K177" s="155"/>
      <c r="L177" s="160"/>
      <c r="M177" s="161"/>
      <c r="N177" s="162"/>
      <c r="O177" s="162"/>
      <c r="P177" s="163">
        <f>SUM(P178:P234)</f>
        <v>0</v>
      </c>
      <c r="Q177" s="162"/>
      <c r="R177" s="163">
        <f>SUM(R178:R234)</f>
        <v>367.11235850000003</v>
      </c>
      <c r="S177" s="162"/>
      <c r="T177" s="164">
        <f>SUM(T178:T234)</f>
        <v>0</v>
      </c>
      <c r="AR177" s="165" t="s">
        <v>77</v>
      </c>
      <c r="AT177" s="166" t="s">
        <v>68</v>
      </c>
      <c r="AU177" s="166" t="s">
        <v>77</v>
      </c>
      <c r="AY177" s="165" t="s">
        <v>144</v>
      </c>
      <c r="BK177" s="167">
        <f>SUM(BK178:BK234)</f>
        <v>0</v>
      </c>
    </row>
    <row r="178" spans="1:65" s="2" customFormat="1" ht="24.2" customHeight="1">
      <c r="A178" s="37"/>
      <c r="B178" s="38"/>
      <c r="C178" s="168" t="s">
        <v>422</v>
      </c>
      <c r="D178" s="168" t="s">
        <v>145</v>
      </c>
      <c r="E178" s="169" t="s">
        <v>703</v>
      </c>
      <c r="F178" s="170" t="s">
        <v>704</v>
      </c>
      <c r="G178" s="171" t="s">
        <v>223</v>
      </c>
      <c r="H178" s="172">
        <v>0.85</v>
      </c>
      <c r="I178" s="173"/>
      <c r="J178" s="174">
        <f>ROUND(I178*H178,2)</f>
        <v>0</v>
      </c>
      <c r="K178" s="170" t="s">
        <v>157</v>
      </c>
      <c r="L178" s="42"/>
      <c r="M178" s="175" t="s">
        <v>19</v>
      </c>
      <c r="N178" s="176" t="s">
        <v>40</v>
      </c>
      <c r="O178" s="67"/>
      <c r="P178" s="177">
        <f>O178*H178</f>
        <v>0</v>
      </c>
      <c r="Q178" s="177">
        <v>2.3010199999999998</v>
      </c>
      <c r="R178" s="177">
        <f>Q178*H178</f>
        <v>1.9558669999999998</v>
      </c>
      <c r="S178" s="177">
        <v>0</v>
      </c>
      <c r="T178" s="178">
        <f>S178*H178</f>
        <v>0</v>
      </c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R178" s="179" t="s">
        <v>165</v>
      </c>
      <c r="AT178" s="179" t="s">
        <v>145</v>
      </c>
      <c r="AU178" s="179" t="s">
        <v>79</v>
      </c>
      <c r="AY178" s="20" t="s">
        <v>144</v>
      </c>
      <c r="BE178" s="180">
        <f>IF(N178="základní",J178,0)</f>
        <v>0</v>
      </c>
      <c r="BF178" s="180">
        <f>IF(N178="snížená",J178,0)</f>
        <v>0</v>
      </c>
      <c r="BG178" s="180">
        <f>IF(N178="zákl. přenesená",J178,0)</f>
        <v>0</v>
      </c>
      <c r="BH178" s="180">
        <f>IF(N178="sníž. přenesená",J178,0)</f>
        <v>0</v>
      </c>
      <c r="BI178" s="180">
        <f>IF(N178="nulová",J178,0)</f>
        <v>0</v>
      </c>
      <c r="BJ178" s="20" t="s">
        <v>77</v>
      </c>
      <c r="BK178" s="180">
        <f>ROUND(I178*H178,2)</f>
        <v>0</v>
      </c>
      <c r="BL178" s="20" t="s">
        <v>165</v>
      </c>
      <c r="BM178" s="179" t="s">
        <v>705</v>
      </c>
    </row>
    <row r="179" spans="1:65" s="2" customFormat="1" ht="19.5">
      <c r="A179" s="37"/>
      <c r="B179" s="38"/>
      <c r="C179" s="39"/>
      <c r="D179" s="181" t="s">
        <v>152</v>
      </c>
      <c r="E179" s="39"/>
      <c r="F179" s="182" t="s">
        <v>704</v>
      </c>
      <c r="G179" s="39"/>
      <c r="H179" s="39"/>
      <c r="I179" s="183"/>
      <c r="J179" s="39"/>
      <c r="K179" s="39"/>
      <c r="L179" s="42"/>
      <c r="M179" s="184"/>
      <c r="N179" s="185"/>
      <c r="O179" s="67"/>
      <c r="P179" s="67"/>
      <c r="Q179" s="67"/>
      <c r="R179" s="67"/>
      <c r="S179" s="67"/>
      <c r="T179" s="68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T179" s="20" t="s">
        <v>152</v>
      </c>
      <c r="AU179" s="20" t="s">
        <v>79</v>
      </c>
    </row>
    <row r="180" spans="1:65" s="2" customFormat="1" ht="11.25">
      <c r="A180" s="37"/>
      <c r="B180" s="38"/>
      <c r="C180" s="39"/>
      <c r="D180" s="186" t="s">
        <v>153</v>
      </c>
      <c r="E180" s="39"/>
      <c r="F180" s="187" t="s">
        <v>706</v>
      </c>
      <c r="G180" s="39"/>
      <c r="H180" s="39"/>
      <c r="I180" s="183"/>
      <c r="J180" s="39"/>
      <c r="K180" s="39"/>
      <c r="L180" s="42"/>
      <c r="M180" s="184"/>
      <c r="N180" s="185"/>
      <c r="O180" s="67"/>
      <c r="P180" s="67"/>
      <c r="Q180" s="67"/>
      <c r="R180" s="67"/>
      <c r="S180" s="67"/>
      <c r="T180" s="68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T180" s="20" t="s">
        <v>153</v>
      </c>
      <c r="AU180" s="20" t="s">
        <v>79</v>
      </c>
    </row>
    <row r="181" spans="1:65" s="13" customFormat="1" ht="11.25">
      <c r="B181" s="200"/>
      <c r="C181" s="201"/>
      <c r="D181" s="181" t="s">
        <v>226</v>
      </c>
      <c r="E181" s="202" t="s">
        <v>19</v>
      </c>
      <c r="F181" s="203" t="s">
        <v>707</v>
      </c>
      <c r="G181" s="201"/>
      <c r="H181" s="202" t="s">
        <v>19</v>
      </c>
      <c r="I181" s="204"/>
      <c r="J181" s="201"/>
      <c r="K181" s="201"/>
      <c r="L181" s="205"/>
      <c r="M181" s="206"/>
      <c r="N181" s="207"/>
      <c r="O181" s="207"/>
      <c r="P181" s="207"/>
      <c r="Q181" s="207"/>
      <c r="R181" s="207"/>
      <c r="S181" s="207"/>
      <c r="T181" s="208"/>
      <c r="AT181" s="209" t="s">
        <v>226</v>
      </c>
      <c r="AU181" s="209" t="s">
        <v>79</v>
      </c>
      <c r="AV181" s="13" t="s">
        <v>77</v>
      </c>
      <c r="AW181" s="13" t="s">
        <v>31</v>
      </c>
      <c r="AX181" s="13" t="s">
        <v>69</v>
      </c>
      <c r="AY181" s="209" t="s">
        <v>144</v>
      </c>
    </row>
    <row r="182" spans="1:65" s="14" customFormat="1" ht="11.25">
      <c r="B182" s="210"/>
      <c r="C182" s="211"/>
      <c r="D182" s="181" t="s">
        <v>226</v>
      </c>
      <c r="E182" s="212" t="s">
        <v>19</v>
      </c>
      <c r="F182" s="213" t="s">
        <v>708</v>
      </c>
      <c r="G182" s="211"/>
      <c r="H182" s="214">
        <v>0.85</v>
      </c>
      <c r="I182" s="215"/>
      <c r="J182" s="211"/>
      <c r="K182" s="211"/>
      <c r="L182" s="216"/>
      <c r="M182" s="217"/>
      <c r="N182" s="218"/>
      <c r="O182" s="218"/>
      <c r="P182" s="218"/>
      <c r="Q182" s="218"/>
      <c r="R182" s="218"/>
      <c r="S182" s="218"/>
      <c r="T182" s="219"/>
      <c r="AT182" s="220" t="s">
        <v>226</v>
      </c>
      <c r="AU182" s="220" t="s">
        <v>79</v>
      </c>
      <c r="AV182" s="14" t="s">
        <v>79</v>
      </c>
      <c r="AW182" s="14" t="s">
        <v>31</v>
      </c>
      <c r="AX182" s="14" t="s">
        <v>77</v>
      </c>
      <c r="AY182" s="220" t="s">
        <v>144</v>
      </c>
    </row>
    <row r="183" spans="1:65" s="2" customFormat="1" ht="33" customHeight="1">
      <c r="A183" s="37"/>
      <c r="B183" s="38"/>
      <c r="C183" s="168" t="s">
        <v>428</v>
      </c>
      <c r="D183" s="168" t="s">
        <v>145</v>
      </c>
      <c r="E183" s="169" t="s">
        <v>709</v>
      </c>
      <c r="F183" s="170" t="s">
        <v>710</v>
      </c>
      <c r="G183" s="171" t="s">
        <v>223</v>
      </c>
      <c r="H183" s="172">
        <v>2.5499999999999998</v>
      </c>
      <c r="I183" s="173"/>
      <c r="J183" s="174">
        <f>ROUND(I183*H183,2)</f>
        <v>0</v>
      </c>
      <c r="K183" s="170" t="s">
        <v>157</v>
      </c>
      <c r="L183" s="42"/>
      <c r="M183" s="175" t="s">
        <v>19</v>
      </c>
      <c r="N183" s="176" t="s">
        <v>40</v>
      </c>
      <c r="O183" s="67"/>
      <c r="P183" s="177">
        <f>O183*H183</f>
        <v>0</v>
      </c>
      <c r="Q183" s="177">
        <v>2.5018699999999998</v>
      </c>
      <c r="R183" s="177">
        <f>Q183*H183</f>
        <v>6.3797684999999991</v>
      </c>
      <c r="S183" s="177">
        <v>0</v>
      </c>
      <c r="T183" s="178">
        <f>S183*H183</f>
        <v>0</v>
      </c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R183" s="179" t="s">
        <v>165</v>
      </c>
      <c r="AT183" s="179" t="s">
        <v>145</v>
      </c>
      <c r="AU183" s="179" t="s">
        <v>79</v>
      </c>
      <c r="AY183" s="20" t="s">
        <v>144</v>
      </c>
      <c r="BE183" s="180">
        <f>IF(N183="základní",J183,0)</f>
        <v>0</v>
      </c>
      <c r="BF183" s="180">
        <f>IF(N183="snížená",J183,0)</f>
        <v>0</v>
      </c>
      <c r="BG183" s="180">
        <f>IF(N183="zákl. přenesená",J183,0)</f>
        <v>0</v>
      </c>
      <c r="BH183" s="180">
        <f>IF(N183="sníž. přenesená",J183,0)</f>
        <v>0</v>
      </c>
      <c r="BI183" s="180">
        <f>IF(N183="nulová",J183,0)</f>
        <v>0</v>
      </c>
      <c r="BJ183" s="20" t="s">
        <v>77</v>
      </c>
      <c r="BK183" s="180">
        <f>ROUND(I183*H183,2)</f>
        <v>0</v>
      </c>
      <c r="BL183" s="20" t="s">
        <v>165</v>
      </c>
      <c r="BM183" s="179" t="s">
        <v>711</v>
      </c>
    </row>
    <row r="184" spans="1:65" s="2" customFormat="1" ht="19.5">
      <c r="A184" s="37"/>
      <c r="B184" s="38"/>
      <c r="C184" s="39"/>
      <c r="D184" s="181" t="s">
        <v>152</v>
      </c>
      <c r="E184" s="39"/>
      <c r="F184" s="182" t="s">
        <v>710</v>
      </c>
      <c r="G184" s="39"/>
      <c r="H184" s="39"/>
      <c r="I184" s="183"/>
      <c r="J184" s="39"/>
      <c r="K184" s="39"/>
      <c r="L184" s="42"/>
      <c r="M184" s="184"/>
      <c r="N184" s="185"/>
      <c r="O184" s="67"/>
      <c r="P184" s="67"/>
      <c r="Q184" s="67"/>
      <c r="R184" s="67"/>
      <c r="S184" s="67"/>
      <c r="T184" s="68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T184" s="20" t="s">
        <v>152</v>
      </c>
      <c r="AU184" s="20" t="s">
        <v>79</v>
      </c>
    </row>
    <row r="185" spans="1:65" s="2" customFormat="1" ht="11.25">
      <c r="A185" s="37"/>
      <c r="B185" s="38"/>
      <c r="C185" s="39"/>
      <c r="D185" s="186" t="s">
        <v>153</v>
      </c>
      <c r="E185" s="39"/>
      <c r="F185" s="187" t="s">
        <v>712</v>
      </c>
      <c r="G185" s="39"/>
      <c r="H185" s="39"/>
      <c r="I185" s="183"/>
      <c r="J185" s="39"/>
      <c r="K185" s="39"/>
      <c r="L185" s="42"/>
      <c r="M185" s="184"/>
      <c r="N185" s="185"/>
      <c r="O185" s="67"/>
      <c r="P185" s="67"/>
      <c r="Q185" s="67"/>
      <c r="R185" s="67"/>
      <c r="S185" s="67"/>
      <c r="T185" s="68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T185" s="20" t="s">
        <v>153</v>
      </c>
      <c r="AU185" s="20" t="s">
        <v>79</v>
      </c>
    </row>
    <row r="186" spans="1:65" s="13" customFormat="1" ht="11.25">
      <c r="B186" s="200"/>
      <c r="C186" s="201"/>
      <c r="D186" s="181" t="s">
        <v>226</v>
      </c>
      <c r="E186" s="202" t="s">
        <v>19</v>
      </c>
      <c r="F186" s="203" t="s">
        <v>707</v>
      </c>
      <c r="G186" s="201"/>
      <c r="H186" s="202" t="s">
        <v>19</v>
      </c>
      <c r="I186" s="204"/>
      <c r="J186" s="201"/>
      <c r="K186" s="201"/>
      <c r="L186" s="205"/>
      <c r="M186" s="206"/>
      <c r="N186" s="207"/>
      <c r="O186" s="207"/>
      <c r="P186" s="207"/>
      <c r="Q186" s="207"/>
      <c r="R186" s="207"/>
      <c r="S186" s="207"/>
      <c r="T186" s="208"/>
      <c r="AT186" s="209" t="s">
        <v>226</v>
      </c>
      <c r="AU186" s="209" t="s">
        <v>79</v>
      </c>
      <c r="AV186" s="13" t="s">
        <v>77</v>
      </c>
      <c r="AW186" s="13" t="s">
        <v>31</v>
      </c>
      <c r="AX186" s="13" t="s">
        <v>69</v>
      </c>
      <c r="AY186" s="209" t="s">
        <v>144</v>
      </c>
    </row>
    <row r="187" spans="1:65" s="14" customFormat="1" ht="11.25">
      <c r="B187" s="210"/>
      <c r="C187" s="211"/>
      <c r="D187" s="181" t="s">
        <v>226</v>
      </c>
      <c r="E187" s="212" t="s">
        <v>19</v>
      </c>
      <c r="F187" s="213" t="s">
        <v>713</v>
      </c>
      <c r="G187" s="211"/>
      <c r="H187" s="214">
        <v>2.5499999999999998</v>
      </c>
      <c r="I187" s="215"/>
      <c r="J187" s="211"/>
      <c r="K187" s="211"/>
      <c r="L187" s="216"/>
      <c r="M187" s="217"/>
      <c r="N187" s="218"/>
      <c r="O187" s="218"/>
      <c r="P187" s="218"/>
      <c r="Q187" s="218"/>
      <c r="R187" s="218"/>
      <c r="S187" s="218"/>
      <c r="T187" s="219"/>
      <c r="AT187" s="220" t="s">
        <v>226</v>
      </c>
      <c r="AU187" s="220" t="s">
        <v>79</v>
      </c>
      <c r="AV187" s="14" t="s">
        <v>79</v>
      </c>
      <c r="AW187" s="14" t="s">
        <v>31</v>
      </c>
      <c r="AX187" s="14" t="s">
        <v>77</v>
      </c>
      <c r="AY187" s="220" t="s">
        <v>144</v>
      </c>
    </row>
    <row r="188" spans="1:65" s="2" customFormat="1" ht="24.2" customHeight="1">
      <c r="A188" s="37"/>
      <c r="B188" s="38"/>
      <c r="C188" s="246" t="s">
        <v>268</v>
      </c>
      <c r="D188" s="246" t="s">
        <v>381</v>
      </c>
      <c r="E188" s="247" t="s">
        <v>714</v>
      </c>
      <c r="F188" s="248" t="s">
        <v>715</v>
      </c>
      <c r="G188" s="249" t="s">
        <v>254</v>
      </c>
      <c r="H188" s="250">
        <v>44.2</v>
      </c>
      <c r="I188" s="251"/>
      <c r="J188" s="252">
        <f>ROUND(I188*H188,2)</f>
        <v>0</v>
      </c>
      <c r="K188" s="248" t="s">
        <v>157</v>
      </c>
      <c r="L188" s="253"/>
      <c r="M188" s="254" t="s">
        <v>19</v>
      </c>
      <c r="N188" s="255" t="s">
        <v>40</v>
      </c>
      <c r="O188" s="67"/>
      <c r="P188" s="177">
        <f>O188*H188</f>
        <v>0</v>
      </c>
      <c r="Q188" s="177">
        <v>4.4200000000000003E-3</v>
      </c>
      <c r="R188" s="177">
        <f>Q188*H188</f>
        <v>0.19536400000000004</v>
      </c>
      <c r="S188" s="177">
        <v>0</v>
      </c>
      <c r="T188" s="178">
        <f>S188*H188</f>
        <v>0</v>
      </c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R188" s="179" t="s">
        <v>184</v>
      </c>
      <c r="AT188" s="179" t="s">
        <v>381</v>
      </c>
      <c r="AU188" s="179" t="s">
        <v>79</v>
      </c>
      <c r="AY188" s="20" t="s">
        <v>144</v>
      </c>
      <c r="BE188" s="180">
        <f>IF(N188="základní",J188,0)</f>
        <v>0</v>
      </c>
      <c r="BF188" s="180">
        <f>IF(N188="snížená",J188,0)</f>
        <v>0</v>
      </c>
      <c r="BG188" s="180">
        <f>IF(N188="zákl. přenesená",J188,0)</f>
        <v>0</v>
      </c>
      <c r="BH188" s="180">
        <f>IF(N188="sníž. přenesená",J188,0)</f>
        <v>0</v>
      </c>
      <c r="BI188" s="180">
        <f>IF(N188="nulová",J188,0)</f>
        <v>0</v>
      </c>
      <c r="BJ188" s="20" t="s">
        <v>77</v>
      </c>
      <c r="BK188" s="180">
        <f>ROUND(I188*H188,2)</f>
        <v>0</v>
      </c>
      <c r="BL188" s="20" t="s">
        <v>165</v>
      </c>
      <c r="BM188" s="179" t="s">
        <v>716</v>
      </c>
    </row>
    <row r="189" spans="1:65" s="2" customFormat="1" ht="19.5">
      <c r="A189" s="37"/>
      <c r="B189" s="38"/>
      <c r="C189" s="39"/>
      <c r="D189" s="181" t="s">
        <v>152</v>
      </c>
      <c r="E189" s="39"/>
      <c r="F189" s="182" t="s">
        <v>715</v>
      </c>
      <c r="G189" s="39"/>
      <c r="H189" s="39"/>
      <c r="I189" s="183"/>
      <c r="J189" s="39"/>
      <c r="K189" s="39"/>
      <c r="L189" s="42"/>
      <c r="M189" s="184"/>
      <c r="N189" s="185"/>
      <c r="O189" s="67"/>
      <c r="P189" s="67"/>
      <c r="Q189" s="67"/>
      <c r="R189" s="67"/>
      <c r="S189" s="67"/>
      <c r="T189" s="68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T189" s="20" t="s">
        <v>152</v>
      </c>
      <c r="AU189" s="20" t="s">
        <v>79</v>
      </c>
    </row>
    <row r="190" spans="1:65" s="13" customFormat="1" ht="11.25">
      <c r="B190" s="200"/>
      <c r="C190" s="201"/>
      <c r="D190" s="181" t="s">
        <v>226</v>
      </c>
      <c r="E190" s="202" t="s">
        <v>19</v>
      </c>
      <c r="F190" s="203" t="s">
        <v>707</v>
      </c>
      <c r="G190" s="201"/>
      <c r="H190" s="202" t="s">
        <v>19</v>
      </c>
      <c r="I190" s="204"/>
      <c r="J190" s="201"/>
      <c r="K190" s="201"/>
      <c r="L190" s="205"/>
      <c r="M190" s="206"/>
      <c r="N190" s="207"/>
      <c r="O190" s="207"/>
      <c r="P190" s="207"/>
      <c r="Q190" s="207"/>
      <c r="R190" s="207"/>
      <c r="S190" s="207"/>
      <c r="T190" s="208"/>
      <c r="AT190" s="209" t="s">
        <v>226</v>
      </c>
      <c r="AU190" s="209" t="s">
        <v>79</v>
      </c>
      <c r="AV190" s="13" t="s">
        <v>77</v>
      </c>
      <c r="AW190" s="13" t="s">
        <v>31</v>
      </c>
      <c r="AX190" s="13" t="s">
        <v>69</v>
      </c>
      <c r="AY190" s="209" t="s">
        <v>144</v>
      </c>
    </row>
    <row r="191" spans="1:65" s="14" customFormat="1" ht="11.25">
      <c r="B191" s="210"/>
      <c r="C191" s="211"/>
      <c r="D191" s="181" t="s">
        <v>226</v>
      </c>
      <c r="E191" s="212" t="s">
        <v>19</v>
      </c>
      <c r="F191" s="213" t="s">
        <v>717</v>
      </c>
      <c r="G191" s="211"/>
      <c r="H191" s="214">
        <v>44.2</v>
      </c>
      <c r="I191" s="215"/>
      <c r="J191" s="211"/>
      <c r="K191" s="211"/>
      <c r="L191" s="216"/>
      <c r="M191" s="217"/>
      <c r="N191" s="218"/>
      <c r="O191" s="218"/>
      <c r="P191" s="218"/>
      <c r="Q191" s="218"/>
      <c r="R191" s="218"/>
      <c r="S191" s="218"/>
      <c r="T191" s="219"/>
      <c r="AT191" s="220" t="s">
        <v>226</v>
      </c>
      <c r="AU191" s="220" t="s">
        <v>79</v>
      </c>
      <c r="AV191" s="14" t="s">
        <v>79</v>
      </c>
      <c r="AW191" s="14" t="s">
        <v>31</v>
      </c>
      <c r="AX191" s="14" t="s">
        <v>77</v>
      </c>
      <c r="AY191" s="220" t="s">
        <v>144</v>
      </c>
    </row>
    <row r="192" spans="1:65" s="2" customFormat="1" ht="44.25" customHeight="1">
      <c r="A192" s="37"/>
      <c r="B192" s="38"/>
      <c r="C192" s="168" t="s">
        <v>7</v>
      </c>
      <c r="D192" s="168" t="s">
        <v>145</v>
      </c>
      <c r="E192" s="169" t="s">
        <v>718</v>
      </c>
      <c r="F192" s="170" t="s">
        <v>719</v>
      </c>
      <c r="G192" s="171" t="s">
        <v>254</v>
      </c>
      <c r="H192" s="172">
        <v>326.85000000000002</v>
      </c>
      <c r="I192" s="173"/>
      <c r="J192" s="174">
        <f>ROUND(I192*H192,2)</f>
        <v>0</v>
      </c>
      <c r="K192" s="170" t="s">
        <v>157</v>
      </c>
      <c r="L192" s="42"/>
      <c r="M192" s="175" t="s">
        <v>19</v>
      </c>
      <c r="N192" s="176" t="s">
        <v>40</v>
      </c>
      <c r="O192" s="67"/>
      <c r="P192" s="177">
        <f>O192*H192</f>
        <v>0</v>
      </c>
      <c r="Q192" s="177">
        <v>0</v>
      </c>
      <c r="R192" s="177">
        <f>Q192*H192</f>
        <v>0</v>
      </c>
      <c r="S192" s="177">
        <v>0</v>
      </c>
      <c r="T192" s="178">
        <f>S192*H192</f>
        <v>0</v>
      </c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R192" s="179" t="s">
        <v>165</v>
      </c>
      <c r="AT192" s="179" t="s">
        <v>145</v>
      </c>
      <c r="AU192" s="179" t="s">
        <v>79</v>
      </c>
      <c r="AY192" s="20" t="s">
        <v>144</v>
      </c>
      <c r="BE192" s="180">
        <f>IF(N192="základní",J192,0)</f>
        <v>0</v>
      </c>
      <c r="BF192" s="180">
        <f>IF(N192="snížená",J192,0)</f>
        <v>0</v>
      </c>
      <c r="BG192" s="180">
        <f>IF(N192="zákl. přenesená",J192,0)</f>
        <v>0</v>
      </c>
      <c r="BH192" s="180">
        <f>IF(N192="sníž. přenesená",J192,0)</f>
        <v>0</v>
      </c>
      <c r="BI192" s="180">
        <f>IF(N192="nulová",J192,0)</f>
        <v>0</v>
      </c>
      <c r="BJ192" s="20" t="s">
        <v>77</v>
      </c>
      <c r="BK192" s="180">
        <f>ROUND(I192*H192,2)</f>
        <v>0</v>
      </c>
      <c r="BL192" s="20" t="s">
        <v>165</v>
      </c>
      <c r="BM192" s="179" t="s">
        <v>720</v>
      </c>
    </row>
    <row r="193" spans="1:65" s="2" customFormat="1" ht="29.25">
      <c r="A193" s="37"/>
      <c r="B193" s="38"/>
      <c r="C193" s="39"/>
      <c r="D193" s="181" t="s">
        <v>152</v>
      </c>
      <c r="E193" s="39"/>
      <c r="F193" s="182" t="s">
        <v>719</v>
      </c>
      <c r="G193" s="39"/>
      <c r="H193" s="39"/>
      <c r="I193" s="183"/>
      <c r="J193" s="39"/>
      <c r="K193" s="39"/>
      <c r="L193" s="42"/>
      <c r="M193" s="184"/>
      <c r="N193" s="185"/>
      <c r="O193" s="67"/>
      <c r="P193" s="67"/>
      <c r="Q193" s="67"/>
      <c r="R193" s="67"/>
      <c r="S193" s="67"/>
      <c r="T193" s="68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T193" s="20" t="s">
        <v>152</v>
      </c>
      <c r="AU193" s="20" t="s">
        <v>79</v>
      </c>
    </row>
    <row r="194" spans="1:65" s="2" customFormat="1" ht="11.25">
      <c r="A194" s="37"/>
      <c r="B194" s="38"/>
      <c r="C194" s="39"/>
      <c r="D194" s="186" t="s">
        <v>153</v>
      </c>
      <c r="E194" s="39"/>
      <c r="F194" s="187" t="s">
        <v>721</v>
      </c>
      <c r="G194" s="39"/>
      <c r="H194" s="39"/>
      <c r="I194" s="183"/>
      <c r="J194" s="39"/>
      <c r="K194" s="39"/>
      <c r="L194" s="42"/>
      <c r="M194" s="184"/>
      <c r="N194" s="185"/>
      <c r="O194" s="67"/>
      <c r="P194" s="67"/>
      <c r="Q194" s="67"/>
      <c r="R194" s="67"/>
      <c r="S194" s="67"/>
      <c r="T194" s="68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T194" s="20" t="s">
        <v>153</v>
      </c>
      <c r="AU194" s="20" t="s">
        <v>79</v>
      </c>
    </row>
    <row r="195" spans="1:65" s="13" customFormat="1" ht="11.25">
      <c r="B195" s="200"/>
      <c r="C195" s="201"/>
      <c r="D195" s="181" t="s">
        <v>226</v>
      </c>
      <c r="E195" s="202" t="s">
        <v>19</v>
      </c>
      <c r="F195" s="203" t="s">
        <v>722</v>
      </c>
      <c r="G195" s="201"/>
      <c r="H195" s="202" t="s">
        <v>19</v>
      </c>
      <c r="I195" s="204"/>
      <c r="J195" s="201"/>
      <c r="K195" s="201"/>
      <c r="L195" s="205"/>
      <c r="M195" s="206"/>
      <c r="N195" s="207"/>
      <c r="O195" s="207"/>
      <c r="P195" s="207"/>
      <c r="Q195" s="207"/>
      <c r="R195" s="207"/>
      <c r="S195" s="207"/>
      <c r="T195" s="208"/>
      <c r="AT195" s="209" t="s">
        <v>226</v>
      </c>
      <c r="AU195" s="209" t="s">
        <v>79</v>
      </c>
      <c r="AV195" s="13" t="s">
        <v>77</v>
      </c>
      <c r="AW195" s="13" t="s">
        <v>31</v>
      </c>
      <c r="AX195" s="13" t="s">
        <v>69</v>
      </c>
      <c r="AY195" s="209" t="s">
        <v>144</v>
      </c>
    </row>
    <row r="196" spans="1:65" s="14" customFormat="1" ht="11.25">
      <c r="B196" s="210"/>
      <c r="C196" s="211"/>
      <c r="D196" s="181" t="s">
        <v>226</v>
      </c>
      <c r="E196" s="212" t="s">
        <v>19</v>
      </c>
      <c r="F196" s="213" t="s">
        <v>723</v>
      </c>
      <c r="G196" s="211"/>
      <c r="H196" s="214">
        <v>309.85000000000002</v>
      </c>
      <c r="I196" s="215"/>
      <c r="J196" s="211"/>
      <c r="K196" s="211"/>
      <c r="L196" s="216"/>
      <c r="M196" s="217"/>
      <c r="N196" s="218"/>
      <c r="O196" s="218"/>
      <c r="P196" s="218"/>
      <c r="Q196" s="218"/>
      <c r="R196" s="218"/>
      <c r="S196" s="218"/>
      <c r="T196" s="219"/>
      <c r="AT196" s="220" t="s">
        <v>226</v>
      </c>
      <c r="AU196" s="220" t="s">
        <v>79</v>
      </c>
      <c r="AV196" s="14" t="s">
        <v>79</v>
      </c>
      <c r="AW196" s="14" t="s">
        <v>31</v>
      </c>
      <c r="AX196" s="14" t="s">
        <v>69</v>
      </c>
      <c r="AY196" s="220" t="s">
        <v>144</v>
      </c>
    </row>
    <row r="197" spans="1:65" s="13" customFormat="1" ht="11.25">
      <c r="B197" s="200"/>
      <c r="C197" s="201"/>
      <c r="D197" s="181" t="s">
        <v>226</v>
      </c>
      <c r="E197" s="202" t="s">
        <v>19</v>
      </c>
      <c r="F197" s="203" t="s">
        <v>707</v>
      </c>
      <c r="G197" s="201"/>
      <c r="H197" s="202" t="s">
        <v>19</v>
      </c>
      <c r="I197" s="204"/>
      <c r="J197" s="201"/>
      <c r="K197" s="201"/>
      <c r="L197" s="205"/>
      <c r="M197" s="206"/>
      <c r="N197" s="207"/>
      <c r="O197" s="207"/>
      <c r="P197" s="207"/>
      <c r="Q197" s="207"/>
      <c r="R197" s="207"/>
      <c r="S197" s="207"/>
      <c r="T197" s="208"/>
      <c r="AT197" s="209" t="s">
        <v>226</v>
      </c>
      <c r="AU197" s="209" t="s">
        <v>79</v>
      </c>
      <c r="AV197" s="13" t="s">
        <v>77</v>
      </c>
      <c r="AW197" s="13" t="s">
        <v>31</v>
      </c>
      <c r="AX197" s="13" t="s">
        <v>69</v>
      </c>
      <c r="AY197" s="209" t="s">
        <v>144</v>
      </c>
    </row>
    <row r="198" spans="1:65" s="14" customFormat="1" ht="11.25">
      <c r="B198" s="210"/>
      <c r="C198" s="211"/>
      <c r="D198" s="181" t="s">
        <v>226</v>
      </c>
      <c r="E198" s="212" t="s">
        <v>19</v>
      </c>
      <c r="F198" s="213" t="s">
        <v>415</v>
      </c>
      <c r="G198" s="211"/>
      <c r="H198" s="214">
        <v>17</v>
      </c>
      <c r="I198" s="215"/>
      <c r="J198" s="211"/>
      <c r="K198" s="211"/>
      <c r="L198" s="216"/>
      <c r="M198" s="217"/>
      <c r="N198" s="218"/>
      <c r="O198" s="218"/>
      <c r="P198" s="218"/>
      <c r="Q198" s="218"/>
      <c r="R198" s="218"/>
      <c r="S198" s="218"/>
      <c r="T198" s="219"/>
      <c r="AT198" s="220" t="s">
        <v>226</v>
      </c>
      <c r="AU198" s="220" t="s">
        <v>79</v>
      </c>
      <c r="AV198" s="14" t="s">
        <v>79</v>
      </c>
      <c r="AW198" s="14" t="s">
        <v>31</v>
      </c>
      <c r="AX198" s="14" t="s">
        <v>69</v>
      </c>
      <c r="AY198" s="220" t="s">
        <v>144</v>
      </c>
    </row>
    <row r="199" spans="1:65" s="15" customFormat="1" ht="11.25">
      <c r="B199" s="221"/>
      <c r="C199" s="222"/>
      <c r="D199" s="181" t="s">
        <v>226</v>
      </c>
      <c r="E199" s="223" t="s">
        <v>19</v>
      </c>
      <c r="F199" s="224" t="s">
        <v>231</v>
      </c>
      <c r="G199" s="222"/>
      <c r="H199" s="225">
        <v>326.85000000000002</v>
      </c>
      <c r="I199" s="226"/>
      <c r="J199" s="222"/>
      <c r="K199" s="222"/>
      <c r="L199" s="227"/>
      <c r="M199" s="228"/>
      <c r="N199" s="229"/>
      <c r="O199" s="229"/>
      <c r="P199" s="229"/>
      <c r="Q199" s="229"/>
      <c r="R199" s="229"/>
      <c r="S199" s="229"/>
      <c r="T199" s="230"/>
      <c r="AT199" s="231" t="s">
        <v>226</v>
      </c>
      <c r="AU199" s="231" t="s">
        <v>79</v>
      </c>
      <c r="AV199" s="15" t="s">
        <v>165</v>
      </c>
      <c r="AW199" s="15" t="s">
        <v>31</v>
      </c>
      <c r="AX199" s="15" t="s">
        <v>77</v>
      </c>
      <c r="AY199" s="231" t="s">
        <v>144</v>
      </c>
    </row>
    <row r="200" spans="1:65" s="2" customFormat="1" ht="44.25" customHeight="1">
      <c r="A200" s="37"/>
      <c r="B200" s="38"/>
      <c r="C200" s="168" t="s">
        <v>441</v>
      </c>
      <c r="D200" s="168" t="s">
        <v>145</v>
      </c>
      <c r="E200" s="169" t="s">
        <v>724</v>
      </c>
      <c r="F200" s="170" t="s">
        <v>725</v>
      </c>
      <c r="G200" s="171" t="s">
        <v>254</v>
      </c>
      <c r="H200" s="172">
        <v>423.2</v>
      </c>
      <c r="I200" s="173"/>
      <c r="J200" s="174">
        <f>ROUND(I200*H200,2)</f>
        <v>0</v>
      </c>
      <c r="K200" s="170" t="s">
        <v>157</v>
      </c>
      <c r="L200" s="42"/>
      <c r="M200" s="175" t="s">
        <v>19</v>
      </c>
      <c r="N200" s="176" t="s">
        <v>40</v>
      </c>
      <c r="O200" s="67"/>
      <c r="P200" s="177">
        <f>O200*H200</f>
        <v>0</v>
      </c>
      <c r="Q200" s="177">
        <v>0</v>
      </c>
      <c r="R200" s="177">
        <f>Q200*H200</f>
        <v>0</v>
      </c>
      <c r="S200" s="177">
        <v>0</v>
      </c>
      <c r="T200" s="178">
        <f>S200*H200</f>
        <v>0</v>
      </c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R200" s="179" t="s">
        <v>165</v>
      </c>
      <c r="AT200" s="179" t="s">
        <v>145</v>
      </c>
      <c r="AU200" s="179" t="s">
        <v>79</v>
      </c>
      <c r="AY200" s="20" t="s">
        <v>144</v>
      </c>
      <c r="BE200" s="180">
        <f>IF(N200="základní",J200,0)</f>
        <v>0</v>
      </c>
      <c r="BF200" s="180">
        <f>IF(N200="snížená",J200,0)</f>
        <v>0</v>
      </c>
      <c r="BG200" s="180">
        <f>IF(N200="zákl. přenesená",J200,0)</f>
        <v>0</v>
      </c>
      <c r="BH200" s="180">
        <f>IF(N200="sníž. přenesená",J200,0)</f>
        <v>0</v>
      </c>
      <c r="BI200" s="180">
        <f>IF(N200="nulová",J200,0)</f>
        <v>0</v>
      </c>
      <c r="BJ200" s="20" t="s">
        <v>77</v>
      </c>
      <c r="BK200" s="180">
        <f>ROUND(I200*H200,2)</f>
        <v>0</v>
      </c>
      <c r="BL200" s="20" t="s">
        <v>165</v>
      </c>
      <c r="BM200" s="179" t="s">
        <v>726</v>
      </c>
    </row>
    <row r="201" spans="1:65" s="2" customFormat="1" ht="29.25">
      <c r="A201" s="37"/>
      <c r="B201" s="38"/>
      <c r="C201" s="39"/>
      <c r="D201" s="181" t="s">
        <v>152</v>
      </c>
      <c r="E201" s="39"/>
      <c r="F201" s="182" t="s">
        <v>725</v>
      </c>
      <c r="G201" s="39"/>
      <c r="H201" s="39"/>
      <c r="I201" s="183"/>
      <c r="J201" s="39"/>
      <c r="K201" s="39"/>
      <c r="L201" s="42"/>
      <c r="M201" s="184"/>
      <c r="N201" s="185"/>
      <c r="O201" s="67"/>
      <c r="P201" s="67"/>
      <c r="Q201" s="67"/>
      <c r="R201" s="67"/>
      <c r="S201" s="67"/>
      <c r="T201" s="68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T201" s="20" t="s">
        <v>152</v>
      </c>
      <c r="AU201" s="20" t="s">
        <v>79</v>
      </c>
    </row>
    <row r="202" spans="1:65" s="2" customFormat="1" ht="11.25">
      <c r="A202" s="37"/>
      <c r="B202" s="38"/>
      <c r="C202" s="39"/>
      <c r="D202" s="186" t="s">
        <v>153</v>
      </c>
      <c r="E202" s="39"/>
      <c r="F202" s="187" t="s">
        <v>727</v>
      </c>
      <c r="G202" s="39"/>
      <c r="H202" s="39"/>
      <c r="I202" s="183"/>
      <c r="J202" s="39"/>
      <c r="K202" s="39"/>
      <c r="L202" s="42"/>
      <c r="M202" s="184"/>
      <c r="N202" s="185"/>
      <c r="O202" s="67"/>
      <c r="P202" s="67"/>
      <c r="Q202" s="67"/>
      <c r="R202" s="67"/>
      <c r="S202" s="67"/>
      <c r="T202" s="68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T202" s="20" t="s">
        <v>153</v>
      </c>
      <c r="AU202" s="20" t="s">
        <v>79</v>
      </c>
    </row>
    <row r="203" spans="1:65" s="13" customFormat="1" ht="11.25">
      <c r="B203" s="200"/>
      <c r="C203" s="201"/>
      <c r="D203" s="181" t="s">
        <v>226</v>
      </c>
      <c r="E203" s="202" t="s">
        <v>19</v>
      </c>
      <c r="F203" s="203" t="s">
        <v>728</v>
      </c>
      <c r="G203" s="201"/>
      <c r="H203" s="202" t="s">
        <v>19</v>
      </c>
      <c r="I203" s="204"/>
      <c r="J203" s="201"/>
      <c r="K203" s="201"/>
      <c r="L203" s="205"/>
      <c r="M203" s="206"/>
      <c r="N203" s="207"/>
      <c r="O203" s="207"/>
      <c r="P203" s="207"/>
      <c r="Q203" s="207"/>
      <c r="R203" s="207"/>
      <c r="S203" s="207"/>
      <c r="T203" s="208"/>
      <c r="AT203" s="209" t="s">
        <v>226</v>
      </c>
      <c r="AU203" s="209" t="s">
        <v>79</v>
      </c>
      <c r="AV203" s="13" t="s">
        <v>77</v>
      </c>
      <c r="AW203" s="13" t="s">
        <v>31</v>
      </c>
      <c r="AX203" s="13" t="s">
        <v>69</v>
      </c>
      <c r="AY203" s="209" t="s">
        <v>144</v>
      </c>
    </row>
    <row r="204" spans="1:65" s="14" customFormat="1" ht="11.25">
      <c r="B204" s="210"/>
      <c r="C204" s="211"/>
      <c r="D204" s="181" t="s">
        <v>226</v>
      </c>
      <c r="E204" s="212" t="s">
        <v>19</v>
      </c>
      <c r="F204" s="213" t="s">
        <v>729</v>
      </c>
      <c r="G204" s="211"/>
      <c r="H204" s="214">
        <v>423.2</v>
      </c>
      <c r="I204" s="215"/>
      <c r="J204" s="211"/>
      <c r="K204" s="211"/>
      <c r="L204" s="216"/>
      <c r="M204" s="217"/>
      <c r="N204" s="218"/>
      <c r="O204" s="218"/>
      <c r="P204" s="218"/>
      <c r="Q204" s="218"/>
      <c r="R204" s="218"/>
      <c r="S204" s="218"/>
      <c r="T204" s="219"/>
      <c r="AT204" s="220" t="s">
        <v>226</v>
      </c>
      <c r="AU204" s="220" t="s">
        <v>79</v>
      </c>
      <c r="AV204" s="14" t="s">
        <v>79</v>
      </c>
      <c r="AW204" s="14" t="s">
        <v>31</v>
      </c>
      <c r="AX204" s="14" t="s">
        <v>77</v>
      </c>
      <c r="AY204" s="220" t="s">
        <v>144</v>
      </c>
    </row>
    <row r="205" spans="1:65" s="2" customFormat="1" ht="37.9" customHeight="1">
      <c r="A205" s="37"/>
      <c r="B205" s="38"/>
      <c r="C205" s="168" t="s">
        <v>446</v>
      </c>
      <c r="D205" s="168" t="s">
        <v>145</v>
      </c>
      <c r="E205" s="169" t="s">
        <v>236</v>
      </c>
      <c r="F205" s="170" t="s">
        <v>237</v>
      </c>
      <c r="G205" s="171" t="s">
        <v>223</v>
      </c>
      <c r="H205" s="172">
        <v>169.2</v>
      </c>
      <c r="I205" s="173"/>
      <c r="J205" s="174">
        <f>ROUND(I205*H205,2)</f>
        <v>0</v>
      </c>
      <c r="K205" s="170" t="s">
        <v>157</v>
      </c>
      <c r="L205" s="42"/>
      <c r="M205" s="175" t="s">
        <v>19</v>
      </c>
      <c r="N205" s="176" t="s">
        <v>40</v>
      </c>
      <c r="O205" s="67"/>
      <c r="P205" s="177">
        <f>O205*H205</f>
        <v>0</v>
      </c>
      <c r="Q205" s="177">
        <v>0</v>
      </c>
      <c r="R205" s="177">
        <f>Q205*H205</f>
        <v>0</v>
      </c>
      <c r="S205" s="177">
        <v>0</v>
      </c>
      <c r="T205" s="178">
        <f>S205*H205</f>
        <v>0</v>
      </c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R205" s="179" t="s">
        <v>165</v>
      </c>
      <c r="AT205" s="179" t="s">
        <v>145</v>
      </c>
      <c r="AU205" s="179" t="s">
        <v>79</v>
      </c>
      <c r="AY205" s="20" t="s">
        <v>144</v>
      </c>
      <c r="BE205" s="180">
        <f>IF(N205="základní",J205,0)</f>
        <v>0</v>
      </c>
      <c r="BF205" s="180">
        <f>IF(N205="snížená",J205,0)</f>
        <v>0</v>
      </c>
      <c r="BG205" s="180">
        <f>IF(N205="zákl. přenesená",J205,0)</f>
        <v>0</v>
      </c>
      <c r="BH205" s="180">
        <f>IF(N205="sníž. přenesená",J205,0)</f>
        <v>0</v>
      </c>
      <c r="BI205" s="180">
        <f>IF(N205="nulová",J205,0)</f>
        <v>0</v>
      </c>
      <c r="BJ205" s="20" t="s">
        <v>77</v>
      </c>
      <c r="BK205" s="180">
        <f>ROUND(I205*H205,2)</f>
        <v>0</v>
      </c>
      <c r="BL205" s="20" t="s">
        <v>165</v>
      </c>
      <c r="BM205" s="179" t="s">
        <v>730</v>
      </c>
    </row>
    <row r="206" spans="1:65" s="2" customFormat="1" ht="19.5">
      <c r="A206" s="37"/>
      <c r="B206" s="38"/>
      <c r="C206" s="39"/>
      <c r="D206" s="181" t="s">
        <v>152</v>
      </c>
      <c r="E206" s="39"/>
      <c r="F206" s="182" t="s">
        <v>237</v>
      </c>
      <c r="G206" s="39"/>
      <c r="H206" s="39"/>
      <c r="I206" s="183"/>
      <c r="J206" s="39"/>
      <c r="K206" s="39"/>
      <c r="L206" s="42"/>
      <c r="M206" s="184"/>
      <c r="N206" s="185"/>
      <c r="O206" s="67"/>
      <c r="P206" s="67"/>
      <c r="Q206" s="67"/>
      <c r="R206" s="67"/>
      <c r="S206" s="67"/>
      <c r="T206" s="68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T206" s="20" t="s">
        <v>152</v>
      </c>
      <c r="AU206" s="20" t="s">
        <v>79</v>
      </c>
    </row>
    <row r="207" spans="1:65" s="2" customFormat="1" ht="11.25">
      <c r="A207" s="37"/>
      <c r="B207" s="38"/>
      <c r="C207" s="39"/>
      <c r="D207" s="186" t="s">
        <v>153</v>
      </c>
      <c r="E207" s="39"/>
      <c r="F207" s="187" t="s">
        <v>239</v>
      </c>
      <c r="G207" s="39"/>
      <c r="H207" s="39"/>
      <c r="I207" s="183"/>
      <c r="J207" s="39"/>
      <c r="K207" s="39"/>
      <c r="L207" s="42"/>
      <c r="M207" s="184"/>
      <c r="N207" s="185"/>
      <c r="O207" s="67"/>
      <c r="P207" s="67"/>
      <c r="Q207" s="67"/>
      <c r="R207" s="67"/>
      <c r="S207" s="67"/>
      <c r="T207" s="68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T207" s="20" t="s">
        <v>153</v>
      </c>
      <c r="AU207" s="20" t="s">
        <v>79</v>
      </c>
    </row>
    <row r="208" spans="1:65" s="13" customFormat="1" ht="11.25">
      <c r="B208" s="200"/>
      <c r="C208" s="201"/>
      <c r="D208" s="181" t="s">
        <v>226</v>
      </c>
      <c r="E208" s="202" t="s">
        <v>19</v>
      </c>
      <c r="F208" s="203" t="s">
        <v>731</v>
      </c>
      <c r="G208" s="201"/>
      <c r="H208" s="202" t="s">
        <v>19</v>
      </c>
      <c r="I208" s="204"/>
      <c r="J208" s="201"/>
      <c r="K208" s="201"/>
      <c r="L208" s="205"/>
      <c r="M208" s="206"/>
      <c r="N208" s="207"/>
      <c r="O208" s="207"/>
      <c r="P208" s="207"/>
      <c r="Q208" s="207"/>
      <c r="R208" s="207"/>
      <c r="S208" s="207"/>
      <c r="T208" s="208"/>
      <c r="AT208" s="209" t="s">
        <v>226</v>
      </c>
      <c r="AU208" s="209" t="s">
        <v>79</v>
      </c>
      <c r="AV208" s="13" t="s">
        <v>77</v>
      </c>
      <c r="AW208" s="13" t="s">
        <v>31</v>
      </c>
      <c r="AX208" s="13" t="s">
        <v>69</v>
      </c>
      <c r="AY208" s="209" t="s">
        <v>144</v>
      </c>
    </row>
    <row r="209" spans="1:65" s="14" customFormat="1" ht="11.25">
      <c r="B209" s="210"/>
      <c r="C209" s="211"/>
      <c r="D209" s="181" t="s">
        <v>226</v>
      </c>
      <c r="E209" s="212" t="s">
        <v>19</v>
      </c>
      <c r="F209" s="213" t="s">
        <v>732</v>
      </c>
      <c r="G209" s="211"/>
      <c r="H209" s="214">
        <v>169.2</v>
      </c>
      <c r="I209" s="215"/>
      <c r="J209" s="211"/>
      <c r="K209" s="211"/>
      <c r="L209" s="216"/>
      <c r="M209" s="217"/>
      <c r="N209" s="218"/>
      <c r="O209" s="218"/>
      <c r="P209" s="218"/>
      <c r="Q209" s="218"/>
      <c r="R209" s="218"/>
      <c r="S209" s="218"/>
      <c r="T209" s="219"/>
      <c r="AT209" s="220" t="s">
        <v>226</v>
      </c>
      <c r="AU209" s="220" t="s">
        <v>79</v>
      </c>
      <c r="AV209" s="14" t="s">
        <v>79</v>
      </c>
      <c r="AW209" s="14" t="s">
        <v>31</v>
      </c>
      <c r="AX209" s="14" t="s">
        <v>77</v>
      </c>
      <c r="AY209" s="220" t="s">
        <v>144</v>
      </c>
    </row>
    <row r="210" spans="1:65" s="2" customFormat="1" ht="16.5" customHeight="1">
      <c r="A210" s="37"/>
      <c r="B210" s="38"/>
      <c r="C210" s="246" t="s">
        <v>451</v>
      </c>
      <c r="D210" s="246" t="s">
        <v>381</v>
      </c>
      <c r="E210" s="247" t="s">
        <v>733</v>
      </c>
      <c r="F210" s="248" t="s">
        <v>734</v>
      </c>
      <c r="G210" s="249" t="s">
        <v>296</v>
      </c>
      <c r="H210" s="250">
        <v>287.64</v>
      </c>
      <c r="I210" s="251"/>
      <c r="J210" s="252">
        <f>ROUND(I210*H210,2)</f>
        <v>0</v>
      </c>
      <c r="K210" s="248" t="s">
        <v>19</v>
      </c>
      <c r="L210" s="253"/>
      <c r="M210" s="254" t="s">
        <v>19</v>
      </c>
      <c r="N210" s="255" t="s">
        <v>40</v>
      </c>
      <c r="O210" s="67"/>
      <c r="P210" s="177">
        <f>O210*H210</f>
        <v>0</v>
      </c>
      <c r="Q210" s="177">
        <v>1</v>
      </c>
      <c r="R210" s="177">
        <f>Q210*H210</f>
        <v>287.64</v>
      </c>
      <c r="S210" s="177">
        <v>0</v>
      </c>
      <c r="T210" s="178">
        <f>S210*H210</f>
        <v>0</v>
      </c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R210" s="179" t="s">
        <v>184</v>
      </c>
      <c r="AT210" s="179" t="s">
        <v>381</v>
      </c>
      <c r="AU210" s="179" t="s">
        <v>79</v>
      </c>
      <c r="AY210" s="20" t="s">
        <v>144</v>
      </c>
      <c r="BE210" s="180">
        <f>IF(N210="základní",J210,0)</f>
        <v>0</v>
      </c>
      <c r="BF210" s="180">
        <f>IF(N210="snížená",J210,0)</f>
        <v>0</v>
      </c>
      <c r="BG210" s="180">
        <f>IF(N210="zákl. přenesená",J210,0)</f>
        <v>0</v>
      </c>
      <c r="BH210" s="180">
        <f>IF(N210="sníž. přenesená",J210,0)</f>
        <v>0</v>
      </c>
      <c r="BI210" s="180">
        <f>IF(N210="nulová",J210,0)</f>
        <v>0</v>
      </c>
      <c r="BJ210" s="20" t="s">
        <v>77</v>
      </c>
      <c r="BK210" s="180">
        <f>ROUND(I210*H210,2)</f>
        <v>0</v>
      </c>
      <c r="BL210" s="20" t="s">
        <v>165</v>
      </c>
      <c r="BM210" s="179" t="s">
        <v>735</v>
      </c>
    </row>
    <row r="211" spans="1:65" s="2" customFormat="1" ht="11.25">
      <c r="A211" s="37"/>
      <c r="B211" s="38"/>
      <c r="C211" s="39"/>
      <c r="D211" s="181" t="s">
        <v>152</v>
      </c>
      <c r="E211" s="39"/>
      <c r="F211" s="182" t="s">
        <v>734</v>
      </c>
      <c r="G211" s="39"/>
      <c r="H211" s="39"/>
      <c r="I211" s="183"/>
      <c r="J211" s="39"/>
      <c r="K211" s="39"/>
      <c r="L211" s="42"/>
      <c r="M211" s="184"/>
      <c r="N211" s="185"/>
      <c r="O211" s="67"/>
      <c r="P211" s="67"/>
      <c r="Q211" s="67"/>
      <c r="R211" s="67"/>
      <c r="S211" s="67"/>
      <c r="T211" s="68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T211" s="20" t="s">
        <v>152</v>
      </c>
      <c r="AU211" s="20" t="s">
        <v>79</v>
      </c>
    </row>
    <row r="212" spans="1:65" s="13" customFormat="1" ht="11.25">
      <c r="B212" s="200"/>
      <c r="C212" s="201"/>
      <c r="D212" s="181" t="s">
        <v>226</v>
      </c>
      <c r="E212" s="202" t="s">
        <v>19</v>
      </c>
      <c r="F212" s="203" t="s">
        <v>736</v>
      </c>
      <c r="G212" s="201"/>
      <c r="H212" s="202" t="s">
        <v>19</v>
      </c>
      <c r="I212" s="204"/>
      <c r="J212" s="201"/>
      <c r="K212" s="201"/>
      <c r="L212" s="205"/>
      <c r="M212" s="206"/>
      <c r="N212" s="207"/>
      <c r="O212" s="207"/>
      <c r="P212" s="207"/>
      <c r="Q212" s="207"/>
      <c r="R212" s="207"/>
      <c r="S212" s="207"/>
      <c r="T212" s="208"/>
      <c r="AT212" s="209" t="s">
        <v>226</v>
      </c>
      <c r="AU212" s="209" t="s">
        <v>79</v>
      </c>
      <c r="AV212" s="13" t="s">
        <v>77</v>
      </c>
      <c r="AW212" s="13" t="s">
        <v>31</v>
      </c>
      <c r="AX212" s="13" t="s">
        <v>69</v>
      </c>
      <c r="AY212" s="209" t="s">
        <v>144</v>
      </c>
    </row>
    <row r="213" spans="1:65" s="14" customFormat="1" ht="11.25">
      <c r="B213" s="210"/>
      <c r="C213" s="211"/>
      <c r="D213" s="181" t="s">
        <v>226</v>
      </c>
      <c r="E213" s="212" t="s">
        <v>19</v>
      </c>
      <c r="F213" s="213" t="s">
        <v>737</v>
      </c>
      <c r="G213" s="211"/>
      <c r="H213" s="214">
        <v>287.64</v>
      </c>
      <c r="I213" s="215"/>
      <c r="J213" s="211"/>
      <c r="K213" s="211"/>
      <c r="L213" s="216"/>
      <c r="M213" s="217"/>
      <c r="N213" s="218"/>
      <c r="O213" s="218"/>
      <c r="P213" s="218"/>
      <c r="Q213" s="218"/>
      <c r="R213" s="218"/>
      <c r="S213" s="218"/>
      <c r="T213" s="219"/>
      <c r="AT213" s="220" t="s">
        <v>226</v>
      </c>
      <c r="AU213" s="220" t="s">
        <v>79</v>
      </c>
      <c r="AV213" s="14" t="s">
        <v>79</v>
      </c>
      <c r="AW213" s="14" t="s">
        <v>31</v>
      </c>
      <c r="AX213" s="14" t="s">
        <v>77</v>
      </c>
      <c r="AY213" s="220" t="s">
        <v>144</v>
      </c>
    </row>
    <row r="214" spans="1:65" s="2" customFormat="1" ht="16.5" customHeight="1">
      <c r="A214" s="37"/>
      <c r="B214" s="38"/>
      <c r="C214" s="168" t="s">
        <v>456</v>
      </c>
      <c r="D214" s="168" t="s">
        <v>145</v>
      </c>
      <c r="E214" s="169" t="s">
        <v>738</v>
      </c>
      <c r="F214" s="170" t="s">
        <v>739</v>
      </c>
      <c r="G214" s="171" t="s">
        <v>459</v>
      </c>
      <c r="H214" s="172">
        <v>1</v>
      </c>
      <c r="I214" s="173"/>
      <c r="J214" s="174">
        <f>ROUND(I214*H214,2)</f>
        <v>0</v>
      </c>
      <c r="K214" s="170" t="s">
        <v>19</v>
      </c>
      <c r="L214" s="42"/>
      <c r="M214" s="175" t="s">
        <v>19</v>
      </c>
      <c r="N214" s="176" t="s">
        <v>40</v>
      </c>
      <c r="O214" s="67"/>
      <c r="P214" s="177">
        <f>O214*H214</f>
        <v>0</v>
      </c>
      <c r="Q214" s="177">
        <v>1.0000000000000001E-5</v>
      </c>
      <c r="R214" s="177">
        <f>Q214*H214</f>
        <v>1.0000000000000001E-5</v>
      </c>
      <c r="S214" s="177">
        <v>0</v>
      </c>
      <c r="T214" s="178">
        <f>S214*H214</f>
        <v>0</v>
      </c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R214" s="179" t="s">
        <v>165</v>
      </c>
      <c r="AT214" s="179" t="s">
        <v>145</v>
      </c>
      <c r="AU214" s="179" t="s">
        <v>79</v>
      </c>
      <c r="AY214" s="20" t="s">
        <v>144</v>
      </c>
      <c r="BE214" s="180">
        <f>IF(N214="základní",J214,0)</f>
        <v>0</v>
      </c>
      <c r="BF214" s="180">
        <f>IF(N214="snížená",J214,0)</f>
        <v>0</v>
      </c>
      <c r="BG214" s="180">
        <f>IF(N214="zákl. přenesená",J214,0)</f>
        <v>0</v>
      </c>
      <c r="BH214" s="180">
        <f>IF(N214="sníž. přenesená",J214,0)</f>
        <v>0</v>
      </c>
      <c r="BI214" s="180">
        <f>IF(N214="nulová",J214,0)</f>
        <v>0</v>
      </c>
      <c r="BJ214" s="20" t="s">
        <v>77</v>
      </c>
      <c r="BK214" s="180">
        <f>ROUND(I214*H214,2)</f>
        <v>0</v>
      </c>
      <c r="BL214" s="20" t="s">
        <v>165</v>
      </c>
      <c r="BM214" s="179" t="s">
        <v>740</v>
      </c>
    </row>
    <row r="215" spans="1:65" s="2" customFormat="1" ht="11.25">
      <c r="A215" s="37"/>
      <c r="B215" s="38"/>
      <c r="C215" s="39"/>
      <c r="D215" s="181" t="s">
        <v>152</v>
      </c>
      <c r="E215" s="39"/>
      <c r="F215" s="182" t="s">
        <v>739</v>
      </c>
      <c r="G215" s="39"/>
      <c r="H215" s="39"/>
      <c r="I215" s="183"/>
      <c r="J215" s="39"/>
      <c r="K215" s="39"/>
      <c r="L215" s="42"/>
      <c r="M215" s="184"/>
      <c r="N215" s="185"/>
      <c r="O215" s="67"/>
      <c r="P215" s="67"/>
      <c r="Q215" s="67"/>
      <c r="R215" s="67"/>
      <c r="S215" s="67"/>
      <c r="T215" s="68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T215" s="20" t="s">
        <v>152</v>
      </c>
      <c r="AU215" s="20" t="s">
        <v>79</v>
      </c>
    </row>
    <row r="216" spans="1:65" s="2" customFormat="1" ht="24.2" customHeight="1">
      <c r="A216" s="37"/>
      <c r="B216" s="38"/>
      <c r="C216" s="168" t="s">
        <v>461</v>
      </c>
      <c r="D216" s="168" t="s">
        <v>145</v>
      </c>
      <c r="E216" s="169" t="s">
        <v>741</v>
      </c>
      <c r="F216" s="170" t="s">
        <v>742</v>
      </c>
      <c r="G216" s="171" t="s">
        <v>254</v>
      </c>
      <c r="H216" s="172">
        <v>423.2</v>
      </c>
      <c r="I216" s="173"/>
      <c r="J216" s="174">
        <f>ROUND(I216*H216,2)</f>
        <v>0</v>
      </c>
      <c r="K216" s="170" t="s">
        <v>157</v>
      </c>
      <c r="L216" s="42"/>
      <c r="M216" s="175" t="s">
        <v>19</v>
      </c>
      <c r="N216" s="176" t="s">
        <v>40</v>
      </c>
      <c r="O216" s="67"/>
      <c r="P216" s="177">
        <f>O216*H216</f>
        <v>0</v>
      </c>
      <c r="Q216" s="177">
        <v>3.6000000000000002E-4</v>
      </c>
      <c r="R216" s="177">
        <f>Q216*H216</f>
        <v>0.15235200000000002</v>
      </c>
      <c r="S216" s="177">
        <v>0</v>
      </c>
      <c r="T216" s="178">
        <f>S216*H216</f>
        <v>0</v>
      </c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R216" s="179" t="s">
        <v>165</v>
      </c>
      <c r="AT216" s="179" t="s">
        <v>145</v>
      </c>
      <c r="AU216" s="179" t="s">
        <v>79</v>
      </c>
      <c r="AY216" s="20" t="s">
        <v>144</v>
      </c>
      <c r="BE216" s="180">
        <f>IF(N216="základní",J216,0)</f>
        <v>0</v>
      </c>
      <c r="BF216" s="180">
        <f>IF(N216="snížená",J216,0)</f>
        <v>0</v>
      </c>
      <c r="BG216" s="180">
        <f>IF(N216="zákl. přenesená",J216,0)</f>
        <v>0</v>
      </c>
      <c r="BH216" s="180">
        <f>IF(N216="sníž. přenesená",J216,0)</f>
        <v>0</v>
      </c>
      <c r="BI216" s="180">
        <f>IF(N216="nulová",J216,0)</f>
        <v>0</v>
      </c>
      <c r="BJ216" s="20" t="s">
        <v>77</v>
      </c>
      <c r="BK216" s="180">
        <f>ROUND(I216*H216,2)</f>
        <v>0</v>
      </c>
      <c r="BL216" s="20" t="s">
        <v>165</v>
      </c>
      <c r="BM216" s="179" t="s">
        <v>743</v>
      </c>
    </row>
    <row r="217" spans="1:65" s="2" customFormat="1" ht="19.5">
      <c r="A217" s="37"/>
      <c r="B217" s="38"/>
      <c r="C217" s="39"/>
      <c r="D217" s="181" t="s">
        <v>152</v>
      </c>
      <c r="E217" s="39"/>
      <c r="F217" s="182" t="s">
        <v>742</v>
      </c>
      <c r="G217" s="39"/>
      <c r="H217" s="39"/>
      <c r="I217" s="183"/>
      <c r="J217" s="39"/>
      <c r="K217" s="39"/>
      <c r="L217" s="42"/>
      <c r="M217" s="184"/>
      <c r="N217" s="185"/>
      <c r="O217" s="67"/>
      <c r="P217" s="67"/>
      <c r="Q217" s="67"/>
      <c r="R217" s="67"/>
      <c r="S217" s="67"/>
      <c r="T217" s="68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T217" s="20" t="s">
        <v>152</v>
      </c>
      <c r="AU217" s="20" t="s">
        <v>79</v>
      </c>
    </row>
    <row r="218" spans="1:65" s="2" customFormat="1" ht="11.25">
      <c r="A218" s="37"/>
      <c r="B218" s="38"/>
      <c r="C218" s="39"/>
      <c r="D218" s="186" t="s">
        <v>153</v>
      </c>
      <c r="E218" s="39"/>
      <c r="F218" s="187" t="s">
        <v>744</v>
      </c>
      <c r="G218" s="39"/>
      <c r="H218" s="39"/>
      <c r="I218" s="183"/>
      <c r="J218" s="39"/>
      <c r="K218" s="39"/>
      <c r="L218" s="42"/>
      <c r="M218" s="184"/>
      <c r="N218" s="185"/>
      <c r="O218" s="67"/>
      <c r="P218" s="67"/>
      <c r="Q218" s="67"/>
      <c r="R218" s="67"/>
      <c r="S218" s="67"/>
      <c r="T218" s="68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T218" s="20" t="s">
        <v>153</v>
      </c>
      <c r="AU218" s="20" t="s">
        <v>79</v>
      </c>
    </row>
    <row r="219" spans="1:65" s="13" customFormat="1" ht="11.25">
      <c r="B219" s="200"/>
      <c r="C219" s="201"/>
      <c r="D219" s="181" t="s">
        <v>226</v>
      </c>
      <c r="E219" s="202" t="s">
        <v>19</v>
      </c>
      <c r="F219" s="203" t="s">
        <v>728</v>
      </c>
      <c r="G219" s="201"/>
      <c r="H219" s="202" t="s">
        <v>19</v>
      </c>
      <c r="I219" s="204"/>
      <c r="J219" s="201"/>
      <c r="K219" s="201"/>
      <c r="L219" s="205"/>
      <c r="M219" s="206"/>
      <c r="N219" s="207"/>
      <c r="O219" s="207"/>
      <c r="P219" s="207"/>
      <c r="Q219" s="207"/>
      <c r="R219" s="207"/>
      <c r="S219" s="207"/>
      <c r="T219" s="208"/>
      <c r="AT219" s="209" t="s">
        <v>226</v>
      </c>
      <c r="AU219" s="209" t="s">
        <v>79</v>
      </c>
      <c r="AV219" s="13" t="s">
        <v>77</v>
      </c>
      <c r="AW219" s="13" t="s">
        <v>31</v>
      </c>
      <c r="AX219" s="13" t="s">
        <v>69</v>
      </c>
      <c r="AY219" s="209" t="s">
        <v>144</v>
      </c>
    </row>
    <row r="220" spans="1:65" s="14" customFormat="1" ht="11.25">
      <c r="B220" s="210"/>
      <c r="C220" s="211"/>
      <c r="D220" s="181" t="s">
        <v>226</v>
      </c>
      <c r="E220" s="212" t="s">
        <v>19</v>
      </c>
      <c r="F220" s="213" t="s">
        <v>729</v>
      </c>
      <c r="G220" s="211"/>
      <c r="H220" s="214">
        <v>423.2</v>
      </c>
      <c r="I220" s="215"/>
      <c r="J220" s="211"/>
      <c r="K220" s="211"/>
      <c r="L220" s="216"/>
      <c r="M220" s="217"/>
      <c r="N220" s="218"/>
      <c r="O220" s="218"/>
      <c r="P220" s="218"/>
      <c r="Q220" s="218"/>
      <c r="R220" s="218"/>
      <c r="S220" s="218"/>
      <c r="T220" s="219"/>
      <c r="AT220" s="220" t="s">
        <v>226</v>
      </c>
      <c r="AU220" s="220" t="s">
        <v>79</v>
      </c>
      <c r="AV220" s="14" t="s">
        <v>79</v>
      </c>
      <c r="AW220" s="14" t="s">
        <v>31</v>
      </c>
      <c r="AX220" s="14" t="s">
        <v>77</v>
      </c>
      <c r="AY220" s="220" t="s">
        <v>144</v>
      </c>
    </row>
    <row r="221" spans="1:65" s="2" customFormat="1" ht="24.2" customHeight="1">
      <c r="A221" s="37"/>
      <c r="B221" s="38"/>
      <c r="C221" s="168" t="s">
        <v>467</v>
      </c>
      <c r="D221" s="168" t="s">
        <v>145</v>
      </c>
      <c r="E221" s="169" t="s">
        <v>423</v>
      </c>
      <c r="F221" s="170" t="s">
        <v>424</v>
      </c>
      <c r="G221" s="171" t="s">
        <v>254</v>
      </c>
      <c r="H221" s="172">
        <v>423.2</v>
      </c>
      <c r="I221" s="173"/>
      <c r="J221" s="174">
        <f>ROUND(I221*H221,2)</f>
        <v>0</v>
      </c>
      <c r="K221" s="170" t="s">
        <v>157</v>
      </c>
      <c r="L221" s="42"/>
      <c r="M221" s="175" t="s">
        <v>19</v>
      </c>
      <c r="N221" s="176" t="s">
        <v>40</v>
      </c>
      <c r="O221" s="67"/>
      <c r="P221" s="177">
        <f>O221*H221</f>
        <v>0</v>
      </c>
      <c r="Q221" s="177">
        <v>4.6999999999999999E-4</v>
      </c>
      <c r="R221" s="177">
        <f>Q221*H221</f>
        <v>0.198904</v>
      </c>
      <c r="S221" s="177">
        <v>0</v>
      </c>
      <c r="T221" s="178">
        <f>S221*H221</f>
        <v>0</v>
      </c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R221" s="179" t="s">
        <v>165</v>
      </c>
      <c r="AT221" s="179" t="s">
        <v>145</v>
      </c>
      <c r="AU221" s="179" t="s">
        <v>79</v>
      </c>
      <c r="AY221" s="20" t="s">
        <v>144</v>
      </c>
      <c r="BE221" s="180">
        <f>IF(N221="základní",J221,0)</f>
        <v>0</v>
      </c>
      <c r="BF221" s="180">
        <f>IF(N221="snížená",J221,0)</f>
        <v>0</v>
      </c>
      <c r="BG221" s="180">
        <f>IF(N221="zákl. přenesená",J221,0)</f>
        <v>0</v>
      </c>
      <c r="BH221" s="180">
        <f>IF(N221="sníž. přenesená",J221,0)</f>
        <v>0</v>
      </c>
      <c r="BI221" s="180">
        <f>IF(N221="nulová",J221,0)</f>
        <v>0</v>
      </c>
      <c r="BJ221" s="20" t="s">
        <v>77</v>
      </c>
      <c r="BK221" s="180">
        <f>ROUND(I221*H221,2)</f>
        <v>0</v>
      </c>
      <c r="BL221" s="20" t="s">
        <v>165</v>
      </c>
      <c r="BM221" s="179" t="s">
        <v>745</v>
      </c>
    </row>
    <row r="222" spans="1:65" s="2" customFormat="1" ht="19.5">
      <c r="A222" s="37"/>
      <c r="B222" s="38"/>
      <c r="C222" s="39"/>
      <c r="D222" s="181" t="s">
        <v>152</v>
      </c>
      <c r="E222" s="39"/>
      <c r="F222" s="182" t="s">
        <v>424</v>
      </c>
      <c r="G222" s="39"/>
      <c r="H222" s="39"/>
      <c r="I222" s="183"/>
      <c r="J222" s="39"/>
      <c r="K222" s="39"/>
      <c r="L222" s="42"/>
      <c r="M222" s="184"/>
      <c r="N222" s="185"/>
      <c r="O222" s="67"/>
      <c r="P222" s="67"/>
      <c r="Q222" s="67"/>
      <c r="R222" s="67"/>
      <c r="S222" s="67"/>
      <c r="T222" s="68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T222" s="20" t="s">
        <v>152</v>
      </c>
      <c r="AU222" s="20" t="s">
        <v>79</v>
      </c>
    </row>
    <row r="223" spans="1:65" s="2" customFormat="1" ht="11.25">
      <c r="A223" s="37"/>
      <c r="B223" s="38"/>
      <c r="C223" s="39"/>
      <c r="D223" s="186" t="s">
        <v>153</v>
      </c>
      <c r="E223" s="39"/>
      <c r="F223" s="187" t="s">
        <v>426</v>
      </c>
      <c r="G223" s="39"/>
      <c r="H223" s="39"/>
      <c r="I223" s="183"/>
      <c r="J223" s="39"/>
      <c r="K223" s="39"/>
      <c r="L223" s="42"/>
      <c r="M223" s="184"/>
      <c r="N223" s="185"/>
      <c r="O223" s="67"/>
      <c r="P223" s="67"/>
      <c r="Q223" s="67"/>
      <c r="R223" s="67"/>
      <c r="S223" s="67"/>
      <c r="T223" s="68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T223" s="20" t="s">
        <v>153</v>
      </c>
      <c r="AU223" s="20" t="s">
        <v>79</v>
      </c>
    </row>
    <row r="224" spans="1:65" s="13" customFormat="1" ht="11.25">
      <c r="B224" s="200"/>
      <c r="C224" s="201"/>
      <c r="D224" s="181" t="s">
        <v>226</v>
      </c>
      <c r="E224" s="202" t="s">
        <v>19</v>
      </c>
      <c r="F224" s="203" t="s">
        <v>728</v>
      </c>
      <c r="G224" s="201"/>
      <c r="H224" s="202" t="s">
        <v>19</v>
      </c>
      <c r="I224" s="204"/>
      <c r="J224" s="201"/>
      <c r="K224" s="201"/>
      <c r="L224" s="205"/>
      <c r="M224" s="206"/>
      <c r="N224" s="207"/>
      <c r="O224" s="207"/>
      <c r="P224" s="207"/>
      <c r="Q224" s="207"/>
      <c r="R224" s="207"/>
      <c r="S224" s="207"/>
      <c r="T224" s="208"/>
      <c r="AT224" s="209" t="s">
        <v>226</v>
      </c>
      <c r="AU224" s="209" t="s">
        <v>79</v>
      </c>
      <c r="AV224" s="13" t="s">
        <v>77</v>
      </c>
      <c r="AW224" s="13" t="s">
        <v>31</v>
      </c>
      <c r="AX224" s="13" t="s">
        <v>69</v>
      </c>
      <c r="AY224" s="209" t="s">
        <v>144</v>
      </c>
    </row>
    <row r="225" spans="1:65" s="14" customFormat="1" ht="11.25">
      <c r="B225" s="210"/>
      <c r="C225" s="211"/>
      <c r="D225" s="181" t="s">
        <v>226</v>
      </c>
      <c r="E225" s="212" t="s">
        <v>19</v>
      </c>
      <c r="F225" s="213" t="s">
        <v>729</v>
      </c>
      <c r="G225" s="211"/>
      <c r="H225" s="214">
        <v>423.2</v>
      </c>
      <c r="I225" s="215"/>
      <c r="J225" s="211"/>
      <c r="K225" s="211"/>
      <c r="L225" s="216"/>
      <c r="M225" s="217"/>
      <c r="N225" s="218"/>
      <c r="O225" s="218"/>
      <c r="P225" s="218"/>
      <c r="Q225" s="218"/>
      <c r="R225" s="218"/>
      <c r="S225" s="218"/>
      <c r="T225" s="219"/>
      <c r="AT225" s="220" t="s">
        <v>226</v>
      </c>
      <c r="AU225" s="220" t="s">
        <v>79</v>
      </c>
      <c r="AV225" s="14" t="s">
        <v>79</v>
      </c>
      <c r="AW225" s="14" t="s">
        <v>31</v>
      </c>
      <c r="AX225" s="14" t="s">
        <v>77</v>
      </c>
      <c r="AY225" s="220" t="s">
        <v>144</v>
      </c>
    </row>
    <row r="226" spans="1:65" s="2" customFormat="1" ht="76.349999999999994" customHeight="1">
      <c r="A226" s="37"/>
      <c r="B226" s="38"/>
      <c r="C226" s="168" t="s">
        <v>474</v>
      </c>
      <c r="D226" s="168" t="s">
        <v>145</v>
      </c>
      <c r="E226" s="169" t="s">
        <v>746</v>
      </c>
      <c r="F226" s="170" t="s">
        <v>747</v>
      </c>
      <c r="G226" s="171" t="s">
        <v>254</v>
      </c>
      <c r="H226" s="172">
        <v>309.85000000000002</v>
      </c>
      <c r="I226" s="173"/>
      <c r="J226" s="174">
        <f>ROUND(I226*H226,2)</f>
        <v>0</v>
      </c>
      <c r="K226" s="170" t="s">
        <v>157</v>
      </c>
      <c r="L226" s="42"/>
      <c r="M226" s="175" t="s">
        <v>19</v>
      </c>
      <c r="N226" s="176" t="s">
        <v>40</v>
      </c>
      <c r="O226" s="67"/>
      <c r="P226" s="177">
        <f>O226*H226</f>
        <v>0</v>
      </c>
      <c r="Q226" s="177">
        <v>8.9219999999999994E-2</v>
      </c>
      <c r="R226" s="177">
        <f>Q226*H226</f>
        <v>27.644817</v>
      </c>
      <c r="S226" s="177">
        <v>0</v>
      </c>
      <c r="T226" s="178">
        <f>S226*H226</f>
        <v>0</v>
      </c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R226" s="179" t="s">
        <v>165</v>
      </c>
      <c r="AT226" s="179" t="s">
        <v>145</v>
      </c>
      <c r="AU226" s="179" t="s">
        <v>79</v>
      </c>
      <c r="AY226" s="20" t="s">
        <v>144</v>
      </c>
      <c r="BE226" s="180">
        <f>IF(N226="základní",J226,0)</f>
        <v>0</v>
      </c>
      <c r="BF226" s="180">
        <f>IF(N226="snížená",J226,0)</f>
        <v>0</v>
      </c>
      <c r="BG226" s="180">
        <f>IF(N226="zákl. přenesená",J226,0)</f>
        <v>0</v>
      </c>
      <c r="BH226" s="180">
        <f>IF(N226="sníž. přenesená",J226,0)</f>
        <v>0</v>
      </c>
      <c r="BI226" s="180">
        <f>IF(N226="nulová",J226,0)</f>
        <v>0</v>
      </c>
      <c r="BJ226" s="20" t="s">
        <v>77</v>
      </c>
      <c r="BK226" s="180">
        <f>ROUND(I226*H226,2)</f>
        <v>0</v>
      </c>
      <c r="BL226" s="20" t="s">
        <v>165</v>
      </c>
      <c r="BM226" s="179" t="s">
        <v>748</v>
      </c>
    </row>
    <row r="227" spans="1:65" s="2" customFormat="1" ht="48.75">
      <c r="A227" s="37"/>
      <c r="B227" s="38"/>
      <c r="C227" s="39"/>
      <c r="D227" s="181" t="s">
        <v>152</v>
      </c>
      <c r="E227" s="39"/>
      <c r="F227" s="182" t="s">
        <v>749</v>
      </c>
      <c r="G227" s="39"/>
      <c r="H227" s="39"/>
      <c r="I227" s="183"/>
      <c r="J227" s="39"/>
      <c r="K227" s="39"/>
      <c r="L227" s="42"/>
      <c r="M227" s="184"/>
      <c r="N227" s="185"/>
      <c r="O227" s="67"/>
      <c r="P227" s="67"/>
      <c r="Q227" s="67"/>
      <c r="R227" s="67"/>
      <c r="S227" s="67"/>
      <c r="T227" s="68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T227" s="20" t="s">
        <v>152</v>
      </c>
      <c r="AU227" s="20" t="s">
        <v>79</v>
      </c>
    </row>
    <row r="228" spans="1:65" s="2" customFormat="1" ht="11.25">
      <c r="A228" s="37"/>
      <c r="B228" s="38"/>
      <c r="C228" s="39"/>
      <c r="D228" s="186" t="s">
        <v>153</v>
      </c>
      <c r="E228" s="39"/>
      <c r="F228" s="187" t="s">
        <v>750</v>
      </c>
      <c r="G228" s="39"/>
      <c r="H228" s="39"/>
      <c r="I228" s="183"/>
      <c r="J228" s="39"/>
      <c r="K228" s="39"/>
      <c r="L228" s="42"/>
      <c r="M228" s="184"/>
      <c r="N228" s="185"/>
      <c r="O228" s="67"/>
      <c r="P228" s="67"/>
      <c r="Q228" s="67"/>
      <c r="R228" s="67"/>
      <c r="S228" s="67"/>
      <c r="T228" s="68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T228" s="20" t="s">
        <v>153</v>
      </c>
      <c r="AU228" s="20" t="s">
        <v>79</v>
      </c>
    </row>
    <row r="229" spans="1:65" s="13" customFormat="1" ht="11.25">
      <c r="B229" s="200"/>
      <c r="C229" s="201"/>
      <c r="D229" s="181" t="s">
        <v>226</v>
      </c>
      <c r="E229" s="202" t="s">
        <v>19</v>
      </c>
      <c r="F229" s="203" t="s">
        <v>722</v>
      </c>
      <c r="G229" s="201"/>
      <c r="H229" s="202" t="s">
        <v>19</v>
      </c>
      <c r="I229" s="204"/>
      <c r="J229" s="201"/>
      <c r="K229" s="201"/>
      <c r="L229" s="205"/>
      <c r="M229" s="206"/>
      <c r="N229" s="207"/>
      <c r="O229" s="207"/>
      <c r="P229" s="207"/>
      <c r="Q229" s="207"/>
      <c r="R229" s="207"/>
      <c r="S229" s="207"/>
      <c r="T229" s="208"/>
      <c r="AT229" s="209" t="s">
        <v>226</v>
      </c>
      <c r="AU229" s="209" t="s">
        <v>79</v>
      </c>
      <c r="AV229" s="13" t="s">
        <v>77</v>
      </c>
      <c r="AW229" s="13" t="s">
        <v>31</v>
      </c>
      <c r="AX229" s="13" t="s">
        <v>69</v>
      </c>
      <c r="AY229" s="209" t="s">
        <v>144</v>
      </c>
    </row>
    <row r="230" spans="1:65" s="14" customFormat="1" ht="11.25">
      <c r="B230" s="210"/>
      <c r="C230" s="211"/>
      <c r="D230" s="181" t="s">
        <v>226</v>
      </c>
      <c r="E230" s="212" t="s">
        <v>19</v>
      </c>
      <c r="F230" s="213" t="s">
        <v>723</v>
      </c>
      <c r="G230" s="211"/>
      <c r="H230" s="214">
        <v>309.85000000000002</v>
      </c>
      <c r="I230" s="215"/>
      <c r="J230" s="211"/>
      <c r="K230" s="211"/>
      <c r="L230" s="216"/>
      <c r="M230" s="217"/>
      <c r="N230" s="218"/>
      <c r="O230" s="218"/>
      <c r="P230" s="218"/>
      <c r="Q230" s="218"/>
      <c r="R230" s="218"/>
      <c r="S230" s="218"/>
      <c r="T230" s="219"/>
      <c r="AT230" s="220" t="s">
        <v>226</v>
      </c>
      <c r="AU230" s="220" t="s">
        <v>79</v>
      </c>
      <c r="AV230" s="14" t="s">
        <v>79</v>
      </c>
      <c r="AW230" s="14" t="s">
        <v>31</v>
      </c>
      <c r="AX230" s="14" t="s">
        <v>77</v>
      </c>
      <c r="AY230" s="220" t="s">
        <v>144</v>
      </c>
    </row>
    <row r="231" spans="1:65" s="2" customFormat="1" ht="24.2" customHeight="1">
      <c r="A231" s="37"/>
      <c r="B231" s="38"/>
      <c r="C231" s="246" t="s">
        <v>479</v>
      </c>
      <c r="D231" s="246" t="s">
        <v>381</v>
      </c>
      <c r="E231" s="247" t="s">
        <v>751</v>
      </c>
      <c r="F231" s="248" t="s">
        <v>752</v>
      </c>
      <c r="G231" s="249" t="s">
        <v>254</v>
      </c>
      <c r="H231" s="250">
        <v>325.34300000000002</v>
      </c>
      <c r="I231" s="251"/>
      <c r="J231" s="252">
        <f>ROUND(I231*H231,2)</f>
        <v>0</v>
      </c>
      <c r="K231" s="248" t="s">
        <v>157</v>
      </c>
      <c r="L231" s="253"/>
      <c r="M231" s="254" t="s">
        <v>19</v>
      </c>
      <c r="N231" s="255" t="s">
        <v>40</v>
      </c>
      <c r="O231" s="67"/>
      <c r="P231" s="177">
        <f>O231*H231</f>
        <v>0</v>
      </c>
      <c r="Q231" s="177">
        <v>0.13200000000000001</v>
      </c>
      <c r="R231" s="177">
        <f>Q231*H231</f>
        <v>42.945276000000007</v>
      </c>
      <c r="S231" s="177">
        <v>0</v>
      </c>
      <c r="T231" s="178">
        <f>S231*H231</f>
        <v>0</v>
      </c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R231" s="179" t="s">
        <v>184</v>
      </c>
      <c r="AT231" s="179" t="s">
        <v>381</v>
      </c>
      <c r="AU231" s="179" t="s">
        <v>79</v>
      </c>
      <c r="AY231" s="20" t="s">
        <v>144</v>
      </c>
      <c r="BE231" s="180">
        <f>IF(N231="základní",J231,0)</f>
        <v>0</v>
      </c>
      <c r="BF231" s="180">
        <f>IF(N231="snížená",J231,0)</f>
        <v>0</v>
      </c>
      <c r="BG231" s="180">
        <f>IF(N231="zákl. přenesená",J231,0)</f>
        <v>0</v>
      </c>
      <c r="BH231" s="180">
        <f>IF(N231="sníž. přenesená",J231,0)</f>
        <v>0</v>
      </c>
      <c r="BI231" s="180">
        <f>IF(N231="nulová",J231,0)</f>
        <v>0</v>
      </c>
      <c r="BJ231" s="20" t="s">
        <v>77</v>
      </c>
      <c r="BK231" s="180">
        <f>ROUND(I231*H231,2)</f>
        <v>0</v>
      </c>
      <c r="BL231" s="20" t="s">
        <v>165</v>
      </c>
      <c r="BM231" s="179" t="s">
        <v>753</v>
      </c>
    </row>
    <row r="232" spans="1:65" s="2" customFormat="1" ht="11.25">
      <c r="A232" s="37"/>
      <c r="B232" s="38"/>
      <c r="C232" s="39"/>
      <c r="D232" s="181" t="s">
        <v>152</v>
      </c>
      <c r="E232" s="39"/>
      <c r="F232" s="182" t="s">
        <v>752</v>
      </c>
      <c r="G232" s="39"/>
      <c r="H232" s="39"/>
      <c r="I232" s="183"/>
      <c r="J232" s="39"/>
      <c r="K232" s="39"/>
      <c r="L232" s="42"/>
      <c r="M232" s="184"/>
      <c r="N232" s="185"/>
      <c r="O232" s="67"/>
      <c r="P232" s="67"/>
      <c r="Q232" s="67"/>
      <c r="R232" s="67"/>
      <c r="S232" s="67"/>
      <c r="T232" s="68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T232" s="20" t="s">
        <v>152</v>
      </c>
      <c r="AU232" s="20" t="s">
        <v>79</v>
      </c>
    </row>
    <row r="233" spans="1:65" s="13" customFormat="1" ht="11.25">
      <c r="B233" s="200"/>
      <c r="C233" s="201"/>
      <c r="D233" s="181" t="s">
        <v>226</v>
      </c>
      <c r="E233" s="202" t="s">
        <v>19</v>
      </c>
      <c r="F233" s="203" t="s">
        <v>722</v>
      </c>
      <c r="G233" s="201"/>
      <c r="H233" s="202" t="s">
        <v>19</v>
      </c>
      <c r="I233" s="204"/>
      <c r="J233" s="201"/>
      <c r="K233" s="201"/>
      <c r="L233" s="205"/>
      <c r="M233" s="206"/>
      <c r="N233" s="207"/>
      <c r="O233" s="207"/>
      <c r="P233" s="207"/>
      <c r="Q233" s="207"/>
      <c r="R233" s="207"/>
      <c r="S233" s="207"/>
      <c r="T233" s="208"/>
      <c r="AT233" s="209" t="s">
        <v>226</v>
      </c>
      <c r="AU233" s="209" t="s">
        <v>79</v>
      </c>
      <c r="AV233" s="13" t="s">
        <v>77</v>
      </c>
      <c r="AW233" s="13" t="s">
        <v>31</v>
      </c>
      <c r="AX233" s="13" t="s">
        <v>69</v>
      </c>
      <c r="AY233" s="209" t="s">
        <v>144</v>
      </c>
    </row>
    <row r="234" spans="1:65" s="14" customFormat="1" ht="11.25">
      <c r="B234" s="210"/>
      <c r="C234" s="211"/>
      <c r="D234" s="181" t="s">
        <v>226</v>
      </c>
      <c r="E234" s="212" t="s">
        <v>19</v>
      </c>
      <c r="F234" s="213" t="s">
        <v>754</v>
      </c>
      <c r="G234" s="211"/>
      <c r="H234" s="214">
        <v>325.34300000000002</v>
      </c>
      <c r="I234" s="215"/>
      <c r="J234" s="211"/>
      <c r="K234" s="211"/>
      <c r="L234" s="216"/>
      <c r="M234" s="217"/>
      <c r="N234" s="218"/>
      <c r="O234" s="218"/>
      <c r="P234" s="218"/>
      <c r="Q234" s="218"/>
      <c r="R234" s="218"/>
      <c r="S234" s="218"/>
      <c r="T234" s="219"/>
      <c r="AT234" s="220" t="s">
        <v>226</v>
      </c>
      <c r="AU234" s="220" t="s">
        <v>79</v>
      </c>
      <c r="AV234" s="14" t="s">
        <v>79</v>
      </c>
      <c r="AW234" s="14" t="s">
        <v>31</v>
      </c>
      <c r="AX234" s="14" t="s">
        <v>77</v>
      </c>
      <c r="AY234" s="220" t="s">
        <v>144</v>
      </c>
    </row>
    <row r="235" spans="1:65" s="11" customFormat="1" ht="22.9" customHeight="1">
      <c r="B235" s="154"/>
      <c r="C235" s="155"/>
      <c r="D235" s="156" t="s">
        <v>68</v>
      </c>
      <c r="E235" s="198" t="s">
        <v>189</v>
      </c>
      <c r="F235" s="198" t="s">
        <v>240</v>
      </c>
      <c r="G235" s="155"/>
      <c r="H235" s="155"/>
      <c r="I235" s="158"/>
      <c r="J235" s="199">
        <f>BK235</f>
        <v>0</v>
      </c>
      <c r="K235" s="155"/>
      <c r="L235" s="160"/>
      <c r="M235" s="161"/>
      <c r="N235" s="162"/>
      <c r="O235" s="162"/>
      <c r="P235" s="163">
        <f>SUM(P236:P291)</f>
        <v>0</v>
      </c>
      <c r="Q235" s="162"/>
      <c r="R235" s="163">
        <f>SUM(R236:R291)</f>
        <v>25.388297492</v>
      </c>
      <c r="S235" s="162"/>
      <c r="T235" s="164">
        <f>SUM(T236:T291)</f>
        <v>0</v>
      </c>
      <c r="AR235" s="165" t="s">
        <v>77</v>
      </c>
      <c r="AT235" s="166" t="s">
        <v>68</v>
      </c>
      <c r="AU235" s="166" t="s">
        <v>77</v>
      </c>
      <c r="AY235" s="165" t="s">
        <v>144</v>
      </c>
      <c r="BK235" s="167">
        <f>SUM(BK236:BK291)</f>
        <v>0</v>
      </c>
    </row>
    <row r="236" spans="1:65" s="2" customFormat="1" ht="49.15" customHeight="1">
      <c r="A236" s="37"/>
      <c r="B236" s="38"/>
      <c r="C236" s="168" t="s">
        <v>485</v>
      </c>
      <c r="D236" s="168" t="s">
        <v>145</v>
      </c>
      <c r="E236" s="169" t="s">
        <v>468</v>
      </c>
      <c r="F236" s="170" t="s">
        <v>469</v>
      </c>
      <c r="G236" s="171" t="s">
        <v>243</v>
      </c>
      <c r="H236" s="172">
        <v>135.01</v>
      </c>
      <c r="I236" s="173"/>
      <c r="J236" s="174">
        <f>ROUND(I236*H236,2)</f>
        <v>0</v>
      </c>
      <c r="K236" s="170" t="s">
        <v>157</v>
      </c>
      <c r="L236" s="42"/>
      <c r="M236" s="175" t="s">
        <v>19</v>
      </c>
      <c r="N236" s="176" t="s">
        <v>40</v>
      </c>
      <c r="O236" s="67"/>
      <c r="P236" s="177">
        <f>O236*H236</f>
        <v>0</v>
      </c>
      <c r="Q236" s="177">
        <v>0.14041999999999999</v>
      </c>
      <c r="R236" s="177">
        <f>Q236*H236</f>
        <v>18.958104199999998</v>
      </c>
      <c r="S236" s="177">
        <v>0</v>
      </c>
      <c r="T236" s="178">
        <f>S236*H236</f>
        <v>0</v>
      </c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R236" s="179" t="s">
        <v>165</v>
      </c>
      <c r="AT236" s="179" t="s">
        <v>145</v>
      </c>
      <c r="AU236" s="179" t="s">
        <v>79</v>
      </c>
      <c r="AY236" s="20" t="s">
        <v>144</v>
      </c>
      <c r="BE236" s="180">
        <f>IF(N236="základní",J236,0)</f>
        <v>0</v>
      </c>
      <c r="BF236" s="180">
        <f>IF(N236="snížená",J236,0)</f>
        <v>0</v>
      </c>
      <c r="BG236" s="180">
        <f>IF(N236="zákl. přenesená",J236,0)</f>
        <v>0</v>
      </c>
      <c r="BH236" s="180">
        <f>IF(N236="sníž. přenesená",J236,0)</f>
        <v>0</v>
      </c>
      <c r="BI236" s="180">
        <f>IF(N236="nulová",J236,0)</f>
        <v>0</v>
      </c>
      <c r="BJ236" s="20" t="s">
        <v>77</v>
      </c>
      <c r="BK236" s="180">
        <f>ROUND(I236*H236,2)</f>
        <v>0</v>
      </c>
      <c r="BL236" s="20" t="s">
        <v>165</v>
      </c>
      <c r="BM236" s="179" t="s">
        <v>755</v>
      </c>
    </row>
    <row r="237" spans="1:65" s="2" customFormat="1" ht="29.25">
      <c r="A237" s="37"/>
      <c r="B237" s="38"/>
      <c r="C237" s="39"/>
      <c r="D237" s="181" t="s">
        <v>152</v>
      </c>
      <c r="E237" s="39"/>
      <c r="F237" s="182" t="s">
        <v>469</v>
      </c>
      <c r="G237" s="39"/>
      <c r="H237" s="39"/>
      <c r="I237" s="183"/>
      <c r="J237" s="39"/>
      <c r="K237" s="39"/>
      <c r="L237" s="42"/>
      <c r="M237" s="184"/>
      <c r="N237" s="185"/>
      <c r="O237" s="67"/>
      <c r="P237" s="67"/>
      <c r="Q237" s="67"/>
      <c r="R237" s="67"/>
      <c r="S237" s="67"/>
      <c r="T237" s="68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T237" s="20" t="s">
        <v>152</v>
      </c>
      <c r="AU237" s="20" t="s">
        <v>79</v>
      </c>
    </row>
    <row r="238" spans="1:65" s="2" customFormat="1" ht="11.25">
      <c r="A238" s="37"/>
      <c r="B238" s="38"/>
      <c r="C238" s="39"/>
      <c r="D238" s="186" t="s">
        <v>153</v>
      </c>
      <c r="E238" s="39"/>
      <c r="F238" s="187" t="s">
        <v>471</v>
      </c>
      <c r="G238" s="39"/>
      <c r="H238" s="39"/>
      <c r="I238" s="183"/>
      <c r="J238" s="39"/>
      <c r="K238" s="39"/>
      <c r="L238" s="42"/>
      <c r="M238" s="184"/>
      <c r="N238" s="185"/>
      <c r="O238" s="67"/>
      <c r="P238" s="67"/>
      <c r="Q238" s="67"/>
      <c r="R238" s="67"/>
      <c r="S238" s="67"/>
      <c r="T238" s="68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T238" s="20" t="s">
        <v>153</v>
      </c>
      <c r="AU238" s="20" t="s">
        <v>79</v>
      </c>
    </row>
    <row r="239" spans="1:65" s="13" customFormat="1" ht="11.25">
      <c r="B239" s="200"/>
      <c r="C239" s="201"/>
      <c r="D239" s="181" t="s">
        <v>226</v>
      </c>
      <c r="E239" s="202" t="s">
        <v>19</v>
      </c>
      <c r="F239" s="203" t="s">
        <v>756</v>
      </c>
      <c r="G239" s="201"/>
      <c r="H239" s="202" t="s">
        <v>19</v>
      </c>
      <c r="I239" s="204"/>
      <c r="J239" s="201"/>
      <c r="K239" s="201"/>
      <c r="L239" s="205"/>
      <c r="M239" s="206"/>
      <c r="N239" s="207"/>
      <c r="O239" s="207"/>
      <c r="P239" s="207"/>
      <c r="Q239" s="207"/>
      <c r="R239" s="207"/>
      <c r="S239" s="207"/>
      <c r="T239" s="208"/>
      <c r="AT239" s="209" t="s">
        <v>226</v>
      </c>
      <c r="AU239" s="209" t="s">
        <v>79</v>
      </c>
      <c r="AV239" s="13" t="s">
        <v>77</v>
      </c>
      <c r="AW239" s="13" t="s">
        <v>31</v>
      </c>
      <c r="AX239" s="13" t="s">
        <v>69</v>
      </c>
      <c r="AY239" s="209" t="s">
        <v>144</v>
      </c>
    </row>
    <row r="240" spans="1:65" s="14" customFormat="1" ht="11.25">
      <c r="B240" s="210"/>
      <c r="C240" s="211"/>
      <c r="D240" s="181" t="s">
        <v>226</v>
      </c>
      <c r="E240" s="212" t="s">
        <v>19</v>
      </c>
      <c r="F240" s="213" t="s">
        <v>757</v>
      </c>
      <c r="G240" s="211"/>
      <c r="H240" s="214">
        <v>84.9</v>
      </c>
      <c r="I240" s="215"/>
      <c r="J240" s="211"/>
      <c r="K240" s="211"/>
      <c r="L240" s="216"/>
      <c r="M240" s="217"/>
      <c r="N240" s="218"/>
      <c r="O240" s="218"/>
      <c r="P240" s="218"/>
      <c r="Q240" s="218"/>
      <c r="R240" s="218"/>
      <c r="S240" s="218"/>
      <c r="T240" s="219"/>
      <c r="AT240" s="220" t="s">
        <v>226</v>
      </c>
      <c r="AU240" s="220" t="s">
        <v>79</v>
      </c>
      <c r="AV240" s="14" t="s">
        <v>79</v>
      </c>
      <c r="AW240" s="14" t="s">
        <v>31</v>
      </c>
      <c r="AX240" s="14" t="s">
        <v>69</v>
      </c>
      <c r="AY240" s="220" t="s">
        <v>144</v>
      </c>
    </row>
    <row r="241" spans="1:65" s="13" customFormat="1" ht="11.25">
      <c r="B241" s="200"/>
      <c r="C241" s="201"/>
      <c r="D241" s="181" t="s">
        <v>226</v>
      </c>
      <c r="E241" s="202" t="s">
        <v>19</v>
      </c>
      <c r="F241" s="203" t="s">
        <v>758</v>
      </c>
      <c r="G241" s="201"/>
      <c r="H241" s="202" t="s">
        <v>19</v>
      </c>
      <c r="I241" s="204"/>
      <c r="J241" s="201"/>
      <c r="K241" s="201"/>
      <c r="L241" s="205"/>
      <c r="M241" s="206"/>
      <c r="N241" s="207"/>
      <c r="O241" s="207"/>
      <c r="P241" s="207"/>
      <c r="Q241" s="207"/>
      <c r="R241" s="207"/>
      <c r="S241" s="207"/>
      <c r="T241" s="208"/>
      <c r="AT241" s="209" t="s">
        <v>226</v>
      </c>
      <c r="AU241" s="209" t="s">
        <v>79</v>
      </c>
      <c r="AV241" s="13" t="s">
        <v>77</v>
      </c>
      <c r="AW241" s="13" t="s">
        <v>31</v>
      </c>
      <c r="AX241" s="13" t="s">
        <v>69</v>
      </c>
      <c r="AY241" s="209" t="s">
        <v>144</v>
      </c>
    </row>
    <row r="242" spans="1:65" s="14" customFormat="1" ht="11.25">
      <c r="B242" s="210"/>
      <c r="C242" s="211"/>
      <c r="D242" s="181" t="s">
        <v>226</v>
      </c>
      <c r="E242" s="212" t="s">
        <v>19</v>
      </c>
      <c r="F242" s="213" t="s">
        <v>759</v>
      </c>
      <c r="G242" s="211"/>
      <c r="H242" s="214">
        <v>50.11</v>
      </c>
      <c r="I242" s="215"/>
      <c r="J242" s="211"/>
      <c r="K242" s="211"/>
      <c r="L242" s="216"/>
      <c r="M242" s="217"/>
      <c r="N242" s="218"/>
      <c r="O242" s="218"/>
      <c r="P242" s="218"/>
      <c r="Q242" s="218"/>
      <c r="R242" s="218"/>
      <c r="S242" s="218"/>
      <c r="T242" s="219"/>
      <c r="AT242" s="220" t="s">
        <v>226</v>
      </c>
      <c r="AU242" s="220" t="s">
        <v>79</v>
      </c>
      <c r="AV242" s="14" t="s">
        <v>79</v>
      </c>
      <c r="AW242" s="14" t="s">
        <v>31</v>
      </c>
      <c r="AX242" s="14" t="s">
        <v>69</v>
      </c>
      <c r="AY242" s="220" t="s">
        <v>144</v>
      </c>
    </row>
    <row r="243" spans="1:65" s="15" customFormat="1" ht="11.25">
      <c r="B243" s="221"/>
      <c r="C243" s="222"/>
      <c r="D243" s="181" t="s">
        <v>226</v>
      </c>
      <c r="E243" s="223" t="s">
        <v>19</v>
      </c>
      <c r="F243" s="224" t="s">
        <v>231</v>
      </c>
      <c r="G243" s="222"/>
      <c r="H243" s="225">
        <v>135.01</v>
      </c>
      <c r="I243" s="226"/>
      <c r="J243" s="222"/>
      <c r="K243" s="222"/>
      <c r="L243" s="227"/>
      <c r="M243" s="228"/>
      <c r="N243" s="229"/>
      <c r="O243" s="229"/>
      <c r="P243" s="229"/>
      <c r="Q243" s="229"/>
      <c r="R243" s="229"/>
      <c r="S243" s="229"/>
      <c r="T243" s="230"/>
      <c r="AT243" s="231" t="s">
        <v>226</v>
      </c>
      <c r="AU243" s="231" t="s">
        <v>79</v>
      </c>
      <c r="AV243" s="15" t="s">
        <v>165</v>
      </c>
      <c r="AW243" s="15" t="s">
        <v>31</v>
      </c>
      <c r="AX243" s="15" t="s">
        <v>77</v>
      </c>
      <c r="AY243" s="231" t="s">
        <v>144</v>
      </c>
    </row>
    <row r="244" spans="1:65" s="2" customFormat="1" ht="21.75" customHeight="1">
      <c r="A244" s="37"/>
      <c r="B244" s="38"/>
      <c r="C244" s="246" t="s">
        <v>489</v>
      </c>
      <c r="D244" s="246" t="s">
        <v>381</v>
      </c>
      <c r="E244" s="247" t="s">
        <v>475</v>
      </c>
      <c r="F244" s="248" t="s">
        <v>476</v>
      </c>
      <c r="G244" s="249" t="s">
        <v>243</v>
      </c>
      <c r="H244" s="250">
        <v>141.761</v>
      </c>
      <c r="I244" s="251"/>
      <c r="J244" s="252">
        <f>ROUND(I244*H244,2)</f>
        <v>0</v>
      </c>
      <c r="K244" s="248" t="s">
        <v>157</v>
      </c>
      <c r="L244" s="253"/>
      <c r="M244" s="254" t="s">
        <v>19</v>
      </c>
      <c r="N244" s="255" t="s">
        <v>40</v>
      </c>
      <c r="O244" s="67"/>
      <c r="P244" s="177">
        <f>O244*H244</f>
        <v>0</v>
      </c>
      <c r="Q244" s="177">
        <v>2.63E-2</v>
      </c>
      <c r="R244" s="177">
        <f>Q244*H244</f>
        <v>3.7283143000000001</v>
      </c>
      <c r="S244" s="177">
        <v>0</v>
      </c>
      <c r="T244" s="178">
        <f>S244*H244</f>
        <v>0</v>
      </c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R244" s="179" t="s">
        <v>184</v>
      </c>
      <c r="AT244" s="179" t="s">
        <v>381</v>
      </c>
      <c r="AU244" s="179" t="s">
        <v>79</v>
      </c>
      <c r="AY244" s="20" t="s">
        <v>144</v>
      </c>
      <c r="BE244" s="180">
        <f>IF(N244="základní",J244,0)</f>
        <v>0</v>
      </c>
      <c r="BF244" s="180">
        <f>IF(N244="snížená",J244,0)</f>
        <v>0</v>
      </c>
      <c r="BG244" s="180">
        <f>IF(N244="zákl. přenesená",J244,0)</f>
        <v>0</v>
      </c>
      <c r="BH244" s="180">
        <f>IF(N244="sníž. přenesená",J244,0)</f>
        <v>0</v>
      </c>
      <c r="BI244" s="180">
        <f>IF(N244="nulová",J244,0)</f>
        <v>0</v>
      </c>
      <c r="BJ244" s="20" t="s">
        <v>77</v>
      </c>
      <c r="BK244" s="180">
        <f>ROUND(I244*H244,2)</f>
        <v>0</v>
      </c>
      <c r="BL244" s="20" t="s">
        <v>165</v>
      </c>
      <c r="BM244" s="179" t="s">
        <v>760</v>
      </c>
    </row>
    <row r="245" spans="1:65" s="2" customFormat="1" ht="11.25">
      <c r="A245" s="37"/>
      <c r="B245" s="38"/>
      <c r="C245" s="39"/>
      <c r="D245" s="181" t="s">
        <v>152</v>
      </c>
      <c r="E245" s="39"/>
      <c r="F245" s="182" t="s">
        <v>476</v>
      </c>
      <c r="G245" s="39"/>
      <c r="H245" s="39"/>
      <c r="I245" s="183"/>
      <c r="J245" s="39"/>
      <c r="K245" s="39"/>
      <c r="L245" s="42"/>
      <c r="M245" s="184"/>
      <c r="N245" s="185"/>
      <c r="O245" s="67"/>
      <c r="P245" s="67"/>
      <c r="Q245" s="67"/>
      <c r="R245" s="67"/>
      <c r="S245" s="67"/>
      <c r="T245" s="68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T245" s="20" t="s">
        <v>152</v>
      </c>
      <c r="AU245" s="20" t="s">
        <v>79</v>
      </c>
    </row>
    <row r="246" spans="1:65" s="13" customFormat="1" ht="11.25">
      <c r="B246" s="200"/>
      <c r="C246" s="201"/>
      <c r="D246" s="181" t="s">
        <v>226</v>
      </c>
      <c r="E246" s="202" t="s">
        <v>19</v>
      </c>
      <c r="F246" s="203" t="s">
        <v>756</v>
      </c>
      <c r="G246" s="201"/>
      <c r="H246" s="202" t="s">
        <v>19</v>
      </c>
      <c r="I246" s="204"/>
      <c r="J246" s="201"/>
      <c r="K246" s="201"/>
      <c r="L246" s="205"/>
      <c r="M246" s="206"/>
      <c r="N246" s="207"/>
      <c r="O246" s="207"/>
      <c r="P246" s="207"/>
      <c r="Q246" s="207"/>
      <c r="R246" s="207"/>
      <c r="S246" s="207"/>
      <c r="T246" s="208"/>
      <c r="AT246" s="209" t="s">
        <v>226</v>
      </c>
      <c r="AU246" s="209" t="s">
        <v>79</v>
      </c>
      <c r="AV246" s="13" t="s">
        <v>77</v>
      </c>
      <c r="AW246" s="13" t="s">
        <v>31</v>
      </c>
      <c r="AX246" s="13" t="s">
        <v>69</v>
      </c>
      <c r="AY246" s="209" t="s">
        <v>144</v>
      </c>
    </row>
    <row r="247" spans="1:65" s="14" customFormat="1" ht="11.25">
      <c r="B247" s="210"/>
      <c r="C247" s="211"/>
      <c r="D247" s="181" t="s">
        <v>226</v>
      </c>
      <c r="E247" s="212" t="s">
        <v>19</v>
      </c>
      <c r="F247" s="213" t="s">
        <v>761</v>
      </c>
      <c r="G247" s="211"/>
      <c r="H247" s="214">
        <v>89.144999999999996</v>
      </c>
      <c r="I247" s="215"/>
      <c r="J247" s="211"/>
      <c r="K247" s="211"/>
      <c r="L247" s="216"/>
      <c r="M247" s="217"/>
      <c r="N247" s="218"/>
      <c r="O247" s="218"/>
      <c r="P247" s="218"/>
      <c r="Q247" s="218"/>
      <c r="R247" s="218"/>
      <c r="S247" s="218"/>
      <c r="T247" s="219"/>
      <c r="AT247" s="220" t="s">
        <v>226</v>
      </c>
      <c r="AU247" s="220" t="s">
        <v>79</v>
      </c>
      <c r="AV247" s="14" t="s">
        <v>79</v>
      </c>
      <c r="AW247" s="14" t="s">
        <v>31</v>
      </c>
      <c r="AX247" s="14" t="s">
        <v>69</v>
      </c>
      <c r="AY247" s="220" t="s">
        <v>144</v>
      </c>
    </row>
    <row r="248" spans="1:65" s="13" customFormat="1" ht="11.25">
      <c r="B248" s="200"/>
      <c r="C248" s="201"/>
      <c r="D248" s="181" t="s">
        <v>226</v>
      </c>
      <c r="E248" s="202" t="s">
        <v>19</v>
      </c>
      <c r="F248" s="203" t="s">
        <v>758</v>
      </c>
      <c r="G248" s="201"/>
      <c r="H248" s="202" t="s">
        <v>19</v>
      </c>
      <c r="I248" s="204"/>
      <c r="J248" s="201"/>
      <c r="K248" s="201"/>
      <c r="L248" s="205"/>
      <c r="M248" s="206"/>
      <c r="N248" s="207"/>
      <c r="O248" s="207"/>
      <c r="P248" s="207"/>
      <c r="Q248" s="207"/>
      <c r="R248" s="207"/>
      <c r="S248" s="207"/>
      <c r="T248" s="208"/>
      <c r="AT248" s="209" t="s">
        <v>226</v>
      </c>
      <c r="AU248" s="209" t="s">
        <v>79</v>
      </c>
      <c r="AV248" s="13" t="s">
        <v>77</v>
      </c>
      <c r="AW248" s="13" t="s">
        <v>31</v>
      </c>
      <c r="AX248" s="13" t="s">
        <v>69</v>
      </c>
      <c r="AY248" s="209" t="s">
        <v>144</v>
      </c>
    </row>
    <row r="249" spans="1:65" s="14" customFormat="1" ht="11.25">
      <c r="B249" s="210"/>
      <c r="C249" s="211"/>
      <c r="D249" s="181" t="s">
        <v>226</v>
      </c>
      <c r="E249" s="212" t="s">
        <v>19</v>
      </c>
      <c r="F249" s="213" t="s">
        <v>762</v>
      </c>
      <c r="G249" s="211"/>
      <c r="H249" s="214">
        <v>52.616</v>
      </c>
      <c r="I249" s="215"/>
      <c r="J249" s="211"/>
      <c r="K249" s="211"/>
      <c r="L249" s="216"/>
      <c r="M249" s="217"/>
      <c r="N249" s="218"/>
      <c r="O249" s="218"/>
      <c r="P249" s="218"/>
      <c r="Q249" s="218"/>
      <c r="R249" s="218"/>
      <c r="S249" s="218"/>
      <c r="T249" s="219"/>
      <c r="AT249" s="220" t="s">
        <v>226</v>
      </c>
      <c r="AU249" s="220" t="s">
        <v>79</v>
      </c>
      <c r="AV249" s="14" t="s">
        <v>79</v>
      </c>
      <c r="AW249" s="14" t="s">
        <v>31</v>
      </c>
      <c r="AX249" s="14" t="s">
        <v>69</v>
      </c>
      <c r="AY249" s="220" t="s">
        <v>144</v>
      </c>
    </row>
    <row r="250" spans="1:65" s="15" customFormat="1" ht="11.25">
      <c r="B250" s="221"/>
      <c r="C250" s="222"/>
      <c r="D250" s="181" t="s">
        <v>226</v>
      </c>
      <c r="E250" s="223" t="s">
        <v>19</v>
      </c>
      <c r="F250" s="224" t="s">
        <v>231</v>
      </c>
      <c r="G250" s="222"/>
      <c r="H250" s="225">
        <v>141.761</v>
      </c>
      <c r="I250" s="226"/>
      <c r="J250" s="222"/>
      <c r="K250" s="222"/>
      <c r="L250" s="227"/>
      <c r="M250" s="228"/>
      <c r="N250" s="229"/>
      <c r="O250" s="229"/>
      <c r="P250" s="229"/>
      <c r="Q250" s="229"/>
      <c r="R250" s="229"/>
      <c r="S250" s="229"/>
      <c r="T250" s="230"/>
      <c r="AT250" s="231" t="s">
        <v>226</v>
      </c>
      <c r="AU250" s="231" t="s">
        <v>79</v>
      </c>
      <c r="AV250" s="15" t="s">
        <v>165</v>
      </c>
      <c r="AW250" s="15" t="s">
        <v>31</v>
      </c>
      <c r="AX250" s="15" t="s">
        <v>77</v>
      </c>
      <c r="AY250" s="231" t="s">
        <v>144</v>
      </c>
    </row>
    <row r="251" spans="1:65" s="2" customFormat="1" ht="33" customHeight="1">
      <c r="A251" s="37"/>
      <c r="B251" s="38"/>
      <c r="C251" s="168" t="s">
        <v>496</v>
      </c>
      <c r="D251" s="168" t="s">
        <v>145</v>
      </c>
      <c r="E251" s="169" t="s">
        <v>462</v>
      </c>
      <c r="F251" s="170" t="s">
        <v>463</v>
      </c>
      <c r="G251" s="171" t="s">
        <v>254</v>
      </c>
      <c r="H251" s="172">
        <v>5.46</v>
      </c>
      <c r="I251" s="173"/>
      <c r="J251" s="174">
        <f>ROUND(I251*H251,2)</f>
        <v>0</v>
      </c>
      <c r="K251" s="170" t="s">
        <v>157</v>
      </c>
      <c r="L251" s="42"/>
      <c r="M251" s="175" t="s">
        <v>19</v>
      </c>
      <c r="N251" s="176" t="s">
        <v>40</v>
      </c>
      <c r="O251" s="67"/>
      <c r="P251" s="177">
        <f>O251*H251</f>
        <v>0</v>
      </c>
      <c r="Q251" s="177">
        <v>0.22136</v>
      </c>
      <c r="R251" s="177">
        <f>Q251*H251</f>
        <v>1.2086256</v>
      </c>
      <c r="S251" s="177">
        <v>0</v>
      </c>
      <c r="T251" s="178">
        <f>S251*H251</f>
        <v>0</v>
      </c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R251" s="179" t="s">
        <v>165</v>
      </c>
      <c r="AT251" s="179" t="s">
        <v>145</v>
      </c>
      <c r="AU251" s="179" t="s">
        <v>79</v>
      </c>
      <c r="AY251" s="20" t="s">
        <v>144</v>
      </c>
      <c r="BE251" s="180">
        <f>IF(N251="základní",J251,0)</f>
        <v>0</v>
      </c>
      <c r="BF251" s="180">
        <f>IF(N251="snížená",J251,0)</f>
        <v>0</v>
      </c>
      <c r="BG251" s="180">
        <f>IF(N251="zákl. přenesená",J251,0)</f>
        <v>0</v>
      </c>
      <c r="BH251" s="180">
        <f>IF(N251="sníž. přenesená",J251,0)</f>
        <v>0</v>
      </c>
      <c r="BI251" s="180">
        <f>IF(N251="nulová",J251,0)</f>
        <v>0</v>
      </c>
      <c r="BJ251" s="20" t="s">
        <v>77</v>
      </c>
      <c r="BK251" s="180">
        <f>ROUND(I251*H251,2)</f>
        <v>0</v>
      </c>
      <c r="BL251" s="20" t="s">
        <v>165</v>
      </c>
      <c r="BM251" s="179" t="s">
        <v>763</v>
      </c>
    </row>
    <row r="252" spans="1:65" s="2" customFormat="1" ht="19.5">
      <c r="A252" s="37"/>
      <c r="B252" s="38"/>
      <c r="C252" s="39"/>
      <c r="D252" s="181" t="s">
        <v>152</v>
      </c>
      <c r="E252" s="39"/>
      <c r="F252" s="182" t="s">
        <v>463</v>
      </c>
      <c r="G252" s="39"/>
      <c r="H252" s="39"/>
      <c r="I252" s="183"/>
      <c r="J252" s="39"/>
      <c r="K252" s="39"/>
      <c r="L252" s="42"/>
      <c r="M252" s="184"/>
      <c r="N252" s="185"/>
      <c r="O252" s="67"/>
      <c r="P252" s="67"/>
      <c r="Q252" s="67"/>
      <c r="R252" s="67"/>
      <c r="S252" s="67"/>
      <c r="T252" s="68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T252" s="20" t="s">
        <v>152</v>
      </c>
      <c r="AU252" s="20" t="s">
        <v>79</v>
      </c>
    </row>
    <row r="253" spans="1:65" s="2" customFormat="1" ht="11.25">
      <c r="A253" s="37"/>
      <c r="B253" s="38"/>
      <c r="C253" s="39"/>
      <c r="D253" s="186" t="s">
        <v>153</v>
      </c>
      <c r="E253" s="39"/>
      <c r="F253" s="187" t="s">
        <v>465</v>
      </c>
      <c r="G253" s="39"/>
      <c r="H253" s="39"/>
      <c r="I253" s="183"/>
      <c r="J253" s="39"/>
      <c r="K253" s="39"/>
      <c r="L253" s="42"/>
      <c r="M253" s="184"/>
      <c r="N253" s="185"/>
      <c r="O253" s="67"/>
      <c r="P253" s="67"/>
      <c r="Q253" s="67"/>
      <c r="R253" s="67"/>
      <c r="S253" s="67"/>
      <c r="T253" s="68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T253" s="20" t="s">
        <v>153</v>
      </c>
      <c r="AU253" s="20" t="s">
        <v>79</v>
      </c>
    </row>
    <row r="254" spans="1:65" s="14" customFormat="1" ht="11.25">
      <c r="B254" s="210"/>
      <c r="C254" s="211"/>
      <c r="D254" s="181" t="s">
        <v>226</v>
      </c>
      <c r="E254" s="212" t="s">
        <v>19</v>
      </c>
      <c r="F254" s="213" t="s">
        <v>764</v>
      </c>
      <c r="G254" s="211"/>
      <c r="H254" s="214">
        <v>5.46</v>
      </c>
      <c r="I254" s="215"/>
      <c r="J254" s="211"/>
      <c r="K254" s="211"/>
      <c r="L254" s="216"/>
      <c r="M254" s="217"/>
      <c r="N254" s="218"/>
      <c r="O254" s="218"/>
      <c r="P254" s="218"/>
      <c r="Q254" s="218"/>
      <c r="R254" s="218"/>
      <c r="S254" s="218"/>
      <c r="T254" s="219"/>
      <c r="AT254" s="220" t="s">
        <v>226</v>
      </c>
      <c r="AU254" s="220" t="s">
        <v>79</v>
      </c>
      <c r="AV254" s="14" t="s">
        <v>79</v>
      </c>
      <c r="AW254" s="14" t="s">
        <v>31</v>
      </c>
      <c r="AX254" s="14" t="s">
        <v>77</v>
      </c>
      <c r="AY254" s="220" t="s">
        <v>144</v>
      </c>
    </row>
    <row r="255" spans="1:65" s="2" customFormat="1" ht="24.2" customHeight="1">
      <c r="A255" s="37"/>
      <c r="B255" s="38"/>
      <c r="C255" s="168" t="s">
        <v>501</v>
      </c>
      <c r="D255" s="168" t="s">
        <v>145</v>
      </c>
      <c r="E255" s="169" t="s">
        <v>480</v>
      </c>
      <c r="F255" s="170" t="s">
        <v>481</v>
      </c>
      <c r="G255" s="171" t="s">
        <v>243</v>
      </c>
      <c r="H255" s="172">
        <v>2</v>
      </c>
      <c r="I255" s="173"/>
      <c r="J255" s="174">
        <f>ROUND(I255*H255,2)</f>
        <v>0</v>
      </c>
      <c r="K255" s="170" t="s">
        <v>157</v>
      </c>
      <c r="L255" s="42"/>
      <c r="M255" s="175" t="s">
        <v>19</v>
      </c>
      <c r="N255" s="176" t="s">
        <v>40</v>
      </c>
      <c r="O255" s="67"/>
      <c r="P255" s="177">
        <f>O255*H255</f>
        <v>0</v>
      </c>
      <c r="Q255" s="177">
        <v>0.29221000000000003</v>
      </c>
      <c r="R255" s="177">
        <f>Q255*H255</f>
        <v>0.58442000000000005</v>
      </c>
      <c r="S255" s="177">
        <v>0</v>
      </c>
      <c r="T255" s="178">
        <f>S255*H255</f>
        <v>0</v>
      </c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R255" s="179" t="s">
        <v>165</v>
      </c>
      <c r="AT255" s="179" t="s">
        <v>145</v>
      </c>
      <c r="AU255" s="179" t="s">
        <v>79</v>
      </c>
      <c r="AY255" s="20" t="s">
        <v>144</v>
      </c>
      <c r="BE255" s="180">
        <f>IF(N255="základní",J255,0)</f>
        <v>0</v>
      </c>
      <c r="BF255" s="180">
        <f>IF(N255="snížená",J255,0)</f>
        <v>0</v>
      </c>
      <c r="BG255" s="180">
        <f>IF(N255="zákl. přenesená",J255,0)</f>
        <v>0</v>
      </c>
      <c r="BH255" s="180">
        <f>IF(N255="sníž. přenesená",J255,0)</f>
        <v>0</v>
      </c>
      <c r="BI255" s="180">
        <f>IF(N255="nulová",J255,0)</f>
        <v>0</v>
      </c>
      <c r="BJ255" s="20" t="s">
        <v>77</v>
      </c>
      <c r="BK255" s="180">
        <f>ROUND(I255*H255,2)</f>
        <v>0</v>
      </c>
      <c r="BL255" s="20" t="s">
        <v>165</v>
      </c>
      <c r="BM255" s="179" t="s">
        <v>765</v>
      </c>
    </row>
    <row r="256" spans="1:65" s="2" customFormat="1" ht="19.5">
      <c r="A256" s="37"/>
      <c r="B256" s="38"/>
      <c r="C256" s="39"/>
      <c r="D256" s="181" t="s">
        <v>152</v>
      </c>
      <c r="E256" s="39"/>
      <c r="F256" s="182" t="s">
        <v>481</v>
      </c>
      <c r="G256" s="39"/>
      <c r="H256" s="39"/>
      <c r="I256" s="183"/>
      <c r="J256" s="39"/>
      <c r="K256" s="39"/>
      <c r="L256" s="42"/>
      <c r="M256" s="184"/>
      <c r="N256" s="185"/>
      <c r="O256" s="67"/>
      <c r="P256" s="67"/>
      <c r="Q256" s="67"/>
      <c r="R256" s="67"/>
      <c r="S256" s="67"/>
      <c r="T256" s="68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T256" s="20" t="s">
        <v>152</v>
      </c>
      <c r="AU256" s="20" t="s">
        <v>79</v>
      </c>
    </row>
    <row r="257" spans="1:65" s="2" customFormat="1" ht="11.25">
      <c r="A257" s="37"/>
      <c r="B257" s="38"/>
      <c r="C257" s="39"/>
      <c r="D257" s="186" t="s">
        <v>153</v>
      </c>
      <c r="E257" s="39"/>
      <c r="F257" s="187" t="s">
        <v>483</v>
      </c>
      <c r="G257" s="39"/>
      <c r="H257" s="39"/>
      <c r="I257" s="183"/>
      <c r="J257" s="39"/>
      <c r="K257" s="39"/>
      <c r="L257" s="42"/>
      <c r="M257" s="184"/>
      <c r="N257" s="185"/>
      <c r="O257" s="67"/>
      <c r="P257" s="67"/>
      <c r="Q257" s="67"/>
      <c r="R257" s="67"/>
      <c r="S257" s="67"/>
      <c r="T257" s="68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T257" s="20" t="s">
        <v>153</v>
      </c>
      <c r="AU257" s="20" t="s">
        <v>79</v>
      </c>
    </row>
    <row r="258" spans="1:65" s="14" customFormat="1" ht="11.25">
      <c r="B258" s="210"/>
      <c r="C258" s="211"/>
      <c r="D258" s="181" t="s">
        <v>226</v>
      </c>
      <c r="E258" s="212" t="s">
        <v>19</v>
      </c>
      <c r="F258" s="213" t="s">
        <v>79</v>
      </c>
      <c r="G258" s="211"/>
      <c r="H258" s="214">
        <v>2</v>
      </c>
      <c r="I258" s="215"/>
      <c r="J258" s="211"/>
      <c r="K258" s="211"/>
      <c r="L258" s="216"/>
      <c r="M258" s="217"/>
      <c r="N258" s="218"/>
      <c r="O258" s="218"/>
      <c r="P258" s="218"/>
      <c r="Q258" s="218"/>
      <c r="R258" s="218"/>
      <c r="S258" s="218"/>
      <c r="T258" s="219"/>
      <c r="AT258" s="220" t="s">
        <v>226</v>
      </c>
      <c r="AU258" s="220" t="s">
        <v>79</v>
      </c>
      <c r="AV258" s="14" t="s">
        <v>79</v>
      </c>
      <c r="AW258" s="14" t="s">
        <v>31</v>
      </c>
      <c r="AX258" s="14" t="s">
        <v>77</v>
      </c>
      <c r="AY258" s="220" t="s">
        <v>144</v>
      </c>
    </row>
    <row r="259" spans="1:65" s="2" customFormat="1" ht="21.75" customHeight="1">
      <c r="A259" s="37"/>
      <c r="B259" s="38"/>
      <c r="C259" s="246" t="s">
        <v>506</v>
      </c>
      <c r="D259" s="246" t="s">
        <v>381</v>
      </c>
      <c r="E259" s="247" t="s">
        <v>486</v>
      </c>
      <c r="F259" s="248" t="s">
        <v>487</v>
      </c>
      <c r="G259" s="249" t="s">
        <v>243</v>
      </c>
      <c r="H259" s="250">
        <v>2</v>
      </c>
      <c r="I259" s="251"/>
      <c r="J259" s="252">
        <f>ROUND(I259*H259,2)</f>
        <v>0</v>
      </c>
      <c r="K259" s="248" t="s">
        <v>19</v>
      </c>
      <c r="L259" s="253"/>
      <c r="M259" s="254" t="s">
        <v>19</v>
      </c>
      <c r="N259" s="255" t="s">
        <v>40</v>
      </c>
      <c r="O259" s="67"/>
      <c r="P259" s="177">
        <f>O259*H259</f>
        <v>0</v>
      </c>
      <c r="Q259" s="177">
        <v>3.3000000000000002E-2</v>
      </c>
      <c r="R259" s="177">
        <f>Q259*H259</f>
        <v>6.6000000000000003E-2</v>
      </c>
      <c r="S259" s="177">
        <v>0</v>
      </c>
      <c r="T259" s="178">
        <f>S259*H259</f>
        <v>0</v>
      </c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R259" s="179" t="s">
        <v>184</v>
      </c>
      <c r="AT259" s="179" t="s">
        <v>381</v>
      </c>
      <c r="AU259" s="179" t="s">
        <v>79</v>
      </c>
      <c r="AY259" s="20" t="s">
        <v>144</v>
      </c>
      <c r="BE259" s="180">
        <f>IF(N259="základní",J259,0)</f>
        <v>0</v>
      </c>
      <c r="BF259" s="180">
        <f>IF(N259="snížená",J259,0)</f>
        <v>0</v>
      </c>
      <c r="BG259" s="180">
        <f>IF(N259="zákl. přenesená",J259,0)</f>
        <v>0</v>
      </c>
      <c r="BH259" s="180">
        <f>IF(N259="sníž. přenesená",J259,0)</f>
        <v>0</v>
      </c>
      <c r="BI259" s="180">
        <f>IF(N259="nulová",J259,0)</f>
        <v>0</v>
      </c>
      <c r="BJ259" s="20" t="s">
        <v>77</v>
      </c>
      <c r="BK259" s="180">
        <f>ROUND(I259*H259,2)</f>
        <v>0</v>
      </c>
      <c r="BL259" s="20" t="s">
        <v>165</v>
      </c>
      <c r="BM259" s="179" t="s">
        <v>766</v>
      </c>
    </row>
    <row r="260" spans="1:65" s="2" customFormat="1" ht="11.25">
      <c r="A260" s="37"/>
      <c r="B260" s="38"/>
      <c r="C260" s="39"/>
      <c r="D260" s="181" t="s">
        <v>152</v>
      </c>
      <c r="E260" s="39"/>
      <c r="F260" s="182" t="s">
        <v>487</v>
      </c>
      <c r="G260" s="39"/>
      <c r="H260" s="39"/>
      <c r="I260" s="183"/>
      <c r="J260" s="39"/>
      <c r="K260" s="39"/>
      <c r="L260" s="42"/>
      <c r="M260" s="184"/>
      <c r="N260" s="185"/>
      <c r="O260" s="67"/>
      <c r="P260" s="67"/>
      <c r="Q260" s="67"/>
      <c r="R260" s="67"/>
      <c r="S260" s="67"/>
      <c r="T260" s="68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T260" s="20" t="s">
        <v>152</v>
      </c>
      <c r="AU260" s="20" t="s">
        <v>79</v>
      </c>
    </row>
    <row r="261" spans="1:65" s="14" customFormat="1" ht="11.25">
      <c r="B261" s="210"/>
      <c r="C261" s="211"/>
      <c r="D261" s="181" t="s">
        <v>226</v>
      </c>
      <c r="E261" s="212" t="s">
        <v>19</v>
      </c>
      <c r="F261" s="213" t="s">
        <v>79</v>
      </c>
      <c r="G261" s="211"/>
      <c r="H261" s="214">
        <v>2</v>
      </c>
      <c r="I261" s="215"/>
      <c r="J261" s="211"/>
      <c r="K261" s="211"/>
      <c r="L261" s="216"/>
      <c r="M261" s="217"/>
      <c r="N261" s="218"/>
      <c r="O261" s="218"/>
      <c r="P261" s="218"/>
      <c r="Q261" s="218"/>
      <c r="R261" s="218"/>
      <c r="S261" s="218"/>
      <c r="T261" s="219"/>
      <c r="AT261" s="220" t="s">
        <v>226</v>
      </c>
      <c r="AU261" s="220" t="s">
        <v>79</v>
      </c>
      <c r="AV261" s="14" t="s">
        <v>79</v>
      </c>
      <c r="AW261" s="14" t="s">
        <v>31</v>
      </c>
      <c r="AX261" s="14" t="s">
        <v>77</v>
      </c>
      <c r="AY261" s="220" t="s">
        <v>144</v>
      </c>
    </row>
    <row r="262" spans="1:65" s="2" customFormat="1" ht="16.5" customHeight="1">
      <c r="A262" s="37"/>
      <c r="B262" s="38"/>
      <c r="C262" s="168" t="s">
        <v>511</v>
      </c>
      <c r="D262" s="168" t="s">
        <v>145</v>
      </c>
      <c r="E262" s="169" t="s">
        <v>767</v>
      </c>
      <c r="F262" s="170" t="s">
        <v>768</v>
      </c>
      <c r="G262" s="171" t="s">
        <v>492</v>
      </c>
      <c r="H262" s="172">
        <v>6</v>
      </c>
      <c r="I262" s="173"/>
      <c r="J262" s="174">
        <f>ROUND(I262*H262,2)</f>
        <v>0</v>
      </c>
      <c r="K262" s="170" t="s">
        <v>157</v>
      </c>
      <c r="L262" s="42"/>
      <c r="M262" s="175" t="s">
        <v>19</v>
      </c>
      <c r="N262" s="176" t="s">
        <v>40</v>
      </c>
      <c r="O262" s="67"/>
      <c r="P262" s="177">
        <f>O262*H262</f>
        <v>0</v>
      </c>
      <c r="Q262" s="177">
        <v>7.2870000000000004E-2</v>
      </c>
      <c r="R262" s="177">
        <f>Q262*H262</f>
        <v>0.43722000000000005</v>
      </c>
      <c r="S262" s="177">
        <v>0</v>
      </c>
      <c r="T262" s="178">
        <f>S262*H262</f>
        <v>0</v>
      </c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R262" s="179" t="s">
        <v>165</v>
      </c>
      <c r="AT262" s="179" t="s">
        <v>145</v>
      </c>
      <c r="AU262" s="179" t="s">
        <v>79</v>
      </c>
      <c r="AY262" s="20" t="s">
        <v>144</v>
      </c>
      <c r="BE262" s="180">
        <f>IF(N262="základní",J262,0)</f>
        <v>0</v>
      </c>
      <c r="BF262" s="180">
        <f>IF(N262="snížená",J262,0)</f>
        <v>0</v>
      </c>
      <c r="BG262" s="180">
        <f>IF(N262="zákl. přenesená",J262,0)</f>
        <v>0</v>
      </c>
      <c r="BH262" s="180">
        <f>IF(N262="sníž. přenesená",J262,0)</f>
        <v>0</v>
      </c>
      <c r="BI262" s="180">
        <f>IF(N262="nulová",J262,0)</f>
        <v>0</v>
      </c>
      <c r="BJ262" s="20" t="s">
        <v>77</v>
      </c>
      <c r="BK262" s="180">
        <f>ROUND(I262*H262,2)</f>
        <v>0</v>
      </c>
      <c r="BL262" s="20" t="s">
        <v>165</v>
      </c>
      <c r="BM262" s="179" t="s">
        <v>769</v>
      </c>
    </row>
    <row r="263" spans="1:65" s="2" customFormat="1" ht="11.25">
      <c r="A263" s="37"/>
      <c r="B263" s="38"/>
      <c r="C263" s="39"/>
      <c r="D263" s="181" t="s">
        <v>152</v>
      </c>
      <c r="E263" s="39"/>
      <c r="F263" s="182" t="s">
        <v>768</v>
      </c>
      <c r="G263" s="39"/>
      <c r="H263" s="39"/>
      <c r="I263" s="183"/>
      <c r="J263" s="39"/>
      <c r="K263" s="39"/>
      <c r="L263" s="42"/>
      <c r="M263" s="184"/>
      <c r="N263" s="185"/>
      <c r="O263" s="67"/>
      <c r="P263" s="67"/>
      <c r="Q263" s="67"/>
      <c r="R263" s="67"/>
      <c r="S263" s="67"/>
      <c r="T263" s="68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T263" s="20" t="s">
        <v>152</v>
      </c>
      <c r="AU263" s="20" t="s">
        <v>79</v>
      </c>
    </row>
    <row r="264" spans="1:65" s="2" customFormat="1" ht="11.25">
      <c r="A264" s="37"/>
      <c r="B264" s="38"/>
      <c r="C264" s="39"/>
      <c r="D264" s="186" t="s">
        <v>153</v>
      </c>
      <c r="E264" s="39"/>
      <c r="F264" s="187" t="s">
        <v>770</v>
      </c>
      <c r="G264" s="39"/>
      <c r="H264" s="39"/>
      <c r="I264" s="183"/>
      <c r="J264" s="39"/>
      <c r="K264" s="39"/>
      <c r="L264" s="42"/>
      <c r="M264" s="184"/>
      <c r="N264" s="185"/>
      <c r="O264" s="67"/>
      <c r="P264" s="67"/>
      <c r="Q264" s="67"/>
      <c r="R264" s="67"/>
      <c r="S264" s="67"/>
      <c r="T264" s="68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T264" s="20" t="s">
        <v>153</v>
      </c>
      <c r="AU264" s="20" t="s">
        <v>79</v>
      </c>
    </row>
    <row r="265" spans="1:65" s="2" customFormat="1" ht="24.2" customHeight="1">
      <c r="A265" s="37"/>
      <c r="B265" s="38"/>
      <c r="C265" s="246" t="s">
        <v>258</v>
      </c>
      <c r="D265" s="246" t="s">
        <v>381</v>
      </c>
      <c r="E265" s="247" t="s">
        <v>771</v>
      </c>
      <c r="F265" s="248" t="s">
        <v>772</v>
      </c>
      <c r="G265" s="249" t="s">
        <v>492</v>
      </c>
      <c r="H265" s="250">
        <v>6</v>
      </c>
      <c r="I265" s="251"/>
      <c r="J265" s="252">
        <f>ROUND(I265*H265,2)</f>
        <v>0</v>
      </c>
      <c r="K265" s="248" t="s">
        <v>19</v>
      </c>
      <c r="L265" s="253"/>
      <c r="M265" s="254" t="s">
        <v>19</v>
      </c>
      <c r="N265" s="255" t="s">
        <v>40</v>
      </c>
      <c r="O265" s="67"/>
      <c r="P265" s="177">
        <f>O265*H265</f>
        <v>0</v>
      </c>
      <c r="Q265" s="177">
        <v>0.01</v>
      </c>
      <c r="R265" s="177">
        <f>Q265*H265</f>
        <v>0.06</v>
      </c>
      <c r="S265" s="177">
        <v>0</v>
      </c>
      <c r="T265" s="178">
        <f>S265*H265</f>
        <v>0</v>
      </c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R265" s="179" t="s">
        <v>184</v>
      </c>
      <c r="AT265" s="179" t="s">
        <v>381</v>
      </c>
      <c r="AU265" s="179" t="s">
        <v>79</v>
      </c>
      <c r="AY265" s="20" t="s">
        <v>144</v>
      </c>
      <c r="BE265" s="180">
        <f>IF(N265="základní",J265,0)</f>
        <v>0</v>
      </c>
      <c r="BF265" s="180">
        <f>IF(N265="snížená",J265,0)</f>
        <v>0</v>
      </c>
      <c r="BG265" s="180">
        <f>IF(N265="zákl. přenesená",J265,0)</f>
        <v>0</v>
      </c>
      <c r="BH265" s="180">
        <f>IF(N265="sníž. přenesená",J265,0)</f>
        <v>0</v>
      </c>
      <c r="BI265" s="180">
        <f>IF(N265="nulová",J265,0)</f>
        <v>0</v>
      </c>
      <c r="BJ265" s="20" t="s">
        <v>77</v>
      </c>
      <c r="BK265" s="180">
        <f>ROUND(I265*H265,2)</f>
        <v>0</v>
      </c>
      <c r="BL265" s="20" t="s">
        <v>165</v>
      </c>
      <c r="BM265" s="179" t="s">
        <v>773</v>
      </c>
    </row>
    <row r="266" spans="1:65" s="2" customFormat="1" ht="19.5">
      <c r="A266" s="37"/>
      <c r="B266" s="38"/>
      <c r="C266" s="39"/>
      <c r="D266" s="181" t="s">
        <v>152</v>
      </c>
      <c r="E266" s="39"/>
      <c r="F266" s="182" t="s">
        <v>772</v>
      </c>
      <c r="G266" s="39"/>
      <c r="H266" s="39"/>
      <c r="I266" s="183"/>
      <c r="J266" s="39"/>
      <c r="K266" s="39"/>
      <c r="L266" s="42"/>
      <c r="M266" s="184"/>
      <c r="N266" s="185"/>
      <c r="O266" s="67"/>
      <c r="P266" s="67"/>
      <c r="Q266" s="67"/>
      <c r="R266" s="67"/>
      <c r="S266" s="67"/>
      <c r="T266" s="68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T266" s="20" t="s">
        <v>152</v>
      </c>
      <c r="AU266" s="20" t="s">
        <v>79</v>
      </c>
    </row>
    <row r="267" spans="1:65" s="2" customFormat="1" ht="19.5">
      <c r="A267" s="37"/>
      <c r="B267" s="38"/>
      <c r="C267" s="39"/>
      <c r="D267" s="181" t="s">
        <v>494</v>
      </c>
      <c r="E267" s="39"/>
      <c r="F267" s="256" t="s">
        <v>774</v>
      </c>
      <c r="G267" s="39"/>
      <c r="H267" s="39"/>
      <c r="I267" s="183"/>
      <c r="J267" s="39"/>
      <c r="K267" s="39"/>
      <c r="L267" s="42"/>
      <c r="M267" s="184"/>
      <c r="N267" s="185"/>
      <c r="O267" s="67"/>
      <c r="P267" s="67"/>
      <c r="Q267" s="67"/>
      <c r="R267" s="67"/>
      <c r="S267" s="67"/>
      <c r="T267" s="68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T267" s="20" t="s">
        <v>494</v>
      </c>
      <c r="AU267" s="20" t="s">
        <v>79</v>
      </c>
    </row>
    <row r="268" spans="1:65" s="2" customFormat="1" ht="24.2" customHeight="1">
      <c r="A268" s="37"/>
      <c r="B268" s="38"/>
      <c r="C268" s="168" t="s">
        <v>519</v>
      </c>
      <c r="D268" s="168" t="s">
        <v>145</v>
      </c>
      <c r="E268" s="169" t="s">
        <v>775</v>
      </c>
      <c r="F268" s="170" t="s">
        <v>776</v>
      </c>
      <c r="G268" s="171" t="s">
        <v>492</v>
      </c>
      <c r="H268" s="172">
        <v>6</v>
      </c>
      <c r="I268" s="173"/>
      <c r="J268" s="174">
        <f>ROUND(I268*H268,2)</f>
        <v>0</v>
      </c>
      <c r="K268" s="170" t="s">
        <v>157</v>
      </c>
      <c r="L268" s="42"/>
      <c r="M268" s="175" t="s">
        <v>19</v>
      </c>
      <c r="N268" s="176" t="s">
        <v>40</v>
      </c>
      <c r="O268" s="67"/>
      <c r="P268" s="177">
        <f>O268*H268</f>
        <v>0</v>
      </c>
      <c r="Q268" s="177">
        <v>1.002232E-3</v>
      </c>
      <c r="R268" s="177">
        <f>Q268*H268</f>
        <v>6.0133920000000002E-3</v>
      </c>
      <c r="S268" s="177">
        <v>0</v>
      </c>
      <c r="T268" s="178">
        <f>S268*H268</f>
        <v>0</v>
      </c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R268" s="179" t="s">
        <v>165</v>
      </c>
      <c r="AT268" s="179" t="s">
        <v>145</v>
      </c>
      <c r="AU268" s="179" t="s">
        <v>79</v>
      </c>
      <c r="AY268" s="20" t="s">
        <v>144</v>
      </c>
      <c r="BE268" s="180">
        <f>IF(N268="základní",J268,0)</f>
        <v>0</v>
      </c>
      <c r="BF268" s="180">
        <f>IF(N268="snížená",J268,0)</f>
        <v>0</v>
      </c>
      <c r="BG268" s="180">
        <f>IF(N268="zákl. přenesená",J268,0)</f>
        <v>0</v>
      </c>
      <c r="BH268" s="180">
        <f>IF(N268="sníž. přenesená",J268,0)</f>
        <v>0</v>
      </c>
      <c r="BI268" s="180">
        <f>IF(N268="nulová",J268,0)</f>
        <v>0</v>
      </c>
      <c r="BJ268" s="20" t="s">
        <v>77</v>
      </c>
      <c r="BK268" s="180">
        <f>ROUND(I268*H268,2)</f>
        <v>0</v>
      </c>
      <c r="BL268" s="20" t="s">
        <v>165</v>
      </c>
      <c r="BM268" s="179" t="s">
        <v>777</v>
      </c>
    </row>
    <row r="269" spans="1:65" s="2" customFormat="1" ht="11.25">
      <c r="A269" s="37"/>
      <c r="B269" s="38"/>
      <c r="C269" s="39"/>
      <c r="D269" s="181" t="s">
        <v>152</v>
      </c>
      <c r="E269" s="39"/>
      <c r="F269" s="182" t="s">
        <v>776</v>
      </c>
      <c r="G269" s="39"/>
      <c r="H269" s="39"/>
      <c r="I269" s="183"/>
      <c r="J269" s="39"/>
      <c r="K269" s="39"/>
      <c r="L269" s="42"/>
      <c r="M269" s="184"/>
      <c r="N269" s="185"/>
      <c r="O269" s="67"/>
      <c r="P269" s="67"/>
      <c r="Q269" s="67"/>
      <c r="R269" s="67"/>
      <c r="S269" s="67"/>
      <c r="T269" s="68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T269" s="20" t="s">
        <v>152</v>
      </c>
      <c r="AU269" s="20" t="s">
        <v>79</v>
      </c>
    </row>
    <row r="270" spans="1:65" s="2" customFormat="1" ht="11.25">
      <c r="A270" s="37"/>
      <c r="B270" s="38"/>
      <c r="C270" s="39"/>
      <c r="D270" s="186" t="s">
        <v>153</v>
      </c>
      <c r="E270" s="39"/>
      <c r="F270" s="187" t="s">
        <v>778</v>
      </c>
      <c r="G270" s="39"/>
      <c r="H270" s="39"/>
      <c r="I270" s="183"/>
      <c r="J270" s="39"/>
      <c r="K270" s="39"/>
      <c r="L270" s="42"/>
      <c r="M270" s="184"/>
      <c r="N270" s="185"/>
      <c r="O270" s="67"/>
      <c r="P270" s="67"/>
      <c r="Q270" s="67"/>
      <c r="R270" s="67"/>
      <c r="S270" s="67"/>
      <c r="T270" s="68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T270" s="20" t="s">
        <v>153</v>
      </c>
      <c r="AU270" s="20" t="s">
        <v>79</v>
      </c>
    </row>
    <row r="271" spans="1:65" s="2" customFormat="1" ht="24.2" customHeight="1">
      <c r="A271" s="37"/>
      <c r="B271" s="38"/>
      <c r="C271" s="246" t="s">
        <v>523</v>
      </c>
      <c r="D271" s="246" t="s">
        <v>381</v>
      </c>
      <c r="E271" s="247" t="s">
        <v>779</v>
      </c>
      <c r="F271" s="248" t="s">
        <v>780</v>
      </c>
      <c r="G271" s="249" t="s">
        <v>492</v>
      </c>
      <c r="H271" s="250">
        <v>6</v>
      </c>
      <c r="I271" s="251"/>
      <c r="J271" s="252">
        <f>ROUND(I271*H271,2)</f>
        <v>0</v>
      </c>
      <c r="K271" s="248" t="s">
        <v>19</v>
      </c>
      <c r="L271" s="253"/>
      <c r="M271" s="254" t="s">
        <v>19</v>
      </c>
      <c r="N271" s="255" t="s">
        <v>40</v>
      </c>
      <c r="O271" s="67"/>
      <c r="P271" s="177">
        <f>O271*H271</f>
        <v>0</v>
      </c>
      <c r="Q271" s="177">
        <v>5.6599999999999998E-2</v>
      </c>
      <c r="R271" s="177">
        <f>Q271*H271</f>
        <v>0.33960000000000001</v>
      </c>
      <c r="S271" s="177">
        <v>0</v>
      </c>
      <c r="T271" s="178">
        <f>S271*H271</f>
        <v>0</v>
      </c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R271" s="179" t="s">
        <v>184</v>
      </c>
      <c r="AT271" s="179" t="s">
        <v>381</v>
      </c>
      <c r="AU271" s="179" t="s">
        <v>79</v>
      </c>
      <c r="AY271" s="20" t="s">
        <v>144</v>
      </c>
      <c r="BE271" s="180">
        <f>IF(N271="základní",J271,0)</f>
        <v>0</v>
      </c>
      <c r="BF271" s="180">
        <f>IF(N271="snížená",J271,0)</f>
        <v>0</v>
      </c>
      <c r="BG271" s="180">
        <f>IF(N271="zákl. přenesená",J271,0)</f>
        <v>0</v>
      </c>
      <c r="BH271" s="180">
        <f>IF(N271="sníž. přenesená",J271,0)</f>
        <v>0</v>
      </c>
      <c r="BI271" s="180">
        <f>IF(N271="nulová",J271,0)</f>
        <v>0</v>
      </c>
      <c r="BJ271" s="20" t="s">
        <v>77</v>
      </c>
      <c r="BK271" s="180">
        <f>ROUND(I271*H271,2)</f>
        <v>0</v>
      </c>
      <c r="BL271" s="20" t="s">
        <v>165</v>
      </c>
      <c r="BM271" s="179" t="s">
        <v>781</v>
      </c>
    </row>
    <row r="272" spans="1:65" s="2" customFormat="1" ht="19.5">
      <c r="A272" s="37"/>
      <c r="B272" s="38"/>
      <c r="C272" s="39"/>
      <c r="D272" s="181" t="s">
        <v>152</v>
      </c>
      <c r="E272" s="39"/>
      <c r="F272" s="182" t="s">
        <v>780</v>
      </c>
      <c r="G272" s="39"/>
      <c r="H272" s="39"/>
      <c r="I272" s="183"/>
      <c r="J272" s="39"/>
      <c r="K272" s="39"/>
      <c r="L272" s="42"/>
      <c r="M272" s="184"/>
      <c r="N272" s="185"/>
      <c r="O272" s="67"/>
      <c r="P272" s="67"/>
      <c r="Q272" s="67"/>
      <c r="R272" s="67"/>
      <c r="S272" s="67"/>
      <c r="T272" s="68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T272" s="20" t="s">
        <v>152</v>
      </c>
      <c r="AU272" s="20" t="s">
        <v>79</v>
      </c>
    </row>
    <row r="273" spans="1:65" s="2" customFormat="1" ht="19.5">
      <c r="A273" s="37"/>
      <c r="B273" s="38"/>
      <c r="C273" s="39"/>
      <c r="D273" s="181" t="s">
        <v>494</v>
      </c>
      <c r="E273" s="39"/>
      <c r="F273" s="256" t="s">
        <v>782</v>
      </c>
      <c r="G273" s="39"/>
      <c r="H273" s="39"/>
      <c r="I273" s="183"/>
      <c r="J273" s="39"/>
      <c r="K273" s="39"/>
      <c r="L273" s="42"/>
      <c r="M273" s="184"/>
      <c r="N273" s="185"/>
      <c r="O273" s="67"/>
      <c r="P273" s="67"/>
      <c r="Q273" s="67"/>
      <c r="R273" s="67"/>
      <c r="S273" s="67"/>
      <c r="T273" s="68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T273" s="20" t="s">
        <v>494</v>
      </c>
      <c r="AU273" s="20" t="s">
        <v>79</v>
      </c>
    </row>
    <row r="274" spans="1:65" s="2" customFormat="1" ht="16.5" customHeight="1">
      <c r="A274" s="37"/>
      <c r="B274" s="38"/>
      <c r="C274" s="168" t="s">
        <v>528</v>
      </c>
      <c r="D274" s="168" t="s">
        <v>145</v>
      </c>
      <c r="E274" s="169" t="s">
        <v>783</v>
      </c>
      <c r="F274" s="170" t="s">
        <v>784</v>
      </c>
      <c r="G274" s="171" t="s">
        <v>148</v>
      </c>
      <c r="H274" s="172">
        <v>1</v>
      </c>
      <c r="I274" s="173"/>
      <c r="J274" s="174">
        <f>ROUND(I274*H274,2)</f>
        <v>0</v>
      </c>
      <c r="K274" s="170" t="s">
        <v>19</v>
      </c>
      <c r="L274" s="42"/>
      <c r="M274" s="175" t="s">
        <v>19</v>
      </c>
      <c r="N274" s="176" t="s">
        <v>40</v>
      </c>
      <c r="O274" s="67"/>
      <c r="P274" s="177">
        <f>O274*H274</f>
        <v>0</v>
      </c>
      <c r="Q274" s="177">
        <v>0</v>
      </c>
      <c r="R274" s="177">
        <f>Q274*H274</f>
        <v>0</v>
      </c>
      <c r="S274" s="177">
        <v>0</v>
      </c>
      <c r="T274" s="178">
        <f>S274*H274</f>
        <v>0</v>
      </c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R274" s="179" t="s">
        <v>165</v>
      </c>
      <c r="AT274" s="179" t="s">
        <v>145</v>
      </c>
      <c r="AU274" s="179" t="s">
        <v>79</v>
      </c>
      <c r="AY274" s="20" t="s">
        <v>144</v>
      </c>
      <c r="BE274" s="180">
        <f>IF(N274="základní",J274,0)</f>
        <v>0</v>
      </c>
      <c r="BF274" s="180">
        <f>IF(N274="snížená",J274,0)</f>
        <v>0</v>
      </c>
      <c r="BG274" s="180">
        <f>IF(N274="zákl. přenesená",J274,0)</f>
        <v>0</v>
      </c>
      <c r="BH274" s="180">
        <f>IF(N274="sníž. přenesená",J274,0)</f>
        <v>0</v>
      </c>
      <c r="BI274" s="180">
        <f>IF(N274="nulová",J274,0)</f>
        <v>0</v>
      </c>
      <c r="BJ274" s="20" t="s">
        <v>77</v>
      </c>
      <c r="BK274" s="180">
        <f>ROUND(I274*H274,2)</f>
        <v>0</v>
      </c>
      <c r="BL274" s="20" t="s">
        <v>165</v>
      </c>
      <c r="BM274" s="179" t="s">
        <v>785</v>
      </c>
    </row>
    <row r="275" spans="1:65" s="2" customFormat="1" ht="11.25">
      <c r="A275" s="37"/>
      <c r="B275" s="38"/>
      <c r="C275" s="39"/>
      <c r="D275" s="181" t="s">
        <v>152</v>
      </c>
      <c r="E275" s="39"/>
      <c r="F275" s="182" t="s">
        <v>784</v>
      </c>
      <c r="G275" s="39"/>
      <c r="H275" s="39"/>
      <c r="I275" s="183"/>
      <c r="J275" s="39"/>
      <c r="K275" s="39"/>
      <c r="L275" s="42"/>
      <c r="M275" s="184"/>
      <c r="N275" s="185"/>
      <c r="O275" s="67"/>
      <c r="P275" s="67"/>
      <c r="Q275" s="67"/>
      <c r="R275" s="67"/>
      <c r="S275" s="67"/>
      <c r="T275" s="68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T275" s="20" t="s">
        <v>152</v>
      </c>
      <c r="AU275" s="20" t="s">
        <v>79</v>
      </c>
    </row>
    <row r="276" spans="1:65" s="2" customFormat="1" ht="16.5" customHeight="1">
      <c r="A276" s="37"/>
      <c r="B276" s="38"/>
      <c r="C276" s="246" t="s">
        <v>532</v>
      </c>
      <c r="D276" s="246" t="s">
        <v>381</v>
      </c>
      <c r="E276" s="247" t="s">
        <v>786</v>
      </c>
      <c r="F276" s="248" t="s">
        <v>787</v>
      </c>
      <c r="G276" s="249" t="s">
        <v>148</v>
      </c>
      <c r="H276" s="250">
        <v>1</v>
      </c>
      <c r="I276" s="251"/>
      <c r="J276" s="252">
        <f>ROUND(I276*H276,2)</f>
        <v>0</v>
      </c>
      <c r="K276" s="248" t="s">
        <v>19</v>
      </c>
      <c r="L276" s="253"/>
      <c r="M276" s="254" t="s">
        <v>19</v>
      </c>
      <c r="N276" s="255" t="s">
        <v>40</v>
      </c>
      <c r="O276" s="67"/>
      <c r="P276" s="177">
        <f>O276*H276</f>
        <v>0</v>
      </c>
      <c r="Q276" s="177">
        <v>0</v>
      </c>
      <c r="R276" s="177">
        <f>Q276*H276</f>
        <v>0</v>
      </c>
      <c r="S276" s="177">
        <v>0</v>
      </c>
      <c r="T276" s="178">
        <f>S276*H276</f>
        <v>0</v>
      </c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R276" s="179" t="s">
        <v>184</v>
      </c>
      <c r="AT276" s="179" t="s">
        <v>381</v>
      </c>
      <c r="AU276" s="179" t="s">
        <v>79</v>
      </c>
      <c r="AY276" s="20" t="s">
        <v>144</v>
      </c>
      <c r="BE276" s="180">
        <f>IF(N276="základní",J276,0)</f>
        <v>0</v>
      </c>
      <c r="BF276" s="180">
        <f>IF(N276="snížená",J276,0)</f>
        <v>0</v>
      </c>
      <c r="BG276" s="180">
        <f>IF(N276="zákl. přenesená",J276,0)</f>
        <v>0</v>
      </c>
      <c r="BH276" s="180">
        <f>IF(N276="sníž. přenesená",J276,0)</f>
        <v>0</v>
      </c>
      <c r="BI276" s="180">
        <f>IF(N276="nulová",J276,0)</f>
        <v>0</v>
      </c>
      <c r="BJ276" s="20" t="s">
        <v>77</v>
      </c>
      <c r="BK276" s="180">
        <f>ROUND(I276*H276,2)</f>
        <v>0</v>
      </c>
      <c r="BL276" s="20" t="s">
        <v>165</v>
      </c>
      <c r="BM276" s="179" t="s">
        <v>788</v>
      </c>
    </row>
    <row r="277" spans="1:65" s="2" customFormat="1" ht="11.25">
      <c r="A277" s="37"/>
      <c r="B277" s="38"/>
      <c r="C277" s="39"/>
      <c r="D277" s="181" t="s">
        <v>152</v>
      </c>
      <c r="E277" s="39"/>
      <c r="F277" s="182" t="s">
        <v>787</v>
      </c>
      <c r="G277" s="39"/>
      <c r="H277" s="39"/>
      <c r="I277" s="183"/>
      <c r="J277" s="39"/>
      <c r="K277" s="39"/>
      <c r="L277" s="42"/>
      <c r="M277" s="184"/>
      <c r="N277" s="185"/>
      <c r="O277" s="67"/>
      <c r="P277" s="67"/>
      <c r="Q277" s="67"/>
      <c r="R277" s="67"/>
      <c r="S277" s="67"/>
      <c r="T277" s="68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T277" s="20" t="s">
        <v>152</v>
      </c>
      <c r="AU277" s="20" t="s">
        <v>79</v>
      </c>
    </row>
    <row r="278" spans="1:65" s="2" customFormat="1" ht="19.5">
      <c r="A278" s="37"/>
      <c r="B278" s="38"/>
      <c r="C278" s="39"/>
      <c r="D278" s="181" t="s">
        <v>494</v>
      </c>
      <c r="E278" s="39"/>
      <c r="F278" s="256" t="s">
        <v>789</v>
      </c>
      <c r="G278" s="39"/>
      <c r="H278" s="39"/>
      <c r="I278" s="183"/>
      <c r="J278" s="39"/>
      <c r="K278" s="39"/>
      <c r="L278" s="42"/>
      <c r="M278" s="184"/>
      <c r="N278" s="185"/>
      <c r="O278" s="67"/>
      <c r="P278" s="67"/>
      <c r="Q278" s="67"/>
      <c r="R278" s="67"/>
      <c r="S278" s="67"/>
      <c r="T278" s="68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T278" s="20" t="s">
        <v>494</v>
      </c>
      <c r="AU278" s="20" t="s">
        <v>79</v>
      </c>
    </row>
    <row r="279" spans="1:65" s="2" customFormat="1" ht="21.75" customHeight="1">
      <c r="A279" s="37"/>
      <c r="B279" s="38"/>
      <c r="C279" s="168" t="s">
        <v>539</v>
      </c>
      <c r="D279" s="168" t="s">
        <v>145</v>
      </c>
      <c r="E279" s="169" t="s">
        <v>512</v>
      </c>
      <c r="F279" s="170" t="s">
        <v>513</v>
      </c>
      <c r="G279" s="171" t="s">
        <v>148</v>
      </c>
      <c r="H279" s="172">
        <v>1</v>
      </c>
      <c r="I279" s="173"/>
      <c r="J279" s="174">
        <f>ROUND(I279*H279,2)</f>
        <v>0</v>
      </c>
      <c r="K279" s="170" t="s">
        <v>19</v>
      </c>
      <c r="L279" s="42"/>
      <c r="M279" s="175" t="s">
        <v>19</v>
      </c>
      <c r="N279" s="176" t="s">
        <v>40</v>
      </c>
      <c r="O279" s="67"/>
      <c r="P279" s="177">
        <f>O279*H279</f>
        <v>0</v>
      </c>
      <c r="Q279" s="177">
        <v>0</v>
      </c>
      <c r="R279" s="177">
        <f>Q279*H279</f>
        <v>0</v>
      </c>
      <c r="S279" s="177">
        <v>0</v>
      </c>
      <c r="T279" s="178">
        <f>S279*H279</f>
        <v>0</v>
      </c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R279" s="179" t="s">
        <v>165</v>
      </c>
      <c r="AT279" s="179" t="s">
        <v>145</v>
      </c>
      <c r="AU279" s="179" t="s">
        <v>79</v>
      </c>
      <c r="AY279" s="20" t="s">
        <v>144</v>
      </c>
      <c r="BE279" s="180">
        <f>IF(N279="základní",J279,0)</f>
        <v>0</v>
      </c>
      <c r="BF279" s="180">
        <f>IF(N279="snížená",J279,0)</f>
        <v>0</v>
      </c>
      <c r="BG279" s="180">
        <f>IF(N279="zákl. přenesená",J279,0)</f>
        <v>0</v>
      </c>
      <c r="BH279" s="180">
        <f>IF(N279="sníž. přenesená",J279,0)</f>
        <v>0</v>
      </c>
      <c r="BI279" s="180">
        <f>IF(N279="nulová",J279,0)</f>
        <v>0</v>
      </c>
      <c r="BJ279" s="20" t="s">
        <v>77</v>
      </c>
      <c r="BK279" s="180">
        <f>ROUND(I279*H279,2)</f>
        <v>0</v>
      </c>
      <c r="BL279" s="20" t="s">
        <v>165</v>
      </c>
      <c r="BM279" s="179" t="s">
        <v>790</v>
      </c>
    </row>
    <row r="280" spans="1:65" s="2" customFormat="1" ht="11.25">
      <c r="A280" s="37"/>
      <c r="B280" s="38"/>
      <c r="C280" s="39"/>
      <c r="D280" s="181" t="s">
        <v>152</v>
      </c>
      <c r="E280" s="39"/>
      <c r="F280" s="182" t="s">
        <v>513</v>
      </c>
      <c r="G280" s="39"/>
      <c r="H280" s="39"/>
      <c r="I280" s="183"/>
      <c r="J280" s="39"/>
      <c r="K280" s="39"/>
      <c r="L280" s="42"/>
      <c r="M280" s="184"/>
      <c r="N280" s="185"/>
      <c r="O280" s="67"/>
      <c r="P280" s="67"/>
      <c r="Q280" s="67"/>
      <c r="R280" s="67"/>
      <c r="S280" s="67"/>
      <c r="T280" s="68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T280" s="20" t="s">
        <v>152</v>
      </c>
      <c r="AU280" s="20" t="s">
        <v>79</v>
      </c>
    </row>
    <row r="281" spans="1:65" s="2" customFormat="1" ht="19.5">
      <c r="A281" s="37"/>
      <c r="B281" s="38"/>
      <c r="C281" s="39"/>
      <c r="D281" s="181" t="s">
        <v>494</v>
      </c>
      <c r="E281" s="39"/>
      <c r="F281" s="256" t="s">
        <v>505</v>
      </c>
      <c r="G281" s="39"/>
      <c r="H281" s="39"/>
      <c r="I281" s="183"/>
      <c r="J281" s="39"/>
      <c r="K281" s="39"/>
      <c r="L281" s="42"/>
      <c r="M281" s="184"/>
      <c r="N281" s="185"/>
      <c r="O281" s="67"/>
      <c r="P281" s="67"/>
      <c r="Q281" s="67"/>
      <c r="R281" s="67"/>
      <c r="S281" s="67"/>
      <c r="T281" s="68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T281" s="20" t="s">
        <v>494</v>
      </c>
      <c r="AU281" s="20" t="s">
        <v>79</v>
      </c>
    </row>
    <row r="282" spans="1:65" s="2" customFormat="1" ht="16.5" customHeight="1">
      <c r="A282" s="37"/>
      <c r="B282" s="38"/>
      <c r="C282" s="246" t="s">
        <v>544</v>
      </c>
      <c r="D282" s="246" t="s">
        <v>381</v>
      </c>
      <c r="E282" s="247" t="s">
        <v>791</v>
      </c>
      <c r="F282" s="248" t="s">
        <v>792</v>
      </c>
      <c r="G282" s="249" t="s">
        <v>148</v>
      </c>
      <c r="H282" s="250">
        <v>1</v>
      </c>
      <c r="I282" s="251"/>
      <c r="J282" s="252">
        <f>ROUND(I282*H282,2)</f>
        <v>0</v>
      </c>
      <c r="K282" s="248" t="s">
        <v>19</v>
      </c>
      <c r="L282" s="253"/>
      <c r="M282" s="254" t="s">
        <v>19</v>
      </c>
      <c r="N282" s="255" t="s">
        <v>40</v>
      </c>
      <c r="O282" s="67"/>
      <c r="P282" s="177">
        <f>O282*H282</f>
        <v>0</v>
      </c>
      <c r="Q282" s="177">
        <v>0</v>
      </c>
      <c r="R282" s="177">
        <f>Q282*H282</f>
        <v>0</v>
      </c>
      <c r="S282" s="177">
        <v>0</v>
      </c>
      <c r="T282" s="178">
        <f>S282*H282</f>
        <v>0</v>
      </c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R282" s="179" t="s">
        <v>184</v>
      </c>
      <c r="AT282" s="179" t="s">
        <v>381</v>
      </c>
      <c r="AU282" s="179" t="s">
        <v>79</v>
      </c>
      <c r="AY282" s="20" t="s">
        <v>144</v>
      </c>
      <c r="BE282" s="180">
        <f>IF(N282="základní",J282,0)</f>
        <v>0</v>
      </c>
      <c r="BF282" s="180">
        <f>IF(N282="snížená",J282,0)</f>
        <v>0</v>
      </c>
      <c r="BG282" s="180">
        <f>IF(N282="zákl. přenesená",J282,0)</f>
        <v>0</v>
      </c>
      <c r="BH282" s="180">
        <f>IF(N282="sníž. přenesená",J282,0)</f>
        <v>0</v>
      </c>
      <c r="BI282" s="180">
        <f>IF(N282="nulová",J282,0)</f>
        <v>0</v>
      </c>
      <c r="BJ282" s="20" t="s">
        <v>77</v>
      </c>
      <c r="BK282" s="180">
        <f>ROUND(I282*H282,2)</f>
        <v>0</v>
      </c>
      <c r="BL282" s="20" t="s">
        <v>165</v>
      </c>
      <c r="BM282" s="179" t="s">
        <v>793</v>
      </c>
    </row>
    <row r="283" spans="1:65" s="2" customFormat="1" ht="11.25">
      <c r="A283" s="37"/>
      <c r="B283" s="38"/>
      <c r="C283" s="39"/>
      <c r="D283" s="181" t="s">
        <v>152</v>
      </c>
      <c r="E283" s="39"/>
      <c r="F283" s="182" t="s">
        <v>792</v>
      </c>
      <c r="G283" s="39"/>
      <c r="H283" s="39"/>
      <c r="I283" s="183"/>
      <c r="J283" s="39"/>
      <c r="K283" s="39"/>
      <c r="L283" s="42"/>
      <c r="M283" s="184"/>
      <c r="N283" s="185"/>
      <c r="O283" s="67"/>
      <c r="P283" s="67"/>
      <c r="Q283" s="67"/>
      <c r="R283" s="67"/>
      <c r="S283" s="67"/>
      <c r="T283" s="68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T283" s="20" t="s">
        <v>152</v>
      </c>
      <c r="AU283" s="20" t="s">
        <v>79</v>
      </c>
    </row>
    <row r="284" spans="1:65" s="2" customFormat="1" ht="19.5">
      <c r="A284" s="37"/>
      <c r="B284" s="38"/>
      <c r="C284" s="39"/>
      <c r="D284" s="181" t="s">
        <v>494</v>
      </c>
      <c r="E284" s="39"/>
      <c r="F284" s="256" t="s">
        <v>518</v>
      </c>
      <c r="G284" s="39"/>
      <c r="H284" s="39"/>
      <c r="I284" s="183"/>
      <c r="J284" s="39"/>
      <c r="K284" s="39"/>
      <c r="L284" s="42"/>
      <c r="M284" s="184"/>
      <c r="N284" s="185"/>
      <c r="O284" s="67"/>
      <c r="P284" s="67"/>
      <c r="Q284" s="67"/>
      <c r="R284" s="67"/>
      <c r="S284" s="67"/>
      <c r="T284" s="68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T284" s="20" t="s">
        <v>494</v>
      </c>
      <c r="AU284" s="20" t="s">
        <v>79</v>
      </c>
    </row>
    <row r="285" spans="1:65" s="13" customFormat="1" ht="11.25">
      <c r="B285" s="200"/>
      <c r="C285" s="201"/>
      <c r="D285" s="181" t="s">
        <v>226</v>
      </c>
      <c r="E285" s="202" t="s">
        <v>19</v>
      </c>
      <c r="F285" s="203" t="s">
        <v>794</v>
      </c>
      <c r="G285" s="201"/>
      <c r="H285" s="202" t="s">
        <v>19</v>
      </c>
      <c r="I285" s="204"/>
      <c r="J285" s="201"/>
      <c r="K285" s="201"/>
      <c r="L285" s="205"/>
      <c r="M285" s="206"/>
      <c r="N285" s="207"/>
      <c r="O285" s="207"/>
      <c r="P285" s="207"/>
      <c r="Q285" s="207"/>
      <c r="R285" s="207"/>
      <c r="S285" s="207"/>
      <c r="T285" s="208"/>
      <c r="AT285" s="209" t="s">
        <v>226</v>
      </c>
      <c r="AU285" s="209" t="s">
        <v>79</v>
      </c>
      <c r="AV285" s="13" t="s">
        <v>77</v>
      </c>
      <c r="AW285" s="13" t="s">
        <v>31</v>
      </c>
      <c r="AX285" s="13" t="s">
        <v>69</v>
      </c>
      <c r="AY285" s="209" t="s">
        <v>144</v>
      </c>
    </row>
    <row r="286" spans="1:65" s="14" customFormat="1" ht="11.25">
      <c r="B286" s="210"/>
      <c r="C286" s="211"/>
      <c r="D286" s="181" t="s">
        <v>226</v>
      </c>
      <c r="E286" s="212" t="s">
        <v>19</v>
      </c>
      <c r="F286" s="213" t="s">
        <v>77</v>
      </c>
      <c r="G286" s="211"/>
      <c r="H286" s="214">
        <v>1</v>
      </c>
      <c r="I286" s="215"/>
      <c r="J286" s="211"/>
      <c r="K286" s="211"/>
      <c r="L286" s="216"/>
      <c r="M286" s="217"/>
      <c r="N286" s="218"/>
      <c r="O286" s="218"/>
      <c r="P286" s="218"/>
      <c r="Q286" s="218"/>
      <c r="R286" s="218"/>
      <c r="S286" s="218"/>
      <c r="T286" s="219"/>
      <c r="AT286" s="220" t="s">
        <v>226</v>
      </c>
      <c r="AU286" s="220" t="s">
        <v>79</v>
      </c>
      <c r="AV286" s="14" t="s">
        <v>79</v>
      </c>
      <c r="AW286" s="14" t="s">
        <v>31</v>
      </c>
      <c r="AX286" s="14" t="s">
        <v>77</v>
      </c>
      <c r="AY286" s="220" t="s">
        <v>144</v>
      </c>
    </row>
    <row r="287" spans="1:65" s="2" customFormat="1" ht="16.5" customHeight="1">
      <c r="A287" s="37"/>
      <c r="B287" s="38"/>
      <c r="C287" s="168" t="s">
        <v>549</v>
      </c>
      <c r="D287" s="168" t="s">
        <v>145</v>
      </c>
      <c r="E287" s="169" t="s">
        <v>795</v>
      </c>
      <c r="F287" s="170" t="s">
        <v>796</v>
      </c>
      <c r="G287" s="171" t="s">
        <v>148</v>
      </c>
      <c r="H287" s="172">
        <v>1</v>
      </c>
      <c r="I287" s="173"/>
      <c r="J287" s="174">
        <f>ROUND(I287*H287,2)</f>
        <v>0</v>
      </c>
      <c r="K287" s="170" t="s">
        <v>19</v>
      </c>
      <c r="L287" s="42"/>
      <c r="M287" s="175" t="s">
        <v>19</v>
      </c>
      <c r="N287" s="176" t="s">
        <v>40</v>
      </c>
      <c r="O287" s="67"/>
      <c r="P287" s="177">
        <f>O287*H287</f>
        <v>0</v>
      </c>
      <c r="Q287" s="177">
        <v>0</v>
      </c>
      <c r="R287" s="177">
        <f>Q287*H287</f>
        <v>0</v>
      </c>
      <c r="S287" s="177">
        <v>0</v>
      </c>
      <c r="T287" s="178">
        <f>S287*H287</f>
        <v>0</v>
      </c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R287" s="179" t="s">
        <v>165</v>
      </c>
      <c r="AT287" s="179" t="s">
        <v>145</v>
      </c>
      <c r="AU287" s="179" t="s">
        <v>79</v>
      </c>
      <c r="AY287" s="20" t="s">
        <v>144</v>
      </c>
      <c r="BE287" s="180">
        <f>IF(N287="základní",J287,0)</f>
        <v>0</v>
      </c>
      <c r="BF287" s="180">
        <f>IF(N287="snížená",J287,0)</f>
        <v>0</v>
      </c>
      <c r="BG287" s="180">
        <f>IF(N287="zákl. přenesená",J287,0)</f>
        <v>0</v>
      </c>
      <c r="BH287" s="180">
        <f>IF(N287="sníž. přenesená",J287,0)</f>
        <v>0</v>
      </c>
      <c r="BI287" s="180">
        <f>IF(N287="nulová",J287,0)</f>
        <v>0</v>
      </c>
      <c r="BJ287" s="20" t="s">
        <v>77</v>
      </c>
      <c r="BK287" s="180">
        <f>ROUND(I287*H287,2)</f>
        <v>0</v>
      </c>
      <c r="BL287" s="20" t="s">
        <v>165</v>
      </c>
      <c r="BM287" s="179" t="s">
        <v>797</v>
      </c>
    </row>
    <row r="288" spans="1:65" s="2" customFormat="1" ht="11.25">
      <c r="A288" s="37"/>
      <c r="B288" s="38"/>
      <c r="C288" s="39"/>
      <c r="D288" s="181" t="s">
        <v>152</v>
      </c>
      <c r="E288" s="39"/>
      <c r="F288" s="182" t="s">
        <v>796</v>
      </c>
      <c r="G288" s="39"/>
      <c r="H288" s="39"/>
      <c r="I288" s="183"/>
      <c r="J288" s="39"/>
      <c r="K288" s="39"/>
      <c r="L288" s="42"/>
      <c r="M288" s="184"/>
      <c r="N288" s="185"/>
      <c r="O288" s="67"/>
      <c r="P288" s="67"/>
      <c r="Q288" s="67"/>
      <c r="R288" s="67"/>
      <c r="S288" s="67"/>
      <c r="T288" s="68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T288" s="20" t="s">
        <v>152</v>
      </c>
      <c r="AU288" s="20" t="s">
        <v>79</v>
      </c>
    </row>
    <row r="289" spans="1:65" s="2" customFormat="1" ht="16.5" customHeight="1">
      <c r="A289" s="37"/>
      <c r="B289" s="38"/>
      <c r="C289" s="246" t="s">
        <v>559</v>
      </c>
      <c r="D289" s="246" t="s">
        <v>381</v>
      </c>
      <c r="E289" s="247" t="s">
        <v>798</v>
      </c>
      <c r="F289" s="248" t="s">
        <v>799</v>
      </c>
      <c r="G289" s="249" t="s">
        <v>148</v>
      </c>
      <c r="H289" s="250">
        <v>1</v>
      </c>
      <c r="I289" s="251"/>
      <c r="J289" s="252">
        <f>ROUND(I289*H289,2)</f>
        <v>0</v>
      </c>
      <c r="K289" s="248" t="s">
        <v>19</v>
      </c>
      <c r="L289" s="253"/>
      <c r="M289" s="254" t="s">
        <v>19</v>
      </c>
      <c r="N289" s="255" t="s">
        <v>40</v>
      </c>
      <c r="O289" s="67"/>
      <c r="P289" s="177">
        <f>O289*H289</f>
        <v>0</v>
      </c>
      <c r="Q289" s="177">
        <v>0</v>
      </c>
      <c r="R289" s="177">
        <f>Q289*H289</f>
        <v>0</v>
      </c>
      <c r="S289" s="177">
        <v>0</v>
      </c>
      <c r="T289" s="178">
        <f>S289*H289</f>
        <v>0</v>
      </c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R289" s="179" t="s">
        <v>184</v>
      </c>
      <c r="AT289" s="179" t="s">
        <v>381</v>
      </c>
      <c r="AU289" s="179" t="s">
        <v>79</v>
      </c>
      <c r="AY289" s="20" t="s">
        <v>144</v>
      </c>
      <c r="BE289" s="180">
        <f>IF(N289="základní",J289,0)</f>
        <v>0</v>
      </c>
      <c r="BF289" s="180">
        <f>IF(N289="snížená",J289,0)</f>
        <v>0</v>
      </c>
      <c r="BG289" s="180">
        <f>IF(N289="zákl. přenesená",J289,0)</f>
        <v>0</v>
      </c>
      <c r="BH289" s="180">
        <f>IF(N289="sníž. přenesená",J289,0)</f>
        <v>0</v>
      </c>
      <c r="BI289" s="180">
        <f>IF(N289="nulová",J289,0)</f>
        <v>0</v>
      </c>
      <c r="BJ289" s="20" t="s">
        <v>77</v>
      </c>
      <c r="BK289" s="180">
        <f>ROUND(I289*H289,2)</f>
        <v>0</v>
      </c>
      <c r="BL289" s="20" t="s">
        <v>165</v>
      </c>
      <c r="BM289" s="179" t="s">
        <v>800</v>
      </c>
    </row>
    <row r="290" spans="1:65" s="2" customFormat="1" ht="11.25">
      <c r="A290" s="37"/>
      <c r="B290" s="38"/>
      <c r="C290" s="39"/>
      <c r="D290" s="181" t="s">
        <v>152</v>
      </c>
      <c r="E290" s="39"/>
      <c r="F290" s="182" t="s">
        <v>799</v>
      </c>
      <c r="G290" s="39"/>
      <c r="H290" s="39"/>
      <c r="I290" s="183"/>
      <c r="J290" s="39"/>
      <c r="K290" s="39"/>
      <c r="L290" s="42"/>
      <c r="M290" s="184"/>
      <c r="N290" s="185"/>
      <c r="O290" s="67"/>
      <c r="P290" s="67"/>
      <c r="Q290" s="67"/>
      <c r="R290" s="67"/>
      <c r="S290" s="67"/>
      <c r="T290" s="68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T290" s="20" t="s">
        <v>152</v>
      </c>
      <c r="AU290" s="20" t="s">
        <v>79</v>
      </c>
    </row>
    <row r="291" spans="1:65" s="2" customFormat="1" ht="19.5">
      <c r="A291" s="37"/>
      <c r="B291" s="38"/>
      <c r="C291" s="39"/>
      <c r="D291" s="181" t="s">
        <v>494</v>
      </c>
      <c r="E291" s="39"/>
      <c r="F291" s="256" t="s">
        <v>536</v>
      </c>
      <c r="G291" s="39"/>
      <c r="H291" s="39"/>
      <c r="I291" s="183"/>
      <c r="J291" s="39"/>
      <c r="K291" s="39"/>
      <c r="L291" s="42"/>
      <c r="M291" s="184"/>
      <c r="N291" s="185"/>
      <c r="O291" s="67"/>
      <c r="P291" s="67"/>
      <c r="Q291" s="67"/>
      <c r="R291" s="67"/>
      <c r="S291" s="67"/>
      <c r="T291" s="68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T291" s="20" t="s">
        <v>494</v>
      </c>
      <c r="AU291" s="20" t="s">
        <v>79</v>
      </c>
    </row>
    <row r="292" spans="1:65" s="11" customFormat="1" ht="22.9" customHeight="1">
      <c r="B292" s="154"/>
      <c r="C292" s="155"/>
      <c r="D292" s="156" t="s">
        <v>68</v>
      </c>
      <c r="E292" s="198" t="s">
        <v>537</v>
      </c>
      <c r="F292" s="198" t="s">
        <v>538</v>
      </c>
      <c r="G292" s="155"/>
      <c r="H292" s="155"/>
      <c r="I292" s="158"/>
      <c r="J292" s="199">
        <f>BK292</f>
        <v>0</v>
      </c>
      <c r="K292" s="155"/>
      <c r="L292" s="160"/>
      <c r="M292" s="161"/>
      <c r="N292" s="162"/>
      <c r="O292" s="162"/>
      <c r="P292" s="163">
        <f>SUM(P293:P302)</f>
        <v>0</v>
      </c>
      <c r="Q292" s="162"/>
      <c r="R292" s="163">
        <f>SUM(R293:R302)</f>
        <v>0</v>
      </c>
      <c r="S292" s="162"/>
      <c r="T292" s="164">
        <f>SUM(T293:T302)</f>
        <v>0</v>
      </c>
      <c r="AR292" s="165" t="s">
        <v>77</v>
      </c>
      <c r="AT292" s="166" t="s">
        <v>68</v>
      </c>
      <c r="AU292" s="166" t="s">
        <v>77</v>
      </c>
      <c r="AY292" s="165" t="s">
        <v>144</v>
      </c>
      <c r="BK292" s="167">
        <f>SUM(BK293:BK302)</f>
        <v>0</v>
      </c>
    </row>
    <row r="293" spans="1:65" s="2" customFormat="1" ht="24.2" customHeight="1">
      <c r="A293" s="37"/>
      <c r="B293" s="38"/>
      <c r="C293" s="168" t="s">
        <v>566</v>
      </c>
      <c r="D293" s="168" t="s">
        <v>145</v>
      </c>
      <c r="E293" s="169" t="s">
        <v>540</v>
      </c>
      <c r="F293" s="170" t="s">
        <v>541</v>
      </c>
      <c r="G293" s="171" t="s">
        <v>296</v>
      </c>
      <c r="H293" s="172">
        <v>457.27499999999998</v>
      </c>
      <c r="I293" s="173"/>
      <c r="J293" s="174">
        <f>ROUND(I293*H293,2)</f>
        <v>0</v>
      </c>
      <c r="K293" s="170" t="s">
        <v>157</v>
      </c>
      <c r="L293" s="42"/>
      <c r="M293" s="175" t="s">
        <v>19</v>
      </c>
      <c r="N293" s="176" t="s">
        <v>40</v>
      </c>
      <c r="O293" s="67"/>
      <c r="P293" s="177">
        <f>O293*H293</f>
        <v>0</v>
      </c>
      <c r="Q293" s="177">
        <v>0</v>
      </c>
      <c r="R293" s="177">
        <f>Q293*H293</f>
        <v>0</v>
      </c>
      <c r="S293" s="177">
        <v>0</v>
      </c>
      <c r="T293" s="178">
        <f>S293*H293</f>
        <v>0</v>
      </c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R293" s="179" t="s">
        <v>165</v>
      </c>
      <c r="AT293" s="179" t="s">
        <v>145</v>
      </c>
      <c r="AU293" s="179" t="s">
        <v>79</v>
      </c>
      <c r="AY293" s="20" t="s">
        <v>144</v>
      </c>
      <c r="BE293" s="180">
        <f>IF(N293="základní",J293,0)</f>
        <v>0</v>
      </c>
      <c r="BF293" s="180">
        <f>IF(N293="snížená",J293,0)</f>
        <v>0</v>
      </c>
      <c r="BG293" s="180">
        <f>IF(N293="zákl. přenesená",J293,0)</f>
        <v>0</v>
      </c>
      <c r="BH293" s="180">
        <f>IF(N293="sníž. přenesená",J293,0)</f>
        <v>0</v>
      </c>
      <c r="BI293" s="180">
        <f>IF(N293="nulová",J293,0)</f>
        <v>0</v>
      </c>
      <c r="BJ293" s="20" t="s">
        <v>77</v>
      </c>
      <c r="BK293" s="180">
        <f>ROUND(I293*H293,2)</f>
        <v>0</v>
      </c>
      <c r="BL293" s="20" t="s">
        <v>165</v>
      </c>
      <c r="BM293" s="179" t="s">
        <v>801</v>
      </c>
    </row>
    <row r="294" spans="1:65" s="2" customFormat="1" ht="19.5">
      <c r="A294" s="37"/>
      <c r="B294" s="38"/>
      <c r="C294" s="39"/>
      <c r="D294" s="181" t="s">
        <v>152</v>
      </c>
      <c r="E294" s="39"/>
      <c r="F294" s="182" t="s">
        <v>541</v>
      </c>
      <c r="G294" s="39"/>
      <c r="H294" s="39"/>
      <c r="I294" s="183"/>
      <c r="J294" s="39"/>
      <c r="K294" s="39"/>
      <c r="L294" s="42"/>
      <c r="M294" s="184"/>
      <c r="N294" s="185"/>
      <c r="O294" s="67"/>
      <c r="P294" s="67"/>
      <c r="Q294" s="67"/>
      <c r="R294" s="67"/>
      <c r="S294" s="67"/>
      <c r="T294" s="68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T294" s="20" t="s">
        <v>152</v>
      </c>
      <c r="AU294" s="20" t="s">
        <v>79</v>
      </c>
    </row>
    <row r="295" spans="1:65" s="2" customFormat="1" ht="11.25">
      <c r="A295" s="37"/>
      <c r="B295" s="38"/>
      <c r="C295" s="39"/>
      <c r="D295" s="186" t="s">
        <v>153</v>
      </c>
      <c r="E295" s="39"/>
      <c r="F295" s="187" t="s">
        <v>543</v>
      </c>
      <c r="G295" s="39"/>
      <c r="H295" s="39"/>
      <c r="I295" s="183"/>
      <c r="J295" s="39"/>
      <c r="K295" s="39"/>
      <c r="L295" s="42"/>
      <c r="M295" s="184"/>
      <c r="N295" s="185"/>
      <c r="O295" s="67"/>
      <c r="P295" s="67"/>
      <c r="Q295" s="67"/>
      <c r="R295" s="67"/>
      <c r="S295" s="67"/>
      <c r="T295" s="68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T295" s="20" t="s">
        <v>153</v>
      </c>
      <c r="AU295" s="20" t="s">
        <v>79</v>
      </c>
    </row>
    <row r="296" spans="1:65" s="2" customFormat="1" ht="37.9" customHeight="1">
      <c r="A296" s="37"/>
      <c r="B296" s="38"/>
      <c r="C296" s="168" t="s">
        <v>571</v>
      </c>
      <c r="D296" s="168" t="s">
        <v>145</v>
      </c>
      <c r="E296" s="169" t="s">
        <v>545</v>
      </c>
      <c r="F296" s="170" t="s">
        <v>546</v>
      </c>
      <c r="G296" s="171" t="s">
        <v>296</v>
      </c>
      <c r="H296" s="172">
        <v>457.27499999999998</v>
      </c>
      <c r="I296" s="173"/>
      <c r="J296" s="174">
        <f>ROUND(I296*H296,2)</f>
        <v>0</v>
      </c>
      <c r="K296" s="170" t="s">
        <v>157</v>
      </c>
      <c r="L296" s="42"/>
      <c r="M296" s="175" t="s">
        <v>19</v>
      </c>
      <c r="N296" s="176" t="s">
        <v>40</v>
      </c>
      <c r="O296" s="67"/>
      <c r="P296" s="177">
        <f>O296*H296</f>
        <v>0</v>
      </c>
      <c r="Q296" s="177">
        <v>0</v>
      </c>
      <c r="R296" s="177">
        <f>Q296*H296</f>
        <v>0</v>
      </c>
      <c r="S296" s="177">
        <v>0</v>
      </c>
      <c r="T296" s="178">
        <f>S296*H296</f>
        <v>0</v>
      </c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R296" s="179" t="s">
        <v>165</v>
      </c>
      <c r="AT296" s="179" t="s">
        <v>145</v>
      </c>
      <c r="AU296" s="179" t="s">
        <v>79</v>
      </c>
      <c r="AY296" s="20" t="s">
        <v>144</v>
      </c>
      <c r="BE296" s="180">
        <f>IF(N296="základní",J296,0)</f>
        <v>0</v>
      </c>
      <c r="BF296" s="180">
        <f>IF(N296="snížená",J296,0)</f>
        <v>0</v>
      </c>
      <c r="BG296" s="180">
        <f>IF(N296="zákl. přenesená",J296,0)</f>
        <v>0</v>
      </c>
      <c r="BH296" s="180">
        <f>IF(N296="sníž. přenesená",J296,0)</f>
        <v>0</v>
      </c>
      <c r="BI296" s="180">
        <f>IF(N296="nulová",J296,0)</f>
        <v>0</v>
      </c>
      <c r="BJ296" s="20" t="s">
        <v>77</v>
      </c>
      <c r="BK296" s="180">
        <f>ROUND(I296*H296,2)</f>
        <v>0</v>
      </c>
      <c r="BL296" s="20" t="s">
        <v>165</v>
      </c>
      <c r="BM296" s="179" t="s">
        <v>802</v>
      </c>
    </row>
    <row r="297" spans="1:65" s="2" customFormat="1" ht="19.5">
      <c r="A297" s="37"/>
      <c r="B297" s="38"/>
      <c r="C297" s="39"/>
      <c r="D297" s="181" t="s">
        <v>152</v>
      </c>
      <c r="E297" s="39"/>
      <c r="F297" s="182" t="s">
        <v>546</v>
      </c>
      <c r="G297" s="39"/>
      <c r="H297" s="39"/>
      <c r="I297" s="183"/>
      <c r="J297" s="39"/>
      <c r="K297" s="39"/>
      <c r="L297" s="42"/>
      <c r="M297" s="184"/>
      <c r="N297" s="185"/>
      <c r="O297" s="67"/>
      <c r="P297" s="67"/>
      <c r="Q297" s="67"/>
      <c r="R297" s="67"/>
      <c r="S297" s="67"/>
      <c r="T297" s="68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T297" s="20" t="s">
        <v>152</v>
      </c>
      <c r="AU297" s="20" t="s">
        <v>79</v>
      </c>
    </row>
    <row r="298" spans="1:65" s="2" customFormat="1" ht="11.25">
      <c r="A298" s="37"/>
      <c r="B298" s="38"/>
      <c r="C298" s="39"/>
      <c r="D298" s="186" t="s">
        <v>153</v>
      </c>
      <c r="E298" s="39"/>
      <c r="F298" s="187" t="s">
        <v>548</v>
      </c>
      <c r="G298" s="39"/>
      <c r="H298" s="39"/>
      <c r="I298" s="183"/>
      <c r="J298" s="39"/>
      <c r="K298" s="39"/>
      <c r="L298" s="42"/>
      <c r="M298" s="184"/>
      <c r="N298" s="185"/>
      <c r="O298" s="67"/>
      <c r="P298" s="67"/>
      <c r="Q298" s="67"/>
      <c r="R298" s="67"/>
      <c r="S298" s="67"/>
      <c r="T298" s="68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T298" s="20" t="s">
        <v>153</v>
      </c>
      <c r="AU298" s="20" t="s">
        <v>79</v>
      </c>
    </row>
    <row r="299" spans="1:65" s="2" customFormat="1" ht="44.25" customHeight="1">
      <c r="A299" s="37"/>
      <c r="B299" s="38"/>
      <c r="C299" s="168" t="s">
        <v>576</v>
      </c>
      <c r="D299" s="168" t="s">
        <v>145</v>
      </c>
      <c r="E299" s="169" t="s">
        <v>550</v>
      </c>
      <c r="F299" s="170" t="s">
        <v>551</v>
      </c>
      <c r="G299" s="171" t="s">
        <v>296</v>
      </c>
      <c r="H299" s="172">
        <v>4115.4750000000004</v>
      </c>
      <c r="I299" s="173"/>
      <c r="J299" s="174">
        <f>ROUND(I299*H299,2)</f>
        <v>0</v>
      </c>
      <c r="K299" s="170" t="s">
        <v>157</v>
      </c>
      <c r="L299" s="42"/>
      <c r="M299" s="175" t="s">
        <v>19</v>
      </c>
      <c r="N299" s="176" t="s">
        <v>40</v>
      </c>
      <c r="O299" s="67"/>
      <c r="P299" s="177">
        <f>O299*H299</f>
        <v>0</v>
      </c>
      <c r="Q299" s="177">
        <v>0</v>
      </c>
      <c r="R299" s="177">
        <f>Q299*H299</f>
        <v>0</v>
      </c>
      <c r="S299" s="177">
        <v>0</v>
      </c>
      <c r="T299" s="178">
        <f>S299*H299</f>
        <v>0</v>
      </c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R299" s="179" t="s">
        <v>165</v>
      </c>
      <c r="AT299" s="179" t="s">
        <v>145</v>
      </c>
      <c r="AU299" s="179" t="s">
        <v>79</v>
      </c>
      <c r="AY299" s="20" t="s">
        <v>144</v>
      </c>
      <c r="BE299" s="180">
        <f>IF(N299="základní",J299,0)</f>
        <v>0</v>
      </c>
      <c r="BF299" s="180">
        <f>IF(N299="snížená",J299,0)</f>
        <v>0</v>
      </c>
      <c r="BG299" s="180">
        <f>IF(N299="zákl. přenesená",J299,0)</f>
        <v>0</v>
      </c>
      <c r="BH299" s="180">
        <f>IF(N299="sníž. přenesená",J299,0)</f>
        <v>0</v>
      </c>
      <c r="BI299" s="180">
        <f>IF(N299="nulová",J299,0)</f>
        <v>0</v>
      </c>
      <c r="BJ299" s="20" t="s">
        <v>77</v>
      </c>
      <c r="BK299" s="180">
        <f>ROUND(I299*H299,2)</f>
        <v>0</v>
      </c>
      <c r="BL299" s="20" t="s">
        <v>165</v>
      </c>
      <c r="BM299" s="179" t="s">
        <v>803</v>
      </c>
    </row>
    <row r="300" spans="1:65" s="2" customFormat="1" ht="29.25">
      <c r="A300" s="37"/>
      <c r="B300" s="38"/>
      <c r="C300" s="39"/>
      <c r="D300" s="181" t="s">
        <v>152</v>
      </c>
      <c r="E300" s="39"/>
      <c r="F300" s="182" t="s">
        <v>551</v>
      </c>
      <c r="G300" s="39"/>
      <c r="H300" s="39"/>
      <c r="I300" s="183"/>
      <c r="J300" s="39"/>
      <c r="K300" s="39"/>
      <c r="L300" s="42"/>
      <c r="M300" s="184"/>
      <c r="N300" s="185"/>
      <c r="O300" s="67"/>
      <c r="P300" s="67"/>
      <c r="Q300" s="67"/>
      <c r="R300" s="67"/>
      <c r="S300" s="67"/>
      <c r="T300" s="68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T300" s="20" t="s">
        <v>152</v>
      </c>
      <c r="AU300" s="20" t="s">
        <v>79</v>
      </c>
    </row>
    <row r="301" spans="1:65" s="2" customFormat="1" ht="11.25">
      <c r="A301" s="37"/>
      <c r="B301" s="38"/>
      <c r="C301" s="39"/>
      <c r="D301" s="186" t="s">
        <v>153</v>
      </c>
      <c r="E301" s="39"/>
      <c r="F301" s="187" t="s">
        <v>553</v>
      </c>
      <c r="G301" s="39"/>
      <c r="H301" s="39"/>
      <c r="I301" s="183"/>
      <c r="J301" s="39"/>
      <c r="K301" s="39"/>
      <c r="L301" s="42"/>
      <c r="M301" s="184"/>
      <c r="N301" s="185"/>
      <c r="O301" s="67"/>
      <c r="P301" s="67"/>
      <c r="Q301" s="67"/>
      <c r="R301" s="67"/>
      <c r="S301" s="67"/>
      <c r="T301" s="68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T301" s="20" t="s">
        <v>153</v>
      </c>
      <c r="AU301" s="20" t="s">
        <v>79</v>
      </c>
    </row>
    <row r="302" spans="1:65" s="14" customFormat="1" ht="11.25">
      <c r="B302" s="210"/>
      <c r="C302" s="211"/>
      <c r="D302" s="181" t="s">
        <v>226</v>
      </c>
      <c r="E302" s="212" t="s">
        <v>19</v>
      </c>
      <c r="F302" s="213" t="s">
        <v>804</v>
      </c>
      <c r="G302" s="211"/>
      <c r="H302" s="214">
        <v>4115.4750000000004</v>
      </c>
      <c r="I302" s="215"/>
      <c r="J302" s="211"/>
      <c r="K302" s="211"/>
      <c r="L302" s="216"/>
      <c r="M302" s="217"/>
      <c r="N302" s="218"/>
      <c r="O302" s="218"/>
      <c r="P302" s="218"/>
      <c r="Q302" s="218"/>
      <c r="R302" s="218"/>
      <c r="S302" s="218"/>
      <c r="T302" s="219"/>
      <c r="AT302" s="220" t="s">
        <v>226</v>
      </c>
      <c r="AU302" s="220" t="s">
        <v>79</v>
      </c>
      <c r="AV302" s="14" t="s">
        <v>79</v>
      </c>
      <c r="AW302" s="14" t="s">
        <v>31</v>
      </c>
      <c r="AX302" s="14" t="s">
        <v>77</v>
      </c>
      <c r="AY302" s="220" t="s">
        <v>144</v>
      </c>
    </row>
    <row r="303" spans="1:65" s="11" customFormat="1" ht="25.9" customHeight="1">
      <c r="B303" s="154"/>
      <c r="C303" s="155"/>
      <c r="D303" s="156" t="s">
        <v>68</v>
      </c>
      <c r="E303" s="157" t="s">
        <v>555</v>
      </c>
      <c r="F303" s="157" t="s">
        <v>556</v>
      </c>
      <c r="G303" s="155"/>
      <c r="H303" s="155"/>
      <c r="I303" s="158"/>
      <c r="J303" s="159">
        <f>BK303</f>
        <v>0</v>
      </c>
      <c r="K303" s="155"/>
      <c r="L303" s="160"/>
      <c r="M303" s="161"/>
      <c r="N303" s="162"/>
      <c r="O303" s="162"/>
      <c r="P303" s="163">
        <f>P304+P345</f>
        <v>0</v>
      </c>
      <c r="Q303" s="162"/>
      <c r="R303" s="163">
        <f>R304+R345</f>
        <v>2.06919292E-2</v>
      </c>
      <c r="S303" s="162"/>
      <c r="T303" s="164">
        <f>T304+T345</f>
        <v>0</v>
      </c>
      <c r="AR303" s="165" t="s">
        <v>79</v>
      </c>
      <c r="AT303" s="166" t="s">
        <v>68</v>
      </c>
      <c r="AU303" s="166" t="s">
        <v>69</v>
      </c>
      <c r="AY303" s="165" t="s">
        <v>144</v>
      </c>
      <c r="BK303" s="167">
        <f>BK304+BK345</f>
        <v>0</v>
      </c>
    </row>
    <row r="304" spans="1:65" s="11" customFormat="1" ht="22.9" customHeight="1">
      <c r="B304" s="154"/>
      <c r="C304" s="155"/>
      <c r="D304" s="156" t="s">
        <v>68</v>
      </c>
      <c r="E304" s="198" t="s">
        <v>582</v>
      </c>
      <c r="F304" s="198" t="s">
        <v>583</v>
      </c>
      <c r="G304" s="155"/>
      <c r="H304" s="155"/>
      <c r="I304" s="158"/>
      <c r="J304" s="199">
        <f>BK304</f>
        <v>0</v>
      </c>
      <c r="K304" s="155"/>
      <c r="L304" s="160"/>
      <c r="M304" s="161"/>
      <c r="N304" s="162"/>
      <c r="O304" s="162"/>
      <c r="P304" s="163">
        <f>SUM(P305:P344)</f>
        <v>0</v>
      </c>
      <c r="Q304" s="162"/>
      <c r="R304" s="163">
        <f>SUM(R305:R344)</f>
        <v>0</v>
      </c>
      <c r="S304" s="162"/>
      <c r="T304" s="164">
        <f>SUM(T305:T344)</f>
        <v>0</v>
      </c>
      <c r="AR304" s="165" t="s">
        <v>79</v>
      </c>
      <c r="AT304" s="166" t="s">
        <v>68</v>
      </c>
      <c r="AU304" s="166" t="s">
        <v>77</v>
      </c>
      <c r="AY304" s="165" t="s">
        <v>144</v>
      </c>
      <c r="BK304" s="167">
        <f>SUM(BK305:BK344)</f>
        <v>0</v>
      </c>
    </row>
    <row r="305" spans="1:65" s="2" customFormat="1" ht="24.2" customHeight="1">
      <c r="A305" s="37"/>
      <c r="B305" s="38"/>
      <c r="C305" s="168" t="s">
        <v>584</v>
      </c>
      <c r="D305" s="168" t="s">
        <v>145</v>
      </c>
      <c r="E305" s="169" t="s">
        <v>585</v>
      </c>
      <c r="F305" s="170" t="s">
        <v>586</v>
      </c>
      <c r="G305" s="171" t="s">
        <v>492</v>
      </c>
      <c r="H305" s="172">
        <v>29</v>
      </c>
      <c r="I305" s="173"/>
      <c r="J305" s="174">
        <f>ROUND(I305*H305,2)</f>
        <v>0</v>
      </c>
      <c r="K305" s="170" t="s">
        <v>19</v>
      </c>
      <c r="L305" s="42"/>
      <c r="M305" s="175" t="s">
        <v>19</v>
      </c>
      <c r="N305" s="176" t="s">
        <v>40</v>
      </c>
      <c r="O305" s="67"/>
      <c r="P305" s="177">
        <f>O305*H305</f>
        <v>0</v>
      </c>
      <c r="Q305" s="177">
        <v>0</v>
      </c>
      <c r="R305" s="177">
        <f>Q305*H305</f>
        <v>0</v>
      </c>
      <c r="S305" s="177">
        <v>0</v>
      </c>
      <c r="T305" s="178">
        <f>S305*H305</f>
        <v>0</v>
      </c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R305" s="179" t="s">
        <v>165</v>
      </c>
      <c r="AT305" s="179" t="s">
        <v>145</v>
      </c>
      <c r="AU305" s="179" t="s">
        <v>79</v>
      </c>
      <c r="AY305" s="20" t="s">
        <v>144</v>
      </c>
      <c r="BE305" s="180">
        <f>IF(N305="základní",J305,0)</f>
        <v>0</v>
      </c>
      <c r="BF305" s="180">
        <f>IF(N305="snížená",J305,0)</f>
        <v>0</v>
      </c>
      <c r="BG305" s="180">
        <f>IF(N305="zákl. přenesená",J305,0)</f>
        <v>0</v>
      </c>
      <c r="BH305" s="180">
        <f>IF(N305="sníž. přenesená",J305,0)</f>
        <v>0</v>
      </c>
      <c r="BI305" s="180">
        <f>IF(N305="nulová",J305,0)</f>
        <v>0</v>
      </c>
      <c r="BJ305" s="20" t="s">
        <v>77</v>
      </c>
      <c r="BK305" s="180">
        <f>ROUND(I305*H305,2)</f>
        <v>0</v>
      </c>
      <c r="BL305" s="20" t="s">
        <v>165</v>
      </c>
      <c r="BM305" s="179" t="s">
        <v>805</v>
      </c>
    </row>
    <row r="306" spans="1:65" s="2" customFormat="1" ht="11.25">
      <c r="A306" s="37"/>
      <c r="B306" s="38"/>
      <c r="C306" s="39"/>
      <c r="D306" s="181" t="s">
        <v>152</v>
      </c>
      <c r="E306" s="39"/>
      <c r="F306" s="182" t="s">
        <v>586</v>
      </c>
      <c r="G306" s="39"/>
      <c r="H306" s="39"/>
      <c r="I306" s="183"/>
      <c r="J306" s="39"/>
      <c r="K306" s="39"/>
      <c r="L306" s="42"/>
      <c r="M306" s="184"/>
      <c r="N306" s="185"/>
      <c r="O306" s="67"/>
      <c r="P306" s="67"/>
      <c r="Q306" s="67"/>
      <c r="R306" s="67"/>
      <c r="S306" s="67"/>
      <c r="T306" s="68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T306" s="20" t="s">
        <v>152</v>
      </c>
      <c r="AU306" s="20" t="s">
        <v>79</v>
      </c>
    </row>
    <row r="307" spans="1:65" s="13" customFormat="1" ht="11.25">
      <c r="B307" s="200"/>
      <c r="C307" s="201"/>
      <c r="D307" s="181" t="s">
        <v>226</v>
      </c>
      <c r="E307" s="202" t="s">
        <v>19</v>
      </c>
      <c r="F307" s="203" t="s">
        <v>806</v>
      </c>
      <c r="G307" s="201"/>
      <c r="H307" s="202" t="s">
        <v>19</v>
      </c>
      <c r="I307" s="204"/>
      <c r="J307" s="201"/>
      <c r="K307" s="201"/>
      <c r="L307" s="205"/>
      <c r="M307" s="206"/>
      <c r="N307" s="207"/>
      <c r="O307" s="207"/>
      <c r="P307" s="207"/>
      <c r="Q307" s="207"/>
      <c r="R307" s="207"/>
      <c r="S307" s="207"/>
      <c r="T307" s="208"/>
      <c r="AT307" s="209" t="s">
        <v>226</v>
      </c>
      <c r="AU307" s="209" t="s">
        <v>79</v>
      </c>
      <c r="AV307" s="13" t="s">
        <v>77</v>
      </c>
      <c r="AW307" s="13" t="s">
        <v>31</v>
      </c>
      <c r="AX307" s="13" t="s">
        <v>69</v>
      </c>
      <c r="AY307" s="209" t="s">
        <v>144</v>
      </c>
    </row>
    <row r="308" spans="1:65" s="14" customFormat="1" ht="11.25">
      <c r="B308" s="210"/>
      <c r="C308" s="211"/>
      <c r="D308" s="181" t="s">
        <v>226</v>
      </c>
      <c r="E308" s="212" t="s">
        <v>19</v>
      </c>
      <c r="F308" s="213" t="s">
        <v>189</v>
      </c>
      <c r="G308" s="211"/>
      <c r="H308" s="214">
        <v>9</v>
      </c>
      <c r="I308" s="215"/>
      <c r="J308" s="211"/>
      <c r="K308" s="211"/>
      <c r="L308" s="216"/>
      <c r="M308" s="217"/>
      <c r="N308" s="218"/>
      <c r="O308" s="218"/>
      <c r="P308" s="218"/>
      <c r="Q308" s="218"/>
      <c r="R308" s="218"/>
      <c r="S308" s="218"/>
      <c r="T308" s="219"/>
      <c r="AT308" s="220" t="s">
        <v>226</v>
      </c>
      <c r="AU308" s="220" t="s">
        <v>79</v>
      </c>
      <c r="AV308" s="14" t="s">
        <v>79</v>
      </c>
      <c r="AW308" s="14" t="s">
        <v>31</v>
      </c>
      <c r="AX308" s="14" t="s">
        <v>69</v>
      </c>
      <c r="AY308" s="220" t="s">
        <v>144</v>
      </c>
    </row>
    <row r="309" spans="1:65" s="13" customFormat="1" ht="11.25">
      <c r="B309" s="200"/>
      <c r="C309" s="201"/>
      <c r="D309" s="181" t="s">
        <v>226</v>
      </c>
      <c r="E309" s="202" t="s">
        <v>19</v>
      </c>
      <c r="F309" s="203" t="s">
        <v>807</v>
      </c>
      <c r="G309" s="201"/>
      <c r="H309" s="202" t="s">
        <v>19</v>
      </c>
      <c r="I309" s="204"/>
      <c r="J309" s="201"/>
      <c r="K309" s="201"/>
      <c r="L309" s="205"/>
      <c r="M309" s="206"/>
      <c r="N309" s="207"/>
      <c r="O309" s="207"/>
      <c r="P309" s="207"/>
      <c r="Q309" s="207"/>
      <c r="R309" s="207"/>
      <c r="S309" s="207"/>
      <c r="T309" s="208"/>
      <c r="AT309" s="209" t="s">
        <v>226</v>
      </c>
      <c r="AU309" s="209" t="s">
        <v>79</v>
      </c>
      <c r="AV309" s="13" t="s">
        <v>77</v>
      </c>
      <c r="AW309" s="13" t="s">
        <v>31</v>
      </c>
      <c r="AX309" s="13" t="s">
        <v>69</v>
      </c>
      <c r="AY309" s="209" t="s">
        <v>144</v>
      </c>
    </row>
    <row r="310" spans="1:65" s="14" customFormat="1" ht="11.25">
      <c r="B310" s="210"/>
      <c r="C310" s="211"/>
      <c r="D310" s="181" t="s">
        <v>226</v>
      </c>
      <c r="E310" s="212" t="s">
        <v>19</v>
      </c>
      <c r="F310" s="213" t="s">
        <v>268</v>
      </c>
      <c r="G310" s="211"/>
      <c r="H310" s="214">
        <v>20</v>
      </c>
      <c r="I310" s="215"/>
      <c r="J310" s="211"/>
      <c r="K310" s="211"/>
      <c r="L310" s="216"/>
      <c r="M310" s="217"/>
      <c r="N310" s="218"/>
      <c r="O310" s="218"/>
      <c r="P310" s="218"/>
      <c r="Q310" s="218"/>
      <c r="R310" s="218"/>
      <c r="S310" s="218"/>
      <c r="T310" s="219"/>
      <c r="AT310" s="220" t="s">
        <v>226</v>
      </c>
      <c r="AU310" s="220" t="s">
        <v>79</v>
      </c>
      <c r="AV310" s="14" t="s">
        <v>79</v>
      </c>
      <c r="AW310" s="14" t="s">
        <v>31</v>
      </c>
      <c r="AX310" s="14" t="s">
        <v>69</v>
      </c>
      <c r="AY310" s="220" t="s">
        <v>144</v>
      </c>
    </row>
    <row r="311" spans="1:65" s="15" customFormat="1" ht="11.25">
      <c r="B311" s="221"/>
      <c r="C311" s="222"/>
      <c r="D311" s="181" t="s">
        <v>226</v>
      </c>
      <c r="E311" s="223" t="s">
        <v>19</v>
      </c>
      <c r="F311" s="224" t="s">
        <v>231</v>
      </c>
      <c r="G311" s="222"/>
      <c r="H311" s="225">
        <v>29</v>
      </c>
      <c r="I311" s="226"/>
      <c r="J311" s="222"/>
      <c r="K311" s="222"/>
      <c r="L311" s="227"/>
      <c r="M311" s="228"/>
      <c r="N311" s="229"/>
      <c r="O311" s="229"/>
      <c r="P311" s="229"/>
      <c r="Q311" s="229"/>
      <c r="R311" s="229"/>
      <c r="S311" s="229"/>
      <c r="T311" s="230"/>
      <c r="AT311" s="231" t="s">
        <v>226</v>
      </c>
      <c r="AU311" s="231" t="s">
        <v>79</v>
      </c>
      <c r="AV311" s="15" t="s">
        <v>165</v>
      </c>
      <c r="AW311" s="15" t="s">
        <v>31</v>
      </c>
      <c r="AX311" s="15" t="s">
        <v>77</v>
      </c>
      <c r="AY311" s="231" t="s">
        <v>144</v>
      </c>
    </row>
    <row r="312" spans="1:65" s="2" customFormat="1" ht="24.2" customHeight="1">
      <c r="A312" s="37"/>
      <c r="B312" s="38"/>
      <c r="C312" s="246" t="s">
        <v>590</v>
      </c>
      <c r="D312" s="246" t="s">
        <v>381</v>
      </c>
      <c r="E312" s="247" t="s">
        <v>595</v>
      </c>
      <c r="F312" s="248" t="s">
        <v>596</v>
      </c>
      <c r="G312" s="249" t="s">
        <v>492</v>
      </c>
      <c r="H312" s="250">
        <v>29</v>
      </c>
      <c r="I312" s="251"/>
      <c r="J312" s="252">
        <f>ROUND(I312*H312,2)</f>
        <v>0</v>
      </c>
      <c r="K312" s="248" t="s">
        <v>19</v>
      </c>
      <c r="L312" s="253"/>
      <c r="M312" s="254" t="s">
        <v>19</v>
      </c>
      <c r="N312" s="255" t="s">
        <v>40</v>
      </c>
      <c r="O312" s="67"/>
      <c r="P312" s="177">
        <f>O312*H312</f>
        <v>0</v>
      </c>
      <c r="Q312" s="177">
        <v>0</v>
      </c>
      <c r="R312" s="177">
        <f>Q312*H312</f>
        <v>0</v>
      </c>
      <c r="S312" s="177">
        <v>0</v>
      </c>
      <c r="T312" s="178">
        <f>S312*H312</f>
        <v>0</v>
      </c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R312" s="179" t="s">
        <v>184</v>
      </c>
      <c r="AT312" s="179" t="s">
        <v>381</v>
      </c>
      <c r="AU312" s="179" t="s">
        <v>79</v>
      </c>
      <c r="AY312" s="20" t="s">
        <v>144</v>
      </c>
      <c r="BE312" s="180">
        <f>IF(N312="základní",J312,0)</f>
        <v>0</v>
      </c>
      <c r="BF312" s="180">
        <f>IF(N312="snížená",J312,0)</f>
        <v>0</v>
      </c>
      <c r="BG312" s="180">
        <f>IF(N312="zákl. přenesená",J312,0)</f>
        <v>0</v>
      </c>
      <c r="BH312" s="180">
        <f>IF(N312="sníž. přenesená",J312,0)</f>
        <v>0</v>
      </c>
      <c r="BI312" s="180">
        <f>IF(N312="nulová",J312,0)</f>
        <v>0</v>
      </c>
      <c r="BJ312" s="20" t="s">
        <v>77</v>
      </c>
      <c r="BK312" s="180">
        <f>ROUND(I312*H312,2)</f>
        <v>0</v>
      </c>
      <c r="BL312" s="20" t="s">
        <v>165</v>
      </c>
      <c r="BM312" s="179" t="s">
        <v>808</v>
      </c>
    </row>
    <row r="313" spans="1:65" s="2" customFormat="1" ht="11.25">
      <c r="A313" s="37"/>
      <c r="B313" s="38"/>
      <c r="C313" s="39"/>
      <c r="D313" s="181" t="s">
        <v>152</v>
      </c>
      <c r="E313" s="39"/>
      <c r="F313" s="182" t="s">
        <v>596</v>
      </c>
      <c r="G313" s="39"/>
      <c r="H313" s="39"/>
      <c r="I313" s="183"/>
      <c r="J313" s="39"/>
      <c r="K313" s="39"/>
      <c r="L313" s="42"/>
      <c r="M313" s="184"/>
      <c r="N313" s="185"/>
      <c r="O313" s="67"/>
      <c r="P313" s="67"/>
      <c r="Q313" s="67"/>
      <c r="R313" s="67"/>
      <c r="S313" s="67"/>
      <c r="T313" s="68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T313" s="20" t="s">
        <v>152</v>
      </c>
      <c r="AU313" s="20" t="s">
        <v>79</v>
      </c>
    </row>
    <row r="314" spans="1:65" s="13" customFormat="1" ht="11.25">
      <c r="B314" s="200"/>
      <c r="C314" s="201"/>
      <c r="D314" s="181" t="s">
        <v>226</v>
      </c>
      <c r="E314" s="202" t="s">
        <v>19</v>
      </c>
      <c r="F314" s="203" t="s">
        <v>806</v>
      </c>
      <c r="G314" s="201"/>
      <c r="H314" s="202" t="s">
        <v>19</v>
      </c>
      <c r="I314" s="204"/>
      <c r="J314" s="201"/>
      <c r="K314" s="201"/>
      <c r="L314" s="205"/>
      <c r="M314" s="206"/>
      <c r="N314" s="207"/>
      <c r="O314" s="207"/>
      <c r="P314" s="207"/>
      <c r="Q314" s="207"/>
      <c r="R314" s="207"/>
      <c r="S314" s="207"/>
      <c r="T314" s="208"/>
      <c r="AT314" s="209" t="s">
        <v>226</v>
      </c>
      <c r="AU314" s="209" t="s">
        <v>79</v>
      </c>
      <c r="AV314" s="13" t="s">
        <v>77</v>
      </c>
      <c r="AW314" s="13" t="s">
        <v>31</v>
      </c>
      <c r="AX314" s="13" t="s">
        <v>69</v>
      </c>
      <c r="AY314" s="209" t="s">
        <v>144</v>
      </c>
    </row>
    <row r="315" spans="1:65" s="14" customFormat="1" ht="11.25">
      <c r="B315" s="210"/>
      <c r="C315" s="211"/>
      <c r="D315" s="181" t="s">
        <v>226</v>
      </c>
      <c r="E315" s="212" t="s">
        <v>19</v>
      </c>
      <c r="F315" s="213" t="s">
        <v>189</v>
      </c>
      <c r="G315" s="211"/>
      <c r="H315" s="214">
        <v>9</v>
      </c>
      <c r="I315" s="215"/>
      <c r="J315" s="211"/>
      <c r="K315" s="211"/>
      <c r="L315" s="216"/>
      <c r="M315" s="217"/>
      <c r="N315" s="218"/>
      <c r="O315" s="218"/>
      <c r="P315" s="218"/>
      <c r="Q315" s="218"/>
      <c r="R315" s="218"/>
      <c r="S315" s="218"/>
      <c r="T315" s="219"/>
      <c r="AT315" s="220" t="s">
        <v>226</v>
      </c>
      <c r="AU315" s="220" t="s">
        <v>79</v>
      </c>
      <c r="AV315" s="14" t="s">
        <v>79</v>
      </c>
      <c r="AW315" s="14" t="s">
        <v>31</v>
      </c>
      <c r="AX315" s="14" t="s">
        <v>69</v>
      </c>
      <c r="AY315" s="220" t="s">
        <v>144</v>
      </c>
    </row>
    <row r="316" spans="1:65" s="13" customFormat="1" ht="11.25">
      <c r="B316" s="200"/>
      <c r="C316" s="201"/>
      <c r="D316" s="181" t="s">
        <v>226</v>
      </c>
      <c r="E316" s="202" t="s">
        <v>19</v>
      </c>
      <c r="F316" s="203" t="s">
        <v>807</v>
      </c>
      <c r="G316" s="201"/>
      <c r="H316" s="202" t="s">
        <v>19</v>
      </c>
      <c r="I316" s="204"/>
      <c r="J316" s="201"/>
      <c r="K316" s="201"/>
      <c r="L316" s="205"/>
      <c r="M316" s="206"/>
      <c r="N316" s="207"/>
      <c r="O316" s="207"/>
      <c r="P316" s="207"/>
      <c r="Q316" s="207"/>
      <c r="R316" s="207"/>
      <c r="S316" s="207"/>
      <c r="T316" s="208"/>
      <c r="AT316" s="209" t="s">
        <v>226</v>
      </c>
      <c r="AU316" s="209" t="s">
        <v>79</v>
      </c>
      <c r="AV316" s="13" t="s">
        <v>77</v>
      </c>
      <c r="AW316" s="13" t="s">
        <v>31</v>
      </c>
      <c r="AX316" s="13" t="s">
        <v>69</v>
      </c>
      <c r="AY316" s="209" t="s">
        <v>144</v>
      </c>
    </row>
    <row r="317" spans="1:65" s="14" customFormat="1" ht="11.25">
      <c r="B317" s="210"/>
      <c r="C317" s="211"/>
      <c r="D317" s="181" t="s">
        <v>226</v>
      </c>
      <c r="E317" s="212" t="s">
        <v>19</v>
      </c>
      <c r="F317" s="213" t="s">
        <v>268</v>
      </c>
      <c r="G317" s="211"/>
      <c r="H317" s="214">
        <v>20</v>
      </c>
      <c r="I317" s="215"/>
      <c r="J317" s="211"/>
      <c r="K317" s="211"/>
      <c r="L317" s="216"/>
      <c r="M317" s="217"/>
      <c r="N317" s="218"/>
      <c r="O317" s="218"/>
      <c r="P317" s="218"/>
      <c r="Q317" s="218"/>
      <c r="R317" s="218"/>
      <c r="S317" s="218"/>
      <c r="T317" s="219"/>
      <c r="AT317" s="220" t="s">
        <v>226</v>
      </c>
      <c r="AU317" s="220" t="s">
        <v>79</v>
      </c>
      <c r="AV317" s="14" t="s">
        <v>79</v>
      </c>
      <c r="AW317" s="14" t="s">
        <v>31</v>
      </c>
      <c r="AX317" s="14" t="s">
        <v>69</v>
      </c>
      <c r="AY317" s="220" t="s">
        <v>144</v>
      </c>
    </row>
    <row r="318" spans="1:65" s="15" customFormat="1" ht="11.25">
      <c r="B318" s="221"/>
      <c r="C318" s="222"/>
      <c r="D318" s="181" t="s">
        <v>226</v>
      </c>
      <c r="E318" s="223" t="s">
        <v>19</v>
      </c>
      <c r="F318" s="224" t="s">
        <v>231</v>
      </c>
      <c r="G318" s="222"/>
      <c r="H318" s="225">
        <v>29</v>
      </c>
      <c r="I318" s="226"/>
      <c r="J318" s="222"/>
      <c r="K318" s="222"/>
      <c r="L318" s="227"/>
      <c r="M318" s="228"/>
      <c r="N318" s="229"/>
      <c r="O318" s="229"/>
      <c r="P318" s="229"/>
      <c r="Q318" s="229"/>
      <c r="R318" s="229"/>
      <c r="S318" s="229"/>
      <c r="T318" s="230"/>
      <c r="AT318" s="231" t="s">
        <v>226</v>
      </c>
      <c r="AU318" s="231" t="s">
        <v>79</v>
      </c>
      <c r="AV318" s="15" t="s">
        <v>165</v>
      </c>
      <c r="AW318" s="15" t="s">
        <v>31</v>
      </c>
      <c r="AX318" s="15" t="s">
        <v>77</v>
      </c>
      <c r="AY318" s="231" t="s">
        <v>144</v>
      </c>
    </row>
    <row r="319" spans="1:65" s="2" customFormat="1" ht="24.2" customHeight="1">
      <c r="A319" s="37"/>
      <c r="B319" s="38"/>
      <c r="C319" s="168" t="s">
        <v>594</v>
      </c>
      <c r="D319" s="168" t="s">
        <v>145</v>
      </c>
      <c r="E319" s="169" t="s">
        <v>625</v>
      </c>
      <c r="F319" s="170" t="s">
        <v>626</v>
      </c>
      <c r="G319" s="171" t="s">
        <v>492</v>
      </c>
      <c r="H319" s="172">
        <v>2</v>
      </c>
      <c r="I319" s="173"/>
      <c r="J319" s="174">
        <f>ROUND(I319*H319,2)</f>
        <v>0</v>
      </c>
      <c r="K319" s="170" t="s">
        <v>157</v>
      </c>
      <c r="L319" s="42"/>
      <c r="M319" s="175" t="s">
        <v>19</v>
      </c>
      <c r="N319" s="176" t="s">
        <v>40</v>
      </c>
      <c r="O319" s="67"/>
      <c r="P319" s="177">
        <f>O319*H319</f>
        <v>0</v>
      </c>
      <c r="Q319" s="177">
        <v>0</v>
      </c>
      <c r="R319" s="177">
        <f>Q319*H319</f>
        <v>0</v>
      </c>
      <c r="S319" s="177">
        <v>0</v>
      </c>
      <c r="T319" s="178">
        <f>S319*H319</f>
        <v>0</v>
      </c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R319" s="179" t="s">
        <v>165</v>
      </c>
      <c r="AT319" s="179" t="s">
        <v>145</v>
      </c>
      <c r="AU319" s="179" t="s">
        <v>79</v>
      </c>
      <c r="AY319" s="20" t="s">
        <v>144</v>
      </c>
      <c r="BE319" s="180">
        <f>IF(N319="základní",J319,0)</f>
        <v>0</v>
      </c>
      <c r="BF319" s="180">
        <f>IF(N319="snížená",J319,0)</f>
        <v>0</v>
      </c>
      <c r="BG319" s="180">
        <f>IF(N319="zákl. přenesená",J319,0)</f>
        <v>0</v>
      </c>
      <c r="BH319" s="180">
        <f>IF(N319="sníž. přenesená",J319,0)</f>
        <v>0</v>
      </c>
      <c r="BI319" s="180">
        <f>IF(N319="nulová",J319,0)</f>
        <v>0</v>
      </c>
      <c r="BJ319" s="20" t="s">
        <v>77</v>
      </c>
      <c r="BK319" s="180">
        <f>ROUND(I319*H319,2)</f>
        <v>0</v>
      </c>
      <c r="BL319" s="20" t="s">
        <v>165</v>
      </c>
      <c r="BM319" s="179" t="s">
        <v>809</v>
      </c>
    </row>
    <row r="320" spans="1:65" s="2" customFormat="1" ht="19.5">
      <c r="A320" s="37"/>
      <c r="B320" s="38"/>
      <c r="C320" s="39"/>
      <c r="D320" s="181" t="s">
        <v>152</v>
      </c>
      <c r="E320" s="39"/>
      <c r="F320" s="182" t="s">
        <v>626</v>
      </c>
      <c r="G320" s="39"/>
      <c r="H320" s="39"/>
      <c r="I320" s="183"/>
      <c r="J320" s="39"/>
      <c r="K320" s="39"/>
      <c r="L320" s="42"/>
      <c r="M320" s="184"/>
      <c r="N320" s="185"/>
      <c r="O320" s="67"/>
      <c r="P320" s="67"/>
      <c r="Q320" s="67"/>
      <c r="R320" s="67"/>
      <c r="S320" s="67"/>
      <c r="T320" s="68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T320" s="20" t="s">
        <v>152</v>
      </c>
      <c r="AU320" s="20" t="s">
        <v>79</v>
      </c>
    </row>
    <row r="321" spans="1:65" s="2" customFormat="1" ht="11.25">
      <c r="A321" s="37"/>
      <c r="B321" s="38"/>
      <c r="C321" s="39"/>
      <c r="D321" s="186" t="s">
        <v>153</v>
      </c>
      <c r="E321" s="39"/>
      <c r="F321" s="187" t="s">
        <v>628</v>
      </c>
      <c r="G321" s="39"/>
      <c r="H321" s="39"/>
      <c r="I321" s="183"/>
      <c r="J321" s="39"/>
      <c r="K321" s="39"/>
      <c r="L321" s="42"/>
      <c r="M321" s="184"/>
      <c r="N321" s="185"/>
      <c r="O321" s="67"/>
      <c r="P321" s="67"/>
      <c r="Q321" s="67"/>
      <c r="R321" s="67"/>
      <c r="S321" s="67"/>
      <c r="T321" s="68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T321" s="20" t="s">
        <v>153</v>
      </c>
      <c r="AU321" s="20" t="s">
        <v>79</v>
      </c>
    </row>
    <row r="322" spans="1:65" s="14" customFormat="1" ht="11.25">
      <c r="B322" s="210"/>
      <c r="C322" s="211"/>
      <c r="D322" s="181" t="s">
        <v>226</v>
      </c>
      <c r="E322" s="212" t="s">
        <v>19</v>
      </c>
      <c r="F322" s="213" t="s">
        <v>79</v>
      </c>
      <c r="G322" s="211"/>
      <c r="H322" s="214">
        <v>2</v>
      </c>
      <c r="I322" s="215"/>
      <c r="J322" s="211"/>
      <c r="K322" s="211"/>
      <c r="L322" s="216"/>
      <c r="M322" s="217"/>
      <c r="N322" s="218"/>
      <c r="O322" s="218"/>
      <c r="P322" s="218"/>
      <c r="Q322" s="218"/>
      <c r="R322" s="218"/>
      <c r="S322" s="218"/>
      <c r="T322" s="219"/>
      <c r="AT322" s="220" t="s">
        <v>226</v>
      </c>
      <c r="AU322" s="220" t="s">
        <v>79</v>
      </c>
      <c r="AV322" s="14" t="s">
        <v>79</v>
      </c>
      <c r="AW322" s="14" t="s">
        <v>31</v>
      </c>
      <c r="AX322" s="14" t="s">
        <v>77</v>
      </c>
      <c r="AY322" s="220" t="s">
        <v>144</v>
      </c>
    </row>
    <row r="323" spans="1:65" s="2" customFormat="1" ht="21.75" customHeight="1">
      <c r="A323" s="37"/>
      <c r="B323" s="38"/>
      <c r="C323" s="246" t="s">
        <v>251</v>
      </c>
      <c r="D323" s="246" t="s">
        <v>381</v>
      </c>
      <c r="E323" s="247" t="s">
        <v>630</v>
      </c>
      <c r="F323" s="248" t="s">
        <v>631</v>
      </c>
      <c r="G323" s="249" t="s">
        <v>492</v>
      </c>
      <c r="H323" s="250">
        <v>2</v>
      </c>
      <c r="I323" s="251"/>
      <c r="J323" s="252">
        <f>ROUND(I323*H323,2)</f>
        <v>0</v>
      </c>
      <c r="K323" s="248" t="s">
        <v>19</v>
      </c>
      <c r="L323" s="253"/>
      <c r="M323" s="254" t="s">
        <v>19</v>
      </c>
      <c r="N323" s="255" t="s">
        <v>40</v>
      </c>
      <c r="O323" s="67"/>
      <c r="P323" s="177">
        <f>O323*H323</f>
        <v>0</v>
      </c>
      <c r="Q323" s="177">
        <v>0</v>
      </c>
      <c r="R323" s="177">
        <f>Q323*H323</f>
        <v>0</v>
      </c>
      <c r="S323" s="177">
        <v>0</v>
      </c>
      <c r="T323" s="178">
        <f>S323*H323</f>
        <v>0</v>
      </c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R323" s="179" t="s">
        <v>184</v>
      </c>
      <c r="AT323" s="179" t="s">
        <v>381</v>
      </c>
      <c r="AU323" s="179" t="s">
        <v>79</v>
      </c>
      <c r="AY323" s="20" t="s">
        <v>144</v>
      </c>
      <c r="BE323" s="180">
        <f>IF(N323="základní",J323,0)</f>
        <v>0</v>
      </c>
      <c r="BF323" s="180">
        <f>IF(N323="snížená",J323,0)</f>
        <v>0</v>
      </c>
      <c r="BG323" s="180">
        <f>IF(N323="zákl. přenesená",J323,0)</f>
        <v>0</v>
      </c>
      <c r="BH323" s="180">
        <f>IF(N323="sníž. přenesená",J323,0)</f>
        <v>0</v>
      </c>
      <c r="BI323" s="180">
        <f>IF(N323="nulová",J323,0)</f>
        <v>0</v>
      </c>
      <c r="BJ323" s="20" t="s">
        <v>77</v>
      </c>
      <c r="BK323" s="180">
        <f>ROUND(I323*H323,2)</f>
        <v>0</v>
      </c>
      <c r="BL323" s="20" t="s">
        <v>165</v>
      </c>
      <c r="BM323" s="179" t="s">
        <v>810</v>
      </c>
    </row>
    <row r="324" spans="1:65" s="2" customFormat="1" ht="11.25">
      <c r="A324" s="37"/>
      <c r="B324" s="38"/>
      <c r="C324" s="39"/>
      <c r="D324" s="181" t="s">
        <v>152</v>
      </c>
      <c r="E324" s="39"/>
      <c r="F324" s="182" t="s">
        <v>631</v>
      </c>
      <c r="G324" s="39"/>
      <c r="H324" s="39"/>
      <c r="I324" s="183"/>
      <c r="J324" s="39"/>
      <c r="K324" s="39"/>
      <c r="L324" s="42"/>
      <c r="M324" s="184"/>
      <c r="N324" s="185"/>
      <c r="O324" s="67"/>
      <c r="P324" s="67"/>
      <c r="Q324" s="67"/>
      <c r="R324" s="67"/>
      <c r="S324" s="67"/>
      <c r="T324" s="68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T324" s="20" t="s">
        <v>152</v>
      </c>
      <c r="AU324" s="20" t="s">
        <v>79</v>
      </c>
    </row>
    <row r="325" spans="1:65" s="14" customFormat="1" ht="11.25">
      <c r="B325" s="210"/>
      <c r="C325" s="211"/>
      <c r="D325" s="181" t="s">
        <v>226</v>
      </c>
      <c r="E325" s="212" t="s">
        <v>19</v>
      </c>
      <c r="F325" s="213" t="s">
        <v>79</v>
      </c>
      <c r="G325" s="211"/>
      <c r="H325" s="214">
        <v>2</v>
      </c>
      <c r="I325" s="215"/>
      <c r="J325" s="211"/>
      <c r="K325" s="211"/>
      <c r="L325" s="216"/>
      <c r="M325" s="217"/>
      <c r="N325" s="218"/>
      <c r="O325" s="218"/>
      <c r="P325" s="218"/>
      <c r="Q325" s="218"/>
      <c r="R325" s="218"/>
      <c r="S325" s="218"/>
      <c r="T325" s="219"/>
      <c r="AT325" s="220" t="s">
        <v>226</v>
      </c>
      <c r="AU325" s="220" t="s">
        <v>79</v>
      </c>
      <c r="AV325" s="14" t="s">
        <v>79</v>
      </c>
      <c r="AW325" s="14" t="s">
        <v>31</v>
      </c>
      <c r="AX325" s="14" t="s">
        <v>77</v>
      </c>
      <c r="AY325" s="220" t="s">
        <v>144</v>
      </c>
    </row>
    <row r="326" spans="1:65" s="2" customFormat="1" ht="24.2" customHeight="1">
      <c r="A326" s="37"/>
      <c r="B326" s="38"/>
      <c r="C326" s="168" t="s">
        <v>603</v>
      </c>
      <c r="D326" s="168" t="s">
        <v>145</v>
      </c>
      <c r="E326" s="169" t="s">
        <v>598</v>
      </c>
      <c r="F326" s="170" t="s">
        <v>599</v>
      </c>
      <c r="G326" s="171" t="s">
        <v>243</v>
      </c>
      <c r="H326" s="172">
        <v>136.5</v>
      </c>
      <c r="I326" s="173"/>
      <c r="J326" s="174">
        <f>ROUND(I326*H326,2)</f>
        <v>0</v>
      </c>
      <c r="K326" s="170" t="s">
        <v>19</v>
      </c>
      <c r="L326" s="42"/>
      <c r="M326" s="175" t="s">
        <v>19</v>
      </c>
      <c r="N326" s="176" t="s">
        <v>40</v>
      </c>
      <c r="O326" s="67"/>
      <c r="P326" s="177">
        <f>O326*H326</f>
        <v>0</v>
      </c>
      <c r="Q326" s="177">
        <v>0</v>
      </c>
      <c r="R326" s="177">
        <f>Q326*H326</f>
        <v>0</v>
      </c>
      <c r="S326" s="177">
        <v>0</v>
      </c>
      <c r="T326" s="178">
        <f>S326*H326</f>
        <v>0</v>
      </c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R326" s="179" t="s">
        <v>408</v>
      </c>
      <c r="AT326" s="179" t="s">
        <v>145</v>
      </c>
      <c r="AU326" s="179" t="s">
        <v>79</v>
      </c>
      <c r="AY326" s="20" t="s">
        <v>144</v>
      </c>
      <c r="BE326" s="180">
        <f>IF(N326="základní",J326,0)</f>
        <v>0</v>
      </c>
      <c r="BF326" s="180">
        <f>IF(N326="snížená",J326,0)</f>
        <v>0</v>
      </c>
      <c r="BG326" s="180">
        <f>IF(N326="zákl. přenesená",J326,0)</f>
        <v>0</v>
      </c>
      <c r="BH326" s="180">
        <f>IF(N326="sníž. přenesená",J326,0)</f>
        <v>0</v>
      </c>
      <c r="BI326" s="180">
        <f>IF(N326="nulová",J326,0)</f>
        <v>0</v>
      </c>
      <c r="BJ326" s="20" t="s">
        <v>77</v>
      </c>
      <c r="BK326" s="180">
        <f>ROUND(I326*H326,2)</f>
        <v>0</v>
      </c>
      <c r="BL326" s="20" t="s">
        <v>408</v>
      </c>
      <c r="BM326" s="179" t="s">
        <v>811</v>
      </c>
    </row>
    <row r="327" spans="1:65" s="2" customFormat="1" ht="11.25">
      <c r="A327" s="37"/>
      <c r="B327" s="38"/>
      <c r="C327" s="39"/>
      <c r="D327" s="181" t="s">
        <v>152</v>
      </c>
      <c r="E327" s="39"/>
      <c r="F327" s="182" t="s">
        <v>599</v>
      </c>
      <c r="G327" s="39"/>
      <c r="H327" s="39"/>
      <c r="I327" s="183"/>
      <c r="J327" s="39"/>
      <c r="K327" s="39"/>
      <c r="L327" s="42"/>
      <c r="M327" s="184"/>
      <c r="N327" s="185"/>
      <c r="O327" s="67"/>
      <c r="P327" s="67"/>
      <c r="Q327" s="67"/>
      <c r="R327" s="67"/>
      <c r="S327" s="67"/>
      <c r="T327" s="68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T327" s="20" t="s">
        <v>152</v>
      </c>
      <c r="AU327" s="20" t="s">
        <v>79</v>
      </c>
    </row>
    <row r="328" spans="1:65" s="13" customFormat="1" ht="11.25">
      <c r="B328" s="200"/>
      <c r="C328" s="201"/>
      <c r="D328" s="181" t="s">
        <v>226</v>
      </c>
      <c r="E328" s="202" t="s">
        <v>19</v>
      </c>
      <c r="F328" s="203" t="s">
        <v>601</v>
      </c>
      <c r="G328" s="201"/>
      <c r="H328" s="202" t="s">
        <v>19</v>
      </c>
      <c r="I328" s="204"/>
      <c r="J328" s="201"/>
      <c r="K328" s="201"/>
      <c r="L328" s="205"/>
      <c r="M328" s="206"/>
      <c r="N328" s="207"/>
      <c r="O328" s="207"/>
      <c r="P328" s="207"/>
      <c r="Q328" s="207"/>
      <c r="R328" s="207"/>
      <c r="S328" s="207"/>
      <c r="T328" s="208"/>
      <c r="AT328" s="209" t="s">
        <v>226</v>
      </c>
      <c r="AU328" s="209" t="s">
        <v>79</v>
      </c>
      <c r="AV328" s="13" t="s">
        <v>77</v>
      </c>
      <c r="AW328" s="13" t="s">
        <v>31</v>
      </c>
      <c r="AX328" s="13" t="s">
        <v>69</v>
      </c>
      <c r="AY328" s="209" t="s">
        <v>144</v>
      </c>
    </row>
    <row r="329" spans="1:65" s="14" customFormat="1" ht="11.25">
      <c r="B329" s="210"/>
      <c r="C329" s="211"/>
      <c r="D329" s="181" t="s">
        <v>226</v>
      </c>
      <c r="E329" s="212" t="s">
        <v>19</v>
      </c>
      <c r="F329" s="213" t="s">
        <v>812</v>
      </c>
      <c r="G329" s="211"/>
      <c r="H329" s="214">
        <v>136.5</v>
      </c>
      <c r="I329" s="215"/>
      <c r="J329" s="211"/>
      <c r="K329" s="211"/>
      <c r="L329" s="216"/>
      <c r="M329" s="217"/>
      <c r="N329" s="218"/>
      <c r="O329" s="218"/>
      <c r="P329" s="218"/>
      <c r="Q329" s="218"/>
      <c r="R329" s="218"/>
      <c r="S329" s="218"/>
      <c r="T329" s="219"/>
      <c r="AT329" s="220" t="s">
        <v>226</v>
      </c>
      <c r="AU329" s="220" t="s">
        <v>79</v>
      </c>
      <c r="AV329" s="14" t="s">
        <v>79</v>
      </c>
      <c r="AW329" s="14" t="s">
        <v>31</v>
      </c>
      <c r="AX329" s="14" t="s">
        <v>77</v>
      </c>
      <c r="AY329" s="220" t="s">
        <v>144</v>
      </c>
    </row>
    <row r="330" spans="1:65" s="2" customFormat="1" ht="16.5" customHeight="1">
      <c r="A330" s="37"/>
      <c r="B330" s="38"/>
      <c r="C330" s="246" t="s">
        <v>608</v>
      </c>
      <c r="D330" s="246" t="s">
        <v>381</v>
      </c>
      <c r="E330" s="247" t="s">
        <v>604</v>
      </c>
      <c r="F330" s="248" t="s">
        <v>605</v>
      </c>
      <c r="G330" s="249" t="s">
        <v>243</v>
      </c>
      <c r="H330" s="250">
        <v>143.32499999999999</v>
      </c>
      <c r="I330" s="251"/>
      <c r="J330" s="252">
        <f>ROUND(I330*H330,2)</f>
        <v>0</v>
      </c>
      <c r="K330" s="248" t="s">
        <v>19</v>
      </c>
      <c r="L330" s="253"/>
      <c r="M330" s="254" t="s">
        <v>19</v>
      </c>
      <c r="N330" s="255" t="s">
        <v>40</v>
      </c>
      <c r="O330" s="67"/>
      <c r="P330" s="177">
        <f>O330*H330</f>
        <v>0</v>
      </c>
      <c r="Q330" s="177">
        <v>0</v>
      </c>
      <c r="R330" s="177">
        <f>Q330*H330</f>
        <v>0</v>
      </c>
      <c r="S330" s="177">
        <v>0</v>
      </c>
      <c r="T330" s="178">
        <f>S330*H330</f>
        <v>0</v>
      </c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R330" s="179" t="s">
        <v>496</v>
      </c>
      <c r="AT330" s="179" t="s">
        <v>381</v>
      </c>
      <c r="AU330" s="179" t="s">
        <v>79</v>
      </c>
      <c r="AY330" s="20" t="s">
        <v>144</v>
      </c>
      <c r="BE330" s="180">
        <f>IF(N330="základní",J330,0)</f>
        <v>0</v>
      </c>
      <c r="BF330" s="180">
        <f>IF(N330="snížená",J330,0)</f>
        <v>0</v>
      </c>
      <c r="BG330" s="180">
        <f>IF(N330="zákl. přenesená",J330,0)</f>
        <v>0</v>
      </c>
      <c r="BH330" s="180">
        <f>IF(N330="sníž. přenesená",J330,0)</f>
        <v>0</v>
      </c>
      <c r="BI330" s="180">
        <f>IF(N330="nulová",J330,0)</f>
        <v>0</v>
      </c>
      <c r="BJ330" s="20" t="s">
        <v>77</v>
      </c>
      <c r="BK330" s="180">
        <f>ROUND(I330*H330,2)</f>
        <v>0</v>
      </c>
      <c r="BL330" s="20" t="s">
        <v>408</v>
      </c>
      <c r="BM330" s="179" t="s">
        <v>813</v>
      </c>
    </row>
    <row r="331" spans="1:65" s="2" customFormat="1" ht="11.25">
      <c r="A331" s="37"/>
      <c r="B331" s="38"/>
      <c r="C331" s="39"/>
      <c r="D331" s="181" t="s">
        <v>152</v>
      </c>
      <c r="E331" s="39"/>
      <c r="F331" s="182" t="s">
        <v>605</v>
      </c>
      <c r="G331" s="39"/>
      <c r="H331" s="39"/>
      <c r="I331" s="183"/>
      <c r="J331" s="39"/>
      <c r="K331" s="39"/>
      <c r="L331" s="42"/>
      <c r="M331" s="184"/>
      <c r="N331" s="185"/>
      <c r="O331" s="67"/>
      <c r="P331" s="67"/>
      <c r="Q331" s="67"/>
      <c r="R331" s="67"/>
      <c r="S331" s="67"/>
      <c r="T331" s="68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T331" s="20" t="s">
        <v>152</v>
      </c>
      <c r="AU331" s="20" t="s">
        <v>79</v>
      </c>
    </row>
    <row r="332" spans="1:65" s="13" customFormat="1" ht="11.25">
      <c r="B332" s="200"/>
      <c r="C332" s="201"/>
      <c r="D332" s="181" t="s">
        <v>226</v>
      </c>
      <c r="E332" s="202" t="s">
        <v>19</v>
      </c>
      <c r="F332" s="203" t="s">
        <v>601</v>
      </c>
      <c r="G332" s="201"/>
      <c r="H332" s="202" t="s">
        <v>19</v>
      </c>
      <c r="I332" s="204"/>
      <c r="J332" s="201"/>
      <c r="K332" s="201"/>
      <c r="L332" s="205"/>
      <c r="M332" s="206"/>
      <c r="N332" s="207"/>
      <c r="O332" s="207"/>
      <c r="P332" s="207"/>
      <c r="Q332" s="207"/>
      <c r="R332" s="207"/>
      <c r="S332" s="207"/>
      <c r="T332" s="208"/>
      <c r="AT332" s="209" t="s">
        <v>226</v>
      </c>
      <c r="AU332" s="209" t="s">
        <v>79</v>
      </c>
      <c r="AV332" s="13" t="s">
        <v>77</v>
      </c>
      <c r="AW332" s="13" t="s">
        <v>31</v>
      </c>
      <c r="AX332" s="13" t="s">
        <v>69</v>
      </c>
      <c r="AY332" s="209" t="s">
        <v>144</v>
      </c>
    </row>
    <row r="333" spans="1:65" s="14" customFormat="1" ht="11.25">
      <c r="B333" s="210"/>
      <c r="C333" s="211"/>
      <c r="D333" s="181" t="s">
        <v>226</v>
      </c>
      <c r="E333" s="212" t="s">
        <v>19</v>
      </c>
      <c r="F333" s="213" t="s">
        <v>814</v>
      </c>
      <c r="G333" s="211"/>
      <c r="H333" s="214">
        <v>143.32499999999999</v>
      </c>
      <c r="I333" s="215"/>
      <c r="J333" s="211"/>
      <c r="K333" s="211"/>
      <c r="L333" s="216"/>
      <c r="M333" s="217"/>
      <c r="N333" s="218"/>
      <c r="O333" s="218"/>
      <c r="P333" s="218"/>
      <c r="Q333" s="218"/>
      <c r="R333" s="218"/>
      <c r="S333" s="218"/>
      <c r="T333" s="219"/>
      <c r="AT333" s="220" t="s">
        <v>226</v>
      </c>
      <c r="AU333" s="220" t="s">
        <v>79</v>
      </c>
      <c r="AV333" s="14" t="s">
        <v>79</v>
      </c>
      <c r="AW333" s="14" t="s">
        <v>31</v>
      </c>
      <c r="AX333" s="14" t="s">
        <v>77</v>
      </c>
      <c r="AY333" s="220" t="s">
        <v>144</v>
      </c>
    </row>
    <row r="334" spans="1:65" s="2" customFormat="1" ht="16.5" customHeight="1">
      <c r="A334" s="37"/>
      <c r="B334" s="38"/>
      <c r="C334" s="168" t="s">
        <v>614</v>
      </c>
      <c r="D334" s="168" t="s">
        <v>145</v>
      </c>
      <c r="E334" s="169" t="s">
        <v>609</v>
      </c>
      <c r="F334" s="170" t="s">
        <v>610</v>
      </c>
      <c r="G334" s="171" t="s">
        <v>254</v>
      </c>
      <c r="H334" s="172">
        <v>263</v>
      </c>
      <c r="I334" s="173"/>
      <c r="J334" s="174">
        <f>ROUND(I334*H334,2)</f>
        <v>0</v>
      </c>
      <c r="K334" s="170" t="s">
        <v>19</v>
      </c>
      <c r="L334" s="42"/>
      <c r="M334" s="175" t="s">
        <v>19</v>
      </c>
      <c r="N334" s="176" t="s">
        <v>40</v>
      </c>
      <c r="O334" s="67"/>
      <c r="P334" s="177">
        <f>O334*H334</f>
        <v>0</v>
      </c>
      <c r="Q334" s="177">
        <v>0</v>
      </c>
      <c r="R334" s="177">
        <f>Q334*H334</f>
        <v>0</v>
      </c>
      <c r="S334" s="177">
        <v>0</v>
      </c>
      <c r="T334" s="178">
        <f>S334*H334</f>
        <v>0</v>
      </c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R334" s="179" t="s">
        <v>165</v>
      </c>
      <c r="AT334" s="179" t="s">
        <v>145</v>
      </c>
      <c r="AU334" s="179" t="s">
        <v>79</v>
      </c>
      <c r="AY334" s="20" t="s">
        <v>144</v>
      </c>
      <c r="BE334" s="180">
        <f>IF(N334="základní",J334,0)</f>
        <v>0</v>
      </c>
      <c r="BF334" s="180">
        <f>IF(N334="snížená",J334,0)</f>
        <v>0</v>
      </c>
      <c r="BG334" s="180">
        <f>IF(N334="zákl. přenesená",J334,0)</f>
        <v>0</v>
      </c>
      <c r="BH334" s="180">
        <f>IF(N334="sníž. přenesená",J334,0)</f>
        <v>0</v>
      </c>
      <c r="BI334" s="180">
        <f>IF(N334="nulová",J334,0)</f>
        <v>0</v>
      </c>
      <c r="BJ334" s="20" t="s">
        <v>77</v>
      </c>
      <c r="BK334" s="180">
        <f>ROUND(I334*H334,2)</f>
        <v>0</v>
      </c>
      <c r="BL334" s="20" t="s">
        <v>165</v>
      </c>
      <c r="BM334" s="179" t="s">
        <v>815</v>
      </c>
    </row>
    <row r="335" spans="1:65" s="2" customFormat="1" ht="11.25">
      <c r="A335" s="37"/>
      <c r="B335" s="38"/>
      <c r="C335" s="39"/>
      <c r="D335" s="181" t="s">
        <v>152</v>
      </c>
      <c r="E335" s="39"/>
      <c r="F335" s="182" t="s">
        <v>610</v>
      </c>
      <c r="G335" s="39"/>
      <c r="H335" s="39"/>
      <c r="I335" s="183"/>
      <c r="J335" s="39"/>
      <c r="K335" s="39"/>
      <c r="L335" s="42"/>
      <c r="M335" s="184"/>
      <c r="N335" s="185"/>
      <c r="O335" s="67"/>
      <c r="P335" s="67"/>
      <c r="Q335" s="67"/>
      <c r="R335" s="67"/>
      <c r="S335" s="67"/>
      <c r="T335" s="68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T335" s="20" t="s">
        <v>152</v>
      </c>
      <c r="AU335" s="20" t="s">
        <v>79</v>
      </c>
    </row>
    <row r="336" spans="1:65" s="13" customFormat="1" ht="11.25">
      <c r="B336" s="200"/>
      <c r="C336" s="201"/>
      <c r="D336" s="181" t="s">
        <v>226</v>
      </c>
      <c r="E336" s="202" t="s">
        <v>19</v>
      </c>
      <c r="F336" s="203" t="s">
        <v>816</v>
      </c>
      <c r="G336" s="201"/>
      <c r="H336" s="202" t="s">
        <v>19</v>
      </c>
      <c r="I336" s="204"/>
      <c r="J336" s="201"/>
      <c r="K336" s="201"/>
      <c r="L336" s="205"/>
      <c r="M336" s="206"/>
      <c r="N336" s="207"/>
      <c r="O336" s="207"/>
      <c r="P336" s="207"/>
      <c r="Q336" s="207"/>
      <c r="R336" s="207"/>
      <c r="S336" s="207"/>
      <c r="T336" s="208"/>
      <c r="AT336" s="209" t="s">
        <v>226</v>
      </c>
      <c r="AU336" s="209" t="s">
        <v>79</v>
      </c>
      <c r="AV336" s="13" t="s">
        <v>77</v>
      </c>
      <c r="AW336" s="13" t="s">
        <v>31</v>
      </c>
      <c r="AX336" s="13" t="s">
        <v>69</v>
      </c>
      <c r="AY336" s="209" t="s">
        <v>144</v>
      </c>
    </row>
    <row r="337" spans="1:65" s="14" customFormat="1" ht="11.25">
      <c r="B337" s="210"/>
      <c r="C337" s="211"/>
      <c r="D337" s="181" t="s">
        <v>226</v>
      </c>
      <c r="E337" s="212" t="s">
        <v>19</v>
      </c>
      <c r="F337" s="213" t="s">
        <v>817</v>
      </c>
      <c r="G337" s="211"/>
      <c r="H337" s="214">
        <v>263</v>
      </c>
      <c r="I337" s="215"/>
      <c r="J337" s="211"/>
      <c r="K337" s="211"/>
      <c r="L337" s="216"/>
      <c r="M337" s="217"/>
      <c r="N337" s="218"/>
      <c r="O337" s="218"/>
      <c r="P337" s="218"/>
      <c r="Q337" s="218"/>
      <c r="R337" s="218"/>
      <c r="S337" s="218"/>
      <c r="T337" s="219"/>
      <c r="AT337" s="220" t="s">
        <v>226</v>
      </c>
      <c r="AU337" s="220" t="s">
        <v>79</v>
      </c>
      <c r="AV337" s="14" t="s">
        <v>79</v>
      </c>
      <c r="AW337" s="14" t="s">
        <v>31</v>
      </c>
      <c r="AX337" s="14" t="s">
        <v>77</v>
      </c>
      <c r="AY337" s="220" t="s">
        <v>144</v>
      </c>
    </row>
    <row r="338" spans="1:65" s="2" customFormat="1" ht="16.5" customHeight="1">
      <c r="A338" s="37"/>
      <c r="B338" s="38"/>
      <c r="C338" s="246" t="s">
        <v>619</v>
      </c>
      <c r="D338" s="246" t="s">
        <v>381</v>
      </c>
      <c r="E338" s="247" t="s">
        <v>615</v>
      </c>
      <c r="F338" s="248" t="s">
        <v>616</v>
      </c>
      <c r="G338" s="249" t="s">
        <v>254</v>
      </c>
      <c r="H338" s="250">
        <v>276.14999999999998</v>
      </c>
      <c r="I338" s="251"/>
      <c r="J338" s="252">
        <f>ROUND(I338*H338,2)</f>
        <v>0</v>
      </c>
      <c r="K338" s="248" t="s">
        <v>19</v>
      </c>
      <c r="L338" s="253"/>
      <c r="M338" s="254" t="s">
        <v>19</v>
      </c>
      <c r="N338" s="255" t="s">
        <v>40</v>
      </c>
      <c r="O338" s="67"/>
      <c r="P338" s="177">
        <f>O338*H338</f>
        <v>0</v>
      </c>
      <c r="Q338" s="177">
        <v>0</v>
      </c>
      <c r="R338" s="177">
        <f>Q338*H338</f>
        <v>0</v>
      </c>
      <c r="S338" s="177">
        <v>0</v>
      </c>
      <c r="T338" s="178">
        <f>S338*H338</f>
        <v>0</v>
      </c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R338" s="179" t="s">
        <v>184</v>
      </c>
      <c r="AT338" s="179" t="s">
        <v>381</v>
      </c>
      <c r="AU338" s="179" t="s">
        <v>79</v>
      </c>
      <c r="AY338" s="20" t="s">
        <v>144</v>
      </c>
      <c r="BE338" s="180">
        <f>IF(N338="základní",J338,0)</f>
        <v>0</v>
      </c>
      <c r="BF338" s="180">
        <f>IF(N338="snížená",J338,0)</f>
        <v>0</v>
      </c>
      <c r="BG338" s="180">
        <f>IF(N338="zákl. přenesená",J338,0)</f>
        <v>0</v>
      </c>
      <c r="BH338" s="180">
        <f>IF(N338="sníž. přenesená",J338,0)</f>
        <v>0</v>
      </c>
      <c r="BI338" s="180">
        <f>IF(N338="nulová",J338,0)</f>
        <v>0</v>
      </c>
      <c r="BJ338" s="20" t="s">
        <v>77</v>
      </c>
      <c r="BK338" s="180">
        <f>ROUND(I338*H338,2)</f>
        <v>0</v>
      </c>
      <c r="BL338" s="20" t="s">
        <v>165</v>
      </c>
      <c r="BM338" s="179" t="s">
        <v>818</v>
      </c>
    </row>
    <row r="339" spans="1:65" s="2" customFormat="1" ht="11.25">
      <c r="A339" s="37"/>
      <c r="B339" s="38"/>
      <c r="C339" s="39"/>
      <c r="D339" s="181" t="s">
        <v>152</v>
      </c>
      <c r="E339" s="39"/>
      <c r="F339" s="182" t="s">
        <v>616</v>
      </c>
      <c r="G339" s="39"/>
      <c r="H339" s="39"/>
      <c r="I339" s="183"/>
      <c r="J339" s="39"/>
      <c r="K339" s="39"/>
      <c r="L339" s="42"/>
      <c r="M339" s="184"/>
      <c r="N339" s="185"/>
      <c r="O339" s="67"/>
      <c r="P339" s="67"/>
      <c r="Q339" s="67"/>
      <c r="R339" s="67"/>
      <c r="S339" s="67"/>
      <c r="T339" s="68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T339" s="20" t="s">
        <v>152</v>
      </c>
      <c r="AU339" s="20" t="s">
        <v>79</v>
      </c>
    </row>
    <row r="340" spans="1:65" s="13" customFormat="1" ht="11.25">
      <c r="B340" s="200"/>
      <c r="C340" s="201"/>
      <c r="D340" s="181" t="s">
        <v>226</v>
      </c>
      <c r="E340" s="202" t="s">
        <v>19</v>
      </c>
      <c r="F340" s="203" t="s">
        <v>816</v>
      </c>
      <c r="G340" s="201"/>
      <c r="H340" s="202" t="s">
        <v>19</v>
      </c>
      <c r="I340" s="204"/>
      <c r="J340" s="201"/>
      <c r="K340" s="201"/>
      <c r="L340" s="205"/>
      <c r="M340" s="206"/>
      <c r="N340" s="207"/>
      <c r="O340" s="207"/>
      <c r="P340" s="207"/>
      <c r="Q340" s="207"/>
      <c r="R340" s="207"/>
      <c r="S340" s="207"/>
      <c r="T340" s="208"/>
      <c r="AT340" s="209" t="s">
        <v>226</v>
      </c>
      <c r="AU340" s="209" t="s">
        <v>79</v>
      </c>
      <c r="AV340" s="13" t="s">
        <v>77</v>
      </c>
      <c r="AW340" s="13" t="s">
        <v>31</v>
      </c>
      <c r="AX340" s="13" t="s">
        <v>69</v>
      </c>
      <c r="AY340" s="209" t="s">
        <v>144</v>
      </c>
    </row>
    <row r="341" spans="1:65" s="14" customFormat="1" ht="11.25">
      <c r="B341" s="210"/>
      <c r="C341" s="211"/>
      <c r="D341" s="181" t="s">
        <v>226</v>
      </c>
      <c r="E341" s="212" t="s">
        <v>19</v>
      </c>
      <c r="F341" s="213" t="s">
        <v>819</v>
      </c>
      <c r="G341" s="211"/>
      <c r="H341" s="214">
        <v>276.14999999999998</v>
      </c>
      <c r="I341" s="215"/>
      <c r="J341" s="211"/>
      <c r="K341" s="211"/>
      <c r="L341" s="216"/>
      <c r="M341" s="217"/>
      <c r="N341" s="218"/>
      <c r="O341" s="218"/>
      <c r="P341" s="218"/>
      <c r="Q341" s="218"/>
      <c r="R341" s="218"/>
      <c r="S341" s="218"/>
      <c r="T341" s="219"/>
      <c r="AT341" s="220" t="s">
        <v>226</v>
      </c>
      <c r="AU341" s="220" t="s">
        <v>79</v>
      </c>
      <c r="AV341" s="14" t="s">
        <v>79</v>
      </c>
      <c r="AW341" s="14" t="s">
        <v>31</v>
      </c>
      <c r="AX341" s="14" t="s">
        <v>77</v>
      </c>
      <c r="AY341" s="220" t="s">
        <v>144</v>
      </c>
    </row>
    <row r="342" spans="1:65" s="2" customFormat="1" ht="44.25" customHeight="1">
      <c r="A342" s="37"/>
      <c r="B342" s="38"/>
      <c r="C342" s="168" t="s">
        <v>624</v>
      </c>
      <c r="D342" s="168" t="s">
        <v>145</v>
      </c>
      <c r="E342" s="169" t="s">
        <v>638</v>
      </c>
      <c r="F342" s="170" t="s">
        <v>639</v>
      </c>
      <c r="G342" s="171" t="s">
        <v>579</v>
      </c>
      <c r="H342" s="257"/>
      <c r="I342" s="173"/>
      <c r="J342" s="174">
        <f>ROUND(I342*H342,2)</f>
        <v>0</v>
      </c>
      <c r="K342" s="170" t="s">
        <v>157</v>
      </c>
      <c r="L342" s="42"/>
      <c r="M342" s="175" t="s">
        <v>19</v>
      </c>
      <c r="N342" s="176" t="s">
        <v>40</v>
      </c>
      <c r="O342" s="67"/>
      <c r="P342" s="177">
        <f>O342*H342</f>
        <v>0</v>
      </c>
      <c r="Q342" s="177">
        <v>0</v>
      </c>
      <c r="R342" s="177">
        <f>Q342*H342</f>
        <v>0</v>
      </c>
      <c r="S342" s="177">
        <v>0</v>
      </c>
      <c r="T342" s="178">
        <f>S342*H342</f>
        <v>0</v>
      </c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R342" s="179" t="s">
        <v>408</v>
      </c>
      <c r="AT342" s="179" t="s">
        <v>145</v>
      </c>
      <c r="AU342" s="179" t="s">
        <v>79</v>
      </c>
      <c r="AY342" s="20" t="s">
        <v>144</v>
      </c>
      <c r="BE342" s="180">
        <f>IF(N342="základní",J342,0)</f>
        <v>0</v>
      </c>
      <c r="BF342" s="180">
        <f>IF(N342="snížená",J342,0)</f>
        <v>0</v>
      </c>
      <c r="BG342" s="180">
        <f>IF(N342="zákl. přenesená",J342,0)</f>
        <v>0</v>
      </c>
      <c r="BH342" s="180">
        <f>IF(N342="sníž. přenesená",J342,0)</f>
        <v>0</v>
      </c>
      <c r="BI342" s="180">
        <f>IF(N342="nulová",J342,0)</f>
        <v>0</v>
      </c>
      <c r="BJ342" s="20" t="s">
        <v>77</v>
      </c>
      <c r="BK342" s="180">
        <f>ROUND(I342*H342,2)</f>
        <v>0</v>
      </c>
      <c r="BL342" s="20" t="s">
        <v>408</v>
      </c>
      <c r="BM342" s="179" t="s">
        <v>820</v>
      </c>
    </row>
    <row r="343" spans="1:65" s="2" customFormat="1" ht="29.25">
      <c r="A343" s="37"/>
      <c r="B343" s="38"/>
      <c r="C343" s="39"/>
      <c r="D343" s="181" t="s">
        <v>152</v>
      </c>
      <c r="E343" s="39"/>
      <c r="F343" s="182" t="s">
        <v>639</v>
      </c>
      <c r="G343" s="39"/>
      <c r="H343" s="39"/>
      <c r="I343" s="183"/>
      <c r="J343" s="39"/>
      <c r="K343" s="39"/>
      <c r="L343" s="42"/>
      <c r="M343" s="184"/>
      <c r="N343" s="185"/>
      <c r="O343" s="67"/>
      <c r="P343" s="67"/>
      <c r="Q343" s="67"/>
      <c r="R343" s="67"/>
      <c r="S343" s="67"/>
      <c r="T343" s="68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T343" s="20" t="s">
        <v>152</v>
      </c>
      <c r="AU343" s="20" t="s">
        <v>79</v>
      </c>
    </row>
    <row r="344" spans="1:65" s="2" customFormat="1" ht="11.25">
      <c r="A344" s="37"/>
      <c r="B344" s="38"/>
      <c r="C344" s="39"/>
      <c r="D344" s="186" t="s">
        <v>153</v>
      </c>
      <c r="E344" s="39"/>
      <c r="F344" s="187" t="s">
        <v>641</v>
      </c>
      <c r="G344" s="39"/>
      <c r="H344" s="39"/>
      <c r="I344" s="183"/>
      <c r="J344" s="39"/>
      <c r="K344" s="39"/>
      <c r="L344" s="42"/>
      <c r="M344" s="184"/>
      <c r="N344" s="185"/>
      <c r="O344" s="67"/>
      <c r="P344" s="67"/>
      <c r="Q344" s="67"/>
      <c r="R344" s="67"/>
      <c r="S344" s="67"/>
      <c r="T344" s="68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T344" s="20" t="s">
        <v>153</v>
      </c>
      <c r="AU344" s="20" t="s">
        <v>79</v>
      </c>
    </row>
    <row r="345" spans="1:65" s="11" customFormat="1" ht="22.9" customHeight="1">
      <c r="B345" s="154"/>
      <c r="C345" s="155"/>
      <c r="D345" s="156" t="s">
        <v>68</v>
      </c>
      <c r="E345" s="198" t="s">
        <v>642</v>
      </c>
      <c r="F345" s="198" t="s">
        <v>643</v>
      </c>
      <c r="G345" s="155"/>
      <c r="H345" s="155"/>
      <c r="I345" s="158"/>
      <c r="J345" s="199">
        <f>BK345</f>
        <v>0</v>
      </c>
      <c r="K345" s="155"/>
      <c r="L345" s="160"/>
      <c r="M345" s="161"/>
      <c r="N345" s="162"/>
      <c r="O345" s="162"/>
      <c r="P345" s="163">
        <f>SUM(P346:P369)</f>
        <v>0</v>
      </c>
      <c r="Q345" s="162"/>
      <c r="R345" s="163">
        <f>SUM(R346:R369)</f>
        <v>2.06919292E-2</v>
      </c>
      <c r="S345" s="162"/>
      <c r="T345" s="164">
        <f>SUM(T346:T369)</f>
        <v>0</v>
      </c>
      <c r="AR345" s="165" t="s">
        <v>79</v>
      </c>
      <c r="AT345" s="166" t="s">
        <v>68</v>
      </c>
      <c r="AU345" s="166" t="s">
        <v>77</v>
      </c>
      <c r="AY345" s="165" t="s">
        <v>144</v>
      </c>
      <c r="BK345" s="167">
        <f>SUM(BK346:BK369)</f>
        <v>0</v>
      </c>
    </row>
    <row r="346" spans="1:65" s="2" customFormat="1" ht="37.9" customHeight="1">
      <c r="A346" s="37"/>
      <c r="B346" s="38"/>
      <c r="C346" s="168" t="s">
        <v>629</v>
      </c>
      <c r="D346" s="168" t="s">
        <v>145</v>
      </c>
      <c r="E346" s="169" t="s">
        <v>651</v>
      </c>
      <c r="F346" s="170" t="s">
        <v>652</v>
      </c>
      <c r="G346" s="171" t="s">
        <v>243</v>
      </c>
      <c r="H346" s="172">
        <v>118.9</v>
      </c>
      <c r="I346" s="173"/>
      <c r="J346" s="174">
        <f>ROUND(I346*H346,2)</f>
        <v>0</v>
      </c>
      <c r="K346" s="170" t="s">
        <v>157</v>
      </c>
      <c r="L346" s="42"/>
      <c r="M346" s="175" t="s">
        <v>19</v>
      </c>
      <c r="N346" s="176" t="s">
        <v>40</v>
      </c>
      <c r="O346" s="67"/>
      <c r="P346" s="177">
        <f>O346*H346</f>
        <v>0</v>
      </c>
      <c r="Q346" s="177">
        <v>4.6628000000000001E-5</v>
      </c>
      <c r="R346" s="177">
        <f>Q346*H346</f>
        <v>5.5440692000000005E-3</v>
      </c>
      <c r="S346" s="177">
        <v>0</v>
      </c>
      <c r="T346" s="178">
        <f>S346*H346</f>
        <v>0</v>
      </c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R346" s="179" t="s">
        <v>408</v>
      </c>
      <c r="AT346" s="179" t="s">
        <v>145</v>
      </c>
      <c r="AU346" s="179" t="s">
        <v>79</v>
      </c>
      <c r="AY346" s="20" t="s">
        <v>144</v>
      </c>
      <c r="BE346" s="180">
        <f>IF(N346="základní",J346,0)</f>
        <v>0</v>
      </c>
      <c r="BF346" s="180">
        <f>IF(N346="snížená",J346,0)</f>
        <v>0</v>
      </c>
      <c r="BG346" s="180">
        <f>IF(N346="zákl. přenesená",J346,0)</f>
        <v>0</v>
      </c>
      <c r="BH346" s="180">
        <f>IF(N346="sníž. přenesená",J346,0)</f>
        <v>0</v>
      </c>
      <c r="BI346" s="180">
        <f>IF(N346="nulová",J346,0)</f>
        <v>0</v>
      </c>
      <c r="BJ346" s="20" t="s">
        <v>77</v>
      </c>
      <c r="BK346" s="180">
        <f>ROUND(I346*H346,2)</f>
        <v>0</v>
      </c>
      <c r="BL346" s="20" t="s">
        <v>408</v>
      </c>
      <c r="BM346" s="179" t="s">
        <v>821</v>
      </c>
    </row>
    <row r="347" spans="1:65" s="2" customFormat="1" ht="19.5">
      <c r="A347" s="37"/>
      <c r="B347" s="38"/>
      <c r="C347" s="39"/>
      <c r="D347" s="181" t="s">
        <v>152</v>
      </c>
      <c r="E347" s="39"/>
      <c r="F347" s="182" t="s">
        <v>652</v>
      </c>
      <c r="G347" s="39"/>
      <c r="H347" s="39"/>
      <c r="I347" s="183"/>
      <c r="J347" s="39"/>
      <c r="K347" s="39"/>
      <c r="L347" s="42"/>
      <c r="M347" s="184"/>
      <c r="N347" s="185"/>
      <c r="O347" s="67"/>
      <c r="P347" s="67"/>
      <c r="Q347" s="67"/>
      <c r="R347" s="67"/>
      <c r="S347" s="67"/>
      <c r="T347" s="68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T347" s="20" t="s">
        <v>152</v>
      </c>
      <c r="AU347" s="20" t="s">
        <v>79</v>
      </c>
    </row>
    <row r="348" spans="1:65" s="2" customFormat="1" ht="11.25">
      <c r="A348" s="37"/>
      <c r="B348" s="38"/>
      <c r="C348" s="39"/>
      <c r="D348" s="186" t="s">
        <v>153</v>
      </c>
      <c r="E348" s="39"/>
      <c r="F348" s="187" t="s">
        <v>654</v>
      </c>
      <c r="G348" s="39"/>
      <c r="H348" s="39"/>
      <c r="I348" s="183"/>
      <c r="J348" s="39"/>
      <c r="K348" s="39"/>
      <c r="L348" s="42"/>
      <c r="M348" s="184"/>
      <c r="N348" s="185"/>
      <c r="O348" s="67"/>
      <c r="P348" s="67"/>
      <c r="Q348" s="67"/>
      <c r="R348" s="67"/>
      <c r="S348" s="67"/>
      <c r="T348" s="68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T348" s="20" t="s">
        <v>153</v>
      </c>
      <c r="AU348" s="20" t="s">
        <v>79</v>
      </c>
    </row>
    <row r="349" spans="1:65" s="13" customFormat="1" ht="11.25">
      <c r="B349" s="200"/>
      <c r="C349" s="201"/>
      <c r="D349" s="181" t="s">
        <v>226</v>
      </c>
      <c r="E349" s="202" t="s">
        <v>19</v>
      </c>
      <c r="F349" s="203" t="s">
        <v>806</v>
      </c>
      <c r="G349" s="201"/>
      <c r="H349" s="202" t="s">
        <v>19</v>
      </c>
      <c r="I349" s="204"/>
      <c r="J349" s="201"/>
      <c r="K349" s="201"/>
      <c r="L349" s="205"/>
      <c r="M349" s="206"/>
      <c r="N349" s="207"/>
      <c r="O349" s="207"/>
      <c r="P349" s="207"/>
      <c r="Q349" s="207"/>
      <c r="R349" s="207"/>
      <c r="S349" s="207"/>
      <c r="T349" s="208"/>
      <c r="AT349" s="209" t="s">
        <v>226</v>
      </c>
      <c r="AU349" s="209" t="s">
        <v>79</v>
      </c>
      <c r="AV349" s="13" t="s">
        <v>77</v>
      </c>
      <c r="AW349" s="13" t="s">
        <v>31</v>
      </c>
      <c r="AX349" s="13" t="s">
        <v>69</v>
      </c>
      <c r="AY349" s="209" t="s">
        <v>144</v>
      </c>
    </row>
    <row r="350" spans="1:65" s="14" customFormat="1" ht="11.25">
      <c r="B350" s="210"/>
      <c r="C350" s="211"/>
      <c r="D350" s="181" t="s">
        <v>226</v>
      </c>
      <c r="E350" s="212" t="s">
        <v>19</v>
      </c>
      <c r="F350" s="213" t="s">
        <v>822</v>
      </c>
      <c r="G350" s="211"/>
      <c r="H350" s="214">
        <v>36.9</v>
      </c>
      <c r="I350" s="215"/>
      <c r="J350" s="211"/>
      <c r="K350" s="211"/>
      <c r="L350" s="216"/>
      <c r="M350" s="217"/>
      <c r="N350" s="218"/>
      <c r="O350" s="218"/>
      <c r="P350" s="218"/>
      <c r="Q350" s="218"/>
      <c r="R350" s="218"/>
      <c r="S350" s="218"/>
      <c r="T350" s="219"/>
      <c r="AT350" s="220" t="s">
        <v>226</v>
      </c>
      <c r="AU350" s="220" t="s">
        <v>79</v>
      </c>
      <c r="AV350" s="14" t="s">
        <v>79</v>
      </c>
      <c r="AW350" s="14" t="s">
        <v>31</v>
      </c>
      <c r="AX350" s="14" t="s">
        <v>69</v>
      </c>
      <c r="AY350" s="220" t="s">
        <v>144</v>
      </c>
    </row>
    <row r="351" spans="1:65" s="13" customFormat="1" ht="11.25">
      <c r="B351" s="200"/>
      <c r="C351" s="201"/>
      <c r="D351" s="181" t="s">
        <v>226</v>
      </c>
      <c r="E351" s="202" t="s">
        <v>19</v>
      </c>
      <c r="F351" s="203" t="s">
        <v>823</v>
      </c>
      <c r="G351" s="201"/>
      <c r="H351" s="202" t="s">
        <v>19</v>
      </c>
      <c r="I351" s="204"/>
      <c r="J351" s="201"/>
      <c r="K351" s="201"/>
      <c r="L351" s="205"/>
      <c r="M351" s="206"/>
      <c r="N351" s="207"/>
      <c r="O351" s="207"/>
      <c r="P351" s="207"/>
      <c r="Q351" s="207"/>
      <c r="R351" s="207"/>
      <c r="S351" s="207"/>
      <c r="T351" s="208"/>
      <c r="AT351" s="209" t="s">
        <v>226</v>
      </c>
      <c r="AU351" s="209" t="s">
        <v>79</v>
      </c>
      <c r="AV351" s="13" t="s">
        <v>77</v>
      </c>
      <c r="AW351" s="13" t="s">
        <v>31</v>
      </c>
      <c r="AX351" s="13" t="s">
        <v>69</v>
      </c>
      <c r="AY351" s="209" t="s">
        <v>144</v>
      </c>
    </row>
    <row r="352" spans="1:65" s="14" customFormat="1" ht="11.25">
      <c r="B352" s="210"/>
      <c r="C352" s="211"/>
      <c r="D352" s="181" t="s">
        <v>226</v>
      </c>
      <c r="E352" s="212" t="s">
        <v>19</v>
      </c>
      <c r="F352" s="213" t="s">
        <v>824</v>
      </c>
      <c r="G352" s="211"/>
      <c r="H352" s="214">
        <v>82</v>
      </c>
      <c r="I352" s="215"/>
      <c r="J352" s="211"/>
      <c r="K352" s="211"/>
      <c r="L352" s="216"/>
      <c r="M352" s="217"/>
      <c r="N352" s="218"/>
      <c r="O352" s="218"/>
      <c r="P352" s="218"/>
      <c r="Q352" s="218"/>
      <c r="R352" s="218"/>
      <c r="S352" s="218"/>
      <c r="T352" s="219"/>
      <c r="AT352" s="220" t="s">
        <v>226</v>
      </c>
      <c r="AU352" s="220" t="s">
        <v>79</v>
      </c>
      <c r="AV352" s="14" t="s">
        <v>79</v>
      </c>
      <c r="AW352" s="14" t="s">
        <v>31</v>
      </c>
      <c r="AX352" s="14" t="s">
        <v>69</v>
      </c>
      <c r="AY352" s="220" t="s">
        <v>144</v>
      </c>
    </row>
    <row r="353" spans="1:65" s="15" customFormat="1" ht="11.25">
      <c r="B353" s="221"/>
      <c r="C353" s="222"/>
      <c r="D353" s="181" t="s">
        <v>226</v>
      </c>
      <c r="E353" s="223" t="s">
        <v>19</v>
      </c>
      <c r="F353" s="224" t="s">
        <v>231</v>
      </c>
      <c r="G353" s="222"/>
      <c r="H353" s="225">
        <v>118.9</v>
      </c>
      <c r="I353" s="226"/>
      <c r="J353" s="222"/>
      <c r="K353" s="222"/>
      <c r="L353" s="227"/>
      <c r="M353" s="228"/>
      <c r="N353" s="229"/>
      <c r="O353" s="229"/>
      <c r="P353" s="229"/>
      <c r="Q353" s="229"/>
      <c r="R353" s="229"/>
      <c r="S353" s="229"/>
      <c r="T353" s="230"/>
      <c r="AT353" s="231" t="s">
        <v>226</v>
      </c>
      <c r="AU353" s="231" t="s">
        <v>79</v>
      </c>
      <c r="AV353" s="15" t="s">
        <v>165</v>
      </c>
      <c r="AW353" s="15" t="s">
        <v>31</v>
      </c>
      <c r="AX353" s="15" t="s">
        <v>77</v>
      </c>
      <c r="AY353" s="231" t="s">
        <v>144</v>
      </c>
    </row>
    <row r="354" spans="1:65" s="2" customFormat="1" ht="33" customHeight="1">
      <c r="A354" s="37"/>
      <c r="B354" s="38"/>
      <c r="C354" s="168" t="s">
        <v>633</v>
      </c>
      <c r="D354" s="168" t="s">
        <v>145</v>
      </c>
      <c r="E354" s="169" t="s">
        <v>658</v>
      </c>
      <c r="F354" s="170" t="s">
        <v>659</v>
      </c>
      <c r="G354" s="171" t="s">
        <v>243</v>
      </c>
      <c r="H354" s="172">
        <v>118.9</v>
      </c>
      <c r="I354" s="173"/>
      <c r="J354" s="174">
        <f>ROUND(I354*H354,2)</f>
        <v>0</v>
      </c>
      <c r="K354" s="170" t="s">
        <v>157</v>
      </c>
      <c r="L354" s="42"/>
      <c r="M354" s="175" t="s">
        <v>19</v>
      </c>
      <c r="N354" s="176" t="s">
        <v>40</v>
      </c>
      <c r="O354" s="67"/>
      <c r="P354" s="177">
        <f>O354*H354</f>
        <v>0</v>
      </c>
      <c r="Q354" s="177">
        <v>4.2500000000000003E-5</v>
      </c>
      <c r="R354" s="177">
        <f>Q354*H354</f>
        <v>5.0532500000000004E-3</v>
      </c>
      <c r="S354" s="177">
        <v>0</v>
      </c>
      <c r="T354" s="178">
        <f>S354*H354</f>
        <v>0</v>
      </c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R354" s="179" t="s">
        <v>408</v>
      </c>
      <c r="AT354" s="179" t="s">
        <v>145</v>
      </c>
      <c r="AU354" s="179" t="s">
        <v>79</v>
      </c>
      <c r="AY354" s="20" t="s">
        <v>144</v>
      </c>
      <c r="BE354" s="180">
        <f>IF(N354="základní",J354,0)</f>
        <v>0</v>
      </c>
      <c r="BF354" s="180">
        <f>IF(N354="snížená",J354,0)</f>
        <v>0</v>
      </c>
      <c r="BG354" s="180">
        <f>IF(N354="zákl. přenesená",J354,0)</f>
        <v>0</v>
      </c>
      <c r="BH354" s="180">
        <f>IF(N354="sníž. přenesená",J354,0)</f>
        <v>0</v>
      </c>
      <c r="BI354" s="180">
        <f>IF(N354="nulová",J354,0)</f>
        <v>0</v>
      </c>
      <c r="BJ354" s="20" t="s">
        <v>77</v>
      </c>
      <c r="BK354" s="180">
        <f>ROUND(I354*H354,2)</f>
        <v>0</v>
      </c>
      <c r="BL354" s="20" t="s">
        <v>408</v>
      </c>
      <c r="BM354" s="179" t="s">
        <v>825</v>
      </c>
    </row>
    <row r="355" spans="1:65" s="2" customFormat="1" ht="19.5">
      <c r="A355" s="37"/>
      <c r="B355" s="38"/>
      <c r="C355" s="39"/>
      <c r="D355" s="181" t="s">
        <v>152</v>
      </c>
      <c r="E355" s="39"/>
      <c r="F355" s="182" t="s">
        <v>659</v>
      </c>
      <c r="G355" s="39"/>
      <c r="H355" s="39"/>
      <c r="I355" s="183"/>
      <c r="J355" s="39"/>
      <c r="K355" s="39"/>
      <c r="L355" s="42"/>
      <c r="M355" s="184"/>
      <c r="N355" s="185"/>
      <c r="O355" s="67"/>
      <c r="P355" s="67"/>
      <c r="Q355" s="67"/>
      <c r="R355" s="67"/>
      <c r="S355" s="67"/>
      <c r="T355" s="68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T355" s="20" t="s">
        <v>152</v>
      </c>
      <c r="AU355" s="20" t="s">
        <v>79</v>
      </c>
    </row>
    <row r="356" spans="1:65" s="2" customFormat="1" ht="11.25">
      <c r="A356" s="37"/>
      <c r="B356" s="38"/>
      <c r="C356" s="39"/>
      <c r="D356" s="186" t="s">
        <v>153</v>
      </c>
      <c r="E356" s="39"/>
      <c r="F356" s="187" t="s">
        <v>661</v>
      </c>
      <c r="G356" s="39"/>
      <c r="H356" s="39"/>
      <c r="I356" s="183"/>
      <c r="J356" s="39"/>
      <c r="K356" s="39"/>
      <c r="L356" s="42"/>
      <c r="M356" s="184"/>
      <c r="N356" s="185"/>
      <c r="O356" s="67"/>
      <c r="P356" s="67"/>
      <c r="Q356" s="67"/>
      <c r="R356" s="67"/>
      <c r="S356" s="67"/>
      <c r="T356" s="68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T356" s="20" t="s">
        <v>153</v>
      </c>
      <c r="AU356" s="20" t="s">
        <v>79</v>
      </c>
    </row>
    <row r="357" spans="1:65" s="13" customFormat="1" ht="11.25">
      <c r="B357" s="200"/>
      <c r="C357" s="201"/>
      <c r="D357" s="181" t="s">
        <v>226</v>
      </c>
      <c r="E357" s="202" t="s">
        <v>19</v>
      </c>
      <c r="F357" s="203" t="s">
        <v>806</v>
      </c>
      <c r="G357" s="201"/>
      <c r="H357" s="202" t="s">
        <v>19</v>
      </c>
      <c r="I357" s="204"/>
      <c r="J357" s="201"/>
      <c r="K357" s="201"/>
      <c r="L357" s="205"/>
      <c r="M357" s="206"/>
      <c r="N357" s="207"/>
      <c r="O357" s="207"/>
      <c r="P357" s="207"/>
      <c r="Q357" s="207"/>
      <c r="R357" s="207"/>
      <c r="S357" s="207"/>
      <c r="T357" s="208"/>
      <c r="AT357" s="209" t="s">
        <v>226</v>
      </c>
      <c r="AU357" s="209" t="s">
        <v>79</v>
      </c>
      <c r="AV357" s="13" t="s">
        <v>77</v>
      </c>
      <c r="AW357" s="13" t="s">
        <v>31</v>
      </c>
      <c r="AX357" s="13" t="s">
        <v>69</v>
      </c>
      <c r="AY357" s="209" t="s">
        <v>144</v>
      </c>
    </row>
    <row r="358" spans="1:65" s="14" customFormat="1" ht="11.25">
      <c r="B358" s="210"/>
      <c r="C358" s="211"/>
      <c r="D358" s="181" t="s">
        <v>226</v>
      </c>
      <c r="E358" s="212" t="s">
        <v>19</v>
      </c>
      <c r="F358" s="213" t="s">
        <v>822</v>
      </c>
      <c r="G358" s="211"/>
      <c r="H358" s="214">
        <v>36.9</v>
      </c>
      <c r="I358" s="215"/>
      <c r="J358" s="211"/>
      <c r="K358" s="211"/>
      <c r="L358" s="216"/>
      <c r="M358" s="217"/>
      <c r="N358" s="218"/>
      <c r="O358" s="218"/>
      <c r="P358" s="218"/>
      <c r="Q358" s="218"/>
      <c r="R358" s="218"/>
      <c r="S358" s="218"/>
      <c r="T358" s="219"/>
      <c r="AT358" s="220" t="s">
        <v>226</v>
      </c>
      <c r="AU358" s="220" t="s">
        <v>79</v>
      </c>
      <c r="AV358" s="14" t="s">
        <v>79</v>
      </c>
      <c r="AW358" s="14" t="s">
        <v>31</v>
      </c>
      <c r="AX358" s="14" t="s">
        <v>69</v>
      </c>
      <c r="AY358" s="220" t="s">
        <v>144</v>
      </c>
    </row>
    <row r="359" spans="1:65" s="13" customFormat="1" ht="11.25">
      <c r="B359" s="200"/>
      <c r="C359" s="201"/>
      <c r="D359" s="181" t="s">
        <v>226</v>
      </c>
      <c r="E359" s="202" t="s">
        <v>19</v>
      </c>
      <c r="F359" s="203" t="s">
        <v>823</v>
      </c>
      <c r="G359" s="201"/>
      <c r="H359" s="202" t="s">
        <v>19</v>
      </c>
      <c r="I359" s="204"/>
      <c r="J359" s="201"/>
      <c r="K359" s="201"/>
      <c r="L359" s="205"/>
      <c r="M359" s="206"/>
      <c r="N359" s="207"/>
      <c r="O359" s="207"/>
      <c r="P359" s="207"/>
      <c r="Q359" s="207"/>
      <c r="R359" s="207"/>
      <c r="S359" s="207"/>
      <c r="T359" s="208"/>
      <c r="AT359" s="209" t="s">
        <v>226</v>
      </c>
      <c r="AU359" s="209" t="s">
        <v>79</v>
      </c>
      <c r="AV359" s="13" t="s">
        <v>77</v>
      </c>
      <c r="AW359" s="13" t="s">
        <v>31</v>
      </c>
      <c r="AX359" s="13" t="s">
        <v>69</v>
      </c>
      <c r="AY359" s="209" t="s">
        <v>144</v>
      </c>
    </row>
    <row r="360" spans="1:65" s="14" customFormat="1" ht="11.25">
      <c r="B360" s="210"/>
      <c r="C360" s="211"/>
      <c r="D360" s="181" t="s">
        <v>226</v>
      </c>
      <c r="E360" s="212" t="s">
        <v>19</v>
      </c>
      <c r="F360" s="213" t="s">
        <v>824</v>
      </c>
      <c r="G360" s="211"/>
      <c r="H360" s="214">
        <v>82</v>
      </c>
      <c r="I360" s="215"/>
      <c r="J360" s="211"/>
      <c r="K360" s="211"/>
      <c r="L360" s="216"/>
      <c r="M360" s="217"/>
      <c r="N360" s="218"/>
      <c r="O360" s="218"/>
      <c r="P360" s="218"/>
      <c r="Q360" s="218"/>
      <c r="R360" s="218"/>
      <c r="S360" s="218"/>
      <c r="T360" s="219"/>
      <c r="AT360" s="220" t="s">
        <v>226</v>
      </c>
      <c r="AU360" s="220" t="s">
        <v>79</v>
      </c>
      <c r="AV360" s="14" t="s">
        <v>79</v>
      </c>
      <c r="AW360" s="14" t="s">
        <v>31</v>
      </c>
      <c r="AX360" s="14" t="s">
        <v>69</v>
      </c>
      <c r="AY360" s="220" t="s">
        <v>144</v>
      </c>
    </row>
    <row r="361" spans="1:65" s="15" customFormat="1" ht="11.25">
      <c r="B361" s="221"/>
      <c r="C361" s="222"/>
      <c r="D361" s="181" t="s">
        <v>226</v>
      </c>
      <c r="E361" s="223" t="s">
        <v>19</v>
      </c>
      <c r="F361" s="224" t="s">
        <v>231</v>
      </c>
      <c r="G361" s="222"/>
      <c r="H361" s="225">
        <v>118.9</v>
      </c>
      <c r="I361" s="226"/>
      <c r="J361" s="222"/>
      <c r="K361" s="222"/>
      <c r="L361" s="227"/>
      <c r="M361" s="228"/>
      <c r="N361" s="229"/>
      <c r="O361" s="229"/>
      <c r="P361" s="229"/>
      <c r="Q361" s="229"/>
      <c r="R361" s="229"/>
      <c r="S361" s="229"/>
      <c r="T361" s="230"/>
      <c r="AT361" s="231" t="s">
        <v>226</v>
      </c>
      <c r="AU361" s="231" t="s">
        <v>79</v>
      </c>
      <c r="AV361" s="15" t="s">
        <v>165</v>
      </c>
      <c r="AW361" s="15" t="s">
        <v>31</v>
      </c>
      <c r="AX361" s="15" t="s">
        <v>77</v>
      </c>
      <c r="AY361" s="231" t="s">
        <v>144</v>
      </c>
    </row>
    <row r="362" spans="1:65" s="2" customFormat="1" ht="37.9" customHeight="1">
      <c r="A362" s="37"/>
      <c r="B362" s="38"/>
      <c r="C362" s="168" t="s">
        <v>637</v>
      </c>
      <c r="D362" s="168" t="s">
        <v>145</v>
      </c>
      <c r="E362" s="169" t="s">
        <v>663</v>
      </c>
      <c r="F362" s="170" t="s">
        <v>664</v>
      </c>
      <c r="G362" s="171" t="s">
        <v>243</v>
      </c>
      <c r="H362" s="172">
        <v>118.9</v>
      </c>
      <c r="I362" s="173"/>
      <c r="J362" s="174">
        <f>ROUND(I362*H362,2)</f>
        <v>0</v>
      </c>
      <c r="K362" s="170" t="s">
        <v>157</v>
      </c>
      <c r="L362" s="42"/>
      <c r="M362" s="175" t="s">
        <v>19</v>
      </c>
      <c r="N362" s="176" t="s">
        <v>40</v>
      </c>
      <c r="O362" s="67"/>
      <c r="P362" s="177">
        <f>O362*H362</f>
        <v>0</v>
      </c>
      <c r="Q362" s="177">
        <v>8.4900000000000004E-5</v>
      </c>
      <c r="R362" s="177">
        <f>Q362*H362</f>
        <v>1.009461E-2</v>
      </c>
      <c r="S362" s="177">
        <v>0</v>
      </c>
      <c r="T362" s="178">
        <f>S362*H362</f>
        <v>0</v>
      </c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R362" s="179" t="s">
        <v>408</v>
      </c>
      <c r="AT362" s="179" t="s">
        <v>145</v>
      </c>
      <c r="AU362" s="179" t="s">
        <v>79</v>
      </c>
      <c r="AY362" s="20" t="s">
        <v>144</v>
      </c>
      <c r="BE362" s="180">
        <f>IF(N362="základní",J362,0)</f>
        <v>0</v>
      </c>
      <c r="BF362" s="180">
        <f>IF(N362="snížená",J362,0)</f>
        <v>0</v>
      </c>
      <c r="BG362" s="180">
        <f>IF(N362="zákl. přenesená",J362,0)</f>
        <v>0</v>
      </c>
      <c r="BH362" s="180">
        <f>IF(N362="sníž. přenesená",J362,0)</f>
        <v>0</v>
      </c>
      <c r="BI362" s="180">
        <f>IF(N362="nulová",J362,0)</f>
        <v>0</v>
      </c>
      <c r="BJ362" s="20" t="s">
        <v>77</v>
      </c>
      <c r="BK362" s="180">
        <f>ROUND(I362*H362,2)</f>
        <v>0</v>
      </c>
      <c r="BL362" s="20" t="s">
        <v>408</v>
      </c>
      <c r="BM362" s="179" t="s">
        <v>826</v>
      </c>
    </row>
    <row r="363" spans="1:65" s="2" customFormat="1" ht="19.5">
      <c r="A363" s="37"/>
      <c r="B363" s="38"/>
      <c r="C363" s="39"/>
      <c r="D363" s="181" t="s">
        <v>152</v>
      </c>
      <c r="E363" s="39"/>
      <c r="F363" s="182" t="s">
        <v>664</v>
      </c>
      <c r="G363" s="39"/>
      <c r="H363" s="39"/>
      <c r="I363" s="183"/>
      <c r="J363" s="39"/>
      <c r="K363" s="39"/>
      <c r="L363" s="42"/>
      <c r="M363" s="184"/>
      <c r="N363" s="185"/>
      <c r="O363" s="67"/>
      <c r="P363" s="67"/>
      <c r="Q363" s="67"/>
      <c r="R363" s="67"/>
      <c r="S363" s="67"/>
      <c r="T363" s="68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T363" s="20" t="s">
        <v>152</v>
      </c>
      <c r="AU363" s="20" t="s">
        <v>79</v>
      </c>
    </row>
    <row r="364" spans="1:65" s="2" customFormat="1" ht="11.25">
      <c r="A364" s="37"/>
      <c r="B364" s="38"/>
      <c r="C364" s="39"/>
      <c r="D364" s="186" t="s">
        <v>153</v>
      </c>
      <c r="E364" s="39"/>
      <c r="F364" s="187" t="s">
        <v>666</v>
      </c>
      <c r="G364" s="39"/>
      <c r="H364" s="39"/>
      <c r="I364" s="183"/>
      <c r="J364" s="39"/>
      <c r="K364" s="39"/>
      <c r="L364" s="42"/>
      <c r="M364" s="184"/>
      <c r="N364" s="185"/>
      <c r="O364" s="67"/>
      <c r="P364" s="67"/>
      <c r="Q364" s="67"/>
      <c r="R364" s="67"/>
      <c r="S364" s="67"/>
      <c r="T364" s="68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T364" s="20" t="s">
        <v>153</v>
      </c>
      <c r="AU364" s="20" t="s">
        <v>79</v>
      </c>
    </row>
    <row r="365" spans="1:65" s="13" customFormat="1" ht="11.25">
      <c r="B365" s="200"/>
      <c r="C365" s="201"/>
      <c r="D365" s="181" t="s">
        <v>226</v>
      </c>
      <c r="E365" s="202" t="s">
        <v>19</v>
      </c>
      <c r="F365" s="203" t="s">
        <v>806</v>
      </c>
      <c r="G365" s="201"/>
      <c r="H365" s="202" t="s">
        <v>19</v>
      </c>
      <c r="I365" s="204"/>
      <c r="J365" s="201"/>
      <c r="K365" s="201"/>
      <c r="L365" s="205"/>
      <c r="M365" s="206"/>
      <c r="N365" s="207"/>
      <c r="O365" s="207"/>
      <c r="P365" s="207"/>
      <c r="Q365" s="207"/>
      <c r="R365" s="207"/>
      <c r="S365" s="207"/>
      <c r="T365" s="208"/>
      <c r="AT365" s="209" t="s">
        <v>226</v>
      </c>
      <c r="AU365" s="209" t="s">
        <v>79</v>
      </c>
      <c r="AV365" s="13" t="s">
        <v>77</v>
      </c>
      <c r="AW365" s="13" t="s">
        <v>31</v>
      </c>
      <c r="AX365" s="13" t="s">
        <v>69</v>
      </c>
      <c r="AY365" s="209" t="s">
        <v>144</v>
      </c>
    </row>
    <row r="366" spans="1:65" s="14" customFormat="1" ht="11.25">
      <c r="B366" s="210"/>
      <c r="C366" s="211"/>
      <c r="D366" s="181" t="s">
        <v>226</v>
      </c>
      <c r="E366" s="212" t="s">
        <v>19</v>
      </c>
      <c r="F366" s="213" t="s">
        <v>822</v>
      </c>
      <c r="G366" s="211"/>
      <c r="H366" s="214">
        <v>36.9</v>
      </c>
      <c r="I366" s="215"/>
      <c r="J366" s="211"/>
      <c r="K366" s="211"/>
      <c r="L366" s="216"/>
      <c r="M366" s="217"/>
      <c r="N366" s="218"/>
      <c r="O366" s="218"/>
      <c r="P366" s="218"/>
      <c r="Q366" s="218"/>
      <c r="R366" s="218"/>
      <c r="S366" s="218"/>
      <c r="T366" s="219"/>
      <c r="AT366" s="220" t="s">
        <v>226</v>
      </c>
      <c r="AU366" s="220" t="s">
        <v>79</v>
      </c>
      <c r="AV366" s="14" t="s">
        <v>79</v>
      </c>
      <c r="AW366" s="14" t="s">
        <v>31</v>
      </c>
      <c r="AX366" s="14" t="s">
        <v>69</v>
      </c>
      <c r="AY366" s="220" t="s">
        <v>144</v>
      </c>
    </row>
    <row r="367" spans="1:65" s="13" customFormat="1" ht="11.25">
      <c r="B367" s="200"/>
      <c r="C367" s="201"/>
      <c r="D367" s="181" t="s">
        <v>226</v>
      </c>
      <c r="E367" s="202" t="s">
        <v>19</v>
      </c>
      <c r="F367" s="203" t="s">
        <v>823</v>
      </c>
      <c r="G367" s="201"/>
      <c r="H367" s="202" t="s">
        <v>19</v>
      </c>
      <c r="I367" s="204"/>
      <c r="J367" s="201"/>
      <c r="K367" s="201"/>
      <c r="L367" s="205"/>
      <c r="M367" s="206"/>
      <c r="N367" s="207"/>
      <c r="O367" s="207"/>
      <c r="P367" s="207"/>
      <c r="Q367" s="207"/>
      <c r="R367" s="207"/>
      <c r="S367" s="207"/>
      <c r="T367" s="208"/>
      <c r="AT367" s="209" t="s">
        <v>226</v>
      </c>
      <c r="AU367" s="209" t="s">
        <v>79</v>
      </c>
      <c r="AV367" s="13" t="s">
        <v>77</v>
      </c>
      <c r="AW367" s="13" t="s">
        <v>31</v>
      </c>
      <c r="AX367" s="13" t="s">
        <v>69</v>
      </c>
      <c r="AY367" s="209" t="s">
        <v>144</v>
      </c>
    </row>
    <row r="368" spans="1:65" s="14" customFormat="1" ht="11.25">
      <c r="B368" s="210"/>
      <c r="C368" s="211"/>
      <c r="D368" s="181" t="s">
        <v>226</v>
      </c>
      <c r="E368" s="212" t="s">
        <v>19</v>
      </c>
      <c r="F368" s="213" t="s">
        <v>824</v>
      </c>
      <c r="G368" s="211"/>
      <c r="H368" s="214">
        <v>82</v>
      </c>
      <c r="I368" s="215"/>
      <c r="J368" s="211"/>
      <c r="K368" s="211"/>
      <c r="L368" s="216"/>
      <c r="M368" s="217"/>
      <c r="N368" s="218"/>
      <c r="O368" s="218"/>
      <c r="P368" s="218"/>
      <c r="Q368" s="218"/>
      <c r="R368" s="218"/>
      <c r="S368" s="218"/>
      <c r="T368" s="219"/>
      <c r="AT368" s="220" t="s">
        <v>226</v>
      </c>
      <c r="AU368" s="220" t="s">
        <v>79</v>
      </c>
      <c r="AV368" s="14" t="s">
        <v>79</v>
      </c>
      <c r="AW368" s="14" t="s">
        <v>31</v>
      </c>
      <c r="AX368" s="14" t="s">
        <v>69</v>
      </c>
      <c r="AY368" s="220" t="s">
        <v>144</v>
      </c>
    </row>
    <row r="369" spans="1:51" s="15" customFormat="1" ht="11.25">
      <c r="B369" s="221"/>
      <c r="C369" s="222"/>
      <c r="D369" s="181" t="s">
        <v>226</v>
      </c>
      <c r="E369" s="223" t="s">
        <v>19</v>
      </c>
      <c r="F369" s="224" t="s">
        <v>231</v>
      </c>
      <c r="G369" s="222"/>
      <c r="H369" s="225">
        <v>118.9</v>
      </c>
      <c r="I369" s="226"/>
      <c r="J369" s="222"/>
      <c r="K369" s="222"/>
      <c r="L369" s="227"/>
      <c r="M369" s="243"/>
      <c r="N369" s="244"/>
      <c r="O369" s="244"/>
      <c r="P369" s="244"/>
      <c r="Q369" s="244"/>
      <c r="R369" s="244"/>
      <c r="S369" s="244"/>
      <c r="T369" s="245"/>
      <c r="AT369" s="231" t="s">
        <v>226</v>
      </c>
      <c r="AU369" s="231" t="s">
        <v>79</v>
      </c>
      <c r="AV369" s="15" t="s">
        <v>165</v>
      </c>
      <c r="AW369" s="15" t="s">
        <v>31</v>
      </c>
      <c r="AX369" s="15" t="s">
        <v>77</v>
      </c>
      <c r="AY369" s="231" t="s">
        <v>144</v>
      </c>
    </row>
    <row r="370" spans="1:51" s="2" customFormat="1" ht="6.95" customHeight="1">
      <c r="A370" s="37"/>
      <c r="B370" s="50"/>
      <c r="C370" s="51"/>
      <c r="D370" s="51"/>
      <c r="E370" s="51"/>
      <c r="F370" s="51"/>
      <c r="G370" s="51"/>
      <c r="H370" s="51"/>
      <c r="I370" s="51"/>
      <c r="J370" s="51"/>
      <c r="K370" s="51"/>
      <c r="L370" s="42"/>
      <c r="M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</row>
  </sheetData>
  <sheetProtection algorithmName="SHA-512" hashValue="PVfoK+f2xBp7Tf1CPaZEa4dgMoQcRPTCXl7ebIV3CzGpZfJscri5CBjZWjmwHFauQSMCxxAMLcRnxFJG/OBBZw==" saltValue="Qfy6ZLfLxWkaAyXBfjy4qAwnHCkTP7CpXShevayYmsP77u0/xi0BuTicMYjrZRUVRvpQhKVLO2dT1yptDHfmMA==" spinCount="100000" sheet="1" objects="1" scenarios="1" formatColumns="0" formatRows="0" autoFilter="0"/>
  <autoFilter ref="C88:K369"/>
  <mergeCells count="9">
    <mergeCell ref="E50:H50"/>
    <mergeCell ref="E79:H79"/>
    <mergeCell ref="E81:H81"/>
    <mergeCell ref="L2:V2"/>
    <mergeCell ref="E7:H7"/>
    <mergeCell ref="E9:H9"/>
    <mergeCell ref="E18:H18"/>
    <mergeCell ref="E27:H27"/>
    <mergeCell ref="E48:H48"/>
  </mergeCells>
  <hyperlinks>
    <hyperlink ref="F94" r:id="rId1"/>
    <hyperlink ref="F99" r:id="rId2"/>
    <hyperlink ref="F104" r:id="rId3"/>
    <hyperlink ref="F110" r:id="rId4"/>
    <hyperlink ref="F114" r:id="rId5"/>
    <hyperlink ref="F119" r:id="rId6"/>
    <hyperlink ref="F124" r:id="rId7"/>
    <hyperlink ref="F129" r:id="rId8"/>
    <hyperlink ref="F134" r:id="rId9"/>
    <hyperlink ref="F139" r:id="rId10"/>
    <hyperlink ref="F148" r:id="rId11"/>
    <hyperlink ref="F153" r:id="rId12"/>
    <hyperlink ref="F158" r:id="rId13"/>
    <hyperlink ref="F163" r:id="rId14"/>
    <hyperlink ref="F168" r:id="rId15"/>
    <hyperlink ref="F173" r:id="rId16"/>
    <hyperlink ref="F180" r:id="rId17"/>
    <hyperlink ref="F185" r:id="rId18"/>
    <hyperlink ref="F194" r:id="rId19"/>
    <hyperlink ref="F202" r:id="rId20"/>
    <hyperlink ref="F207" r:id="rId21"/>
    <hyperlink ref="F218" r:id="rId22"/>
    <hyperlink ref="F223" r:id="rId23"/>
    <hyperlink ref="F228" r:id="rId24"/>
    <hyperlink ref="F238" r:id="rId25"/>
    <hyperlink ref="F253" r:id="rId26"/>
    <hyperlink ref="F257" r:id="rId27"/>
    <hyperlink ref="F264" r:id="rId28"/>
    <hyperlink ref="F270" r:id="rId29"/>
    <hyperlink ref="F295" r:id="rId30"/>
    <hyperlink ref="F298" r:id="rId31"/>
    <hyperlink ref="F301" r:id="rId32"/>
    <hyperlink ref="F321" r:id="rId33"/>
    <hyperlink ref="F344" r:id="rId34"/>
    <hyperlink ref="F348" r:id="rId35"/>
    <hyperlink ref="F356" r:id="rId36"/>
    <hyperlink ref="F364" r:id="rId37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38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46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0" t="s">
        <v>92</v>
      </c>
    </row>
    <row r="3" spans="1:46" s="1" customFormat="1" ht="6.95" customHeight="1"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23"/>
      <c r="AT3" s="20" t="s">
        <v>79</v>
      </c>
    </row>
    <row r="4" spans="1:46" s="1" customFormat="1" ht="24.95" customHeight="1">
      <c r="B4" s="23"/>
      <c r="D4" s="106" t="s">
        <v>120</v>
      </c>
      <c r="L4" s="23"/>
      <c r="M4" s="107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08" t="s">
        <v>16</v>
      </c>
      <c r="L6" s="23"/>
    </row>
    <row r="7" spans="1:46" s="1" customFormat="1" ht="16.5" customHeight="1">
      <c r="B7" s="23"/>
      <c r="E7" s="388" t="str">
        <f>'Rekapitulace stavby'!K6</f>
        <v>Rekonstrukce hřiště SOŠ Třešť_1</v>
      </c>
      <c r="F7" s="389"/>
      <c r="G7" s="389"/>
      <c r="H7" s="389"/>
      <c r="L7" s="23"/>
    </row>
    <row r="8" spans="1:46" s="2" customFormat="1" ht="12" customHeight="1">
      <c r="A8" s="37"/>
      <c r="B8" s="42"/>
      <c r="C8" s="37"/>
      <c r="D8" s="108" t="s">
        <v>121</v>
      </c>
      <c r="E8" s="37"/>
      <c r="F8" s="37"/>
      <c r="G8" s="37"/>
      <c r="H8" s="37"/>
      <c r="I8" s="37"/>
      <c r="J8" s="37"/>
      <c r="K8" s="37"/>
      <c r="L8" s="109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46" s="2" customFormat="1" ht="16.5" customHeight="1">
      <c r="A9" s="37"/>
      <c r="B9" s="42"/>
      <c r="C9" s="37"/>
      <c r="D9" s="37"/>
      <c r="E9" s="390" t="s">
        <v>827</v>
      </c>
      <c r="F9" s="391"/>
      <c r="G9" s="391"/>
      <c r="H9" s="391"/>
      <c r="I9" s="37"/>
      <c r="J9" s="37"/>
      <c r="K9" s="37"/>
      <c r="L9" s="109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1.25">
      <c r="A10" s="37"/>
      <c r="B10" s="42"/>
      <c r="C10" s="37"/>
      <c r="D10" s="37"/>
      <c r="E10" s="37"/>
      <c r="F10" s="37"/>
      <c r="G10" s="37"/>
      <c r="H10" s="37"/>
      <c r="I10" s="37"/>
      <c r="J10" s="37"/>
      <c r="K10" s="37"/>
      <c r="L10" s="109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2" customHeight="1">
      <c r="A11" s="37"/>
      <c r="B11" s="42"/>
      <c r="C11" s="37"/>
      <c r="D11" s="108" t="s">
        <v>18</v>
      </c>
      <c r="E11" s="37"/>
      <c r="F11" s="110" t="s">
        <v>19</v>
      </c>
      <c r="G11" s="37"/>
      <c r="H11" s="37"/>
      <c r="I11" s="108" t="s">
        <v>20</v>
      </c>
      <c r="J11" s="110" t="s">
        <v>19</v>
      </c>
      <c r="K11" s="37"/>
      <c r="L11" s="109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08" t="s">
        <v>21</v>
      </c>
      <c r="E12" s="37"/>
      <c r="F12" s="110" t="s">
        <v>22</v>
      </c>
      <c r="G12" s="37"/>
      <c r="H12" s="37"/>
      <c r="I12" s="108" t="s">
        <v>23</v>
      </c>
      <c r="J12" s="111" t="str">
        <f>'Rekapitulace stavby'!AN8</f>
        <v>8. 11. 2025</v>
      </c>
      <c r="K12" s="37"/>
      <c r="L12" s="109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0.9" customHeight="1">
      <c r="A13" s="37"/>
      <c r="B13" s="42"/>
      <c r="C13" s="37"/>
      <c r="D13" s="37"/>
      <c r="E13" s="37"/>
      <c r="F13" s="37"/>
      <c r="G13" s="37"/>
      <c r="H13" s="37"/>
      <c r="I13" s="37"/>
      <c r="J13" s="37"/>
      <c r="K13" s="37"/>
      <c r="L13" s="109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08" t="s">
        <v>25</v>
      </c>
      <c r="E14" s="37"/>
      <c r="F14" s="37"/>
      <c r="G14" s="37"/>
      <c r="H14" s="37"/>
      <c r="I14" s="108" t="s">
        <v>26</v>
      </c>
      <c r="J14" s="110" t="s">
        <v>19</v>
      </c>
      <c r="K14" s="37"/>
      <c r="L14" s="109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8" customHeight="1">
      <c r="A15" s="37"/>
      <c r="B15" s="42"/>
      <c r="C15" s="37"/>
      <c r="D15" s="37"/>
      <c r="E15" s="110" t="s">
        <v>22</v>
      </c>
      <c r="F15" s="37"/>
      <c r="G15" s="37"/>
      <c r="H15" s="37"/>
      <c r="I15" s="108" t="s">
        <v>27</v>
      </c>
      <c r="J15" s="110" t="s">
        <v>19</v>
      </c>
      <c r="K15" s="37"/>
      <c r="L15" s="109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6.95" customHeight="1">
      <c r="A16" s="37"/>
      <c r="B16" s="42"/>
      <c r="C16" s="37"/>
      <c r="D16" s="37"/>
      <c r="E16" s="37"/>
      <c r="F16" s="37"/>
      <c r="G16" s="37"/>
      <c r="H16" s="37"/>
      <c r="I16" s="37"/>
      <c r="J16" s="37"/>
      <c r="K16" s="37"/>
      <c r="L16" s="109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2" customHeight="1">
      <c r="A17" s="37"/>
      <c r="B17" s="42"/>
      <c r="C17" s="37"/>
      <c r="D17" s="108" t="s">
        <v>28</v>
      </c>
      <c r="E17" s="37"/>
      <c r="F17" s="37"/>
      <c r="G17" s="37"/>
      <c r="H17" s="37"/>
      <c r="I17" s="108" t="s">
        <v>26</v>
      </c>
      <c r="J17" s="33" t="str">
        <f>'Rekapitulace stavby'!AN13</f>
        <v>Vyplň údaj</v>
      </c>
      <c r="K17" s="37"/>
      <c r="L17" s="109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8" customHeight="1">
      <c r="A18" s="37"/>
      <c r="B18" s="42"/>
      <c r="C18" s="37"/>
      <c r="D18" s="37"/>
      <c r="E18" s="392" t="str">
        <f>'Rekapitulace stavby'!E14</f>
        <v>Vyplň údaj</v>
      </c>
      <c r="F18" s="393"/>
      <c r="G18" s="393"/>
      <c r="H18" s="393"/>
      <c r="I18" s="108" t="s">
        <v>27</v>
      </c>
      <c r="J18" s="33" t="str">
        <f>'Rekapitulace stavby'!AN14</f>
        <v>Vyplň údaj</v>
      </c>
      <c r="K18" s="37"/>
      <c r="L18" s="109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6.95" customHeight="1">
      <c r="A19" s="37"/>
      <c r="B19" s="42"/>
      <c r="C19" s="37"/>
      <c r="D19" s="37"/>
      <c r="E19" s="37"/>
      <c r="F19" s="37"/>
      <c r="G19" s="37"/>
      <c r="H19" s="37"/>
      <c r="I19" s="37"/>
      <c r="J19" s="37"/>
      <c r="K19" s="37"/>
      <c r="L19" s="109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2" customHeight="1">
      <c r="A20" s="37"/>
      <c r="B20" s="42"/>
      <c r="C20" s="37"/>
      <c r="D20" s="108" t="s">
        <v>30</v>
      </c>
      <c r="E20" s="37"/>
      <c r="F20" s="37"/>
      <c r="G20" s="37"/>
      <c r="H20" s="37"/>
      <c r="I20" s="108" t="s">
        <v>26</v>
      </c>
      <c r="J20" s="110" t="s">
        <v>19</v>
      </c>
      <c r="K20" s="37"/>
      <c r="L20" s="109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8" customHeight="1">
      <c r="A21" s="37"/>
      <c r="B21" s="42"/>
      <c r="C21" s="37"/>
      <c r="D21" s="37"/>
      <c r="E21" s="110" t="s">
        <v>22</v>
      </c>
      <c r="F21" s="37"/>
      <c r="G21" s="37"/>
      <c r="H21" s="37"/>
      <c r="I21" s="108" t="s">
        <v>27</v>
      </c>
      <c r="J21" s="110" t="s">
        <v>19</v>
      </c>
      <c r="K21" s="37"/>
      <c r="L21" s="109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6.95" customHeight="1">
      <c r="A22" s="37"/>
      <c r="B22" s="42"/>
      <c r="C22" s="37"/>
      <c r="D22" s="37"/>
      <c r="E22" s="37"/>
      <c r="F22" s="37"/>
      <c r="G22" s="37"/>
      <c r="H22" s="37"/>
      <c r="I22" s="37"/>
      <c r="J22" s="37"/>
      <c r="K22" s="37"/>
      <c r="L22" s="109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2" customHeight="1">
      <c r="A23" s="37"/>
      <c r="B23" s="42"/>
      <c r="C23" s="37"/>
      <c r="D23" s="108" t="s">
        <v>32</v>
      </c>
      <c r="E23" s="37"/>
      <c r="F23" s="37"/>
      <c r="G23" s="37"/>
      <c r="H23" s="37"/>
      <c r="I23" s="108" t="s">
        <v>26</v>
      </c>
      <c r="J23" s="110" t="s">
        <v>19</v>
      </c>
      <c r="K23" s="37"/>
      <c r="L23" s="109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8" customHeight="1">
      <c r="A24" s="37"/>
      <c r="B24" s="42"/>
      <c r="C24" s="37"/>
      <c r="D24" s="37"/>
      <c r="E24" s="110" t="s">
        <v>22</v>
      </c>
      <c r="F24" s="37"/>
      <c r="G24" s="37"/>
      <c r="H24" s="37"/>
      <c r="I24" s="108" t="s">
        <v>27</v>
      </c>
      <c r="J24" s="110" t="s">
        <v>19</v>
      </c>
      <c r="K24" s="37"/>
      <c r="L24" s="109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6.95" customHeight="1">
      <c r="A25" s="37"/>
      <c r="B25" s="42"/>
      <c r="C25" s="37"/>
      <c r="D25" s="37"/>
      <c r="E25" s="37"/>
      <c r="F25" s="37"/>
      <c r="G25" s="37"/>
      <c r="H25" s="37"/>
      <c r="I25" s="37"/>
      <c r="J25" s="37"/>
      <c r="K25" s="37"/>
      <c r="L25" s="109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2" customHeight="1">
      <c r="A26" s="37"/>
      <c r="B26" s="42"/>
      <c r="C26" s="37"/>
      <c r="D26" s="108" t="s">
        <v>33</v>
      </c>
      <c r="E26" s="37"/>
      <c r="F26" s="37"/>
      <c r="G26" s="37"/>
      <c r="H26" s="37"/>
      <c r="I26" s="37"/>
      <c r="J26" s="37"/>
      <c r="K26" s="37"/>
      <c r="L26" s="109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8" customFormat="1" ht="16.5" customHeight="1">
      <c r="A27" s="112"/>
      <c r="B27" s="113"/>
      <c r="C27" s="112"/>
      <c r="D27" s="112"/>
      <c r="E27" s="394" t="s">
        <v>19</v>
      </c>
      <c r="F27" s="394"/>
      <c r="G27" s="394"/>
      <c r="H27" s="394"/>
      <c r="I27" s="112"/>
      <c r="J27" s="112"/>
      <c r="K27" s="112"/>
      <c r="L27" s="114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</row>
    <row r="28" spans="1:31" s="2" customFormat="1" ht="6.95" customHeight="1">
      <c r="A28" s="37"/>
      <c r="B28" s="42"/>
      <c r="C28" s="37"/>
      <c r="D28" s="37"/>
      <c r="E28" s="37"/>
      <c r="F28" s="37"/>
      <c r="G28" s="37"/>
      <c r="H28" s="37"/>
      <c r="I28" s="37"/>
      <c r="J28" s="37"/>
      <c r="K28" s="37"/>
      <c r="L28" s="109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115"/>
      <c r="E29" s="115"/>
      <c r="F29" s="115"/>
      <c r="G29" s="115"/>
      <c r="H29" s="115"/>
      <c r="I29" s="115"/>
      <c r="J29" s="115"/>
      <c r="K29" s="115"/>
      <c r="L29" s="109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25.35" customHeight="1">
      <c r="A30" s="37"/>
      <c r="B30" s="42"/>
      <c r="C30" s="37"/>
      <c r="D30" s="116" t="s">
        <v>35</v>
      </c>
      <c r="E30" s="37"/>
      <c r="F30" s="37"/>
      <c r="G30" s="37"/>
      <c r="H30" s="37"/>
      <c r="I30" s="37"/>
      <c r="J30" s="117">
        <f>ROUND(J86, 2)</f>
        <v>0</v>
      </c>
      <c r="K30" s="37"/>
      <c r="L30" s="109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15"/>
      <c r="E31" s="115"/>
      <c r="F31" s="115"/>
      <c r="G31" s="115"/>
      <c r="H31" s="115"/>
      <c r="I31" s="115"/>
      <c r="J31" s="115"/>
      <c r="K31" s="115"/>
      <c r="L31" s="109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14.45" customHeight="1">
      <c r="A32" s="37"/>
      <c r="B32" s="42"/>
      <c r="C32" s="37"/>
      <c r="D32" s="37"/>
      <c r="E32" s="37"/>
      <c r="F32" s="118" t="s">
        <v>37</v>
      </c>
      <c r="G32" s="37"/>
      <c r="H32" s="37"/>
      <c r="I32" s="118" t="s">
        <v>36</v>
      </c>
      <c r="J32" s="118" t="s">
        <v>38</v>
      </c>
      <c r="K32" s="37"/>
      <c r="L32" s="109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14.45" customHeight="1">
      <c r="A33" s="37"/>
      <c r="B33" s="42"/>
      <c r="C33" s="37"/>
      <c r="D33" s="119" t="s">
        <v>39</v>
      </c>
      <c r="E33" s="108" t="s">
        <v>40</v>
      </c>
      <c r="F33" s="120">
        <f>ROUND((SUM(BE86:BE245)),  2)</f>
        <v>0</v>
      </c>
      <c r="G33" s="37"/>
      <c r="H33" s="37"/>
      <c r="I33" s="121">
        <v>0.21</v>
      </c>
      <c r="J33" s="120">
        <f>ROUND(((SUM(BE86:BE245))*I33),  2)</f>
        <v>0</v>
      </c>
      <c r="K33" s="37"/>
      <c r="L33" s="109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108" t="s">
        <v>41</v>
      </c>
      <c r="F34" s="120">
        <f>ROUND((SUM(BF86:BF245)),  2)</f>
        <v>0</v>
      </c>
      <c r="G34" s="37"/>
      <c r="H34" s="37"/>
      <c r="I34" s="121">
        <v>0.15</v>
      </c>
      <c r="J34" s="120">
        <f>ROUND(((SUM(BF86:BF245))*I34),  2)</f>
        <v>0</v>
      </c>
      <c r="K34" s="37"/>
      <c r="L34" s="109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hidden="1" customHeight="1">
      <c r="A35" s="37"/>
      <c r="B35" s="42"/>
      <c r="C35" s="37"/>
      <c r="D35" s="37"/>
      <c r="E35" s="108" t="s">
        <v>42</v>
      </c>
      <c r="F35" s="120">
        <f>ROUND((SUM(BG86:BG245)),  2)</f>
        <v>0</v>
      </c>
      <c r="G35" s="37"/>
      <c r="H35" s="37"/>
      <c r="I35" s="121">
        <v>0.21</v>
      </c>
      <c r="J35" s="120">
        <f>0</f>
        <v>0</v>
      </c>
      <c r="K35" s="37"/>
      <c r="L35" s="109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hidden="1" customHeight="1">
      <c r="A36" s="37"/>
      <c r="B36" s="42"/>
      <c r="C36" s="37"/>
      <c r="D36" s="37"/>
      <c r="E36" s="108" t="s">
        <v>43</v>
      </c>
      <c r="F36" s="120">
        <f>ROUND((SUM(BH86:BH245)),  2)</f>
        <v>0</v>
      </c>
      <c r="G36" s="37"/>
      <c r="H36" s="37"/>
      <c r="I36" s="121">
        <v>0.15</v>
      </c>
      <c r="J36" s="120">
        <f>0</f>
        <v>0</v>
      </c>
      <c r="K36" s="37"/>
      <c r="L36" s="109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08" t="s">
        <v>44</v>
      </c>
      <c r="F37" s="120">
        <f>ROUND((SUM(BI86:BI245)),  2)</f>
        <v>0</v>
      </c>
      <c r="G37" s="37"/>
      <c r="H37" s="37"/>
      <c r="I37" s="121">
        <v>0</v>
      </c>
      <c r="J37" s="120">
        <f>0</f>
        <v>0</v>
      </c>
      <c r="K37" s="37"/>
      <c r="L37" s="109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6.95" customHeight="1">
      <c r="A38" s="37"/>
      <c r="B38" s="42"/>
      <c r="C38" s="37"/>
      <c r="D38" s="37"/>
      <c r="E38" s="37"/>
      <c r="F38" s="37"/>
      <c r="G38" s="37"/>
      <c r="H38" s="37"/>
      <c r="I38" s="37"/>
      <c r="J38" s="37"/>
      <c r="K38" s="37"/>
      <c r="L38" s="109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25.35" customHeight="1">
      <c r="A39" s="37"/>
      <c r="B39" s="42"/>
      <c r="C39" s="122"/>
      <c r="D39" s="123" t="s">
        <v>45</v>
      </c>
      <c r="E39" s="124"/>
      <c r="F39" s="124"/>
      <c r="G39" s="125" t="s">
        <v>46</v>
      </c>
      <c r="H39" s="126" t="s">
        <v>47</v>
      </c>
      <c r="I39" s="124"/>
      <c r="J39" s="127">
        <f>SUM(J30:J37)</f>
        <v>0</v>
      </c>
      <c r="K39" s="128"/>
      <c r="L39" s="109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customHeight="1">
      <c r="A40" s="37"/>
      <c r="B40" s="129"/>
      <c r="C40" s="130"/>
      <c r="D40" s="130"/>
      <c r="E40" s="130"/>
      <c r="F40" s="130"/>
      <c r="G40" s="130"/>
      <c r="H40" s="130"/>
      <c r="I40" s="130"/>
      <c r="J40" s="130"/>
      <c r="K40" s="130"/>
      <c r="L40" s="109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4" spans="1:31" s="2" customFormat="1" ht="6.95" customHeight="1">
      <c r="A44" s="37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09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5" spans="1:31" s="2" customFormat="1" ht="24.95" customHeight="1">
      <c r="A45" s="37"/>
      <c r="B45" s="38"/>
      <c r="C45" s="26" t="s">
        <v>123</v>
      </c>
      <c r="D45" s="39"/>
      <c r="E45" s="39"/>
      <c r="F45" s="39"/>
      <c r="G45" s="39"/>
      <c r="H45" s="39"/>
      <c r="I45" s="39"/>
      <c r="J45" s="39"/>
      <c r="K45" s="39"/>
      <c r="L45" s="109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</row>
    <row r="46" spans="1:31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109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12" customHeight="1">
      <c r="A47" s="37"/>
      <c r="B47" s="38"/>
      <c r="C47" s="32" t="s">
        <v>16</v>
      </c>
      <c r="D47" s="39"/>
      <c r="E47" s="39"/>
      <c r="F47" s="39"/>
      <c r="G47" s="39"/>
      <c r="H47" s="39"/>
      <c r="I47" s="39"/>
      <c r="J47" s="39"/>
      <c r="K47" s="39"/>
      <c r="L47" s="109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16.5" customHeight="1">
      <c r="A48" s="37"/>
      <c r="B48" s="38"/>
      <c r="C48" s="39"/>
      <c r="D48" s="39"/>
      <c r="E48" s="395" t="str">
        <f>E7</f>
        <v>Rekonstrukce hřiště SOŠ Třešť_1</v>
      </c>
      <c r="F48" s="396"/>
      <c r="G48" s="396"/>
      <c r="H48" s="396"/>
      <c r="I48" s="39"/>
      <c r="J48" s="39"/>
      <c r="K48" s="39"/>
      <c r="L48" s="109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121</v>
      </c>
      <c r="D49" s="39"/>
      <c r="E49" s="39"/>
      <c r="F49" s="39"/>
      <c r="G49" s="39"/>
      <c r="H49" s="39"/>
      <c r="I49" s="39"/>
      <c r="J49" s="39"/>
      <c r="K49" s="39"/>
      <c r="L49" s="109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352" t="str">
        <f>E9</f>
        <v>SA-03 - SO 03 - Workoutové hřiště</v>
      </c>
      <c r="F50" s="397"/>
      <c r="G50" s="397"/>
      <c r="H50" s="397"/>
      <c r="I50" s="39"/>
      <c r="J50" s="39"/>
      <c r="K50" s="39"/>
      <c r="L50" s="109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2" customFormat="1" ht="6.95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109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47" s="2" customFormat="1" ht="12" customHeight="1">
      <c r="A52" s="37"/>
      <c r="B52" s="38"/>
      <c r="C52" s="32" t="s">
        <v>21</v>
      </c>
      <c r="D52" s="39"/>
      <c r="E52" s="39"/>
      <c r="F52" s="30" t="str">
        <f>F12</f>
        <v xml:space="preserve"> </v>
      </c>
      <c r="G52" s="39"/>
      <c r="H52" s="39"/>
      <c r="I52" s="32" t="s">
        <v>23</v>
      </c>
      <c r="J52" s="62" t="str">
        <f>IF(J12="","",J12)</f>
        <v>8. 11. 2025</v>
      </c>
      <c r="K52" s="39"/>
      <c r="L52" s="109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6.95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109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5.2" customHeight="1">
      <c r="A54" s="37"/>
      <c r="B54" s="38"/>
      <c r="C54" s="32" t="s">
        <v>25</v>
      </c>
      <c r="D54" s="39"/>
      <c r="E54" s="39"/>
      <c r="F54" s="30" t="str">
        <f>E15</f>
        <v xml:space="preserve"> </v>
      </c>
      <c r="G54" s="39"/>
      <c r="H54" s="39"/>
      <c r="I54" s="32" t="s">
        <v>30</v>
      </c>
      <c r="J54" s="35" t="str">
        <f>E21</f>
        <v xml:space="preserve"> </v>
      </c>
      <c r="K54" s="39"/>
      <c r="L54" s="109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15.2" customHeight="1">
      <c r="A55" s="37"/>
      <c r="B55" s="38"/>
      <c r="C55" s="32" t="s">
        <v>28</v>
      </c>
      <c r="D55" s="39"/>
      <c r="E55" s="39"/>
      <c r="F55" s="30" t="str">
        <f>IF(E18="","",E18)</f>
        <v>Vyplň údaj</v>
      </c>
      <c r="G55" s="39"/>
      <c r="H55" s="39"/>
      <c r="I55" s="32" t="s">
        <v>32</v>
      </c>
      <c r="J55" s="35" t="str">
        <f>E24</f>
        <v xml:space="preserve"> </v>
      </c>
      <c r="K55" s="39"/>
      <c r="L55" s="109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0.35" customHeight="1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109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29.25" customHeight="1">
      <c r="A57" s="37"/>
      <c r="B57" s="38"/>
      <c r="C57" s="133" t="s">
        <v>124</v>
      </c>
      <c r="D57" s="134"/>
      <c r="E57" s="134"/>
      <c r="F57" s="134"/>
      <c r="G57" s="134"/>
      <c r="H57" s="134"/>
      <c r="I57" s="134"/>
      <c r="J57" s="135" t="s">
        <v>125</v>
      </c>
      <c r="K57" s="134"/>
      <c r="L57" s="109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0.35" customHeight="1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109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22.9" customHeight="1">
      <c r="A59" s="37"/>
      <c r="B59" s="38"/>
      <c r="C59" s="136" t="s">
        <v>67</v>
      </c>
      <c r="D59" s="39"/>
      <c r="E59" s="39"/>
      <c r="F59" s="39"/>
      <c r="G59" s="39"/>
      <c r="H59" s="39"/>
      <c r="I59" s="39"/>
      <c r="J59" s="80">
        <f>J86</f>
        <v>0</v>
      </c>
      <c r="K59" s="39"/>
      <c r="L59" s="109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U59" s="20" t="s">
        <v>126</v>
      </c>
    </row>
    <row r="60" spans="1:47" s="9" customFormat="1" ht="24.95" customHeight="1">
      <c r="B60" s="137"/>
      <c r="C60" s="138"/>
      <c r="D60" s="139" t="s">
        <v>215</v>
      </c>
      <c r="E60" s="140"/>
      <c r="F60" s="140"/>
      <c r="G60" s="140"/>
      <c r="H60" s="140"/>
      <c r="I60" s="140"/>
      <c r="J60" s="141">
        <f>J87</f>
        <v>0</v>
      </c>
      <c r="K60" s="138"/>
      <c r="L60" s="142"/>
    </row>
    <row r="61" spans="1:47" s="12" customFormat="1" ht="19.899999999999999" customHeight="1">
      <c r="B61" s="192"/>
      <c r="C61" s="193"/>
      <c r="D61" s="194" t="s">
        <v>216</v>
      </c>
      <c r="E61" s="195"/>
      <c r="F61" s="195"/>
      <c r="G61" s="195"/>
      <c r="H61" s="195"/>
      <c r="I61" s="195"/>
      <c r="J61" s="196">
        <f>J88</f>
        <v>0</v>
      </c>
      <c r="K61" s="193"/>
      <c r="L61" s="197"/>
    </row>
    <row r="62" spans="1:47" s="12" customFormat="1" ht="19.899999999999999" customHeight="1">
      <c r="B62" s="192"/>
      <c r="C62" s="193"/>
      <c r="D62" s="194" t="s">
        <v>327</v>
      </c>
      <c r="E62" s="195"/>
      <c r="F62" s="195"/>
      <c r="G62" s="195"/>
      <c r="H62" s="195"/>
      <c r="I62" s="195"/>
      <c r="J62" s="196">
        <f>J144</f>
        <v>0</v>
      </c>
      <c r="K62" s="193"/>
      <c r="L62" s="197"/>
    </row>
    <row r="63" spans="1:47" s="12" customFormat="1" ht="19.899999999999999" customHeight="1">
      <c r="B63" s="192"/>
      <c r="C63" s="193"/>
      <c r="D63" s="194" t="s">
        <v>328</v>
      </c>
      <c r="E63" s="195"/>
      <c r="F63" s="195"/>
      <c r="G63" s="195"/>
      <c r="H63" s="195"/>
      <c r="I63" s="195"/>
      <c r="J63" s="196">
        <f>J160</f>
        <v>0</v>
      </c>
      <c r="K63" s="193"/>
      <c r="L63" s="197"/>
    </row>
    <row r="64" spans="1:47" s="12" customFormat="1" ht="19.899999999999999" customHeight="1">
      <c r="B64" s="192"/>
      <c r="C64" s="193"/>
      <c r="D64" s="194" t="s">
        <v>329</v>
      </c>
      <c r="E64" s="195"/>
      <c r="F64" s="195"/>
      <c r="G64" s="195"/>
      <c r="H64" s="195"/>
      <c r="I64" s="195"/>
      <c r="J64" s="196">
        <f>J168</f>
        <v>0</v>
      </c>
      <c r="K64" s="193"/>
      <c r="L64" s="197"/>
    </row>
    <row r="65" spans="1:31" s="12" customFormat="1" ht="19.899999999999999" customHeight="1">
      <c r="B65" s="192"/>
      <c r="C65" s="193"/>
      <c r="D65" s="194" t="s">
        <v>217</v>
      </c>
      <c r="E65" s="195"/>
      <c r="F65" s="195"/>
      <c r="G65" s="195"/>
      <c r="H65" s="195"/>
      <c r="I65" s="195"/>
      <c r="J65" s="196">
        <f>J186</f>
        <v>0</v>
      </c>
      <c r="K65" s="193"/>
      <c r="L65" s="197"/>
    </row>
    <row r="66" spans="1:31" s="12" customFormat="1" ht="19.899999999999999" customHeight="1">
      <c r="B66" s="192"/>
      <c r="C66" s="193"/>
      <c r="D66" s="194" t="s">
        <v>330</v>
      </c>
      <c r="E66" s="195"/>
      <c r="F66" s="195"/>
      <c r="G66" s="195"/>
      <c r="H66" s="195"/>
      <c r="I66" s="195"/>
      <c r="J66" s="196">
        <f>J235</f>
        <v>0</v>
      </c>
      <c r="K66" s="193"/>
      <c r="L66" s="197"/>
    </row>
    <row r="67" spans="1:31" s="2" customFormat="1" ht="21.75" customHeight="1">
      <c r="A67" s="37"/>
      <c r="B67" s="38"/>
      <c r="C67" s="39"/>
      <c r="D67" s="39"/>
      <c r="E67" s="39"/>
      <c r="F67" s="39"/>
      <c r="G67" s="39"/>
      <c r="H67" s="39"/>
      <c r="I67" s="39"/>
      <c r="J67" s="39"/>
      <c r="K67" s="39"/>
      <c r="L67" s="109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</row>
    <row r="68" spans="1:31" s="2" customFormat="1" ht="6.95" customHeight="1">
      <c r="A68" s="37"/>
      <c r="B68" s="50"/>
      <c r="C68" s="51"/>
      <c r="D68" s="51"/>
      <c r="E68" s="51"/>
      <c r="F68" s="51"/>
      <c r="G68" s="51"/>
      <c r="H68" s="51"/>
      <c r="I68" s="51"/>
      <c r="J68" s="51"/>
      <c r="K68" s="51"/>
      <c r="L68" s="109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</row>
    <row r="72" spans="1:31" s="2" customFormat="1" ht="6.95" customHeight="1">
      <c r="A72" s="37"/>
      <c r="B72" s="52"/>
      <c r="C72" s="53"/>
      <c r="D72" s="53"/>
      <c r="E72" s="53"/>
      <c r="F72" s="53"/>
      <c r="G72" s="53"/>
      <c r="H72" s="53"/>
      <c r="I72" s="53"/>
      <c r="J72" s="53"/>
      <c r="K72" s="53"/>
      <c r="L72" s="109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</row>
    <row r="73" spans="1:31" s="2" customFormat="1" ht="24.95" customHeight="1">
      <c r="A73" s="37"/>
      <c r="B73" s="38"/>
      <c r="C73" s="26" t="s">
        <v>128</v>
      </c>
      <c r="D73" s="39"/>
      <c r="E73" s="39"/>
      <c r="F73" s="39"/>
      <c r="G73" s="39"/>
      <c r="H73" s="39"/>
      <c r="I73" s="39"/>
      <c r="J73" s="39"/>
      <c r="K73" s="39"/>
      <c r="L73" s="109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</row>
    <row r="74" spans="1:31" s="2" customFormat="1" ht="6.95" customHeight="1">
      <c r="A74" s="37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109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</row>
    <row r="75" spans="1:31" s="2" customFormat="1" ht="12" customHeight="1">
      <c r="A75" s="37"/>
      <c r="B75" s="38"/>
      <c r="C75" s="32" t="s">
        <v>16</v>
      </c>
      <c r="D75" s="39"/>
      <c r="E75" s="39"/>
      <c r="F75" s="39"/>
      <c r="G75" s="39"/>
      <c r="H75" s="39"/>
      <c r="I75" s="39"/>
      <c r="J75" s="39"/>
      <c r="K75" s="39"/>
      <c r="L75" s="109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</row>
    <row r="76" spans="1:31" s="2" customFormat="1" ht="16.5" customHeight="1">
      <c r="A76" s="37"/>
      <c r="B76" s="38"/>
      <c r="C76" s="39"/>
      <c r="D76" s="39"/>
      <c r="E76" s="395" t="str">
        <f>E7</f>
        <v>Rekonstrukce hřiště SOŠ Třešť_1</v>
      </c>
      <c r="F76" s="396"/>
      <c r="G76" s="396"/>
      <c r="H76" s="396"/>
      <c r="I76" s="39"/>
      <c r="J76" s="39"/>
      <c r="K76" s="39"/>
      <c r="L76" s="109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pans="1:31" s="2" customFormat="1" ht="12" customHeight="1">
      <c r="A77" s="37"/>
      <c r="B77" s="38"/>
      <c r="C77" s="32" t="s">
        <v>121</v>
      </c>
      <c r="D77" s="39"/>
      <c r="E77" s="39"/>
      <c r="F77" s="39"/>
      <c r="G77" s="39"/>
      <c r="H77" s="39"/>
      <c r="I77" s="39"/>
      <c r="J77" s="39"/>
      <c r="K77" s="39"/>
      <c r="L77" s="109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31" s="2" customFormat="1" ht="16.5" customHeight="1">
      <c r="A78" s="37"/>
      <c r="B78" s="38"/>
      <c r="C78" s="39"/>
      <c r="D78" s="39"/>
      <c r="E78" s="352" t="str">
        <f>E9</f>
        <v>SA-03 - SO 03 - Workoutové hřiště</v>
      </c>
      <c r="F78" s="397"/>
      <c r="G78" s="397"/>
      <c r="H78" s="397"/>
      <c r="I78" s="39"/>
      <c r="J78" s="39"/>
      <c r="K78" s="39"/>
      <c r="L78" s="109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31" s="2" customFormat="1" ht="6.95" customHeight="1">
      <c r="A79" s="37"/>
      <c r="B79" s="38"/>
      <c r="C79" s="39"/>
      <c r="D79" s="39"/>
      <c r="E79" s="39"/>
      <c r="F79" s="39"/>
      <c r="G79" s="39"/>
      <c r="H79" s="39"/>
      <c r="I79" s="39"/>
      <c r="J79" s="39"/>
      <c r="K79" s="39"/>
      <c r="L79" s="109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</row>
    <row r="80" spans="1:31" s="2" customFormat="1" ht="12" customHeight="1">
      <c r="A80" s="37"/>
      <c r="B80" s="38"/>
      <c r="C80" s="32" t="s">
        <v>21</v>
      </c>
      <c r="D80" s="39"/>
      <c r="E80" s="39"/>
      <c r="F80" s="30" t="str">
        <f>F12</f>
        <v xml:space="preserve"> </v>
      </c>
      <c r="G80" s="39"/>
      <c r="H80" s="39"/>
      <c r="I80" s="32" t="s">
        <v>23</v>
      </c>
      <c r="J80" s="62" t="str">
        <f>IF(J12="","",J12)</f>
        <v>8. 11. 2025</v>
      </c>
      <c r="K80" s="39"/>
      <c r="L80" s="109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65" s="2" customFormat="1" ht="6.95" customHeight="1">
      <c r="A81" s="37"/>
      <c r="B81" s="38"/>
      <c r="C81" s="39"/>
      <c r="D81" s="39"/>
      <c r="E81" s="39"/>
      <c r="F81" s="39"/>
      <c r="G81" s="39"/>
      <c r="H81" s="39"/>
      <c r="I81" s="39"/>
      <c r="J81" s="39"/>
      <c r="K81" s="39"/>
      <c r="L81" s="109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pans="1:65" s="2" customFormat="1" ht="15.2" customHeight="1">
      <c r="A82" s="37"/>
      <c r="B82" s="38"/>
      <c r="C82" s="32" t="s">
        <v>25</v>
      </c>
      <c r="D82" s="39"/>
      <c r="E82" s="39"/>
      <c r="F82" s="30" t="str">
        <f>E15</f>
        <v xml:space="preserve"> </v>
      </c>
      <c r="G82" s="39"/>
      <c r="H82" s="39"/>
      <c r="I82" s="32" t="s">
        <v>30</v>
      </c>
      <c r="J82" s="35" t="str">
        <f>E21</f>
        <v xml:space="preserve"> </v>
      </c>
      <c r="K82" s="39"/>
      <c r="L82" s="109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65" s="2" customFormat="1" ht="15.2" customHeight="1">
      <c r="A83" s="37"/>
      <c r="B83" s="38"/>
      <c r="C83" s="32" t="s">
        <v>28</v>
      </c>
      <c r="D83" s="39"/>
      <c r="E83" s="39"/>
      <c r="F83" s="30" t="str">
        <f>IF(E18="","",E18)</f>
        <v>Vyplň údaj</v>
      </c>
      <c r="G83" s="39"/>
      <c r="H83" s="39"/>
      <c r="I83" s="32" t="s">
        <v>32</v>
      </c>
      <c r="J83" s="35" t="str">
        <f>E24</f>
        <v xml:space="preserve"> </v>
      </c>
      <c r="K83" s="39"/>
      <c r="L83" s="109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65" s="2" customFormat="1" ht="10.35" customHeight="1">
      <c r="A84" s="37"/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109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65" s="10" customFormat="1" ht="29.25" customHeight="1">
      <c r="A85" s="143"/>
      <c r="B85" s="144"/>
      <c r="C85" s="145" t="s">
        <v>129</v>
      </c>
      <c r="D85" s="146" t="s">
        <v>54</v>
      </c>
      <c r="E85" s="146" t="s">
        <v>50</v>
      </c>
      <c r="F85" s="146" t="s">
        <v>51</v>
      </c>
      <c r="G85" s="146" t="s">
        <v>130</v>
      </c>
      <c r="H85" s="146" t="s">
        <v>131</v>
      </c>
      <c r="I85" s="146" t="s">
        <v>132</v>
      </c>
      <c r="J85" s="146" t="s">
        <v>125</v>
      </c>
      <c r="K85" s="147" t="s">
        <v>133</v>
      </c>
      <c r="L85" s="148"/>
      <c r="M85" s="71" t="s">
        <v>19</v>
      </c>
      <c r="N85" s="72" t="s">
        <v>39</v>
      </c>
      <c r="O85" s="72" t="s">
        <v>134</v>
      </c>
      <c r="P85" s="72" t="s">
        <v>135</v>
      </c>
      <c r="Q85" s="72" t="s">
        <v>136</v>
      </c>
      <c r="R85" s="72" t="s">
        <v>137</v>
      </c>
      <c r="S85" s="72" t="s">
        <v>138</v>
      </c>
      <c r="T85" s="73" t="s">
        <v>139</v>
      </c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65" s="2" customFormat="1" ht="22.9" customHeight="1">
      <c r="A86" s="37"/>
      <c r="B86" s="38"/>
      <c r="C86" s="78" t="s">
        <v>140</v>
      </c>
      <c r="D86" s="39"/>
      <c r="E86" s="39"/>
      <c r="F86" s="39"/>
      <c r="G86" s="39"/>
      <c r="H86" s="39"/>
      <c r="I86" s="39"/>
      <c r="J86" s="149">
        <f>BK86</f>
        <v>0</v>
      </c>
      <c r="K86" s="39"/>
      <c r="L86" s="42"/>
      <c r="M86" s="74"/>
      <c r="N86" s="150"/>
      <c r="O86" s="75"/>
      <c r="P86" s="151">
        <f>P87</f>
        <v>0</v>
      </c>
      <c r="Q86" s="75"/>
      <c r="R86" s="151">
        <f>R87</f>
        <v>139.35958740000001</v>
      </c>
      <c r="S86" s="75"/>
      <c r="T86" s="152">
        <f>T87</f>
        <v>0</v>
      </c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T86" s="20" t="s">
        <v>68</v>
      </c>
      <c r="AU86" s="20" t="s">
        <v>126</v>
      </c>
      <c r="BK86" s="153">
        <f>BK87</f>
        <v>0</v>
      </c>
    </row>
    <row r="87" spans="1:65" s="11" customFormat="1" ht="25.9" customHeight="1">
      <c r="B87" s="154"/>
      <c r="C87" s="155"/>
      <c r="D87" s="156" t="s">
        <v>68</v>
      </c>
      <c r="E87" s="157" t="s">
        <v>218</v>
      </c>
      <c r="F87" s="157" t="s">
        <v>219</v>
      </c>
      <c r="G87" s="155"/>
      <c r="H87" s="155"/>
      <c r="I87" s="158"/>
      <c r="J87" s="159">
        <f>BK87</f>
        <v>0</v>
      </c>
      <c r="K87" s="155"/>
      <c r="L87" s="160"/>
      <c r="M87" s="161"/>
      <c r="N87" s="162"/>
      <c r="O87" s="162"/>
      <c r="P87" s="163">
        <f>P88+P144+P160+P168+P186+P235</f>
        <v>0</v>
      </c>
      <c r="Q87" s="162"/>
      <c r="R87" s="163">
        <f>R88+R144+R160+R168+R186+R235</f>
        <v>139.35958740000001</v>
      </c>
      <c r="S87" s="162"/>
      <c r="T87" s="164">
        <f>T88+T144+T160+T168+T186+T235</f>
        <v>0</v>
      </c>
      <c r="AR87" s="165" t="s">
        <v>77</v>
      </c>
      <c r="AT87" s="166" t="s">
        <v>68</v>
      </c>
      <c r="AU87" s="166" t="s">
        <v>69</v>
      </c>
      <c r="AY87" s="165" t="s">
        <v>144</v>
      </c>
      <c r="BK87" s="167">
        <f>BK88+BK144+BK160+BK168+BK186+BK235</f>
        <v>0</v>
      </c>
    </row>
    <row r="88" spans="1:65" s="11" customFormat="1" ht="22.9" customHeight="1">
      <c r="B88" s="154"/>
      <c r="C88" s="155"/>
      <c r="D88" s="156" t="s">
        <v>68</v>
      </c>
      <c r="E88" s="198" t="s">
        <v>77</v>
      </c>
      <c r="F88" s="198" t="s">
        <v>220</v>
      </c>
      <c r="G88" s="155"/>
      <c r="H88" s="155"/>
      <c r="I88" s="158"/>
      <c r="J88" s="199">
        <f>BK88</f>
        <v>0</v>
      </c>
      <c r="K88" s="155"/>
      <c r="L88" s="160"/>
      <c r="M88" s="161"/>
      <c r="N88" s="162"/>
      <c r="O88" s="162"/>
      <c r="P88" s="163">
        <f>SUM(P89:P143)</f>
        <v>0</v>
      </c>
      <c r="Q88" s="162"/>
      <c r="R88" s="163">
        <f>SUM(R89:R143)</f>
        <v>4.9400000000000004</v>
      </c>
      <c r="S88" s="162"/>
      <c r="T88" s="164">
        <f>SUM(T89:T143)</f>
        <v>0</v>
      </c>
      <c r="AR88" s="165" t="s">
        <v>77</v>
      </c>
      <c r="AT88" s="166" t="s">
        <v>68</v>
      </c>
      <c r="AU88" s="166" t="s">
        <v>77</v>
      </c>
      <c r="AY88" s="165" t="s">
        <v>144</v>
      </c>
      <c r="BK88" s="167">
        <f>SUM(BK89:BK143)</f>
        <v>0</v>
      </c>
    </row>
    <row r="89" spans="1:65" s="2" customFormat="1" ht="24.2" customHeight="1">
      <c r="A89" s="37"/>
      <c r="B89" s="38"/>
      <c r="C89" s="168" t="s">
        <v>77</v>
      </c>
      <c r="D89" s="168" t="s">
        <v>145</v>
      </c>
      <c r="E89" s="169" t="s">
        <v>828</v>
      </c>
      <c r="F89" s="170" t="s">
        <v>829</v>
      </c>
      <c r="G89" s="171" t="s">
        <v>254</v>
      </c>
      <c r="H89" s="172">
        <v>247</v>
      </c>
      <c r="I89" s="173"/>
      <c r="J89" s="174">
        <f>ROUND(I89*H89,2)</f>
        <v>0</v>
      </c>
      <c r="K89" s="170" t="s">
        <v>157</v>
      </c>
      <c r="L89" s="42"/>
      <c r="M89" s="175" t="s">
        <v>19</v>
      </c>
      <c r="N89" s="176" t="s">
        <v>40</v>
      </c>
      <c r="O89" s="67"/>
      <c r="P89" s="177">
        <f>O89*H89</f>
        <v>0</v>
      </c>
      <c r="Q89" s="177">
        <v>0</v>
      </c>
      <c r="R89" s="177">
        <f>Q89*H89</f>
        <v>0</v>
      </c>
      <c r="S89" s="177">
        <v>0</v>
      </c>
      <c r="T89" s="178">
        <f>S89*H89</f>
        <v>0</v>
      </c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R89" s="179" t="s">
        <v>165</v>
      </c>
      <c r="AT89" s="179" t="s">
        <v>145</v>
      </c>
      <c r="AU89" s="179" t="s">
        <v>79</v>
      </c>
      <c r="AY89" s="20" t="s">
        <v>144</v>
      </c>
      <c r="BE89" s="180">
        <f>IF(N89="základní",J89,0)</f>
        <v>0</v>
      </c>
      <c r="BF89" s="180">
        <f>IF(N89="snížená",J89,0)</f>
        <v>0</v>
      </c>
      <c r="BG89" s="180">
        <f>IF(N89="zákl. přenesená",J89,0)</f>
        <v>0</v>
      </c>
      <c r="BH89" s="180">
        <f>IF(N89="sníž. přenesená",J89,0)</f>
        <v>0</v>
      </c>
      <c r="BI89" s="180">
        <f>IF(N89="nulová",J89,0)</f>
        <v>0</v>
      </c>
      <c r="BJ89" s="20" t="s">
        <v>77</v>
      </c>
      <c r="BK89" s="180">
        <f>ROUND(I89*H89,2)</f>
        <v>0</v>
      </c>
      <c r="BL89" s="20" t="s">
        <v>165</v>
      </c>
      <c r="BM89" s="179" t="s">
        <v>830</v>
      </c>
    </row>
    <row r="90" spans="1:65" s="2" customFormat="1" ht="19.5">
      <c r="A90" s="37"/>
      <c r="B90" s="38"/>
      <c r="C90" s="39"/>
      <c r="D90" s="181" t="s">
        <v>152</v>
      </c>
      <c r="E90" s="39"/>
      <c r="F90" s="182" t="s">
        <v>829</v>
      </c>
      <c r="G90" s="39"/>
      <c r="H90" s="39"/>
      <c r="I90" s="183"/>
      <c r="J90" s="39"/>
      <c r="K90" s="39"/>
      <c r="L90" s="42"/>
      <c r="M90" s="184"/>
      <c r="N90" s="185"/>
      <c r="O90" s="67"/>
      <c r="P90" s="67"/>
      <c r="Q90" s="67"/>
      <c r="R90" s="67"/>
      <c r="S90" s="67"/>
      <c r="T90" s="68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T90" s="20" t="s">
        <v>152</v>
      </c>
      <c r="AU90" s="20" t="s">
        <v>79</v>
      </c>
    </row>
    <row r="91" spans="1:65" s="2" customFormat="1" ht="11.25">
      <c r="A91" s="37"/>
      <c r="B91" s="38"/>
      <c r="C91" s="39"/>
      <c r="D91" s="186" t="s">
        <v>153</v>
      </c>
      <c r="E91" s="39"/>
      <c r="F91" s="187" t="s">
        <v>831</v>
      </c>
      <c r="G91" s="39"/>
      <c r="H91" s="39"/>
      <c r="I91" s="183"/>
      <c r="J91" s="39"/>
      <c r="K91" s="39"/>
      <c r="L91" s="42"/>
      <c r="M91" s="184"/>
      <c r="N91" s="185"/>
      <c r="O91" s="67"/>
      <c r="P91" s="67"/>
      <c r="Q91" s="67"/>
      <c r="R91" s="67"/>
      <c r="S91" s="67"/>
      <c r="T91" s="68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T91" s="20" t="s">
        <v>153</v>
      </c>
      <c r="AU91" s="20" t="s">
        <v>79</v>
      </c>
    </row>
    <row r="92" spans="1:65" s="13" customFormat="1" ht="11.25">
      <c r="B92" s="200"/>
      <c r="C92" s="201"/>
      <c r="D92" s="181" t="s">
        <v>226</v>
      </c>
      <c r="E92" s="202" t="s">
        <v>19</v>
      </c>
      <c r="F92" s="203" t="s">
        <v>339</v>
      </c>
      <c r="G92" s="201"/>
      <c r="H92" s="202" t="s">
        <v>19</v>
      </c>
      <c r="I92" s="204"/>
      <c r="J92" s="201"/>
      <c r="K92" s="201"/>
      <c r="L92" s="205"/>
      <c r="M92" s="206"/>
      <c r="N92" s="207"/>
      <c r="O92" s="207"/>
      <c r="P92" s="207"/>
      <c r="Q92" s="207"/>
      <c r="R92" s="207"/>
      <c r="S92" s="207"/>
      <c r="T92" s="208"/>
      <c r="AT92" s="209" t="s">
        <v>226</v>
      </c>
      <c r="AU92" s="209" t="s">
        <v>79</v>
      </c>
      <c r="AV92" s="13" t="s">
        <v>77</v>
      </c>
      <c r="AW92" s="13" t="s">
        <v>31</v>
      </c>
      <c r="AX92" s="13" t="s">
        <v>69</v>
      </c>
      <c r="AY92" s="209" t="s">
        <v>144</v>
      </c>
    </row>
    <row r="93" spans="1:65" s="14" customFormat="1" ht="11.25">
      <c r="B93" s="210"/>
      <c r="C93" s="211"/>
      <c r="D93" s="181" t="s">
        <v>226</v>
      </c>
      <c r="E93" s="212" t="s">
        <v>19</v>
      </c>
      <c r="F93" s="213" t="s">
        <v>832</v>
      </c>
      <c r="G93" s="211"/>
      <c r="H93" s="214">
        <v>247</v>
      </c>
      <c r="I93" s="215"/>
      <c r="J93" s="211"/>
      <c r="K93" s="211"/>
      <c r="L93" s="216"/>
      <c r="M93" s="217"/>
      <c r="N93" s="218"/>
      <c r="O93" s="218"/>
      <c r="P93" s="218"/>
      <c r="Q93" s="218"/>
      <c r="R93" s="218"/>
      <c r="S93" s="218"/>
      <c r="T93" s="219"/>
      <c r="AT93" s="220" t="s">
        <v>226</v>
      </c>
      <c r="AU93" s="220" t="s">
        <v>79</v>
      </c>
      <c r="AV93" s="14" t="s">
        <v>79</v>
      </c>
      <c r="AW93" s="14" t="s">
        <v>31</v>
      </c>
      <c r="AX93" s="14" t="s">
        <v>77</v>
      </c>
      <c r="AY93" s="220" t="s">
        <v>144</v>
      </c>
    </row>
    <row r="94" spans="1:65" s="2" customFormat="1" ht="49.15" customHeight="1">
      <c r="A94" s="37"/>
      <c r="B94" s="38"/>
      <c r="C94" s="168" t="s">
        <v>79</v>
      </c>
      <c r="D94" s="168" t="s">
        <v>145</v>
      </c>
      <c r="E94" s="169" t="s">
        <v>335</v>
      </c>
      <c r="F94" s="170" t="s">
        <v>336</v>
      </c>
      <c r="G94" s="171" t="s">
        <v>223</v>
      </c>
      <c r="H94" s="172">
        <v>61.75</v>
      </c>
      <c r="I94" s="173"/>
      <c r="J94" s="174">
        <f>ROUND(I94*H94,2)</f>
        <v>0</v>
      </c>
      <c r="K94" s="170" t="s">
        <v>157</v>
      </c>
      <c r="L94" s="42"/>
      <c r="M94" s="175" t="s">
        <v>19</v>
      </c>
      <c r="N94" s="176" t="s">
        <v>40</v>
      </c>
      <c r="O94" s="67"/>
      <c r="P94" s="177">
        <f>O94*H94</f>
        <v>0</v>
      </c>
      <c r="Q94" s="177">
        <v>0</v>
      </c>
      <c r="R94" s="177">
        <f>Q94*H94</f>
        <v>0</v>
      </c>
      <c r="S94" s="177">
        <v>0</v>
      </c>
      <c r="T94" s="178">
        <f>S94*H94</f>
        <v>0</v>
      </c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R94" s="179" t="s">
        <v>165</v>
      </c>
      <c r="AT94" s="179" t="s">
        <v>145</v>
      </c>
      <c r="AU94" s="179" t="s">
        <v>79</v>
      </c>
      <c r="AY94" s="20" t="s">
        <v>144</v>
      </c>
      <c r="BE94" s="180">
        <f>IF(N94="základní",J94,0)</f>
        <v>0</v>
      </c>
      <c r="BF94" s="180">
        <f>IF(N94="snížená",J94,0)</f>
        <v>0</v>
      </c>
      <c r="BG94" s="180">
        <f>IF(N94="zákl. přenesená",J94,0)</f>
        <v>0</v>
      </c>
      <c r="BH94" s="180">
        <f>IF(N94="sníž. přenesená",J94,0)</f>
        <v>0</v>
      </c>
      <c r="BI94" s="180">
        <f>IF(N94="nulová",J94,0)</f>
        <v>0</v>
      </c>
      <c r="BJ94" s="20" t="s">
        <v>77</v>
      </c>
      <c r="BK94" s="180">
        <f>ROUND(I94*H94,2)</f>
        <v>0</v>
      </c>
      <c r="BL94" s="20" t="s">
        <v>165</v>
      </c>
      <c r="BM94" s="179" t="s">
        <v>833</v>
      </c>
    </row>
    <row r="95" spans="1:65" s="2" customFormat="1" ht="29.25">
      <c r="A95" s="37"/>
      <c r="B95" s="38"/>
      <c r="C95" s="39"/>
      <c r="D95" s="181" t="s">
        <v>152</v>
      </c>
      <c r="E95" s="39"/>
      <c r="F95" s="182" t="s">
        <v>336</v>
      </c>
      <c r="G95" s="39"/>
      <c r="H95" s="39"/>
      <c r="I95" s="183"/>
      <c r="J95" s="39"/>
      <c r="K95" s="39"/>
      <c r="L95" s="42"/>
      <c r="M95" s="184"/>
      <c r="N95" s="185"/>
      <c r="O95" s="67"/>
      <c r="P95" s="67"/>
      <c r="Q95" s="67"/>
      <c r="R95" s="67"/>
      <c r="S95" s="67"/>
      <c r="T95" s="68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T95" s="20" t="s">
        <v>152</v>
      </c>
      <c r="AU95" s="20" t="s">
        <v>79</v>
      </c>
    </row>
    <row r="96" spans="1:65" s="2" customFormat="1" ht="11.25">
      <c r="A96" s="37"/>
      <c r="B96" s="38"/>
      <c r="C96" s="39"/>
      <c r="D96" s="186" t="s">
        <v>153</v>
      </c>
      <c r="E96" s="39"/>
      <c r="F96" s="187" t="s">
        <v>338</v>
      </c>
      <c r="G96" s="39"/>
      <c r="H96" s="39"/>
      <c r="I96" s="183"/>
      <c r="J96" s="39"/>
      <c r="K96" s="39"/>
      <c r="L96" s="42"/>
      <c r="M96" s="184"/>
      <c r="N96" s="185"/>
      <c r="O96" s="67"/>
      <c r="P96" s="67"/>
      <c r="Q96" s="67"/>
      <c r="R96" s="67"/>
      <c r="S96" s="67"/>
      <c r="T96" s="68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T96" s="20" t="s">
        <v>153</v>
      </c>
      <c r="AU96" s="20" t="s">
        <v>79</v>
      </c>
    </row>
    <row r="97" spans="1:65" s="13" customFormat="1" ht="11.25">
      <c r="B97" s="200"/>
      <c r="C97" s="201"/>
      <c r="D97" s="181" t="s">
        <v>226</v>
      </c>
      <c r="E97" s="202" t="s">
        <v>19</v>
      </c>
      <c r="F97" s="203" t="s">
        <v>339</v>
      </c>
      <c r="G97" s="201"/>
      <c r="H97" s="202" t="s">
        <v>19</v>
      </c>
      <c r="I97" s="204"/>
      <c r="J97" s="201"/>
      <c r="K97" s="201"/>
      <c r="L97" s="205"/>
      <c r="M97" s="206"/>
      <c r="N97" s="207"/>
      <c r="O97" s="207"/>
      <c r="P97" s="207"/>
      <c r="Q97" s="207"/>
      <c r="R97" s="207"/>
      <c r="S97" s="207"/>
      <c r="T97" s="208"/>
      <c r="AT97" s="209" t="s">
        <v>226</v>
      </c>
      <c r="AU97" s="209" t="s">
        <v>79</v>
      </c>
      <c r="AV97" s="13" t="s">
        <v>77</v>
      </c>
      <c r="AW97" s="13" t="s">
        <v>31</v>
      </c>
      <c r="AX97" s="13" t="s">
        <v>69</v>
      </c>
      <c r="AY97" s="209" t="s">
        <v>144</v>
      </c>
    </row>
    <row r="98" spans="1:65" s="14" customFormat="1" ht="11.25">
      <c r="B98" s="210"/>
      <c r="C98" s="211"/>
      <c r="D98" s="181" t="s">
        <v>226</v>
      </c>
      <c r="E98" s="212" t="s">
        <v>19</v>
      </c>
      <c r="F98" s="213" t="s">
        <v>834</v>
      </c>
      <c r="G98" s="211"/>
      <c r="H98" s="214">
        <v>61.75</v>
      </c>
      <c r="I98" s="215"/>
      <c r="J98" s="211"/>
      <c r="K98" s="211"/>
      <c r="L98" s="216"/>
      <c r="M98" s="217"/>
      <c r="N98" s="218"/>
      <c r="O98" s="218"/>
      <c r="P98" s="218"/>
      <c r="Q98" s="218"/>
      <c r="R98" s="218"/>
      <c r="S98" s="218"/>
      <c r="T98" s="219"/>
      <c r="AT98" s="220" t="s">
        <v>226</v>
      </c>
      <c r="AU98" s="220" t="s">
        <v>79</v>
      </c>
      <c r="AV98" s="14" t="s">
        <v>79</v>
      </c>
      <c r="AW98" s="14" t="s">
        <v>31</v>
      </c>
      <c r="AX98" s="14" t="s">
        <v>77</v>
      </c>
      <c r="AY98" s="220" t="s">
        <v>144</v>
      </c>
    </row>
    <row r="99" spans="1:65" s="2" customFormat="1" ht="44.25" customHeight="1">
      <c r="A99" s="37"/>
      <c r="B99" s="38"/>
      <c r="C99" s="168" t="s">
        <v>160</v>
      </c>
      <c r="D99" s="168" t="s">
        <v>145</v>
      </c>
      <c r="E99" s="169" t="s">
        <v>349</v>
      </c>
      <c r="F99" s="170" t="s">
        <v>350</v>
      </c>
      <c r="G99" s="171" t="s">
        <v>223</v>
      </c>
      <c r="H99" s="172">
        <v>16.155000000000001</v>
      </c>
      <c r="I99" s="173"/>
      <c r="J99" s="174">
        <f>ROUND(I99*H99,2)</f>
        <v>0</v>
      </c>
      <c r="K99" s="170" t="s">
        <v>157</v>
      </c>
      <c r="L99" s="42"/>
      <c r="M99" s="175" t="s">
        <v>19</v>
      </c>
      <c r="N99" s="176" t="s">
        <v>40</v>
      </c>
      <c r="O99" s="67"/>
      <c r="P99" s="177">
        <f>O99*H99</f>
        <v>0</v>
      </c>
      <c r="Q99" s="177">
        <v>0</v>
      </c>
      <c r="R99" s="177">
        <f>Q99*H99</f>
        <v>0</v>
      </c>
      <c r="S99" s="177">
        <v>0</v>
      </c>
      <c r="T99" s="178">
        <f>S99*H99</f>
        <v>0</v>
      </c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R99" s="179" t="s">
        <v>165</v>
      </c>
      <c r="AT99" s="179" t="s">
        <v>145</v>
      </c>
      <c r="AU99" s="179" t="s">
        <v>79</v>
      </c>
      <c r="AY99" s="20" t="s">
        <v>144</v>
      </c>
      <c r="BE99" s="180">
        <f>IF(N99="základní",J99,0)</f>
        <v>0</v>
      </c>
      <c r="BF99" s="180">
        <f>IF(N99="snížená",J99,0)</f>
        <v>0</v>
      </c>
      <c r="BG99" s="180">
        <f>IF(N99="zákl. přenesená",J99,0)</f>
        <v>0</v>
      </c>
      <c r="BH99" s="180">
        <f>IF(N99="sníž. přenesená",J99,0)</f>
        <v>0</v>
      </c>
      <c r="BI99" s="180">
        <f>IF(N99="nulová",J99,0)</f>
        <v>0</v>
      </c>
      <c r="BJ99" s="20" t="s">
        <v>77</v>
      </c>
      <c r="BK99" s="180">
        <f>ROUND(I99*H99,2)</f>
        <v>0</v>
      </c>
      <c r="BL99" s="20" t="s">
        <v>165</v>
      </c>
      <c r="BM99" s="179" t="s">
        <v>835</v>
      </c>
    </row>
    <row r="100" spans="1:65" s="2" customFormat="1" ht="29.25">
      <c r="A100" s="37"/>
      <c r="B100" s="38"/>
      <c r="C100" s="39"/>
      <c r="D100" s="181" t="s">
        <v>152</v>
      </c>
      <c r="E100" s="39"/>
      <c r="F100" s="182" t="s">
        <v>350</v>
      </c>
      <c r="G100" s="39"/>
      <c r="H100" s="39"/>
      <c r="I100" s="183"/>
      <c r="J100" s="39"/>
      <c r="K100" s="39"/>
      <c r="L100" s="42"/>
      <c r="M100" s="184"/>
      <c r="N100" s="185"/>
      <c r="O100" s="67"/>
      <c r="P100" s="67"/>
      <c r="Q100" s="67"/>
      <c r="R100" s="67"/>
      <c r="S100" s="67"/>
      <c r="T100" s="68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T100" s="20" t="s">
        <v>152</v>
      </c>
      <c r="AU100" s="20" t="s">
        <v>79</v>
      </c>
    </row>
    <row r="101" spans="1:65" s="2" customFormat="1" ht="11.25">
      <c r="A101" s="37"/>
      <c r="B101" s="38"/>
      <c r="C101" s="39"/>
      <c r="D101" s="186" t="s">
        <v>153</v>
      </c>
      <c r="E101" s="39"/>
      <c r="F101" s="187" t="s">
        <v>352</v>
      </c>
      <c r="G101" s="39"/>
      <c r="H101" s="39"/>
      <c r="I101" s="183"/>
      <c r="J101" s="39"/>
      <c r="K101" s="39"/>
      <c r="L101" s="42"/>
      <c r="M101" s="184"/>
      <c r="N101" s="185"/>
      <c r="O101" s="67"/>
      <c r="P101" s="67"/>
      <c r="Q101" s="67"/>
      <c r="R101" s="67"/>
      <c r="S101" s="67"/>
      <c r="T101" s="68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T101" s="20" t="s">
        <v>153</v>
      </c>
      <c r="AU101" s="20" t="s">
        <v>79</v>
      </c>
    </row>
    <row r="102" spans="1:65" s="13" customFormat="1" ht="11.25">
      <c r="B102" s="200"/>
      <c r="C102" s="201"/>
      <c r="D102" s="181" t="s">
        <v>226</v>
      </c>
      <c r="E102" s="202" t="s">
        <v>19</v>
      </c>
      <c r="F102" s="203" t="s">
        <v>353</v>
      </c>
      <c r="G102" s="201"/>
      <c r="H102" s="202" t="s">
        <v>19</v>
      </c>
      <c r="I102" s="204"/>
      <c r="J102" s="201"/>
      <c r="K102" s="201"/>
      <c r="L102" s="205"/>
      <c r="M102" s="206"/>
      <c r="N102" s="207"/>
      <c r="O102" s="207"/>
      <c r="P102" s="207"/>
      <c r="Q102" s="207"/>
      <c r="R102" s="207"/>
      <c r="S102" s="207"/>
      <c r="T102" s="208"/>
      <c r="AT102" s="209" t="s">
        <v>226</v>
      </c>
      <c r="AU102" s="209" t="s">
        <v>79</v>
      </c>
      <c r="AV102" s="13" t="s">
        <v>77</v>
      </c>
      <c r="AW102" s="13" t="s">
        <v>31</v>
      </c>
      <c r="AX102" s="13" t="s">
        <v>69</v>
      </c>
      <c r="AY102" s="209" t="s">
        <v>144</v>
      </c>
    </row>
    <row r="103" spans="1:65" s="14" customFormat="1" ht="11.25">
      <c r="B103" s="210"/>
      <c r="C103" s="211"/>
      <c r="D103" s="181" t="s">
        <v>226</v>
      </c>
      <c r="E103" s="212" t="s">
        <v>19</v>
      </c>
      <c r="F103" s="213" t="s">
        <v>836</v>
      </c>
      <c r="G103" s="211"/>
      <c r="H103" s="214">
        <v>12.8</v>
      </c>
      <c r="I103" s="215"/>
      <c r="J103" s="211"/>
      <c r="K103" s="211"/>
      <c r="L103" s="216"/>
      <c r="M103" s="217"/>
      <c r="N103" s="218"/>
      <c r="O103" s="218"/>
      <c r="P103" s="218"/>
      <c r="Q103" s="218"/>
      <c r="R103" s="218"/>
      <c r="S103" s="218"/>
      <c r="T103" s="219"/>
      <c r="AT103" s="220" t="s">
        <v>226</v>
      </c>
      <c r="AU103" s="220" t="s">
        <v>79</v>
      </c>
      <c r="AV103" s="14" t="s">
        <v>79</v>
      </c>
      <c r="AW103" s="14" t="s">
        <v>31</v>
      </c>
      <c r="AX103" s="14" t="s">
        <v>69</v>
      </c>
      <c r="AY103" s="220" t="s">
        <v>144</v>
      </c>
    </row>
    <row r="104" spans="1:65" s="13" customFormat="1" ht="11.25">
      <c r="B104" s="200"/>
      <c r="C104" s="201"/>
      <c r="D104" s="181" t="s">
        <v>226</v>
      </c>
      <c r="E104" s="202" t="s">
        <v>19</v>
      </c>
      <c r="F104" s="203" t="s">
        <v>837</v>
      </c>
      <c r="G104" s="201"/>
      <c r="H104" s="202" t="s">
        <v>19</v>
      </c>
      <c r="I104" s="204"/>
      <c r="J104" s="201"/>
      <c r="K104" s="201"/>
      <c r="L104" s="205"/>
      <c r="M104" s="206"/>
      <c r="N104" s="207"/>
      <c r="O104" s="207"/>
      <c r="P104" s="207"/>
      <c r="Q104" s="207"/>
      <c r="R104" s="207"/>
      <c r="S104" s="207"/>
      <c r="T104" s="208"/>
      <c r="AT104" s="209" t="s">
        <v>226</v>
      </c>
      <c r="AU104" s="209" t="s">
        <v>79</v>
      </c>
      <c r="AV104" s="13" t="s">
        <v>77</v>
      </c>
      <c r="AW104" s="13" t="s">
        <v>31</v>
      </c>
      <c r="AX104" s="13" t="s">
        <v>69</v>
      </c>
      <c r="AY104" s="209" t="s">
        <v>144</v>
      </c>
    </row>
    <row r="105" spans="1:65" s="14" customFormat="1" ht="11.25">
      <c r="B105" s="210"/>
      <c r="C105" s="211"/>
      <c r="D105" s="181" t="s">
        <v>226</v>
      </c>
      <c r="E105" s="212" t="s">
        <v>19</v>
      </c>
      <c r="F105" s="213" t="s">
        <v>838</v>
      </c>
      <c r="G105" s="211"/>
      <c r="H105" s="214">
        <v>3.355</v>
      </c>
      <c r="I105" s="215"/>
      <c r="J105" s="211"/>
      <c r="K105" s="211"/>
      <c r="L105" s="216"/>
      <c r="M105" s="217"/>
      <c r="N105" s="218"/>
      <c r="O105" s="218"/>
      <c r="P105" s="218"/>
      <c r="Q105" s="218"/>
      <c r="R105" s="218"/>
      <c r="S105" s="218"/>
      <c r="T105" s="219"/>
      <c r="AT105" s="220" t="s">
        <v>226</v>
      </c>
      <c r="AU105" s="220" t="s">
        <v>79</v>
      </c>
      <c r="AV105" s="14" t="s">
        <v>79</v>
      </c>
      <c r="AW105" s="14" t="s">
        <v>31</v>
      </c>
      <c r="AX105" s="14" t="s">
        <v>69</v>
      </c>
      <c r="AY105" s="220" t="s">
        <v>144</v>
      </c>
    </row>
    <row r="106" spans="1:65" s="15" customFormat="1" ht="11.25">
      <c r="B106" s="221"/>
      <c r="C106" s="222"/>
      <c r="D106" s="181" t="s">
        <v>226</v>
      </c>
      <c r="E106" s="223" t="s">
        <v>19</v>
      </c>
      <c r="F106" s="224" t="s">
        <v>231</v>
      </c>
      <c r="G106" s="222"/>
      <c r="H106" s="225">
        <v>16.155000000000001</v>
      </c>
      <c r="I106" s="226"/>
      <c r="J106" s="222"/>
      <c r="K106" s="222"/>
      <c r="L106" s="227"/>
      <c r="M106" s="228"/>
      <c r="N106" s="229"/>
      <c r="O106" s="229"/>
      <c r="P106" s="229"/>
      <c r="Q106" s="229"/>
      <c r="R106" s="229"/>
      <c r="S106" s="229"/>
      <c r="T106" s="230"/>
      <c r="AT106" s="231" t="s">
        <v>226</v>
      </c>
      <c r="AU106" s="231" t="s">
        <v>79</v>
      </c>
      <c r="AV106" s="15" t="s">
        <v>165</v>
      </c>
      <c r="AW106" s="15" t="s">
        <v>31</v>
      </c>
      <c r="AX106" s="15" t="s">
        <v>77</v>
      </c>
      <c r="AY106" s="231" t="s">
        <v>144</v>
      </c>
    </row>
    <row r="107" spans="1:65" s="2" customFormat="1" ht="62.65" customHeight="1">
      <c r="A107" s="37"/>
      <c r="B107" s="38"/>
      <c r="C107" s="168" t="s">
        <v>165</v>
      </c>
      <c r="D107" s="168" t="s">
        <v>145</v>
      </c>
      <c r="E107" s="169" t="s">
        <v>678</v>
      </c>
      <c r="F107" s="170" t="s">
        <v>233</v>
      </c>
      <c r="G107" s="171" t="s">
        <v>223</v>
      </c>
      <c r="H107" s="172">
        <v>127.30500000000001</v>
      </c>
      <c r="I107" s="173"/>
      <c r="J107" s="174">
        <f>ROUND(I107*H107,2)</f>
        <v>0</v>
      </c>
      <c r="K107" s="170" t="s">
        <v>157</v>
      </c>
      <c r="L107" s="42"/>
      <c r="M107" s="175" t="s">
        <v>19</v>
      </c>
      <c r="N107" s="176" t="s">
        <v>40</v>
      </c>
      <c r="O107" s="67"/>
      <c r="P107" s="177">
        <f>O107*H107</f>
        <v>0</v>
      </c>
      <c r="Q107" s="177">
        <v>0</v>
      </c>
      <c r="R107" s="177">
        <f>Q107*H107</f>
        <v>0</v>
      </c>
      <c r="S107" s="177">
        <v>0</v>
      </c>
      <c r="T107" s="178">
        <f>S107*H107</f>
        <v>0</v>
      </c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R107" s="179" t="s">
        <v>165</v>
      </c>
      <c r="AT107" s="179" t="s">
        <v>145</v>
      </c>
      <c r="AU107" s="179" t="s">
        <v>79</v>
      </c>
      <c r="AY107" s="20" t="s">
        <v>144</v>
      </c>
      <c r="BE107" s="180">
        <f>IF(N107="základní",J107,0)</f>
        <v>0</v>
      </c>
      <c r="BF107" s="180">
        <f>IF(N107="snížená",J107,0)</f>
        <v>0</v>
      </c>
      <c r="BG107" s="180">
        <f>IF(N107="zákl. přenesená",J107,0)</f>
        <v>0</v>
      </c>
      <c r="BH107" s="180">
        <f>IF(N107="sníž. přenesená",J107,0)</f>
        <v>0</v>
      </c>
      <c r="BI107" s="180">
        <f>IF(N107="nulová",J107,0)</f>
        <v>0</v>
      </c>
      <c r="BJ107" s="20" t="s">
        <v>77</v>
      </c>
      <c r="BK107" s="180">
        <f>ROUND(I107*H107,2)</f>
        <v>0</v>
      </c>
      <c r="BL107" s="20" t="s">
        <v>165</v>
      </c>
      <c r="BM107" s="179" t="s">
        <v>839</v>
      </c>
    </row>
    <row r="108" spans="1:65" s="2" customFormat="1" ht="39">
      <c r="A108" s="37"/>
      <c r="B108" s="38"/>
      <c r="C108" s="39"/>
      <c r="D108" s="181" t="s">
        <v>152</v>
      </c>
      <c r="E108" s="39"/>
      <c r="F108" s="182" t="s">
        <v>233</v>
      </c>
      <c r="G108" s="39"/>
      <c r="H108" s="39"/>
      <c r="I108" s="183"/>
      <c r="J108" s="39"/>
      <c r="K108" s="39"/>
      <c r="L108" s="42"/>
      <c r="M108" s="184"/>
      <c r="N108" s="185"/>
      <c r="O108" s="67"/>
      <c r="P108" s="67"/>
      <c r="Q108" s="67"/>
      <c r="R108" s="67"/>
      <c r="S108" s="67"/>
      <c r="T108" s="68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T108" s="20" t="s">
        <v>152</v>
      </c>
      <c r="AU108" s="20" t="s">
        <v>79</v>
      </c>
    </row>
    <row r="109" spans="1:65" s="2" customFormat="1" ht="11.25">
      <c r="A109" s="37"/>
      <c r="B109" s="38"/>
      <c r="C109" s="39"/>
      <c r="D109" s="186" t="s">
        <v>153</v>
      </c>
      <c r="E109" s="39"/>
      <c r="F109" s="187" t="s">
        <v>680</v>
      </c>
      <c r="G109" s="39"/>
      <c r="H109" s="39"/>
      <c r="I109" s="183"/>
      <c r="J109" s="39"/>
      <c r="K109" s="39"/>
      <c r="L109" s="42"/>
      <c r="M109" s="184"/>
      <c r="N109" s="185"/>
      <c r="O109" s="67"/>
      <c r="P109" s="67"/>
      <c r="Q109" s="67"/>
      <c r="R109" s="67"/>
      <c r="S109" s="67"/>
      <c r="T109" s="68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T109" s="20" t="s">
        <v>153</v>
      </c>
      <c r="AU109" s="20" t="s">
        <v>79</v>
      </c>
    </row>
    <row r="110" spans="1:65" s="13" customFormat="1" ht="11.25">
      <c r="B110" s="200"/>
      <c r="C110" s="201"/>
      <c r="D110" s="181" t="s">
        <v>226</v>
      </c>
      <c r="E110" s="202" t="s">
        <v>19</v>
      </c>
      <c r="F110" s="203" t="s">
        <v>361</v>
      </c>
      <c r="G110" s="201"/>
      <c r="H110" s="202" t="s">
        <v>19</v>
      </c>
      <c r="I110" s="204"/>
      <c r="J110" s="201"/>
      <c r="K110" s="201"/>
      <c r="L110" s="205"/>
      <c r="M110" s="206"/>
      <c r="N110" s="207"/>
      <c r="O110" s="207"/>
      <c r="P110" s="207"/>
      <c r="Q110" s="207"/>
      <c r="R110" s="207"/>
      <c r="S110" s="207"/>
      <c r="T110" s="208"/>
      <c r="AT110" s="209" t="s">
        <v>226</v>
      </c>
      <c r="AU110" s="209" t="s">
        <v>79</v>
      </c>
      <c r="AV110" s="13" t="s">
        <v>77</v>
      </c>
      <c r="AW110" s="13" t="s">
        <v>31</v>
      </c>
      <c r="AX110" s="13" t="s">
        <v>69</v>
      </c>
      <c r="AY110" s="209" t="s">
        <v>144</v>
      </c>
    </row>
    <row r="111" spans="1:65" s="14" customFormat="1" ht="11.25">
      <c r="B111" s="210"/>
      <c r="C111" s="211"/>
      <c r="D111" s="181" t="s">
        <v>226</v>
      </c>
      <c r="E111" s="212" t="s">
        <v>19</v>
      </c>
      <c r="F111" s="213" t="s">
        <v>840</v>
      </c>
      <c r="G111" s="211"/>
      <c r="H111" s="214">
        <v>127.30500000000001</v>
      </c>
      <c r="I111" s="215"/>
      <c r="J111" s="211"/>
      <c r="K111" s="211"/>
      <c r="L111" s="216"/>
      <c r="M111" s="217"/>
      <c r="N111" s="218"/>
      <c r="O111" s="218"/>
      <c r="P111" s="218"/>
      <c r="Q111" s="218"/>
      <c r="R111" s="218"/>
      <c r="S111" s="218"/>
      <c r="T111" s="219"/>
      <c r="AT111" s="220" t="s">
        <v>226</v>
      </c>
      <c r="AU111" s="220" t="s">
        <v>79</v>
      </c>
      <c r="AV111" s="14" t="s">
        <v>79</v>
      </c>
      <c r="AW111" s="14" t="s">
        <v>31</v>
      </c>
      <c r="AX111" s="14" t="s">
        <v>77</v>
      </c>
      <c r="AY111" s="220" t="s">
        <v>144</v>
      </c>
    </row>
    <row r="112" spans="1:65" s="2" customFormat="1" ht="44.25" customHeight="1">
      <c r="A112" s="37"/>
      <c r="B112" s="38"/>
      <c r="C112" s="168" t="s">
        <v>143</v>
      </c>
      <c r="D112" s="168" t="s">
        <v>145</v>
      </c>
      <c r="E112" s="169" t="s">
        <v>221</v>
      </c>
      <c r="F112" s="170" t="s">
        <v>222</v>
      </c>
      <c r="G112" s="171" t="s">
        <v>223</v>
      </c>
      <c r="H112" s="172">
        <v>127.30500000000001</v>
      </c>
      <c r="I112" s="173"/>
      <c r="J112" s="174">
        <f>ROUND(I112*H112,2)</f>
        <v>0</v>
      </c>
      <c r="K112" s="170" t="s">
        <v>157</v>
      </c>
      <c r="L112" s="42"/>
      <c r="M112" s="175" t="s">
        <v>19</v>
      </c>
      <c r="N112" s="176" t="s">
        <v>40</v>
      </c>
      <c r="O112" s="67"/>
      <c r="P112" s="177">
        <f>O112*H112</f>
        <v>0</v>
      </c>
      <c r="Q112" s="177">
        <v>0</v>
      </c>
      <c r="R112" s="177">
        <f>Q112*H112</f>
        <v>0</v>
      </c>
      <c r="S112" s="177">
        <v>0</v>
      </c>
      <c r="T112" s="178">
        <f>S112*H112</f>
        <v>0</v>
      </c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R112" s="179" t="s">
        <v>165</v>
      </c>
      <c r="AT112" s="179" t="s">
        <v>145</v>
      </c>
      <c r="AU112" s="179" t="s">
        <v>79</v>
      </c>
      <c r="AY112" s="20" t="s">
        <v>144</v>
      </c>
      <c r="BE112" s="180">
        <f>IF(N112="základní",J112,0)</f>
        <v>0</v>
      </c>
      <c r="BF112" s="180">
        <f>IF(N112="snížená",J112,0)</f>
        <v>0</v>
      </c>
      <c r="BG112" s="180">
        <f>IF(N112="zákl. přenesená",J112,0)</f>
        <v>0</v>
      </c>
      <c r="BH112" s="180">
        <f>IF(N112="sníž. přenesená",J112,0)</f>
        <v>0</v>
      </c>
      <c r="BI112" s="180">
        <f>IF(N112="nulová",J112,0)</f>
        <v>0</v>
      </c>
      <c r="BJ112" s="20" t="s">
        <v>77</v>
      </c>
      <c r="BK112" s="180">
        <f>ROUND(I112*H112,2)</f>
        <v>0</v>
      </c>
      <c r="BL112" s="20" t="s">
        <v>165</v>
      </c>
      <c r="BM112" s="179" t="s">
        <v>841</v>
      </c>
    </row>
    <row r="113" spans="1:65" s="2" customFormat="1" ht="29.25">
      <c r="A113" s="37"/>
      <c r="B113" s="38"/>
      <c r="C113" s="39"/>
      <c r="D113" s="181" t="s">
        <v>152</v>
      </c>
      <c r="E113" s="39"/>
      <c r="F113" s="182" t="s">
        <v>222</v>
      </c>
      <c r="G113" s="39"/>
      <c r="H113" s="39"/>
      <c r="I113" s="183"/>
      <c r="J113" s="39"/>
      <c r="K113" s="39"/>
      <c r="L113" s="42"/>
      <c r="M113" s="184"/>
      <c r="N113" s="185"/>
      <c r="O113" s="67"/>
      <c r="P113" s="67"/>
      <c r="Q113" s="67"/>
      <c r="R113" s="67"/>
      <c r="S113" s="67"/>
      <c r="T113" s="68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T113" s="20" t="s">
        <v>152</v>
      </c>
      <c r="AU113" s="20" t="s">
        <v>79</v>
      </c>
    </row>
    <row r="114" spans="1:65" s="2" customFormat="1" ht="11.25">
      <c r="A114" s="37"/>
      <c r="B114" s="38"/>
      <c r="C114" s="39"/>
      <c r="D114" s="186" t="s">
        <v>153</v>
      </c>
      <c r="E114" s="39"/>
      <c r="F114" s="187" t="s">
        <v>225</v>
      </c>
      <c r="G114" s="39"/>
      <c r="H114" s="39"/>
      <c r="I114" s="183"/>
      <c r="J114" s="39"/>
      <c r="K114" s="39"/>
      <c r="L114" s="42"/>
      <c r="M114" s="184"/>
      <c r="N114" s="185"/>
      <c r="O114" s="67"/>
      <c r="P114" s="67"/>
      <c r="Q114" s="67"/>
      <c r="R114" s="67"/>
      <c r="S114" s="67"/>
      <c r="T114" s="68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T114" s="20" t="s">
        <v>153</v>
      </c>
      <c r="AU114" s="20" t="s">
        <v>79</v>
      </c>
    </row>
    <row r="115" spans="1:65" s="13" customFormat="1" ht="11.25">
      <c r="B115" s="200"/>
      <c r="C115" s="201"/>
      <c r="D115" s="181" t="s">
        <v>226</v>
      </c>
      <c r="E115" s="202" t="s">
        <v>19</v>
      </c>
      <c r="F115" s="203" t="s">
        <v>361</v>
      </c>
      <c r="G115" s="201"/>
      <c r="H115" s="202" t="s">
        <v>19</v>
      </c>
      <c r="I115" s="204"/>
      <c r="J115" s="201"/>
      <c r="K115" s="201"/>
      <c r="L115" s="205"/>
      <c r="M115" s="206"/>
      <c r="N115" s="207"/>
      <c r="O115" s="207"/>
      <c r="P115" s="207"/>
      <c r="Q115" s="207"/>
      <c r="R115" s="207"/>
      <c r="S115" s="207"/>
      <c r="T115" s="208"/>
      <c r="AT115" s="209" t="s">
        <v>226</v>
      </c>
      <c r="AU115" s="209" t="s">
        <v>79</v>
      </c>
      <c r="AV115" s="13" t="s">
        <v>77</v>
      </c>
      <c r="AW115" s="13" t="s">
        <v>31</v>
      </c>
      <c r="AX115" s="13" t="s">
        <v>69</v>
      </c>
      <c r="AY115" s="209" t="s">
        <v>144</v>
      </c>
    </row>
    <row r="116" spans="1:65" s="14" customFormat="1" ht="11.25">
      <c r="B116" s="210"/>
      <c r="C116" s="211"/>
      <c r="D116" s="181" t="s">
        <v>226</v>
      </c>
      <c r="E116" s="212" t="s">
        <v>19</v>
      </c>
      <c r="F116" s="213" t="s">
        <v>840</v>
      </c>
      <c r="G116" s="211"/>
      <c r="H116" s="214">
        <v>127.30500000000001</v>
      </c>
      <c r="I116" s="215"/>
      <c r="J116" s="211"/>
      <c r="K116" s="211"/>
      <c r="L116" s="216"/>
      <c r="M116" s="217"/>
      <c r="N116" s="218"/>
      <c r="O116" s="218"/>
      <c r="P116" s="218"/>
      <c r="Q116" s="218"/>
      <c r="R116" s="218"/>
      <c r="S116" s="218"/>
      <c r="T116" s="219"/>
      <c r="AT116" s="220" t="s">
        <v>226</v>
      </c>
      <c r="AU116" s="220" t="s">
        <v>79</v>
      </c>
      <c r="AV116" s="14" t="s">
        <v>79</v>
      </c>
      <c r="AW116" s="14" t="s">
        <v>31</v>
      </c>
      <c r="AX116" s="14" t="s">
        <v>77</v>
      </c>
      <c r="AY116" s="220" t="s">
        <v>144</v>
      </c>
    </row>
    <row r="117" spans="1:65" s="2" customFormat="1" ht="37.9" customHeight="1">
      <c r="A117" s="37"/>
      <c r="B117" s="38"/>
      <c r="C117" s="168" t="s">
        <v>174</v>
      </c>
      <c r="D117" s="168" t="s">
        <v>145</v>
      </c>
      <c r="E117" s="169" t="s">
        <v>355</v>
      </c>
      <c r="F117" s="170" t="s">
        <v>356</v>
      </c>
      <c r="G117" s="171" t="s">
        <v>254</v>
      </c>
      <c r="H117" s="172">
        <v>247</v>
      </c>
      <c r="I117" s="173"/>
      <c r="J117" s="174">
        <f>ROUND(I117*H117,2)</f>
        <v>0</v>
      </c>
      <c r="K117" s="170" t="s">
        <v>157</v>
      </c>
      <c r="L117" s="42"/>
      <c r="M117" s="175" t="s">
        <v>19</v>
      </c>
      <c r="N117" s="176" t="s">
        <v>40</v>
      </c>
      <c r="O117" s="67"/>
      <c r="P117" s="177">
        <f>O117*H117</f>
        <v>0</v>
      </c>
      <c r="Q117" s="177">
        <v>0</v>
      </c>
      <c r="R117" s="177">
        <f>Q117*H117</f>
        <v>0</v>
      </c>
      <c r="S117" s="177">
        <v>0</v>
      </c>
      <c r="T117" s="178">
        <f>S117*H117</f>
        <v>0</v>
      </c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R117" s="179" t="s">
        <v>165</v>
      </c>
      <c r="AT117" s="179" t="s">
        <v>145</v>
      </c>
      <c r="AU117" s="179" t="s">
        <v>79</v>
      </c>
      <c r="AY117" s="20" t="s">
        <v>144</v>
      </c>
      <c r="BE117" s="180">
        <f>IF(N117="základní",J117,0)</f>
        <v>0</v>
      </c>
      <c r="BF117" s="180">
        <f>IF(N117="snížená",J117,0)</f>
        <v>0</v>
      </c>
      <c r="BG117" s="180">
        <f>IF(N117="zákl. přenesená",J117,0)</f>
        <v>0</v>
      </c>
      <c r="BH117" s="180">
        <f>IF(N117="sníž. přenesená",J117,0)</f>
        <v>0</v>
      </c>
      <c r="BI117" s="180">
        <f>IF(N117="nulová",J117,0)</f>
        <v>0</v>
      </c>
      <c r="BJ117" s="20" t="s">
        <v>77</v>
      </c>
      <c r="BK117" s="180">
        <f>ROUND(I117*H117,2)</f>
        <v>0</v>
      </c>
      <c r="BL117" s="20" t="s">
        <v>165</v>
      </c>
      <c r="BM117" s="179" t="s">
        <v>842</v>
      </c>
    </row>
    <row r="118" spans="1:65" s="2" customFormat="1" ht="19.5">
      <c r="A118" s="37"/>
      <c r="B118" s="38"/>
      <c r="C118" s="39"/>
      <c r="D118" s="181" t="s">
        <v>152</v>
      </c>
      <c r="E118" s="39"/>
      <c r="F118" s="182" t="s">
        <v>356</v>
      </c>
      <c r="G118" s="39"/>
      <c r="H118" s="39"/>
      <c r="I118" s="183"/>
      <c r="J118" s="39"/>
      <c r="K118" s="39"/>
      <c r="L118" s="42"/>
      <c r="M118" s="184"/>
      <c r="N118" s="185"/>
      <c r="O118" s="67"/>
      <c r="P118" s="67"/>
      <c r="Q118" s="67"/>
      <c r="R118" s="67"/>
      <c r="S118" s="67"/>
      <c r="T118" s="68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T118" s="20" t="s">
        <v>152</v>
      </c>
      <c r="AU118" s="20" t="s">
        <v>79</v>
      </c>
    </row>
    <row r="119" spans="1:65" s="2" customFormat="1" ht="11.25">
      <c r="A119" s="37"/>
      <c r="B119" s="38"/>
      <c r="C119" s="39"/>
      <c r="D119" s="186" t="s">
        <v>153</v>
      </c>
      <c r="E119" s="39"/>
      <c r="F119" s="187" t="s">
        <v>358</v>
      </c>
      <c r="G119" s="39"/>
      <c r="H119" s="39"/>
      <c r="I119" s="183"/>
      <c r="J119" s="39"/>
      <c r="K119" s="39"/>
      <c r="L119" s="42"/>
      <c r="M119" s="184"/>
      <c r="N119" s="185"/>
      <c r="O119" s="67"/>
      <c r="P119" s="67"/>
      <c r="Q119" s="67"/>
      <c r="R119" s="67"/>
      <c r="S119" s="67"/>
      <c r="T119" s="68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T119" s="20" t="s">
        <v>153</v>
      </c>
      <c r="AU119" s="20" t="s">
        <v>79</v>
      </c>
    </row>
    <row r="120" spans="1:65" s="14" customFormat="1" ht="11.25">
      <c r="B120" s="210"/>
      <c r="C120" s="211"/>
      <c r="D120" s="181" t="s">
        <v>226</v>
      </c>
      <c r="E120" s="212" t="s">
        <v>19</v>
      </c>
      <c r="F120" s="213" t="s">
        <v>832</v>
      </c>
      <c r="G120" s="211"/>
      <c r="H120" s="214">
        <v>247</v>
      </c>
      <c r="I120" s="215"/>
      <c r="J120" s="211"/>
      <c r="K120" s="211"/>
      <c r="L120" s="216"/>
      <c r="M120" s="217"/>
      <c r="N120" s="218"/>
      <c r="O120" s="218"/>
      <c r="P120" s="218"/>
      <c r="Q120" s="218"/>
      <c r="R120" s="218"/>
      <c r="S120" s="218"/>
      <c r="T120" s="219"/>
      <c r="AT120" s="220" t="s">
        <v>226</v>
      </c>
      <c r="AU120" s="220" t="s">
        <v>79</v>
      </c>
      <c r="AV120" s="14" t="s">
        <v>79</v>
      </c>
      <c r="AW120" s="14" t="s">
        <v>31</v>
      </c>
      <c r="AX120" s="14" t="s">
        <v>77</v>
      </c>
      <c r="AY120" s="220" t="s">
        <v>144</v>
      </c>
    </row>
    <row r="121" spans="1:65" s="2" customFormat="1" ht="44.25" customHeight="1">
      <c r="A121" s="37"/>
      <c r="B121" s="38"/>
      <c r="C121" s="168" t="s">
        <v>179</v>
      </c>
      <c r="D121" s="168" t="s">
        <v>145</v>
      </c>
      <c r="E121" s="169" t="s">
        <v>319</v>
      </c>
      <c r="F121" s="170" t="s">
        <v>320</v>
      </c>
      <c r="G121" s="171" t="s">
        <v>296</v>
      </c>
      <c r="H121" s="172">
        <v>216.41900000000001</v>
      </c>
      <c r="I121" s="173"/>
      <c r="J121" s="174">
        <f>ROUND(I121*H121,2)</f>
        <v>0</v>
      </c>
      <c r="K121" s="170" t="s">
        <v>157</v>
      </c>
      <c r="L121" s="42"/>
      <c r="M121" s="175" t="s">
        <v>19</v>
      </c>
      <c r="N121" s="176" t="s">
        <v>40</v>
      </c>
      <c r="O121" s="67"/>
      <c r="P121" s="177">
        <f>O121*H121</f>
        <v>0</v>
      </c>
      <c r="Q121" s="177">
        <v>0</v>
      </c>
      <c r="R121" s="177">
        <f>Q121*H121</f>
        <v>0</v>
      </c>
      <c r="S121" s="177">
        <v>0</v>
      </c>
      <c r="T121" s="178">
        <f>S121*H121</f>
        <v>0</v>
      </c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R121" s="179" t="s">
        <v>165</v>
      </c>
      <c r="AT121" s="179" t="s">
        <v>145</v>
      </c>
      <c r="AU121" s="179" t="s">
        <v>79</v>
      </c>
      <c r="AY121" s="20" t="s">
        <v>144</v>
      </c>
      <c r="BE121" s="180">
        <f>IF(N121="základní",J121,0)</f>
        <v>0</v>
      </c>
      <c r="BF121" s="180">
        <f>IF(N121="snížená",J121,0)</f>
        <v>0</v>
      </c>
      <c r="BG121" s="180">
        <f>IF(N121="zákl. přenesená",J121,0)</f>
        <v>0</v>
      </c>
      <c r="BH121" s="180">
        <f>IF(N121="sníž. přenesená",J121,0)</f>
        <v>0</v>
      </c>
      <c r="BI121" s="180">
        <f>IF(N121="nulová",J121,0)</f>
        <v>0</v>
      </c>
      <c r="BJ121" s="20" t="s">
        <v>77</v>
      </c>
      <c r="BK121" s="180">
        <f>ROUND(I121*H121,2)</f>
        <v>0</v>
      </c>
      <c r="BL121" s="20" t="s">
        <v>165</v>
      </c>
      <c r="BM121" s="179" t="s">
        <v>843</v>
      </c>
    </row>
    <row r="122" spans="1:65" s="2" customFormat="1" ht="29.25">
      <c r="A122" s="37"/>
      <c r="B122" s="38"/>
      <c r="C122" s="39"/>
      <c r="D122" s="181" t="s">
        <v>152</v>
      </c>
      <c r="E122" s="39"/>
      <c r="F122" s="182" t="s">
        <v>320</v>
      </c>
      <c r="G122" s="39"/>
      <c r="H122" s="39"/>
      <c r="I122" s="183"/>
      <c r="J122" s="39"/>
      <c r="K122" s="39"/>
      <c r="L122" s="42"/>
      <c r="M122" s="184"/>
      <c r="N122" s="185"/>
      <c r="O122" s="67"/>
      <c r="P122" s="67"/>
      <c r="Q122" s="67"/>
      <c r="R122" s="67"/>
      <c r="S122" s="67"/>
      <c r="T122" s="68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T122" s="20" t="s">
        <v>152</v>
      </c>
      <c r="AU122" s="20" t="s">
        <v>79</v>
      </c>
    </row>
    <row r="123" spans="1:65" s="2" customFormat="1" ht="11.25">
      <c r="A123" s="37"/>
      <c r="B123" s="38"/>
      <c r="C123" s="39"/>
      <c r="D123" s="186" t="s">
        <v>153</v>
      </c>
      <c r="E123" s="39"/>
      <c r="F123" s="187" t="s">
        <v>322</v>
      </c>
      <c r="G123" s="39"/>
      <c r="H123" s="39"/>
      <c r="I123" s="183"/>
      <c r="J123" s="39"/>
      <c r="K123" s="39"/>
      <c r="L123" s="42"/>
      <c r="M123" s="184"/>
      <c r="N123" s="185"/>
      <c r="O123" s="67"/>
      <c r="P123" s="67"/>
      <c r="Q123" s="67"/>
      <c r="R123" s="67"/>
      <c r="S123" s="67"/>
      <c r="T123" s="68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T123" s="20" t="s">
        <v>153</v>
      </c>
      <c r="AU123" s="20" t="s">
        <v>79</v>
      </c>
    </row>
    <row r="124" spans="1:65" s="13" customFormat="1" ht="11.25">
      <c r="B124" s="200"/>
      <c r="C124" s="201"/>
      <c r="D124" s="181" t="s">
        <v>226</v>
      </c>
      <c r="E124" s="202" t="s">
        <v>19</v>
      </c>
      <c r="F124" s="203" t="s">
        <v>361</v>
      </c>
      <c r="G124" s="201"/>
      <c r="H124" s="202" t="s">
        <v>19</v>
      </c>
      <c r="I124" s="204"/>
      <c r="J124" s="201"/>
      <c r="K124" s="201"/>
      <c r="L124" s="205"/>
      <c r="M124" s="206"/>
      <c r="N124" s="207"/>
      <c r="O124" s="207"/>
      <c r="P124" s="207"/>
      <c r="Q124" s="207"/>
      <c r="R124" s="207"/>
      <c r="S124" s="207"/>
      <c r="T124" s="208"/>
      <c r="AT124" s="209" t="s">
        <v>226</v>
      </c>
      <c r="AU124" s="209" t="s">
        <v>79</v>
      </c>
      <c r="AV124" s="13" t="s">
        <v>77</v>
      </c>
      <c r="AW124" s="13" t="s">
        <v>31</v>
      </c>
      <c r="AX124" s="13" t="s">
        <v>69</v>
      </c>
      <c r="AY124" s="209" t="s">
        <v>144</v>
      </c>
    </row>
    <row r="125" spans="1:65" s="14" customFormat="1" ht="11.25">
      <c r="B125" s="210"/>
      <c r="C125" s="211"/>
      <c r="D125" s="181" t="s">
        <v>226</v>
      </c>
      <c r="E125" s="212" t="s">
        <v>19</v>
      </c>
      <c r="F125" s="213" t="s">
        <v>844</v>
      </c>
      <c r="G125" s="211"/>
      <c r="H125" s="214">
        <v>216.41900000000001</v>
      </c>
      <c r="I125" s="215"/>
      <c r="J125" s="211"/>
      <c r="K125" s="211"/>
      <c r="L125" s="216"/>
      <c r="M125" s="217"/>
      <c r="N125" s="218"/>
      <c r="O125" s="218"/>
      <c r="P125" s="218"/>
      <c r="Q125" s="218"/>
      <c r="R125" s="218"/>
      <c r="S125" s="218"/>
      <c r="T125" s="219"/>
      <c r="AT125" s="220" t="s">
        <v>226</v>
      </c>
      <c r="AU125" s="220" t="s">
        <v>79</v>
      </c>
      <c r="AV125" s="14" t="s">
        <v>79</v>
      </c>
      <c r="AW125" s="14" t="s">
        <v>31</v>
      </c>
      <c r="AX125" s="14" t="s">
        <v>77</v>
      </c>
      <c r="AY125" s="220" t="s">
        <v>144</v>
      </c>
    </row>
    <row r="126" spans="1:65" s="2" customFormat="1" ht="37.9" customHeight="1">
      <c r="A126" s="37"/>
      <c r="B126" s="38"/>
      <c r="C126" s="168" t="s">
        <v>184</v>
      </c>
      <c r="D126" s="168" t="s">
        <v>145</v>
      </c>
      <c r="E126" s="169" t="s">
        <v>236</v>
      </c>
      <c r="F126" s="170" t="s">
        <v>237</v>
      </c>
      <c r="G126" s="171" t="s">
        <v>223</v>
      </c>
      <c r="H126" s="172">
        <v>127.30500000000001</v>
      </c>
      <c r="I126" s="173"/>
      <c r="J126" s="174">
        <f>ROUND(I126*H126,2)</f>
        <v>0</v>
      </c>
      <c r="K126" s="170" t="s">
        <v>157</v>
      </c>
      <c r="L126" s="42"/>
      <c r="M126" s="175" t="s">
        <v>19</v>
      </c>
      <c r="N126" s="176" t="s">
        <v>40</v>
      </c>
      <c r="O126" s="67"/>
      <c r="P126" s="177">
        <f>O126*H126</f>
        <v>0</v>
      </c>
      <c r="Q126" s="177">
        <v>0</v>
      </c>
      <c r="R126" s="177">
        <f>Q126*H126</f>
        <v>0</v>
      </c>
      <c r="S126" s="177">
        <v>0</v>
      </c>
      <c r="T126" s="178">
        <f>S126*H126</f>
        <v>0</v>
      </c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R126" s="179" t="s">
        <v>165</v>
      </c>
      <c r="AT126" s="179" t="s">
        <v>145</v>
      </c>
      <c r="AU126" s="179" t="s">
        <v>79</v>
      </c>
      <c r="AY126" s="20" t="s">
        <v>144</v>
      </c>
      <c r="BE126" s="180">
        <f>IF(N126="základní",J126,0)</f>
        <v>0</v>
      </c>
      <c r="BF126" s="180">
        <f>IF(N126="snížená",J126,0)</f>
        <v>0</v>
      </c>
      <c r="BG126" s="180">
        <f>IF(N126="zákl. přenesená",J126,0)</f>
        <v>0</v>
      </c>
      <c r="BH126" s="180">
        <f>IF(N126="sníž. přenesená",J126,0)</f>
        <v>0</v>
      </c>
      <c r="BI126" s="180">
        <f>IF(N126="nulová",J126,0)</f>
        <v>0</v>
      </c>
      <c r="BJ126" s="20" t="s">
        <v>77</v>
      </c>
      <c r="BK126" s="180">
        <f>ROUND(I126*H126,2)</f>
        <v>0</v>
      </c>
      <c r="BL126" s="20" t="s">
        <v>165</v>
      </c>
      <c r="BM126" s="179" t="s">
        <v>845</v>
      </c>
    </row>
    <row r="127" spans="1:65" s="2" customFormat="1" ht="19.5">
      <c r="A127" s="37"/>
      <c r="B127" s="38"/>
      <c r="C127" s="39"/>
      <c r="D127" s="181" t="s">
        <v>152</v>
      </c>
      <c r="E127" s="39"/>
      <c r="F127" s="182" t="s">
        <v>237</v>
      </c>
      <c r="G127" s="39"/>
      <c r="H127" s="39"/>
      <c r="I127" s="183"/>
      <c r="J127" s="39"/>
      <c r="K127" s="39"/>
      <c r="L127" s="42"/>
      <c r="M127" s="184"/>
      <c r="N127" s="185"/>
      <c r="O127" s="67"/>
      <c r="P127" s="67"/>
      <c r="Q127" s="67"/>
      <c r="R127" s="67"/>
      <c r="S127" s="67"/>
      <c r="T127" s="68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T127" s="20" t="s">
        <v>152</v>
      </c>
      <c r="AU127" s="20" t="s">
        <v>79</v>
      </c>
    </row>
    <row r="128" spans="1:65" s="2" customFormat="1" ht="11.25">
      <c r="A128" s="37"/>
      <c r="B128" s="38"/>
      <c r="C128" s="39"/>
      <c r="D128" s="186" t="s">
        <v>153</v>
      </c>
      <c r="E128" s="39"/>
      <c r="F128" s="187" t="s">
        <v>239</v>
      </c>
      <c r="G128" s="39"/>
      <c r="H128" s="39"/>
      <c r="I128" s="183"/>
      <c r="J128" s="39"/>
      <c r="K128" s="39"/>
      <c r="L128" s="42"/>
      <c r="M128" s="184"/>
      <c r="N128" s="185"/>
      <c r="O128" s="67"/>
      <c r="P128" s="67"/>
      <c r="Q128" s="67"/>
      <c r="R128" s="67"/>
      <c r="S128" s="67"/>
      <c r="T128" s="68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T128" s="20" t="s">
        <v>153</v>
      </c>
      <c r="AU128" s="20" t="s">
        <v>79</v>
      </c>
    </row>
    <row r="129" spans="1:65" s="13" customFormat="1" ht="11.25">
      <c r="B129" s="200"/>
      <c r="C129" s="201"/>
      <c r="D129" s="181" t="s">
        <v>226</v>
      </c>
      <c r="E129" s="202" t="s">
        <v>19</v>
      </c>
      <c r="F129" s="203" t="s">
        <v>361</v>
      </c>
      <c r="G129" s="201"/>
      <c r="H129" s="202" t="s">
        <v>19</v>
      </c>
      <c r="I129" s="204"/>
      <c r="J129" s="201"/>
      <c r="K129" s="201"/>
      <c r="L129" s="205"/>
      <c r="M129" s="206"/>
      <c r="N129" s="207"/>
      <c r="O129" s="207"/>
      <c r="P129" s="207"/>
      <c r="Q129" s="207"/>
      <c r="R129" s="207"/>
      <c r="S129" s="207"/>
      <c r="T129" s="208"/>
      <c r="AT129" s="209" t="s">
        <v>226</v>
      </c>
      <c r="AU129" s="209" t="s">
        <v>79</v>
      </c>
      <c r="AV129" s="13" t="s">
        <v>77</v>
      </c>
      <c r="AW129" s="13" t="s">
        <v>31</v>
      </c>
      <c r="AX129" s="13" t="s">
        <v>69</v>
      </c>
      <c r="AY129" s="209" t="s">
        <v>144</v>
      </c>
    </row>
    <row r="130" spans="1:65" s="14" customFormat="1" ht="11.25">
      <c r="B130" s="210"/>
      <c r="C130" s="211"/>
      <c r="D130" s="181" t="s">
        <v>226</v>
      </c>
      <c r="E130" s="212" t="s">
        <v>19</v>
      </c>
      <c r="F130" s="213" t="s">
        <v>840</v>
      </c>
      <c r="G130" s="211"/>
      <c r="H130" s="214">
        <v>127.30500000000001</v>
      </c>
      <c r="I130" s="215"/>
      <c r="J130" s="211"/>
      <c r="K130" s="211"/>
      <c r="L130" s="216"/>
      <c r="M130" s="217"/>
      <c r="N130" s="218"/>
      <c r="O130" s="218"/>
      <c r="P130" s="218"/>
      <c r="Q130" s="218"/>
      <c r="R130" s="218"/>
      <c r="S130" s="218"/>
      <c r="T130" s="219"/>
      <c r="AT130" s="220" t="s">
        <v>226</v>
      </c>
      <c r="AU130" s="220" t="s">
        <v>79</v>
      </c>
      <c r="AV130" s="14" t="s">
        <v>79</v>
      </c>
      <c r="AW130" s="14" t="s">
        <v>31</v>
      </c>
      <c r="AX130" s="14" t="s">
        <v>77</v>
      </c>
      <c r="AY130" s="220" t="s">
        <v>144</v>
      </c>
    </row>
    <row r="131" spans="1:65" s="2" customFormat="1" ht="44.25" customHeight="1">
      <c r="A131" s="37"/>
      <c r="B131" s="38"/>
      <c r="C131" s="168" t="s">
        <v>189</v>
      </c>
      <c r="D131" s="168" t="s">
        <v>145</v>
      </c>
      <c r="E131" s="169" t="s">
        <v>367</v>
      </c>
      <c r="F131" s="170" t="s">
        <v>368</v>
      </c>
      <c r="G131" s="171" t="s">
        <v>223</v>
      </c>
      <c r="H131" s="172">
        <v>2.0129999999999999</v>
      </c>
      <c r="I131" s="173"/>
      <c r="J131" s="174">
        <f>ROUND(I131*H131,2)</f>
        <v>0</v>
      </c>
      <c r="K131" s="170" t="s">
        <v>157</v>
      </c>
      <c r="L131" s="42"/>
      <c r="M131" s="175" t="s">
        <v>19</v>
      </c>
      <c r="N131" s="176" t="s">
        <v>40</v>
      </c>
      <c r="O131" s="67"/>
      <c r="P131" s="177">
        <f>O131*H131</f>
        <v>0</v>
      </c>
      <c r="Q131" s="177">
        <v>0</v>
      </c>
      <c r="R131" s="177">
        <f>Q131*H131</f>
        <v>0</v>
      </c>
      <c r="S131" s="177">
        <v>0</v>
      </c>
      <c r="T131" s="178">
        <f>S131*H131</f>
        <v>0</v>
      </c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R131" s="179" t="s">
        <v>165</v>
      </c>
      <c r="AT131" s="179" t="s">
        <v>145</v>
      </c>
      <c r="AU131" s="179" t="s">
        <v>79</v>
      </c>
      <c r="AY131" s="20" t="s">
        <v>144</v>
      </c>
      <c r="BE131" s="180">
        <f>IF(N131="základní",J131,0)</f>
        <v>0</v>
      </c>
      <c r="BF131" s="180">
        <f>IF(N131="snížená",J131,0)</f>
        <v>0</v>
      </c>
      <c r="BG131" s="180">
        <f>IF(N131="zákl. přenesená",J131,0)</f>
        <v>0</v>
      </c>
      <c r="BH131" s="180">
        <f>IF(N131="sníž. přenesená",J131,0)</f>
        <v>0</v>
      </c>
      <c r="BI131" s="180">
        <f>IF(N131="nulová",J131,0)</f>
        <v>0</v>
      </c>
      <c r="BJ131" s="20" t="s">
        <v>77</v>
      </c>
      <c r="BK131" s="180">
        <f>ROUND(I131*H131,2)</f>
        <v>0</v>
      </c>
      <c r="BL131" s="20" t="s">
        <v>165</v>
      </c>
      <c r="BM131" s="179" t="s">
        <v>846</v>
      </c>
    </row>
    <row r="132" spans="1:65" s="2" customFormat="1" ht="29.25">
      <c r="A132" s="37"/>
      <c r="B132" s="38"/>
      <c r="C132" s="39"/>
      <c r="D132" s="181" t="s">
        <v>152</v>
      </c>
      <c r="E132" s="39"/>
      <c r="F132" s="182" t="s">
        <v>368</v>
      </c>
      <c r="G132" s="39"/>
      <c r="H132" s="39"/>
      <c r="I132" s="183"/>
      <c r="J132" s="39"/>
      <c r="K132" s="39"/>
      <c r="L132" s="42"/>
      <c r="M132" s="184"/>
      <c r="N132" s="185"/>
      <c r="O132" s="67"/>
      <c r="P132" s="67"/>
      <c r="Q132" s="67"/>
      <c r="R132" s="67"/>
      <c r="S132" s="67"/>
      <c r="T132" s="68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T132" s="20" t="s">
        <v>152</v>
      </c>
      <c r="AU132" s="20" t="s">
        <v>79</v>
      </c>
    </row>
    <row r="133" spans="1:65" s="2" customFormat="1" ht="11.25">
      <c r="A133" s="37"/>
      <c r="B133" s="38"/>
      <c r="C133" s="39"/>
      <c r="D133" s="186" t="s">
        <v>153</v>
      </c>
      <c r="E133" s="39"/>
      <c r="F133" s="187" t="s">
        <v>370</v>
      </c>
      <c r="G133" s="39"/>
      <c r="H133" s="39"/>
      <c r="I133" s="183"/>
      <c r="J133" s="39"/>
      <c r="K133" s="39"/>
      <c r="L133" s="42"/>
      <c r="M133" s="184"/>
      <c r="N133" s="185"/>
      <c r="O133" s="67"/>
      <c r="P133" s="67"/>
      <c r="Q133" s="67"/>
      <c r="R133" s="67"/>
      <c r="S133" s="67"/>
      <c r="T133" s="68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T133" s="20" t="s">
        <v>153</v>
      </c>
      <c r="AU133" s="20" t="s">
        <v>79</v>
      </c>
    </row>
    <row r="134" spans="1:65" s="13" customFormat="1" ht="11.25">
      <c r="B134" s="200"/>
      <c r="C134" s="201"/>
      <c r="D134" s="181" t="s">
        <v>226</v>
      </c>
      <c r="E134" s="202" t="s">
        <v>19</v>
      </c>
      <c r="F134" s="203" t="s">
        <v>837</v>
      </c>
      <c r="G134" s="201"/>
      <c r="H134" s="202" t="s">
        <v>19</v>
      </c>
      <c r="I134" s="204"/>
      <c r="J134" s="201"/>
      <c r="K134" s="201"/>
      <c r="L134" s="205"/>
      <c r="M134" s="206"/>
      <c r="N134" s="207"/>
      <c r="O134" s="207"/>
      <c r="P134" s="207"/>
      <c r="Q134" s="207"/>
      <c r="R134" s="207"/>
      <c r="S134" s="207"/>
      <c r="T134" s="208"/>
      <c r="AT134" s="209" t="s">
        <v>226</v>
      </c>
      <c r="AU134" s="209" t="s">
        <v>79</v>
      </c>
      <c r="AV134" s="13" t="s">
        <v>77</v>
      </c>
      <c r="AW134" s="13" t="s">
        <v>31</v>
      </c>
      <c r="AX134" s="13" t="s">
        <v>69</v>
      </c>
      <c r="AY134" s="209" t="s">
        <v>144</v>
      </c>
    </row>
    <row r="135" spans="1:65" s="14" customFormat="1" ht="11.25">
      <c r="B135" s="210"/>
      <c r="C135" s="211"/>
      <c r="D135" s="181" t="s">
        <v>226</v>
      </c>
      <c r="E135" s="212" t="s">
        <v>19</v>
      </c>
      <c r="F135" s="213" t="s">
        <v>847</v>
      </c>
      <c r="G135" s="211"/>
      <c r="H135" s="214">
        <v>2.0129999999999999</v>
      </c>
      <c r="I135" s="215"/>
      <c r="J135" s="211"/>
      <c r="K135" s="211"/>
      <c r="L135" s="216"/>
      <c r="M135" s="217"/>
      <c r="N135" s="218"/>
      <c r="O135" s="218"/>
      <c r="P135" s="218"/>
      <c r="Q135" s="218"/>
      <c r="R135" s="218"/>
      <c r="S135" s="218"/>
      <c r="T135" s="219"/>
      <c r="AT135" s="220" t="s">
        <v>226</v>
      </c>
      <c r="AU135" s="220" t="s">
        <v>79</v>
      </c>
      <c r="AV135" s="14" t="s">
        <v>79</v>
      </c>
      <c r="AW135" s="14" t="s">
        <v>31</v>
      </c>
      <c r="AX135" s="14" t="s">
        <v>77</v>
      </c>
      <c r="AY135" s="220" t="s">
        <v>144</v>
      </c>
    </row>
    <row r="136" spans="1:65" s="2" customFormat="1" ht="55.5" customHeight="1">
      <c r="A136" s="37"/>
      <c r="B136" s="38"/>
      <c r="C136" s="168" t="s">
        <v>194</v>
      </c>
      <c r="D136" s="168" t="s">
        <v>145</v>
      </c>
      <c r="E136" s="169" t="s">
        <v>375</v>
      </c>
      <c r="F136" s="170" t="s">
        <v>376</v>
      </c>
      <c r="G136" s="171" t="s">
        <v>223</v>
      </c>
      <c r="H136" s="172">
        <v>98.8</v>
      </c>
      <c r="I136" s="173"/>
      <c r="J136" s="174">
        <f>ROUND(I136*H136,2)</f>
        <v>0</v>
      </c>
      <c r="K136" s="170" t="s">
        <v>157</v>
      </c>
      <c r="L136" s="42"/>
      <c r="M136" s="175" t="s">
        <v>19</v>
      </c>
      <c r="N136" s="176" t="s">
        <v>40</v>
      </c>
      <c r="O136" s="67"/>
      <c r="P136" s="177">
        <f>O136*H136</f>
        <v>0</v>
      </c>
      <c r="Q136" s="177">
        <v>0</v>
      </c>
      <c r="R136" s="177">
        <f>Q136*H136</f>
        <v>0</v>
      </c>
      <c r="S136" s="177">
        <v>0</v>
      </c>
      <c r="T136" s="178">
        <f>S136*H136</f>
        <v>0</v>
      </c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R136" s="179" t="s">
        <v>165</v>
      </c>
      <c r="AT136" s="179" t="s">
        <v>145</v>
      </c>
      <c r="AU136" s="179" t="s">
        <v>79</v>
      </c>
      <c r="AY136" s="20" t="s">
        <v>144</v>
      </c>
      <c r="BE136" s="180">
        <f>IF(N136="základní",J136,0)</f>
        <v>0</v>
      </c>
      <c r="BF136" s="180">
        <f>IF(N136="snížená",J136,0)</f>
        <v>0</v>
      </c>
      <c r="BG136" s="180">
        <f>IF(N136="zákl. přenesená",J136,0)</f>
        <v>0</v>
      </c>
      <c r="BH136" s="180">
        <f>IF(N136="sníž. přenesená",J136,0)</f>
        <v>0</v>
      </c>
      <c r="BI136" s="180">
        <f>IF(N136="nulová",J136,0)</f>
        <v>0</v>
      </c>
      <c r="BJ136" s="20" t="s">
        <v>77</v>
      </c>
      <c r="BK136" s="180">
        <f>ROUND(I136*H136,2)</f>
        <v>0</v>
      </c>
      <c r="BL136" s="20" t="s">
        <v>165</v>
      </c>
      <c r="BM136" s="179" t="s">
        <v>848</v>
      </c>
    </row>
    <row r="137" spans="1:65" s="2" customFormat="1" ht="29.25">
      <c r="A137" s="37"/>
      <c r="B137" s="38"/>
      <c r="C137" s="39"/>
      <c r="D137" s="181" t="s">
        <v>152</v>
      </c>
      <c r="E137" s="39"/>
      <c r="F137" s="182" t="s">
        <v>376</v>
      </c>
      <c r="G137" s="39"/>
      <c r="H137" s="39"/>
      <c r="I137" s="183"/>
      <c r="J137" s="39"/>
      <c r="K137" s="39"/>
      <c r="L137" s="42"/>
      <c r="M137" s="184"/>
      <c r="N137" s="185"/>
      <c r="O137" s="67"/>
      <c r="P137" s="67"/>
      <c r="Q137" s="67"/>
      <c r="R137" s="67"/>
      <c r="S137" s="67"/>
      <c r="T137" s="68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T137" s="20" t="s">
        <v>152</v>
      </c>
      <c r="AU137" s="20" t="s">
        <v>79</v>
      </c>
    </row>
    <row r="138" spans="1:65" s="2" customFormat="1" ht="11.25">
      <c r="A138" s="37"/>
      <c r="B138" s="38"/>
      <c r="C138" s="39"/>
      <c r="D138" s="186" t="s">
        <v>153</v>
      </c>
      <c r="E138" s="39"/>
      <c r="F138" s="187" t="s">
        <v>378</v>
      </c>
      <c r="G138" s="39"/>
      <c r="H138" s="39"/>
      <c r="I138" s="183"/>
      <c r="J138" s="39"/>
      <c r="K138" s="39"/>
      <c r="L138" s="42"/>
      <c r="M138" s="184"/>
      <c r="N138" s="185"/>
      <c r="O138" s="67"/>
      <c r="P138" s="67"/>
      <c r="Q138" s="67"/>
      <c r="R138" s="67"/>
      <c r="S138" s="67"/>
      <c r="T138" s="68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T138" s="20" t="s">
        <v>153</v>
      </c>
      <c r="AU138" s="20" t="s">
        <v>79</v>
      </c>
    </row>
    <row r="139" spans="1:65" s="13" customFormat="1" ht="11.25">
      <c r="B139" s="200"/>
      <c r="C139" s="201"/>
      <c r="D139" s="181" t="s">
        <v>226</v>
      </c>
      <c r="E139" s="202" t="s">
        <v>19</v>
      </c>
      <c r="F139" s="203" t="s">
        <v>379</v>
      </c>
      <c r="G139" s="201"/>
      <c r="H139" s="202" t="s">
        <v>19</v>
      </c>
      <c r="I139" s="204"/>
      <c r="J139" s="201"/>
      <c r="K139" s="201"/>
      <c r="L139" s="205"/>
      <c r="M139" s="206"/>
      <c r="N139" s="207"/>
      <c r="O139" s="207"/>
      <c r="P139" s="207"/>
      <c r="Q139" s="207"/>
      <c r="R139" s="207"/>
      <c r="S139" s="207"/>
      <c r="T139" s="208"/>
      <c r="AT139" s="209" t="s">
        <v>226</v>
      </c>
      <c r="AU139" s="209" t="s">
        <v>79</v>
      </c>
      <c r="AV139" s="13" t="s">
        <v>77</v>
      </c>
      <c r="AW139" s="13" t="s">
        <v>31</v>
      </c>
      <c r="AX139" s="13" t="s">
        <v>69</v>
      </c>
      <c r="AY139" s="209" t="s">
        <v>144</v>
      </c>
    </row>
    <row r="140" spans="1:65" s="14" customFormat="1" ht="11.25">
      <c r="B140" s="210"/>
      <c r="C140" s="211"/>
      <c r="D140" s="181" t="s">
        <v>226</v>
      </c>
      <c r="E140" s="212" t="s">
        <v>19</v>
      </c>
      <c r="F140" s="213" t="s">
        <v>849</v>
      </c>
      <c r="G140" s="211"/>
      <c r="H140" s="214">
        <v>98.8</v>
      </c>
      <c r="I140" s="215"/>
      <c r="J140" s="211"/>
      <c r="K140" s="211"/>
      <c r="L140" s="216"/>
      <c r="M140" s="217"/>
      <c r="N140" s="218"/>
      <c r="O140" s="218"/>
      <c r="P140" s="218"/>
      <c r="Q140" s="218"/>
      <c r="R140" s="218"/>
      <c r="S140" s="218"/>
      <c r="T140" s="219"/>
      <c r="AT140" s="220" t="s">
        <v>226</v>
      </c>
      <c r="AU140" s="220" t="s">
        <v>79</v>
      </c>
      <c r="AV140" s="14" t="s">
        <v>79</v>
      </c>
      <c r="AW140" s="14" t="s">
        <v>31</v>
      </c>
      <c r="AX140" s="14" t="s">
        <v>77</v>
      </c>
      <c r="AY140" s="220" t="s">
        <v>144</v>
      </c>
    </row>
    <row r="141" spans="1:65" s="2" customFormat="1" ht="21.75" customHeight="1">
      <c r="A141" s="37"/>
      <c r="B141" s="38"/>
      <c r="C141" s="246" t="s">
        <v>199</v>
      </c>
      <c r="D141" s="246" t="s">
        <v>381</v>
      </c>
      <c r="E141" s="247" t="s">
        <v>382</v>
      </c>
      <c r="F141" s="248" t="s">
        <v>383</v>
      </c>
      <c r="G141" s="249" t="s">
        <v>296</v>
      </c>
      <c r="H141" s="250">
        <v>4.9400000000000004</v>
      </c>
      <c r="I141" s="251"/>
      <c r="J141" s="252">
        <f>ROUND(I141*H141,2)</f>
        <v>0</v>
      </c>
      <c r="K141" s="248" t="s">
        <v>157</v>
      </c>
      <c r="L141" s="253"/>
      <c r="M141" s="254" t="s">
        <v>19</v>
      </c>
      <c r="N141" s="255" t="s">
        <v>40</v>
      </c>
      <c r="O141" s="67"/>
      <c r="P141" s="177">
        <f>O141*H141</f>
        <v>0</v>
      </c>
      <c r="Q141" s="177">
        <v>1</v>
      </c>
      <c r="R141" s="177">
        <f>Q141*H141</f>
        <v>4.9400000000000004</v>
      </c>
      <c r="S141" s="177">
        <v>0</v>
      </c>
      <c r="T141" s="178">
        <f>S141*H141</f>
        <v>0</v>
      </c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R141" s="179" t="s">
        <v>184</v>
      </c>
      <c r="AT141" s="179" t="s">
        <v>381</v>
      </c>
      <c r="AU141" s="179" t="s">
        <v>79</v>
      </c>
      <c r="AY141" s="20" t="s">
        <v>144</v>
      </c>
      <c r="BE141" s="180">
        <f>IF(N141="základní",J141,0)</f>
        <v>0</v>
      </c>
      <c r="BF141" s="180">
        <f>IF(N141="snížená",J141,0)</f>
        <v>0</v>
      </c>
      <c r="BG141" s="180">
        <f>IF(N141="zákl. přenesená",J141,0)</f>
        <v>0</v>
      </c>
      <c r="BH141" s="180">
        <f>IF(N141="sníž. přenesená",J141,0)</f>
        <v>0</v>
      </c>
      <c r="BI141" s="180">
        <f>IF(N141="nulová",J141,0)</f>
        <v>0</v>
      </c>
      <c r="BJ141" s="20" t="s">
        <v>77</v>
      </c>
      <c r="BK141" s="180">
        <f>ROUND(I141*H141,2)</f>
        <v>0</v>
      </c>
      <c r="BL141" s="20" t="s">
        <v>165</v>
      </c>
      <c r="BM141" s="179" t="s">
        <v>850</v>
      </c>
    </row>
    <row r="142" spans="1:65" s="2" customFormat="1" ht="11.25">
      <c r="A142" s="37"/>
      <c r="B142" s="38"/>
      <c r="C142" s="39"/>
      <c r="D142" s="181" t="s">
        <v>152</v>
      </c>
      <c r="E142" s="39"/>
      <c r="F142" s="182" t="s">
        <v>383</v>
      </c>
      <c r="G142" s="39"/>
      <c r="H142" s="39"/>
      <c r="I142" s="183"/>
      <c r="J142" s="39"/>
      <c r="K142" s="39"/>
      <c r="L142" s="42"/>
      <c r="M142" s="184"/>
      <c r="N142" s="185"/>
      <c r="O142" s="67"/>
      <c r="P142" s="67"/>
      <c r="Q142" s="67"/>
      <c r="R142" s="67"/>
      <c r="S142" s="67"/>
      <c r="T142" s="68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T142" s="20" t="s">
        <v>152</v>
      </c>
      <c r="AU142" s="20" t="s">
        <v>79</v>
      </c>
    </row>
    <row r="143" spans="1:65" s="14" customFormat="1" ht="11.25">
      <c r="B143" s="210"/>
      <c r="C143" s="211"/>
      <c r="D143" s="181" t="s">
        <v>226</v>
      </c>
      <c r="E143" s="212" t="s">
        <v>19</v>
      </c>
      <c r="F143" s="213" t="s">
        <v>851</v>
      </c>
      <c r="G143" s="211"/>
      <c r="H143" s="214">
        <v>4.9400000000000004</v>
      </c>
      <c r="I143" s="215"/>
      <c r="J143" s="211"/>
      <c r="K143" s="211"/>
      <c r="L143" s="216"/>
      <c r="M143" s="217"/>
      <c r="N143" s="218"/>
      <c r="O143" s="218"/>
      <c r="P143" s="218"/>
      <c r="Q143" s="218"/>
      <c r="R143" s="218"/>
      <c r="S143" s="218"/>
      <c r="T143" s="219"/>
      <c r="AT143" s="220" t="s">
        <v>226</v>
      </c>
      <c r="AU143" s="220" t="s">
        <v>79</v>
      </c>
      <c r="AV143" s="14" t="s">
        <v>79</v>
      </c>
      <c r="AW143" s="14" t="s">
        <v>31</v>
      </c>
      <c r="AX143" s="14" t="s">
        <v>77</v>
      </c>
      <c r="AY143" s="220" t="s">
        <v>144</v>
      </c>
    </row>
    <row r="144" spans="1:65" s="11" customFormat="1" ht="22.9" customHeight="1">
      <c r="B144" s="154"/>
      <c r="C144" s="155"/>
      <c r="D144" s="156" t="s">
        <v>68</v>
      </c>
      <c r="E144" s="198" t="s">
        <v>79</v>
      </c>
      <c r="F144" s="198" t="s">
        <v>386</v>
      </c>
      <c r="G144" s="155"/>
      <c r="H144" s="155"/>
      <c r="I144" s="158"/>
      <c r="J144" s="199">
        <f>BK144</f>
        <v>0</v>
      </c>
      <c r="K144" s="155"/>
      <c r="L144" s="160"/>
      <c r="M144" s="161"/>
      <c r="N144" s="162"/>
      <c r="O144" s="162"/>
      <c r="P144" s="163">
        <f>SUM(P145:P159)</f>
        <v>0</v>
      </c>
      <c r="Q144" s="162"/>
      <c r="R144" s="163">
        <f>SUM(R145:R159)</f>
        <v>16.384224</v>
      </c>
      <c r="S144" s="162"/>
      <c r="T144" s="164">
        <f>SUM(T145:T159)</f>
        <v>0</v>
      </c>
      <c r="AR144" s="165" t="s">
        <v>77</v>
      </c>
      <c r="AT144" s="166" t="s">
        <v>68</v>
      </c>
      <c r="AU144" s="166" t="s">
        <v>77</v>
      </c>
      <c r="AY144" s="165" t="s">
        <v>144</v>
      </c>
      <c r="BK144" s="167">
        <f>SUM(BK145:BK159)</f>
        <v>0</v>
      </c>
    </row>
    <row r="145" spans="1:65" s="2" customFormat="1" ht="44.25" customHeight="1">
      <c r="A145" s="37"/>
      <c r="B145" s="38"/>
      <c r="C145" s="168" t="s">
        <v>204</v>
      </c>
      <c r="D145" s="168" t="s">
        <v>145</v>
      </c>
      <c r="E145" s="169" t="s">
        <v>397</v>
      </c>
      <c r="F145" s="170" t="s">
        <v>398</v>
      </c>
      <c r="G145" s="171" t="s">
        <v>223</v>
      </c>
      <c r="H145" s="172">
        <v>12.8</v>
      </c>
      <c r="I145" s="173"/>
      <c r="J145" s="174">
        <f>ROUND(I145*H145,2)</f>
        <v>0</v>
      </c>
      <c r="K145" s="170" t="s">
        <v>157</v>
      </c>
      <c r="L145" s="42"/>
      <c r="M145" s="175" t="s">
        <v>19</v>
      </c>
      <c r="N145" s="176" t="s">
        <v>40</v>
      </c>
      <c r="O145" s="67"/>
      <c r="P145" s="177">
        <f>O145*H145</f>
        <v>0</v>
      </c>
      <c r="Q145" s="177">
        <v>0</v>
      </c>
      <c r="R145" s="177">
        <f>Q145*H145</f>
        <v>0</v>
      </c>
      <c r="S145" s="177">
        <v>0</v>
      </c>
      <c r="T145" s="178">
        <f>S145*H145</f>
        <v>0</v>
      </c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R145" s="179" t="s">
        <v>165</v>
      </c>
      <c r="AT145" s="179" t="s">
        <v>145</v>
      </c>
      <c r="AU145" s="179" t="s">
        <v>79</v>
      </c>
      <c r="AY145" s="20" t="s">
        <v>144</v>
      </c>
      <c r="BE145" s="180">
        <f>IF(N145="základní",J145,0)</f>
        <v>0</v>
      </c>
      <c r="BF145" s="180">
        <f>IF(N145="snížená",J145,0)</f>
        <v>0</v>
      </c>
      <c r="BG145" s="180">
        <f>IF(N145="zákl. přenesená",J145,0)</f>
        <v>0</v>
      </c>
      <c r="BH145" s="180">
        <f>IF(N145="sníž. přenesená",J145,0)</f>
        <v>0</v>
      </c>
      <c r="BI145" s="180">
        <f>IF(N145="nulová",J145,0)</f>
        <v>0</v>
      </c>
      <c r="BJ145" s="20" t="s">
        <v>77</v>
      </c>
      <c r="BK145" s="180">
        <f>ROUND(I145*H145,2)</f>
        <v>0</v>
      </c>
      <c r="BL145" s="20" t="s">
        <v>165</v>
      </c>
      <c r="BM145" s="179" t="s">
        <v>852</v>
      </c>
    </row>
    <row r="146" spans="1:65" s="2" customFormat="1" ht="29.25">
      <c r="A146" s="37"/>
      <c r="B146" s="38"/>
      <c r="C146" s="39"/>
      <c r="D146" s="181" t="s">
        <v>152</v>
      </c>
      <c r="E146" s="39"/>
      <c r="F146" s="182" t="s">
        <v>398</v>
      </c>
      <c r="G146" s="39"/>
      <c r="H146" s="39"/>
      <c r="I146" s="183"/>
      <c r="J146" s="39"/>
      <c r="K146" s="39"/>
      <c r="L146" s="42"/>
      <c r="M146" s="184"/>
      <c r="N146" s="185"/>
      <c r="O146" s="67"/>
      <c r="P146" s="67"/>
      <c r="Q146" s="67"/>
      <c r="R146" s="67"/>
      <c r="S146" s="67"/>
      <c r="T146" s="68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T146" s="20" t="s">
        <v>152</v>
      </c>
      <c r="AU146" s="20" t="s">
        <v>79</v>
      </c>
    </row>
    <row r="147" spans="1:65" s="2" customFormat="1" ht="11.25">
      <c r="A147" s="37"/>
      <c r="B147" s="38"/>
      <c r="C147" s="39"/>
      <c r="D147" s="186" t="s">
        <v>153</v>
      </c>
      <c r="E147" s="39"/>
      <c r="F147" s="187" t="s">
        <v>400</v>
      </c>
      <c r="G147" s="39"/>
      <c r="H147" s="39"/>
      <c r="I147" s="183"/>
      <c r="J147" s="39"/>
      <c r="K147" s="39"/>
      <c r="L147" s="42"/>
      <c r="M147" s="184"/>
      <c r="N147" s="185"/>
      <c r="O147" s="67"/>
      <c r="P147" s="67"/>
      <c r="Q147" s="67"/>
      <c r="R147" s="67"/>
      <c r="S147" s="67"/>
      <c r="T147" s="68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T147" s="20" t="s">
        <v>153</v>
      </c>
      <c r="AU147" s="20" t="s">
        <v>79</v>
      </c>
    </row>
    <row r="148" spans="1:65" s="13" customFormat="1" ht="11.25">
      <c r="B148" s="200"/>
      <c r="C148" s="201"/>
      <c r="D148" s="181" t="s">
        <v>226</v>
      </c>
      <c r="E148" s="202" t="s">
        <v>19</v>
      </c>
      <c r="F148" s="203" t="s">
        <v>353</v>
      </c>
      <c r="G148" s="201"/>
      <c r="H148" s="202" t="s">
        <v>19</v>
      </c>
      <c r="I148" s="204"/>
      <c r="J148" s="201"/>
      <c r="K148" s="201"/>
      <c r="L148" s="205"/>
      <c r="M148" s="206"/>
      <c r="N148" s="207"/>
      <c r="O148" s="207"/>
      <c r="P148" s="207"/>
      <c r="Q148" s="207"/>
      <c r="R148" s="207"/>
      <c r="S148" s="207"/>
      <c r="T148" s="208"/>
      <c r="AT148" s="209" t="s">
        <v>226</v>
      </c>
      <c r="AU148" s="209" t="s">
        <v>79</v>
      </c>
      <c r="AV148" s="13" t="s">
        <v>77</v>
      </c>
      <c r="AW148" s="13" t="s">
        <v>31</v>
      </c>
      <c r="AX148" s="13" t="s">
        <v>69</v>
      </c>
      <c r="AY148" s="209" t="s">
        <v>144</v>
      </c>
    </row>
    <row r="149" spans="1:65" s="14" customFormat="1" ht="11.25">
      <c r="B149" s="210"/>
      <c r="C149" s="211"/>
      <c r="D149" s="181" t="s">
        <v>226</v>
      </c>
      <c r="E149" s="212" t="s">
        <v>19</v>
      </c>
      <c r="F149" s="213" t="s">
        <v>853</v>
      </c>
      <c r="G149" s="211"/>
      <c r="H149" s="214">
        <v>12.8</v>
      </c>
      <c r="I149" s="215"/>
      <c r="J149" s="211"/>
      <c r="K149" s="211"/>
      <c r="L149" s="216"/>
      <c r="M149" s="217"/>
      <c r="N149" s="218"/>
      <c r="O149" s="218"/>
      <c r="P149" s="218"/>
      <c r="Q149" s="218"/>
      <c r="R149" s="218"/>
      <c r="S149" s="218"/>
      <c r="T149" s="219"/>
      <c r="AT149" s="220" t="s">
        <v>226</v>
      </c>
      <c r="AU149" s="220" t="s">
        <v>79</v>
      </c>
      <c r="AV149" s="14" t="s">
        <v>79</v>
      </c>
      <c r="AW149" s="14" t="s">
        <v>31</v>
      </c>
      <c r="AX149" s="14" t="s">
        <v>77</v>
      </c>
      <c r="AY149" s="220" t="s">
        <v>144</v>
      </c>
    </row>
    <row r="150" spans="1:65" s="2" customFormat="1" ht="37.9" customHeight="1">
      <c r="A150" s="37"/>
      <c r="B150" s="38"/>
      <c r="C150" s="168" t="s">
        <v>209</v>
      </c>
      <c r="D150" s="168" t="s">
        <v>145</v>
      </c>
      <c r="E150" s="169" t="s">
        <v>387</v>
      </c>
      <c r="F150" s="170" t="s">
        <v>388</v>
      </c>
      <c r="G150" s="171" t="s">
        <v>254</v>
      </c>
      <c r="H150" s="172">
        <v>147.19999999999999</v>
      </c>
      <c r="I150" s="173"/>
      <c r="J150" s="174">
        <f>ROUND(I150*H150,2)</f>
        <v>0</v>
      </c>
      <c r="K150" s="170" t="s">
        <v>157</v>
      </c>
      <c r="L150" s="42"/>
      <c r="M150" s="175" t="s">
        <v>19</v>
      </c>
      <c r="N150" s="176" t="s">
        <v>40</v>
      </c>
      <c r="O150" s="67"/>
      <c r="P150" s="177">
        <f>O150*H150</f>
        <v>0</v>
      </c>
      <c r="Q150" s="177">
        <v>1.7000000000000001E-4</v>
      </c>
      <c r="R150" s="177">
        <f>Q150*H150</f>
        <v>2.5024000000000001E-2</v>
      </c>
      <c r="S150" s="177">
        <v>0</v>
      </c>
      <c r="T150" s="178">
        <f>S150*H150</f>
        <v>0</v>
      </c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R150" s="179" t="s">
        <v>165</v>
      </c>
      <c r="AT150" s="179" t="s">
        <v>145</v>
      </c>
      <c r="AU150" s="179" t="s">
        <v>79</v>
      </c>
      <c r="AY150" s="20" t="s">
        <v>144</v>
      </c>
      <c r="BE150" s="180">
        <f>IF(N150="základní",J150,0)</f>
        <v>0</v>
      </c>
      <c r="BF150" s="180">
        <f>IF(N150="snížená",J150,0)</f>
        <v>0</v>
      </c>
      <c r="BG150" s="180">
        <f>IF(N150="zákl. přenesená",J150,0)</f>
        <v>0</v>
      </c>
      <c r="BH150" s="180">
        <f>IF(N150="sníž. přenesená",J150,0)</f>
        <v>0</v>
      </c>
      <c r="BI150" s="180">
        <f>IF(N150="nulová",J150,0)</f>
        <v>0</v>
      </c>
      <c r="BJ150" s="20" t="s">
        <v>77</v>
      </c>
      <c r="BK150" s="180">
        <f>ROUND(I150*H150,2)</f>
        <v>0</v>
      </c>
      <c r="BL150" s="20" t="s">
        <v>165</v>
      </c>
      <c r="BM150" s="179" t="s">
        <v>854</v>
      </c>
    </row>
    <row r="151" spans="1:65" s="2" customFormat="1" ht="19.5">
      <c r="A151" s="37"/>
      <c r="B151" s="38"/>
      <c r="C151" s="39"/>
      <c r="D151" s="181" t="s">
        <v>152</v>
      </c>
      <c r="E151" s="39"/>
      <c r="F151" s="182" t="s">
        <v>388</v>
      </c>
      <c r="G151" s="39"/>
      <c r="H151" s="39"/>
      <c r="I151" s="183"/>
      <c r="J151" s="39"/>
      <c r="K151" s="39"/>
      <c r="L151" s="42"/>
      <c r="M151" s="184"/>
      <c r="N151" s="185"/>
      <c r="O151" s="67"/>
      <c r="P151" s="67"/>
      <c r="Q151" s="67"/>
      <c r="R151" s="67"/>
      <c r="S151" s="67"/>
      <c r="T151" s="68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T151" s="20" t="s">
        <v>152</v>
      </c>
      <c r="AU151" s="20" t="s">
        <v>79</v>
      </c>
    </row>
    <row r="152" spans="1:65" s="2" customFormat="1" ht="11.25">
      <c r="A152" s="37"/>
      <c r="B152" s="38"/>
      <c r="C152" s="39"/>
      <c r="D152" s="186" t="s">
        <v>153</v>
      </c>
      <c r="E152" s="39"/>
      <c r="F152" s="187" t="s">
        <v>390</v>
      </c>
      <c r="G152" s="39"/>
      <c r="H152" s="39"/>
      <c r="I152" s="183"/>
      <c r="J152" s="39"/>
      <c r="K152" s="39"/>
      <c r="L152" s="42"/>
      <c r="M152" s="184"/>
      <c r="N152" s="185"/>
      <c r="O152" s="67"/>
      <c r="P152" s="67"/>
      <c r="Q152" s="67"/>
      <c r="R152" s="67"/>
      <c r="S152" s="67"/>
      <c r="T152" s="68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T152" s="20" t="s">
        <v>153</v>
      </c>
      <c r="AU152" s="20" t="s">
        <v>79</v>
      </c>
    </row>
    <row r="153" spans="1:65" s="13" customFormat="1" ht="11.25">
      <c r="B153" s="200"/>
      <c r="C153" s="201"/>
      <c r="D153" s="181" t="s">
        <v>226</v>
      </c>
      <c r="E153" s="202" t="s">
        <v>19</v>
      </c>
      <c r="F153" s="203" t="s">
        <v>353</v>
      </c>
      <c r="G153" s="201"/>
      <c r="H153" s="202" t="s">
        <v>19</v>
      </c>
      <c r="I153" s="204"/>
      <c r="J153" s="201"/>
      <c r="K153" s="201"/>
      <c r="L153" s="205"/>
      <c r="M153" s="206"/>
      <c r="N153" s="207"/>
      <c r="O153" s="207"/>
      <c r="P153" s="207"/>
      <c r="Q153" s="207"/>
      <c r="R153" s="207"/>
      <c r="S153" s="207"/>
      <c r="T153" s="208"/>
      <c r="AT153" s="209" t="s">
        <v>226</v>
      </c>
      <c r="AU153" s="209" t="s">
        <v>79</v>
      </c>
      <c r="AV153" s="13" t="s">
        <v>77</v>
      </c>
      <c r="AW153" s="13" t="s">
        <v>31</v>
      </c>
      <c r="AX153" s="13" t="s">
        <v>69</v>
      </c>
      <c r="AY153" s="209" t="s">
        <v>144</v>
      </c>
    </row>
    <row r="154" spans="1:65" s="14" customFormat="1" ht="11.25">
      <c r="B154" s="210"/>
      <c r="C154" s="211"/>
      <c r="D154" s="181" t="s">
        <v>226</v>
      </c>
      <c r="E154" s="212" t="s">
        <v>19</v>
      </c>
      <c r="F154" s="213" t="s">
        <v>855</v>
      </c>
      <c r="G154" s="211"/>
      <c r="H154" s="214">
        <v>147.19999999999999</v>
      </c>
      <c r="I154" s="215"/>
      <c r="J154" s="211"/>
      <c r="K154" s="211"/>
      <c r="L154" s="216"/>
      <c r="M154" s="217"/>
      <c r="N154" s="218"/>
      <c r="O154" s="218"/>
      <c r="P154" s="218"/>
      <c r="Q154" s="218"/>
      <c r="R154" s="218"/>
      <c r="S154" s="218"/>
      <c r="T154" s="219"/>
      <c r="AT154" s="220" t="s">
        <v>226</v>
      </c>
      <c r="AU154" s="220" t="s">
        <v>79</v>
      </c>
      <c r="AV154" s="14" t="s">
        <v>79</v>
      </c>
      <c r="AW154" s="14" t="s">
        <v>31</v>
      </c>
      <c r="AX154" s="14" t="s">
        <v>77</v>
      </c>
      <c r="AY154" s="220" t="s">
        <v>144</v>
      </c>
    </row>
    <row r="155" spans="1:65" s="2" customFormat="1" ht="66.75" customHeight="1">
      <c r="A155" s="37"/>
      <c r="B155" s="38"/>
      <c r="C155" s="168" t="s">
        <v>313</v>
      </c>
      <c r="D155" s="168" t="s">
        <v>145</v>
      </c>
      <c r="E155" s="169" t="s">
        <v>392</v>
      </c>
      <c r="F155" s="170" t="s">
        <v>393</v>
      </c>
      <c r="G155" s="171" t="s">
        <v>243</v>
      </c>
      <c r="H155" s="172">
        <v>80</v>
      </c>
      <c r="I155" s="173"/>
      <c r="J155" s="174">
        <f>ROUND(I155*H155,2)</f>
        <v>0</v>
      </c>
      <c r="K155" s="170" t="s">
        <v>157</v>
      </c>
      <c r="L155" s="42"/>
      <c r="M155" s="175" t="s">
        <v>19</v>
      </c>
      <c r="N155" s="176" t="s">
        <v>40</v>
      </c>
      <c r="O155" s="67"/>
      <c r="P155" s="177">
        <f>O155*H155</f>
        <v>0</v>
      </c>
      <c r="Q155" s="177">
        <v>0.20449000000000001</v>
      </c>
      <c r="R155" s="177">
        <f>Q155*H155</f>
        <v>16.359200000000001</v>
      </c>
      <c r="S155" s="177">
        <v>0</v>
      </c>
      <c r="T155" s="178">
        <f>S155*H155</f>
        <v>0</v>
      </c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R155" s="179" t="s">
        <v>165</v>
      </c>
      <c r="AT155" s="179" t="s">
        <v>145</v>
      </c>
      <c r="AU155" s="179" t="s">
        <v>79</v>
      </c>
      <c r="AY155" s="20" t="s">
        <v>144</v>
      </c>
      <c r="BE155" s="180">
        <f>IF(N155="základní",J155,0)</f>
        <v>0</v>
      </c>
      <c r="BF155" s="180">
        <f>IF(N155="snížená",J155,0)</f>
        <v>0</v>
      </c>
      <c r="BG155" s="180">
        <f>IF(N155="zákl. přenesená",J155,0)</f>
        <v>0</v>
      </c>
      <c r="BH155" s="180">
        <f>IF(N155="sníž. přenesená",J155,0)</f>
        <v>0</v>
      </c>
      <c r="BI155" s="180">
        <f>IF(N155="nulová",J155,0)</f>
        <v>0</v>
      </c>
      <c r="BJ155" s="20" t="s">
        <v>77</v>
      </c>
      <c r="BK155" s="180">
        <f>ROUND(I155*H155,2)</f>
        <v>0</v>
      </c>
      <c r="BL155" s="20" t="s">
        <v>165</v>
      </c>
      <c r="BM155" s="179" t="s">
        <v>856</v>
      </c>
    </row>
    <row r="156" spans="1:65" s="2" customFormat="1" ht="39">
      <c r="A156" s="37"/>
      <c r="B156" s="38"/>
      <c r="C156" s="39"/>
      <c r="D156" s="181" t="s">
        <v>152</v>
      </c>
      <c r="E156" s="39"/>
      <c r="F156" s="182" t="s">
        <v>393</v>
      </c>
      <c r="G156" s="39"/>
      <c r="H156" s="39"/>
      <c r="I156" s="183"/>
      <c r="J156" s="39"/>
      <c r="K156" s="39"/>
      <c r="L156" s="42"/>
      <c r="M156" s="184"/>
      <c r="N156" s="185"/>
      <c r="O156" s="67"/>
      <c r="P156" s="67"/>
      <c r="Q156" s="67"/>
      <c r="R156" s="67"/>
      <c r="S156" s="67"/>
      <c r="T156" s="68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T156" s="20" t="s">
        <v>152</v>
      </c>
      <c r="AU156" s="20" t="s">
        <v>79</v>
      </c>
    </row>
    <row r="157" spans="1:65" s="2" customFormat="1" ht="11.25">
      <c r="A157" s="37"/>
      <c r="B157" s="38"/>
      <c r="C157" s="39"/>
      <c r="D157" s="186" t="s">
        <v>153</v>
      </c>
      <c r="E157" s="39"/>
      <c r="F157" s="187" t="s">
        <v>395</v>
      </c>
      <c r="G157" s="39"/>
      <c r="H157" s="39"/>
      <c r="I157" s="183"/>
      <c r="J157" s="39"/>
      <c r="K157" s="39"/>
      <c r="L157" s="42"/>
      <c r="M157" s="184"/>
      <c r="N157" s="185"/>
      <c r="O157" s="67"/>
      <c r="P157" s="67"/>
      <c r="Q157" s="67"/>
      <c r="R157" s="67"/>
      <c r="S157" s="67"/>
      <c r="T157" s="68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T157" s="20" t="s">
        <v>153</v>
      </c>
      <c r="AU157" s="20" t="s">
        <v>79</v>
      </c>
    </row>
    <row r="158" spans="1:65" s="13" customFormat="1" ht="11.25">
      <c r="B158" s="200"/>
      <c r="C158" s="201"/>
      <c r="D158" s="181" t="s">
        <v>226</v>
      </c>
      <c r="E158" s="202" t="s">
        <v>19</v>
      </c>
      <c r="F158" s="203" t="s">
        <v>353</v>
      </c>
      <c r="G158" s="201"/>
      <c r="H158" s="202" t="s">
        <v>19</v>
      </c>
      <c r="I158" s="204"/>
      <c r="J158" s="201"/>
      <c r="K158" s="201"/>
      <c r="L158" s="205"/>
      <c r="M158" s="206"/>
      <c r="N158" s="207"/>
      <c r="O158" s="207"/>
      <c r="P158" s="207"/>
      <c r="Q158" s="207"/>
      <c r="R158" s="207"/>
      <c r="S158" s="207"/>
      <c r="T158" s="208"/>
      <c r="AT158" s="209" t="s">
        <v>226</v>
      </c>
      <c r="AU158" s="209" t="s">
        <v>79</v>
      </c>
      <c r="AV158" s="13" t="s">
        <v>77</v>
      </c>
      <c r="AW158" s="13" t="s">
        <v>31</v>
      </c>
      <c r="AX158" s="13" t="s">
        <v>69</v>
      </c>
      <c r="AY158" s="209" t="s">
        <v>144</v>
      </c>
    </row>
    <row r="159" spans="1:65" s="14" customFormat="1" ht="11.25">
      <c r="B159" s="210"/>
      <c r="C159" s="211"/>
      <c r="D159" s="181" t="s">
        <v>226</v>
      </c>
      <c r="E159" s="212" t="s">
        <v>19</v>
      </c>
      <c r="F159" s="213" t="s">
        <v>857</v>
      </c>
      <c r="G159" s="211"/>
      <c r="H159" s="214">
        <v>80</v>
      </c>
      <c r="I159" s="215"/>
      <c r="J159" s="211"/>
      <c r="K159" s="211"/>
      <c r="L159" s="216"/>
      <c r="M159" s="217"/>
      <c r="N159" s="218"/>
      <c r="O159" s="218"/>
      <c r="P159" s="218"/>
      <c r="Q159" s="218"/>
      <c r="R159" s="218"/>
      <c r="S159" s="218"/>
      <c r="T159" s="219"/>
      <c r="AT159" s="220" t="s">
        <v>226</v>
      </c>
      <c r="AU159" s="220" t="s">
        <v>79</v>
      </c>
      <c r="AV159" s="14" t="s">
        <v>79</v>
      </c>
      <c r="AW159" s="14" t="s">
        <v>31</v>
      </c>
      <c r="AX159" s="14" t="s">
        <v>77</v>
      </c>
      <c r="AY159" s="220" t="s">
        <v>144</v>
      </c>
    </row>
    <row r="160" spans="1:65" s="11" customFormat="1" ht="22.9" customHeight="1">
      <c r="B160" s="154"/>
      <c r="C160" s="155"/>
      <c r="D160" s="156" t="s">
        <v>68</v>
      </c>
      <c r="E160" s="198" t="s">
        <v>160</v>
      </c>
      <c r="F160" s="198" t="s">
        <v>420</v>
      </c>
      <c r="G160" s="155"/>
      <c r="H160" s="155"/>
      <c r="I160" s="158"/>
      <c r="J160" s="199">
        <f>BK160</f>
        <v>0</v>
      </c>
      <c r="K160" s="155"/>
      <c r="L160" s="160"/>
      <c r="M160" s="161"/>
      <c r="N160" s="162"/>
      <c r="O160" s="162"/>
      <c r="P160" s="163">
        <f>SUM(P161:P167)</f>
        <v>0</v>
      </c>
      <c r="Q160" s="162"/>
      <c r="R160" s="163">
        <f>SUM(R161:R167)</f>
        <v>2.0969614999999999</v>
      </c>
      <c r="S160" s="162"/>
      <c r="T160" s="164">
        <f>SUM(T161:T167)</f>
        <v>0</v>
      </c>
      <c r="AR160" s="165" t="s">
        <v>77</v>
      </c>
      <c r="AT160" s="166" t="s">
        <v>68</v>
      </c>
      <c r="AU160" s="166" t="s">
        <v>77</v>
      </c>
      <c r="AY160" s="165" t="s">
        <v>144</v>
      </c>
      <c r="BK160" s="167">
        <f>SUM(BK161:BK167)</f>
        <v>0</v>
      </c>
    </row>
    <row r="161" spans="1:65" s="2" customFormat="1" ht="33" customHeight="1">
      <c r="A161" s="37"/>
      <c r="B161" s="38"/>
      <c r="C161" s="168" t="s">
        <v>8</v>
      </c>
      <c r="D161" s="168" t="s">
        <v>145</v>
      </c>
      <c r="E161" s="169" t="s">
        <v>858</v>
      </c>
      <c r="F161" s="170" t="s">
        <v>859</v>
      </c>
      <c r="G161" s="171" t="s">
        <v>243</v>
      </c>
      <c r="H161" s="172">
        <v>3.05</v>
      </c>
      <c r="I161" s="173"/>
      <c r="J161" s="174">
        <f>ROUND(I161*H161,2)</f>
        <v>0</v>
      </c>
      <c r="K161" s="170" t="s">
        <v>157</v>
      </c>
      <c r="L161" s="42"/>
      <c r="M161" s="175" t="s">
        <v>19</v>
      </c>
      <c r="N161" s="176" t="s">
        <v>40</v>
      </c>
      <c r="O161" s="67"/>
      <c r="P161" s="177">
        <f>O161*H161</f>
        <v>0</v>
      </c>
      <c r="Q161" s="177">
        <v>0.24127000000000001</v>
      </c>
      <c r="R161" s="177">
        <f>Q161*H161</f>
        <v>0.73587349999999996</v>
      </c>
      <c r="S161" s="177">
        <v>0</v>
      </c>
      <c r="T161" s="178">
        <f>S161*H161</f>
        <v>0</v>
      </c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R161" s="179" t="s">
        <v>165</v>
      </c>
      <c r="AT161" s="179" t="s">
        <v>145</v>
      </c>
      <c r="AU161" s="179" t="s">
        <v>79</v>
      </c>
      <c r="AY161" s="20" t="s">
        <v>144</v>
      </c>
      <c r="BE161" s="180">
        <f>IF(N161="základní",J161,0)</f>
        <v>0</v>
      </c>
      <c r="BF161" s="180">
        <f>IF(N161="snížená",J161,0)</f>
        <v>0</v>
      </c>
      <c r="BG161" s="180">
        <f>IF(N161="zákl. přenesená",J161,0)</f>
        <v>0</v>
      </c>
      <c r="BH161" s="180">
        <f>IF(N161="sníž. přenesená",J161,0)</f>
        <v>0</v>
      </c>
      <c r="BI161" s="180">
        <f>IF(N161="nulová",J161,0)</f>
        <v>0</v>
      </c>
      <c r="BJ161" s="20" t="s">
        <v>77</v>
      </c>
      <c r="BK161" s="180">
        <f>ROUND(I161*H161,2)</f>
        <v>0</v>
      </c>
      <c r="BL161" s="20" t="s">
        <v>165</v>
      </c>
      <c r="BM161" s="179" t="s">
        <v>860</v>
      </c>
    </row>
    <row r="162" spans="1:65" s="2" customFormat="1" ht="19.5">
      <c r="A162" s="37"/>
      <c r="B162" s="38"/>
      <c r="C162" s="39"/>
      <c r="D162" s="181" t="s">
        <v>152</v>
      </c>
      <c r="E162" s="39"/>
      <c r="F162" s="182" t="s">
        <v>859</v>
      </c>
      <c r="G162" s="39"/>
      <c r="H162" s="39"/>
      <c r="I162" s="183"/>
      <c r="J162" s="39"/>
      <c r="K162" s="39"/>
      <c r="L162" s="42"/>
      <c r="M162" s="184"/>
      <c r="N162" s="185"/>
      <c r="O162" s="67"/>
      <c r="P162" s="67"/>
      <c r="Q162" s="67"/>
      <c r="R162" s="67"/>
      <c r="S162" s="67"/>
      <c r="T162" s="68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T162" s="20" t="s">
        <v>152</v>
      </c>
      <c r="AU162" s="20" t="s">
        <v>79</v>
      </c>
    </row>
    <row r="163" spans="1:65" s="2" customFormat="1" ht="11.25">
      <c r="A163" s="37"/>
      <c r="B163" s="38"/>
      <c r="C163" s="39"/>
      <c r="D163" s="186" t="s">
        <v>153</v>
      </c>
      <c r="E163" s="39"/>
      <c r="F163" s="187" t="s">
        <v>861</v>
      </c>
      <c r="G163" s="39"/>
      <c r="H163" s="39"/>
      <c r="I163" s="183"/>
      <c r="J163" s="39"/>
      <c r="K163" s="39"/>
      <c r="L163" s="42"/>
      <c r="M163" s="184"/>
      <c r="N163" s="185"/>
      <c r="O163" s="67"/>
      <c r="P163" s="67"/>
      <c r="Q163" s="67"/>
      <c r="R163" s="67"/>
      <c r="S163" s="67"/>
      <c r="T163" s="68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T163" s="20" t="s">
        <v>153</v>
      </c>
      <c r="AU163" s="20" t="s">
        <v>79</v>
      </c>
    </row>
    <row r="164" spans="1:65" s="14" customFormat="1" ht="11.25">
      <c r="B164" s="210"/>
      <c r="C164" s="211"/>
      <c r="D164" s="181" t="s">
        <v>226</v>
      </c>
      <c r="E164" s="212" t="s">
        <v>19</v>
      </c>
      <c r="F164" s="213" t="s">
        <v>862</v>
      </c>
      <c r="G164" s="211"/>
      <c r="H164" s="214">
        <v>3.05</v>
      </c>
      <c r="I164" s="215"/>
      <c r="J164" s="211"/>
      <c r="K164" s="211"/>
      <c r="L164" s="216"/>
      <c r="M164" s="217"/>
      <c r="N164" s="218"/>
      <c r="O164" s="218"/>
      <c r="P164" s="218"/>
      <c r="Q164" s="218"/>
      <c r="R164" s="218"/>
      <c r="S164" s="218"/>
      <c r="T164" s="219"/>
      <c r="AT164" s="220" t="s">
        <v>226</v>
      </c>
      <c r="AU164" s="220" t="s">
        <v>79</v>
      </c>
      <c r="AV164" s="14" t="s">
        <v>79</v>
      </c>
      <c r="AW164" s="14" t="s">
        <v>31</v>
      </c>
      <c r="AX164" s="14" t="s">
        <v>77</v>
      </c>
      <c r="AY164" s="220" t="s">
        <v>144</v>
      </c>
    </row>
    <row r="165" spans="1:65" s="2" customFormat="1" ht="24.2" customHeight="1">
      <c r="A165" s="37"/>
      <c r="B165" s="38"/>
      <c r="C165" s="246" t="s">
        <v>408</v>
      </c>
      <c r="D165" s="246" t="s">
        <v>381</v>
      </c>
      <c r="E165" s="247" t="s">
        <v>863</v>
      </c>
      <c r="F165" s="248" t="s">
        <v>864</v>
      </c>
      <c r="G165" s="249" t="s">
        <v>492</v>
      </c>
      <c r="H165" s="250">
        <v>26.687999999999999</v>
      </c>
      <c r="I165" s="251"/>
      <c r="J165" s="252">
        <f>ROUND(I165*H165,2)</f>
        <v>0</v>
      </c>
      <c r="K165" s="248" t="s">
        <v>157</v>
      </c>
      <c r="L165" s="253"/>
      <c r="M165" s="254" t="s">
        <v>19</v>
      </c>
      <c r="N165" s="255" t="s">
        <v>40</v>
      </c>
      <c r="O165" s="67"/>
      <c r="P165" s="177">
        <f>O165*H165</f>
        <v>0</v>
      </c>
      <c r="Q165" s="177">
        <v>5.0999999999999997E-2</v>
      </c>
      <c r="R165" s="177">
        <f>Q165*H165</f>
        <v>1.3610879999999999</v>
      </c>
      <c r="S165" s="177">
        <v>0</v>
      </c>
      <c r="T165" s="178">
        <f>S165*H165</f>
        <v>0</v>
      </c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R165" s="179" t="s">
        <v>184</v>
      </c>
      <c r="AT165" s="179" t="s">
        <v>381</v>
      </c>
      <c r="AU165" s="179" t="s">
        <v>79</v>
      </c>
      <c r="AY165" s="20" t="s">
        <v>144</v>
      </c>
      <c r="BE165" s="180">
        <f>IF(N165="základní",J165,0)</f>
        <v>0</v>
      </c>
      <c r="BF165" s="180">
        <f>IF(N165="snížená",J165,0)</f>
        <v>0</v>
      </c>
      <c r="BG165" s="180">
        <f>IF(N165="zákl. přenesená",J165,0)</f>
        <v>0</v>
      </c>
      <c r="BH165" s="180">
        <f>IF(N165="sníž. přenesená",J165,0)</f>
        <v>0</v>
      </c>
      <c r="BI165" s="180">
        <f>IF(N165="nulová",J165,0)</f>
        <v>0</v>
      </c>
      <c r="BJ165" s="20" t="s">
        <v>77</v>
      </c>
      <c r="BK165" s="180">
        <f>ROUND(I165*H165,2)</f>
        <v>0</v>
      </c>
      <c r="BL165" s="20" t="s">
        <v>165</v>
      </c>
      <c r="BM165" s="179" t="s">
        <v>865</v>
      </c>
    </row>
    <row r="166" spans="1:65" s="2" customFormat="1" ht="11.25">
      <c r="A166" s="37"/>
      <c r="B166" s="38"/>
      <c r="C166" s="39"/>
      <c r="D166" s="181" t="s">
        <v>152</v>
      </c>
      <c r="E166" s="39"/>
      <c r="F166" s="182" t="s">
        <v>864</v>
      </c>
      <c r="G166" s="39"/>
      <c r="H166" s="39"/>
      <c r="I166" s="183"/>
      <c r="J166" s="39"/>
      <c r="K166" s="39"/>
      <c r="L166" s="42"/>
      <c r="M166" s="184"/>
      <c r="N166" s="185"/>
      <c r="O166" s="67"/>
      <c r="P166" s="67"/>
      <c r="Q166" s="67"/>
      <c r="R166" s="67"/>
      <c r="S166" s="67"/>
      <c r="T166" s="68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T166" s="20" t="s">
        <v>152</v>
      </c>
      <c r="AU166" s="20" t="s">
        <v>79</v>
      </c>
    </row>
    <row r="167" spans="1:65" s="14" customFormat="1" ht="11.25">
      <c r="B167" s="210"/>
      <c r="C167" s="211"/>
      <c r="D167" s="181" t="s">
        <v>226</v>
      </c>
      <c r="E167" s="212" t="s">
        <v>19</v>
      </c>
      <c r="F167" s="213" t="s">
        <v>866</v>
      </c>
      <c r="G167" s="211"/>
      <c r="H167" s="214">
        <v>26.687999999999999</v>
      </c>
      <c r="I167" s="215"/>
      <c r="J167" s="211"/>
      <c r="K167" s="211"/>
      <c r="L167" s="216"/>
      <c r="M167" s="217"/>
      <c r="N167" s="218"/>
      <c r="O167" s="218"/>
      <c r="P167" s="218"/>
      <c r="Q167" s="218"/>
      <c r="R167" s="218"/>
      <c r="S167" s="218"/>
      <c r="T167" s="219"/>
      <c r="AT167" s="220" t="s">
        <v>226</v>
      </c>
      <c r="AU167" s="220" t="s">
        <v>79</v>
      </c>
      <c r="AV167" s="14" t="s">
        <v>79</v>
      </c>
      <c r="AW167" s="14" t="s">
        <v>31</v>
      </c>
      <c r="AX167" s="14" t="s">
        <v>77</v>
      </c>
      <c r="AY167" s="220" t="s">
        <v>144</v>
      </c>
    </row>
    <row r="168" spans="1:65" s="11" customFormat="1" ht="22.9" customHeight="1">
      <c r="B168" s="154"/>
      <c r="C168" s="155"/>
      <c r="D168" s="156" t="s">
        <v>68</v>
      </c>
      <c r="E168" s="198" t="s">
        <v>143</v>
      </c>
      <c r="F168" s="198" t="s">
        <v>421</v>
      </c>
      <c r="G168" s="155"/>
      <c r="H168" s="155"/>
      <c r="I168" s="158"/>
      <c r="J168" s="199">
        <f>BK168</f>
        <v>0</v>
      </c>
      <c r="K168" s="155"/>
      <c r="L168" s="160"/>
      <c r="M168" s="161"/>
      <c r="N168" s="162"/>
      <c r="O168" s="162"/>
      <c r="P168" s="163">
        <f>SUM(P169:P185)</f>
        <v>0</v>
      </c>
      <c r="Q168" s="162"/>
      <c r="R168" s="163">
        <f>SUM(R169:R185)</f>
        <v>105.78911199999999</v>
      </c>
      <c r="S168" s="162"/>
      <c r="T168" s="164">
        <f>SUM(T169:T185)</f>
        <v>0</v>
      </c>
      <c r="AR168" s="165" t="s">
        <v>77</v>
      </c>
      <c r="AT168" s="166" t="s">
        <v>68</v>
      </c>
      <c r="AU168" s="166" t="s">
        <v>77</v>
      </c>
      <c r="AY168" s="165" t="s">
        <v>144</v>
      </c>
      <c r="BK168" s="167">
        <f>SUM(BK169:BK185)</f>
        <v>0</v>
      </c>
    </row>
    <row r="169" spans="1:65" s="2" customFormat="1" ht="33" customHeight="1">
      <c r="A169" s="37"/>
      <c r="B169" s="38"/>
      <c r="C169" s="168" t="s">
        <v>415</v>
      </c>
      <c r="D169" s="168" t="s">
        <v>145</v>
      </c>
      <c r="E169" s="169" t="s">
        <v>867</v>
      </c>
      <c r="F169" s="170" t="s">
        <v>868</v>
      </c>
      <c r="G169" s="171" t="s">
        <v>223</v>
      </c>
      <c r="H169" s="172">
        <v>37.049999999999997</v>
      </c>
      <c r="I169" s="173"/>
      <c r="J169" s="174">
        <f>ROUND(I169*H169,2)</f>
        <v>0</v>
      </c>
      <c r="K169" s="170" t="s">
        <v>157</v>
      </c>
      <c r="L169" s="42"/>
      <c r="M169" s="175" t="s">
        <v>19</v>
      </c>
      <c r="N169" s="176" t="s">
        <v>40</v>
      </c>
      <c r="O169" s="67"/>
      <c r="P169" s="177">
        <f>O169*H169</f>
        <v>0</v>
      </c>
      <c r="Q169" s="177">
        <v>2.3010199999999998</v>
      </c>
      <c r="R169" s="177">
        <f>Q169*H169</f>
        <v>85.252790999999988</v>
      </c>
      <c r="S169" s="177">
        <v>0</v>
      </c>
      <c r="T169" s="178">
        <f>S169*H169</f>
        <v>0</v>
      </c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R169" s="179" t="s">
        <v>165</v>
      </c>
      <c r="AT169" s="179" t="s">
        <v>145</v>
      </c>
      <c r="AU169" s="179" t="s">
        <v>79</v>
      </c>
      <c r="AY169" s="20" t="s">
        <v>144</v>
      </c>
      <c r="BE169" s="180">
        <f>IF(N169="základní",J169,0)</f>
        <v>0</v>
      </c>
      <c r="BF169" s="180">
        <f>IF(N169="snížená",J169,0)</f>
        <v>0</v>
      </c>
      <c r="BG169" s="180">
        <f>IF(N169="zákl. přenesená",J169,0)</f>
        <v>0</v>
      </c>
      <c r="BH169" s="180">
        <f>IF(N169="sníž. přenesená",J169,0)</f>
        <v>0</v>
      </c>
      <c r="BI169" s="180">
        <f>IF(N169="nulová",J169,0)</f>
        <v>0</v>
      </c>
      <c r="BJ169" s="20" t="s">
        <v>77</v>
      </c>
      <c r="BK169" s="180">
        <f>ROUND(I169*H169,2)</f>
        <v>0</v>
      </c>
      <c r="BL169" s="20" t="s">
        <v>165</v>
      </c>
      <c r="BM169" s="179" t="s">
        <v>869</v>
      </c>
    </row>
    <row r="170" spans="1:65" s="2" customFormat="1" ht="19.5">
      <c r="A170" s="37"/>
      <c r="B170" s="38"/>
      <c r="C170" s="39"/>
      <c r="D170" s="181" t="s">
        <v>152</v>
      </c>
      <c r="E170" s="39"/>
      <c r="F170" s="182" t="s">
        <v>868</v>
      </c>
      <c r="G170" s="39"/>
      <c r="H170" s="39"/>
      <c r="I170" s="183"/>
      <c r="J170" s="39"/>
      <c r="K170" s="39"/>
      <c r="L170" s="42"/>
      <c r="M170" s="184"/>
      <c r="N170" s="185"/>
      <c r="O170" s="67"/>
      <c r="P170" s="67"/>
      <c r="Q170" s="67"/>
      <c r="R170" s="67"/>
      <c r="S170" s="67"/>
      <c r="T170" s="68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T170" s="20" t="s">
        <v>152</v>
      </c>
      <c r="AU170" s="20" t="s">
        <v>79</v>
      </c>
    </row>
    <row r="171" spans="1:65" s="2" customFormat="1" ht="11.25">
      <c r="A171" s="37"/>
      <c r="B171" s="38"/>
      <c r="C171" s="39"/>
      <c r="D171" s="186" t="s">
        <v>153</v>
      </c>
      <c r="E171" s="39"/>
      <c r="F171" s="187" t="s">
        <v>870</v>
      </c>
      <c r="G171" s="39"/>
      <c r="H171" s="39"/>
      <c r="I171" s="183"/>
      <c r="J171" s="39"/>
      <c r="K171" s="39"/>
      <c r="L171" s="42"/>
      <c r="M171" s="184"/>
      <c r="N171" s="185"/>
      <c r="O171" s="67"/>
      <c r="P171" s="67"/>
      <c r="Q171" s="67"/>
      <c r="R171" s="67"/>
      <c r="S171" s="67"/>
      <c r="T171" s="68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T171" s="20" t="s">
        <v>153</v>
      </c>
      <c r="AU171" s="20" t="s">
        <v>79</v>
      </c>
    </row>
    <row r="172" spans="1:65" s="14" customFormat="1" ht="11.25">
      <c r="B172" s="210"/>
      <c r="C172" s="211"/>
      <c r="D172" s="181" t="s">
        <v>226</v>
      </c>
      <c r="E172" s="212" t="s">
        <v>19</v>
      </c>
      <c r="F172" s="213" t="s">
        <v>871</v>
      </c>
      <c r="G172" s="211"/>
      <c r="H172" s="214">
        <v>37.049999999999997</v>
      </c>
      <c r="I172" s="215"/>
      <c r="J172" s="211"/>
      <c r="K172" s="211"/>
      <c r="L172" s="216"/>
      <c r="M172" s="217"/>
      <c r="N172" s="218"/>
      <c r="O172" s="218"/>
      <c r="P172" s="218"/>
      <c r="Q172" s="218"/>
      <c r="R172" s="218"/>
      <c r="S172" s="218"/>
      <c r="T172" s="219"/>
      <c r="AT172" s="220" t="s">
        <v>226</v>
      </c>
      <c r="AU172" s="220" t="s">
        <v>79</v>
      </c>
      <c r="AV172" s="14" t="s">
        <v>79</v>
      </c>
      <c r="AW172" s="14" t="s">
        <v>31</v>
      </c>
      <c r="AX172" s="14" t="s">
        <v>77</v>
      </c>
      <c r="AY172" s="220" t="s">
        <v>144</v>
      </c>
    </row>
    <row r="173" spans="1:65" s="2" customFormat="1" ht="24.2" customHeight="1">
      <c r="A173" s="37"/>
      <c r="B173" s="38"/>
      <c r="C173" s="246" t="s">
        <v>422</v>
      </c>
      <c r="D173" s="246" t="s">
        <v>381</v>
      </c>
      <c r="E173" s="247" t="s">
        <v>872</v>
      </c>
      <c r="F173" s="248" t="s">
        <v>873</v>
      </c>
      <c r="G173" s="249" t="s">
        <v>254</v>
      </c>
      <c r="H173" s="250">
        <v>321.10000000000002</v>
      </c>
      <c r="I173" s="251"/>
      <c r="J173" s="252">
        <f>ROUND(I173*H173,2)</f>
        <v>0</v>
      </c>
      <c r="K173" s="248" t="s">
        <v>157</v>
      </c>
      <c r="L173" s="253"/>
      <c r="M173" s="254" t="s">
        <v>19</v>
      </c>
      <c r="N173" s="255" t="s">
        <v>40</v>
      </c>
      <c r="O173" s="67"/>
      <c r="P173" s="177">
        <f>O173*H173</f>
        <v>0</v>
      </c>
      <c r="Q173" s="177">
        <v>2.1099999999999999E-3</v>
      </c>
      <c r="R173" s="177">
        <f>Q173*H173</f>
        <v>0.67752100000000004</v>
      </c>
      <c r="S173" s="177">
        <v>0</v>
      </c>
      <c r="T173" s="178">
        <f>S173*H173</f>
        <v>0</v>
      </c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R173" s="179" t="s">
        <v>184</v>
      </c>
      <c r="AT173" s="179" t="s">
        <v>381</v>
      </c>
      <c r="AU173" s="179" t="s">
        <v>79</v>
      </c>
      <c r="AY173" s="20" t="s">
        <v>144</v>
      </c>
      <c r="BE173" s="180">
        <f>IF(N173="základní",J173,0)</f>
        <v>0</v>
      </c>
      <c r="BF173" s="180">
        <f>IF(N173="snížená",J173,0)</f>
        <v>0</v>
      </c>
      <c r="BG173" s="180">
        <f>IF(N173="zákl. přenesená",J173,0)</f>
        <v>0</v>
      </c>
      <c r="BH173" s="180">
        <f>IF(N173="sníž. přenesená",J173,0)</f>
        <v>0</v>
      </c>
      <c r="BI173" s="180">
        <f>IF(N173="nulová",J173,0)</f>
        <v>0</v>
      </c>
      <c r="BJ173" s="20" t="s">
        <v>77</v>
      </c>
      <c r="BK173" s="180">
        <f>ROUND(I173*H173,2)</f>
        <v>0</v>
      </c>
      <c r="BL173" s="20" t="s">
        <v>165</v>
      </c>
      <c r="BM173" s="179" t="s">
        <v>874</v>
      </c>
    </row>
    <row r="174" spans="1:65" s="2" customFormat="1" ht="19.5">
      <c r="A174" s="37"/>
      <c r="B174" s="38"/>
      <c r="C174" s="39"/>
      <c r="D174" s="181" t="s">
        <v>152</v>
      </c>
      <c r="E174" s="39"/>
      <c r="F174" s="182" t="s">
        <v>873</v>
      </c>
      <c r="G174" s="39"/>
      <c r="H174" s="39"/>
      <c r="I174" s="183"/>
      <c r="J174" s="39"/>
      <c r="K174" s="39"/>
      <c r="L174" s="42"/>
      <c r="M174" s="184"/>
      <c r="N174" s="185"/>
      <c r="O174" s="67"/>
      <c r="P174" s="67"/>
      <c r="Q174" s="67"/>
      <c r="R174" s="67"/>
      <c r="S174" s="67"/>
      <c r="T174" s="68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T174" s="20" t="s">
        <v>152</v>
      </c>
      <c r="AU174" s="20" t="s">
        <v>79</v>
      </c>
    </row>
    <row r="175" spans="1:65" s="14" customFormat="1" ht="11.25">
      <c r="B175" s="210"/>
      <c r="C175" s="211"/>
      <c r="D175" s="181" t="s">
        <v>226</v>
      </c>
      <c r="E175" s="212" t="s">
        <v>19</v>
      </c>
      <c r="F175" s="213" t="s">
        <v>875</v>
      </c>
      <c r="G175" s="211"/>
      <c r="H175" s="214">
        <v>321.10000000000002</v>
      </c>
      <c r="I175" s="215"/>
      <c r="J175" s="211"/>
      <c r="K175" s="211"/>
      <c r="L175" s="216"/>
      <c r="M175" s="217"/>
      <c r="N175" s="218"/>
      <c r="O175" s="218"/>
      <c r="P175" s="218"/>
      <c r="Q175" s="218"/>
      <c r="R175" s="218"/>
      <c r="S175" s="218"/>
      <c r="T175" s="219"/>
      <c r="AT175" s="220" t="s">
        <v>226</v>
      </c>
      <c r="AU175" s="220" t="s">
        <v>79</v>
      </c>
      <c r="AV175" s="14" t="s">
        <v>79</v>
      </c>
      <c r="AW175" s="14" t="s">
        <v>31</v>
      </c>
      <c r="AX175" s="14" t="s">
        <v>77</v>
      </c>
      <c r="AY175" s="220" t="s">
        <v>144</v>
      </c>
    </row>
    <row r="176" spans="1:65" s="2" customFormat="1" ht="37.9" customHeight="1">
      <c r="A176" s="37"/>
      <c r="B176" s="38"/>
      <c r="C176" s="168" t="s">
        <v>428</v>
      </c>
      <c r="D176" s="168" t="s">
        <v>145</v>
      </c>
      <c r="E176" s="169" t="s">
        <v>876</v>
      </c>
      <c r="F176" s="170" t="s">
        <v>877</v>
      </c>
      <c r="G176" s="171" t="s">
        <v>254</v>
      </c>
      <c r="H176" s="172">
        <v>247</v>
      </c>
      <c r="I176" s="173"/>
      <c r="J176" s="174">
        <f>ROUND(I176*H176,2)</f>
        <v>0</v>
      </c>
      <c r="K176" s="170" t="s">
        <v>157</v>
      </c>
      <c r="L176" s="42"/>
      <c r="M176" s="175" t="s">
        <v>19</v>
      </c>
      <c r="N176" s="176" t="s">
        <v>40</v>
      </c>
      <c r="O176" s="67"/>
      <c r="P176" s="177">
        <f>O176*H176</f>
        <v>0</v>
      </c>
      <c r="Q176" s="177">
        <v>0</v>
      </c>
      <c r="R176" s="177">
        <f>Q176*H176</f>
        <v>0</v>
      </c>
      <c r="S176" s="177">
        <v>0</v>
      </c>
      <c r="T176" s="178">
        <f>S176*H176</f>
        <v>0</v>
      </c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R176" s="179" t="s">
        <v>165</v>
      </c>
      <c r="AT176" s="179" t="s">
        <v>145</v>
      </c>
      <c r="AU176" s="179" t="s">
        <v>79</v>
      </c>
      <c r="AY176" s="20" t="s">
        <v>144</v>
      </c>
      <c r="BE176" s="180">
        <f>IF(N176="základní",J176,0)</f>
        <v>0</v>
      </c>
      <c r="BF176" s="180">
        <f>IF(N176="snížená",J176,0)</f>
        <v>0</v>
      </c>
      <c r="BG176" s="180">
        <f>IF(N176="zákl. přenesená",J176,0)</f>
        <v>0</v>
      </c>
      <c r="BH176" s="180">
        <f>IF(N176="sníž. přenesená",J176,0)</f>
        <v>0</v>
      </c>
      <c r="BI176" s="180">
        <f>IF(N176="nulová",J176,0)</f>
        <v>0</v>
      </c>
      <c r="BJ176" s="20" t="s">
        <v>77</v>
      </c>
      <c r="BK176" s="180">
        <f>ROUND(I176*H176,2)</f>
        <v>0</v>
      </c>
      <c r="BL176" s="20" t="s">
        <v>165</v>
      </c>
      <c r="BM176" s="179" t="s">
        <v>878</v>
      </c>
    </row>
    <row r="177" spans="1:65" s="2" customFormat="1" ht="19.5">
      <c r="A177" s="37"/>
      <c r="B177" s="38"/>
      <c r="C177" s="39"/>
      <c r="D177" s="181" t="s">
        <v>152</v>
      </c>
      <c r="E177" s="39"/>
      <c r="F177" s="182" t="s">
        <v>877</v>
      </c>
      <c r="G177" s="39"/>
      <c r="H177" s="39"/>
      <c r="I177" s="183"/>
      <c r="J177" s="39"/>
      <c r="K177" s="39"/>
      <c r="L177" s="42"/>
      <c r="M177" s="184"/>
      <c r="N177" s="185"/>
      <c r="O177" s="67"/>
      <c r="P177" s="67"/>
      <c r="Q177" s="67"/>
      <c r="R177" s="67"/>
      <c r="S177" s="67"/>
      <c r="T177" s="68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T177" s="20" t="s">
        <v>152</v>
      </c>
      <c r="AU177" s="20" t="s">
        <v>79</v>
      </c>
    </row>
    <row r="178" spans="1:65" s="2" customFormat="1" ht="11.25">
      <c r="A178" s="37"/>
      <c r="B178" s="38"/>
      <c r="C178" s="39"/>
      <c r="D178" s="186" t="s">
        <v>153</v>
      </c>
      <c r="E178" s="39"/>
      <c r="F178" s="187" t="s">
        <v>879</v>
      </c>
      <c r="G178" s="39"/>
      <c r="H178" s="39"/>
      <c r="I178" s="183"/>
      <c r="J178" s="39"/>
      <c r="K178" s="39"/>
      <c r="L178" s="42"/>
      <c r="M178" s="184"/>
      <c r="N178" s="185"/>
      <c r="O178" s="67"/>
      <c r="P178" s="67"/>
      <c r="Q178" s="67"/>
      <c r="R178" s="67"/>
      <c r="S178" s="67"/>
      <c r="T178" s="68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T178" s="20" t="s">
        <v>153</v>
      </c>
      <c r="AU178" s="20" t="s">
        <v>79</v>
      </c>
    </row>
    <row r="179" spans="1:65" s="14" customFormat="1" ht="11.25">
      <c r="B179" s="210"/>
      <c r="C179" s="211"/>
      <c r="D179" s="181" t="s">
        <v>226</v>
      </c>
      <c r="E179" s="212" t="s">
        <v>19</v>
      </c>
      <c r="F179" s="213" t="s">
        <v>832</v>
      </c>
      <c r="G179" s="211"/>
      <c r="H179" s="214">
        <v>247</v>
      </c>
      <c r="I179" s="215"/>
      <c r="J179" s="211"/>
      <c r="K179" s="211"/>
      <c r="L179" s="216"/>
      <c r="M179" s="217"/>
      <c r="N179" s="218"/>
      <c r="O179" s="218"/>
      <c r="P179" s="218"/>
      <c r="Q179" s="218"/>
      <c r="R179" s="218"/>
      <c r="S179" s="218"/>
      <c r="T179" s="219"/>
      <c r="AT179" s="220" t="s">
        <v>226</v>
      </c>
      <c r="AU179" s="220" t="s">
        <v>79</v>
      </c>
      <c r="AV179" s="14" t="s">
        <v>79</v>
      </c>
      <c r="AW179" s="14" t="s">
        <v>31</v>
      </c>
      <c r="AX179" s="14" t="s">
        <v>77</v>
      </c>
      <c r="AY179" s="220" t="s">
        <v>144</v>
      </c>
    </row>
    <row r="180" spans="1:65" s="2" customFormat="1" ht="24.2" customHeight="1">
      <c r="A180" s="37"/>
      <c r="B180" s="38"/>
      <c r="C180" s="168" t="s">
        <v>268</v>
      </c>
      <c r="D180" s="168" t="s">
        <v>145</v>
      </c>
      <c r="E180" s="169" t="s">
        <v>880</v>
      </c>
      <c r="F180" s="170" t="s">
        <v>881</v>
      </c>
      <c r="G180" s="171" t="s">
        <v>254</v>
      </c>
      <c r="H180" s="172">
        <v>247</v>
      </c>
      <c r="I180" s="173"/>
      <c r="J180" s="174">
        <f>ROUND(I180*H180,2)</f>
        <v>0</v>
      </c>
      <c r="K180" s="170" t="s">
        <v>19</v>
      </c>
      <c r="L180" s="42"/>
      <c r="M180" s="175" t="s">
        <v>19</v>
      </c>
      <c r="N180" s="176" t="s">
        <v>40</v>
      </c>
      <c r="O180" s="67"/>
      <c r="P180" s="177">
        <f>O180*H180</f>
        <v>0</v>
      </c>
      <c r="Q180" s="177">
        <v>1.54E-2</v>
      </c>
      <c r="R180" s="177">
        <f>Q180*H180</f>
        <v>3.8038000000000003</v>
      </c>
      <c r="S180" s="177">
        <v>0</v>
      </c>
      <c r="T180" s="178">
        <f>S180*H180</f>
        <v>0</v>
      </c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R180" s="179" t="s">
        <v>165</v>
      </c>
      <c r="AT180" s="179" t="s">
        <v>145</v>
      </c>
      <c r="AU180" s="179" t="s">
        <v>79</v>
      </c>
      <c r="AY180" s="20" t="s">
        <v>144</v>
      </c>
      <c r="BE180" s="180">
        <f>IF(N180="základní",J180,0)</f>
        <v>0</v>
      </c>
      <c r="BF180" s="180">
        <f>IF(N180="snížená",J180,0)</f>
        <v>0</v>
      </c>
      <c r="BG180" s="180">
        <f>IF(N180="zákl. přenesená",J180,0)</f>
        <v>0</v>
      </c>
      <c r="BH180" s="180">
        <f>IF(N180="sníž. přenesená",J180,0)</f>
        <v>0</v>
      </c>
      <c r="BI180" s="180">
        <f>IF(N180="nulová",J180,0)</f>
        <v>0</v>
      </c>
      <c r="BJ180" s="20" t="s">
        <v>77</v>
      </c>
      <c r="BK180" s="180">
        <f>ROUND(I180*H180,2)</f>
        <v>0</v>
      </c>
      <c r="BL180" s="20" t="s">
        <v>165</v>
      </c>
      <c r="BM180" s="179" t="s">
        <v>882</v>
      </c>
    </row>
    <row r="181" spans="1:65" s="2" customFormat="1" ht="19.5">
      <c r="A181" s="37"/>
      <c r="B181" s="38"/>
      <c r="C181" s="39"/>
      <c r="D181" s="181" t="s">
        <v>152</v>
      </c>
      <c r="E181" s="39"/>
      <c r="F181" s="182" t="s">
        <v>881</v>
      </c>
      <c r="G181" s="39"/>
      <c r="H181" s="39"/>
      <c r="I181" s="183"/>
      <c r="J181" s="39"/>
      <c r="K181" s="39"/>
      <c r="L181" s="42"/>
      <c r="M181" s="184"/>
      <c r="N181" s="185"/>
      <c r="O181" s="67"/>
      <c r="P181" s="67"/>
      <c r="Q181" s="67"/>
      <c r="R181" s="67"/>
      <c r="S181" s="67"/>
      <c r="T181" s="68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T181" s="20" t="s">
        <v>152</v>
      </c>
      <c r="AU181" s="20" t="s">
        <v>79</v>
      </c>
    </row>
    <row r="182" spans="1:65" s="14" customFormat="1" ht="11.25">
      <c r="B182" s="210"/>
      <c r="C182" s="211"/>
      <c r="D182" s="181" t="s">
        <v>226</v>
      </c>
      <c r="E182" s="212" t="s">
        <v>19</v>
      </c>
      <c r="F182" s="213" t="s">
        <v>832</v>
      </c>
      <c r="G182" s="211"/>
      <c r="H182" s="214">
        <v>247</v>
      </c>
      <c r="I182" s="215"/>
      <c r="J182" s="211"/>
      <c r="K182" s="211"/>
      <c r="L182" s="216"/>
      <c r="M182" s="217"/>
      <c r="N182" s="218"/>
      <c r="O182" s="218"/>
      <c r="P182" s="218"/>
      <c r="Q182" s="218"/>
      <c r="R182" s="218"/>
      <c r="S182" s="218"/>
      <c r="T182" s="219"/>
      <c r="AT182" s="220" t="s">
        <v>226</v>
      </c>
      <c r="AU182" s="220" t="s">
        <v>79</v>
      </c>
      <c r="AV182" s="14" t="s">
        <v>79</v>
      </c>
      <c r="AW182" s="14" t="s">
        <v>31</v>
      </c>
      <c r="AX182" s="14" t="s">
        <v>77</v>
      </c>
      <c r="AY182" s="220" t="s">
        <v>144</v>
      </c>
    </row>
    <row r="183" spans="1:65" s="2" customFormat="1" ht="24.2" customHeight="1">
      <c r="A183" s="37"/>
      <c r="B183" s="38"/>
      <c r="C183" s="168" t="s">
        <v>7</v>
      </c>
      <c r="D183" s="168" t="s">
        <v>145</v>
      </c>
      <c r="E183" s="169" t="s">
        <v>883</v>
      </c>
      <c r="F183" s="170" t="s">
        <v>884</v>
      </c>
      <c r="G183" s="171" t="s">
        <v>254</v>
      </c>
      <c r="H183" s="172">
        <v>247</v>
      </c>
      <c r="I183" s="173"/>
      <c r="J183" s="174">
        <f>ROUND(I183*H183,2)</f>
        <v>0</v>
      </c>
      <c r="K183" s="170" t="s">
        <v>19</v>
      </c>
      <c r="L183" s="42"/>
      <c r="M183" s="175" t="s">
        <v>19</v>
      </c>
      <c r="N183" s="176" t="s">
        <v>40</v>
      </c>
      <c r="O183" s="67"/>
      <c r="P183" s="177">
        <f>O183*H183</f>
        <v>0</v>
      </c>
      <c r="Q183" s="177">
        <v>6.5000000000000002E-2</v>
      </c>
      <c r="R183" s="177">
        <f>Q183*H183</f>
        <v>16.055</v>
      </c>
      <c r="S183" s="177">
        <v>0</v>
      </c>
      <c r="T183" s="178">
        <f>S183*H183</f>
        <v>0</v>
      </c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R183" s="179" t="s">
        <v>165</v>
      </c>
      <c r="AT183" s="179" t="s">
        <v>145</v>
      </c>
      <c r="AU183" s="179" t="s">
        <v>79</v>
      </c>
      <c r="AY183" s="20" t="s">
        <v>144</v>
      </c>
      <c r="BE183" s="180">
        <f>IF(N183="základní",J183,0)</f>
        <v>0</v>
      </c>
      <c r="BF183" s="180">
        <f>IF(N183="snížená",J183,0)</f>
        <v>0</v>
      </c>
      <c r="BG183" s="180">
        <f>IF(N183="zákl. přenesená",J183,0)</f>
        <v>0</v>
      </c>
      <c r="BH183" s="180">
        <f>IF(N183="sníž. přenesená",J183,0)</f>
        <v>0</v>
      </c>
      <c r="BI183" s="180">
        <f>IF(N183="nulová",J183,0)</f>
        <v>0</v>
      </c>
      <c r="BJ183" s="20" t="s">
        <v>77</v>
      </c>
      <c r="BK183" s="180">
        <f>ROUND(I183*H183,2)</f>
        <v>0</v>
      </c>
      <c r="BL183" s="20" t="s">
        <v>165</v>
      </c>
      <c r="BM183" s="179" t="s">
        <v>885</v>
      </c>
    </row>
    <row r="184" spans="1:65" s="2" customFormat="1" ht="19.5">
      <c r="A184" s="37"/>
      <c r="B184" s="38"/>
      <c r="C184" s="39"/>
      <c r="D184" s="181" t="s">
        <v>152</v>
      </c>
      <c r="E184" s="39"/>
      <c r="F184" s="182" t="s">
        <v>884</v>
      </c>
      <c r="G184" s="39"/>
      <c r="H184" s="39"/>
      <c r="I184" s="183"/>
      <c r="J184" s="39"/>
      <c r="K184" s="39"/>
      <c r="L184" s="42"/>
      <c r="M184" s="184"/>
      <c r="N184" s="185"/>
      <c r="O184" s="67"/>
      <c r="P184" s="67"/>
      <c r="Q184" s="67"/>
      <c r="R184" s="67"/>
      <c r="S184" s="67"/>
      <c r="T184" s="68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T184" s="20" t="s">
        <v>152</v>
      </c>
      <c r="AU184" s="20" t="s">
        <v>79</v>
      </c>
    </row>
    <row r="185" spans="1:65" s="14" customFormat="1" ht="11.25">
      <c r="B185" s="210"/>
      <c r="C185" s="211"/>
      <c r="D185" s="181" t="s">
        <v>226</v>
      </c>
      <c r="E185" s="212" t="s">
        <v>19</v>
      </c>
      <c r="F185" s="213" t="s">
        <v>832</v>
      </c>
      <c r="G185" s="211"/>
      <c r="H185" s="214">
        <v>247</v>
      </c>
      <c r="I185" s="215"/>
      <c r="J185" s="211"/>
      <c r="K185" s="211"/>
      <c r="L185" s="216"/>
      <c r="M185" s="217"/>
      <c r="N185" s="218"/>
      <c r="O185" s="218"/>
      <c r="P185" s="218"/>
      <c r="Q185" s="218"/>
      <c r="R185" s="218"/>
      <c r="S185" s="218"/>
      <c r="T185" s="219"/>
      <c r="AT185" s="220" t="s">
        <v>226</v>
      </c>
      <c r="AU185" s="220" t="s">
        <v>79</v>
      </c>
      <c r="AV185" s="14" t="s">
        <v>79</v>
      </c>
      <c r="AW185" s="14" t="s">
        <v>31</v>
      </c>
      <c r="AX185" s="14" t="s">
        <v>77</v>
      </c>
      <c r="AY185" s="220" t="s">
        <v>144</v>
      </c>
    </row>
    <row r="186" spans="1:65" s="11" customFormat="1" ht="22.9" customHeight="1">
      <c r="B186" s="154"/>
      <c r="C186" s="155"/>
      <c r="D186" s="156" t="s">
        <v>68</v>
      </c>
      <c r="E186" s="198" t="s">
        <v>189</v>
      </c>
      <c r="F186" s="198" t="s">
        <v>240</v>
      </c>
      <c r="G186" s="155"/>
      <c r="H186" s="155"/>
      <c r="I186" s="158"/>
      <c r="J186" s="199">
        <f>BK186</f>
        <v>0</v>
      </c>
      <c r="K186" s="155"/>
      <c r="L186" s="160"/>
      <c r="M186" s="161"/>
      <c r="N186" s="162"/>
      <c r="O186" s="162"/>
      <c r="P186" s="163">
        <f>SUM(P187:P234)</f>
        <v>0</v>
      </c>
      <c r="Q186" s="162"/>
      <c r="R186" s="163">
        <f>SUM(R187:R234)</f>
        <v>10.149289899999999</v>
      </c>
      <c r="S186" s="162"/>
      <c r="T186" s="164">
        <f>SUM(T187:T234)</f>
        <v>0</v>
      </c>
      <c r="AR186" s="165" t="s">
        <v>77</v>
      </c>
      <c r="AT186" s="166" t="s">
        <v>68</v>
      </c>
      <c r="AU186" s="166" t="s">
        <v>77</v>
      </c>
      <c r="AY186" s="165" t="s">
        <v>144</v>
      </c>
      <c r="BK186" s="167">
        <f>SUM(BK187:BK234)</f>
        <v>0</v>
      </c>
    </row>
    <row r="187" spans="1:65" s="2" customFormat="1" ht="16.5" customHeight="1">
      <c r="A187" s="37"/>
      <c r="B187" s="38"/>
      <c r="C187" s="168" t="s">
        <v>441</v>
      </c>
      <c r="D187" s="168" t="s">
        <v>145</v>
      </c>
      <c r="E187" s="169" t="s">
        <v>886</v>
      </c>
      <c r="F187" s="170" t="s">
        <v>887</v>
      </c>
      <c r="G187" s="171" t="s">
        <v>492</v>
      </c>
      <c r="H187" s="172">
        <v>1</v>
      </c>
      <c r="I187" s="173"/>
      <c r="J187" s="174">
        <f>ROUND(I187*H187,2)</f>
        <v>0</v>
      </c>
      <c r="K187" s="170" t="s">
        <v>19</v>
      </c>
      <c r="L187" s="42"/>
      <c r="M187" s="175" t="s">
        <v>19</v>
      </c>
      <c r="N187" s="176" t="s">
        <v>40</v>
      </c>
      <c r="O187" s="67"/>
      <c r="P187" s="177">
        <f>O187*H187</f>
        <v>0</v>
      </c>
      <c r="Q187" s="177">
        <v>0</v>
      </c>
      <c r="R187" s="177">
        <f>Q187*H187</f>
        <v>0</v>
      </c>
      <c r="S187" s="177">
        <v>0</v>
      </c>
      <c r="T187" s="178">
        <f>S187*H187</f>
        <v>0</v>
      </c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R187" s="179" t="s">
        <v>165</v>
      </c>
      <c r="AT187" s="179" t="s">
        <v>145</v>
      </c>
      <c r="AU187" s="179" t="s">
        <v>79</v>
      </c>
      <c r="AY187" s="20" t="s">
        <v>144</v>
      </c>
      <c r="BE187" s="180">
        <f>IF(N187="základní",J187,0)</f>
        <v>0</v>
      </c>
      <c r="BF187" s="180">
        <f>IF(N187="snížená",J187,0)</f>
        <v>0</v>
      </c>
      <c r="BG187" s="180">
        <f>IF(N187="zákl. přenesená",J187,0)</f>
        <v>0</v>
      </c>
      <c r="BH187" s="180">
        <f>IF(N187="sníž. přenesená",J187,0)</f>
        <v>0</v>
      </c>
      <c r="BI187" s="180">
        <f>IF(N187="nulová",J187,0)</f>
        <v>0</v>
      </c>
      <c r="BJ187" s="20" t="s">
        <v>77</v>
      </c>
      <c r="BK187" s="180">
        <f>ROUND(I187*H187,2)</f>
        <v>0</v>
      </c>
      <c r="BL187" s="20" t="s">
        <v>165</v>
      </c>
      <c r="BM187" s="179" t="s">
        <v>888</v>
      </c>
    </row>
    <row r="188" spans="1:65" s="2" customFormat="1" ht="11.25">
      <c r="A188" s="37"/>
      <c r="B188" s="38"/>
      <c r="C188" s="39"/>
      <c r="D188" s="181" t="s">
        <v>152</v>
      </c>
      <c r="E188" s="39"/>
      <c r="F188" s="182" t="s">
        <v>887</v>
      </c>
      <c r="G188" s="39"/>
      <c r="H188" s="39"/>
      <c r="I188" s="183"/>
      <c r="J188" s="39"/>
      <c r="K188" s="39"/>
      <c r="L188" s="42"/>
      <c r="M188" s="184"/>
      <c r="N188" s="185"/>
      <c r="O188" s="67"/>
      <c r="P188" s="67"/>
      <c r="Q188" s="67"/>
      <c r="R188" s="67"/>
      <c r="S188" s="67"/>
      <c r="T188" s="68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T188" s="20" t="s">
        <v>152</v>
      </c>
      <c r="AU188" s="20" t="s">
        <v>79</v>
      </c>
    </row>
    <row r="189" spans="1:65" s="2" customFormat="1" ht="19.5">
      <c r="A189" s="37"/>
      <c r="B189" s="38"/>
      <c r="C189" s="39"/>
      <c r="D189" s="181" t="s">
        <v>494</v>
      </c>
      <c r="E189" s="39"/>
      <c r="F189" s="256" t="s">
        <v>495</v>
      </c>
      <c r="G189" s="39"/>
      <c r="H189" s="39"/>
      <c r="I189" s="183"/>
      <c r="J189" s="39"/>
      <c r="K189" s="39"/>
      <c r="L189" s="42"/>
      <c r="M189" s="184"/>
      <c r="N189" s="185"/>
      <c r="O189" s="67"/>
      <c r="P189" s="67"/>
      <c r="Q189" s="67"/>
      <c r="R189" s="67"/>
      <c r="S189" s="67"/>
      <c r="T189" s="68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T189" s="20" t="s">
        <v>494</v>
      </c>
      <c r="AU189" s="20" t="s">
        <v>79</v>
      </c>
    </row>
    <row r="190" spans="1:65" s="2" customFormat="1" ht="16.5" customHeight="1">
      <c r="A190" s="37"/>
      <c r="B190" s="38"/>
      <c r="C190" s="246" t="s">
        <v>446</v>
      </c>
      <c r="D190" s="246" t="s">
        <v>381</v>
      </c>
      <c r="E190" s="247" t="s">
        <v>889</v>
      </c>
      <c r="F190" s="248" t="s">
        <v>890</v>
      </c>
      <c r="G190" s="249" t="s">
        <v>492</v>
      </c>
      <c r="H190" s="250">
        <v>1</v>
      </c>
      <c r="I190" s="251"/>
      <c r="J190" s="252">
        <f>ROUND(I190*H190,2)</f>
        <v>0</v>
      </c>
      <c r="K190" s="248" t="s">
        <v>19</v>
      </c>
      <c r="L190" s="253"/>
      <c r="M190" s="254" t="s">
        <v>19</v>
      </c>
      <c r="N190" s="255" t="s">
        <v>40</v>
      </c>
      <c r="O190" s="67"/>
      <c r="P190" s="177">
        <f>O190*H190</f>
        <v>0</v>
      </c>
      <c r="Q190" s="177">
        <v>0</v>
      </c>
      <c r="R190" s="177">
        <f>Q190*H190</f>
        <v>0</v>
      </c>
      <c r="S190" s="177">
        <v>0</v>
      </c>
      <c r="T190" s="178">
        <f>S190*H190</f>
        <v>0</v>
      </c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R190" s="179" t="s">
        <v>184</v>
      </c>
      <c r="AT190" s="179" t="s">
        <v>381</v>
      </c>
      <c r="AU190" s="179" t="s">
        <v>79</v>
      </c>
      <c r="AY190" s="20" t="s">
        <v>144</v>
      </c>
      <c r="BE190" s="180">
        <f>IF(N190="základní",J190,0)</f>
        <v>0</v>
      </c>
      <c r="BF190" s="180">
        <f>IF(N190="snížená",J190,0)</f>
        <v>0</v>
      </c>
      <c r="BG190" s="180">
        <f>IF(N190="zákl. přenesená",J190,0)</f>
        <v>0</v>
      </c>
      <c r="BH190" s="180">
        <f>IF(N190="sníž. přenesená",J190,0)</f>
        <v>0</v>
      </c>
      <c r="BI190" s="180">
        <f>IF(N190="nulová",J190,0)</f>
        <v>0</v>
      </c>
      <c r="BJ190" s="20" t="s">
        <v>77</v>
      </c>
      <c r="BK190" s="180">
        <f>ROUND(I190*H190,2)</f>
        <v>0</v>
      </c>
      <c r="BL190" s="20" t="s">
        <v>165</v>
      </c>
      <c r="BM190" s="179" t="s">
        <v>891</v>
      </c>
    </row>
    <row r="191" spans="1:65" s="2" customFormat="1" ht="11.25">
      <c r="A191" s="37"/>
      <c r="B191" s="38"/>
      <c r="C191" s="39"/>
      <c r="D191" s="181" t="s">
        <v>152</v>
      </c>
      <c r="E191" s="39"/>
      <c r="F191" s="182" t="s">
        <v>890</v>
      </c>
      <c r="G191" s="39"/>
      <c r="H191" s="39"/>
      <c r="I191" s="183"/>
      <c r="J191" s="39"/>
      <c r="K191" s="39"/>
      <c r="L191" s="42"/>
      <c r="M191" s="184"/>
      <c r="N191" s="185"/>
      <c r="O191" s="67"/>
      <c r="P191" s="67"/>
      <c r="Q191" s="67"/>
      <c r="R191" s="67"/>
      <c r="S191" s="67"/>
      <c r="T191" s="68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T191" s="20" t="s">
        <v>152</v>
      </c>
      <c r="AU191" s="20" t="s">
        <v>79</v>
      </c>
    </row>
    <row r="192" spans="1:65" s="2" customFormat="1" ht="19.5">
      <c r="A192" s="37"/>
      <c r="B192" s="38"/>
      <c r="C192" s="39"/>
      <c r="D192" s="181" t="s">
        <v>494</v>
      </c>
      <c r="E192" s="39"/>
      <c r="F192" s="256" t="s">
        <v>892</v>
      </c>
      <c r="G192" s="39"/>
      <c r="H192" s="39"/>
      <c r="I192" s="183"/>
      <c r="J192" s="39"/>
      <c r="K192" s="39"/>
      <c r="L192" s="42"/>
      <c r="M192" s="184"/>
      <c r="N192" s="185"/>
      <c r="O192" s="67"/>
      <c r="P192" s="67"/>
      <c r="Q192" s="67"/>
      <c r="R192" s="67"/>
      <c r="S192" s="67"/>
      <c r="T192" s="68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T192" s="20" t="s">
        <v>494</v>
      </c>
      <c r="AU192" s="20" t="s">
        <v>79</v>
      </c>
    </row>
    <row r="193" spans="1:65" s="13" customFormat="1" ht="11.25">
      <c r="B193" s="200"/>
      <c r="C193" s="201"/>
      <c r="D193" s="181" t="s">
        <v>226</v>
      </c>
      <c r="E193" s="202" t="s">
        <v>19</v>
      </c>
      <c r="F193" s="203" t="s">
        <v>893</v>
      </c>
      <c r="G193" s="201"/>
      <c r="H193" s="202" t="s">
        <v>19</v>
      </c>
      <c r="I193" s="204"/>
      <c r="J193" s="201"/>
      <c r="K193" s="201"/>
      <c r="L193" s="205"/>
      <c r="M193" s="206"/>
      <c r="N193" s="207"/>
      <c r="O193" s="207"/>
      <c r="P193" s="207"/>
      <c r="Q193" s="207"/>
      <c r="R193" s="207"/>
      <c r="S193" s="207"/>
      <c r="T193" s="208"/>
      <c r="AT193" s="209" t="s">
        <v>226</v>
      </c>
      <c r="AU193" s="209" t="s">
        <v>79</v>
      </c>
      <c r="AV193" s="13" t="s">
        <v>77</v>
      </c>
      <c r="AW193" s="13" t="s">
        <v>31</v>
      </c>
      <c r="AX193" s="13" t="s">
        <v>69</v>
      </c>
      <c r="AY193" s="209" t="s">
        <v>144</v>
      </c>
    </row>
    <row r="194" spans="1:65" s="13" customFormat="1" ht="11.25">
      <c r="B194" s="200"/>
      <c r="C194" s="201"/>
      <c r="D194" s="181" t="s">
        <v>226</v>
      </c>
      <c r="E194" s="202" t="s">
        <v>19</v>
      </c>
      <c r="F194" s="203" t="s">
        <v>894</v>
      </c>
      <c r="G194" s="201"/>
      <c r="H194" s="202" t="s">
        <v>19</v>
      </c>
      <c r="I194" s="204"/>
      <c r="J194" s="201"/>
      <c r="K194" s="201"/>
      <c r="L194" s="205"/>
      <c r="M194" s="206"/>
      <c r="N194" s="207"/>
      <c r="O194" s="207"/>
      <c r="P194" s="207"/>
      <c r="Q194" s="207"/>
      <c r="R194" s="207"/>
      <c r="S194" s="207"/>
      <c r="T194" s="208"/>
      <c r="AT194" s="209" t="s">
        <v>226</v>
      </c>
      <c r="AU194" s="209" t="s">
        <v>79</v>
      </c>
      <c r="AV194" s="13" t="s">
        <v>77</v>
      </c>
      <c r="AW194" s="13" t="s">
        <v>31</v>
      </c>
      <c r="AX194" s="13" t="s">
        <v>69</v>
      </c>
      <c r="AY194" s="209" t="s">
        <v>144</v>
      </c>
    </row>
    <row r="195" spans="1:65" s="13" customFormat="1" ht="11.25">
      <c r="B195" s="200"/>
      <c r="C195" s="201"/>
      <c r="D195" s="181" t="s">
        <v>226</v>
      </c>
      <c r="E195" s="202" t="s">
        <v>19</v>
      </c>
      <c r="F195" s="203" t="s">
        <v>895</v>
      </c>
      <c r="G195" s="201"/>
      <c r="H195" s="202" t="s">
        <v>19</v>
      </c>
      <c r="I195" s="204"/>
      <c r="J195" s="201"/>
      <c r="K195" s="201"/>
      <c r="L195" s="205"/>
      <c r="M195" s="206"/>
      <c r="N195" s="207"/>
      <c r="O195" s="207"/>
      <c r="P195" s="207"/>
      <c r="Q195" s="207"/>
      <c r="R195" s="207"/>
      <c r="S195" s="207"/>
      <c r="T195" s="208"/>
      <c r="AT195" s="209" t="s">
        <v>226</v>
      </c>
      <c r="AU195" s="209" t="s">
        <v>79</v>
      </c>
      <c r="AV195" s="13" t="s">
        <v>77</v>
      </c>
      <c r="AW195" s="13" t="s">
        <v>31</v>
      </c>
      <c r="AX195" s="13" t="s">
        <v>69</v>
      </c>
      <c r="AY195" s="209" t="s">
        <v>144</v>
      </c>
    </row>
    <row r="196" spans="1:65" s="13" customFormat="1" ht="11.25">
      <c r="B196" s="200"/>
      <c r="C196" s="201"/>
      <c r="D196" s="181" t="s">
        <v>226</v>
      </c>
      <c r="E196" s="202" t="s">
        <v>19</v>
      </c>
      <c r="F196" s="203" t="s">
        <v>896</v>
      </c>
      <c r="G196" s="201"/>
      <c r="H196" s="202" t="s">
        <v>19</v>
      </c>
      <c r="I196" s="204"/>
      <c r="J196" s="201"/>
      <c r="K196" s="201"/>
      <c r="L196" s="205"/>
      <c r="M196" s="206"/>
      <c r="N196" s="207"/>
      <c r="O196" s="207"/>
      <c r="P196" s="207"/>
      <c r="Q196" s="207"/>
      <c r="R196" s="207"/>
      <c r="S196" s="207"/>
      <c r="T196" s="208"/>
      <c r="AT196" s="209" t="s">
        <v>226</v>
      </c>
      <c r="AU196" s="209" t="s">
        <v>79</v>
      </c>
      <c r="AV196" s="13" t="s">
        <v>77</v>
      </c>
      <c r="AW196" s="13" t="s">
        <v>31</v>
      </c>
      <c r="AX196" s="13" t="s">
        <v>69</v>
      </c>
      <c r="AY196" s="209" t="s">
        <v>144</v>
      </c>
    </row>
    <row r="197" spans="1:65" s="13" customFormat="1" ht="11.25">
      <c r="B197" s="200"/>
      <c r="C197" s="201"/>
      <c r="D197" s="181" t="s">
        <v>226</v>
      </c>
      <c r="E197" s="202" t="s">
        <v>19</v>
      </c>
      <c r="F197" s="203" t="s">
        <v>897</v>
      </c>
      <c r="G197" s="201"/>
      <c r="H197" s="202" t="s">
        <v>19</v>
      </c>
      <c r="I197" s="204"/>
      <c r="J197" s="201"/>
      <c r="K197" s="201"/>
      <c r="L197" s="205"/>
      <c r="M197" s="206"/>
      <c r="N197" s="207"/>
      <c r="O197" s="207"/>
      <c r="P197" s="207"/>
      <c r="Q197" s="207"/>
      <c r="R197" s="207"/>
      <c r="S197" s="207"/>
      <c r="T197" s="208"/>
      <c r="AT197" s="209" t="s">
        <v>226</v>
      </c>
      <c r="AU197" s="209" t="s">
        <v>79</v>
      </c>
      <c r="AV197" s="13" t="s">
        <v>77</v>
      </c>
      <c r="AW197" s="13" t="s">
        <v>31</v>
      </c>
      <c r="AX197" s="13" t="s">
        <v>69</v>
      </c>
      <c r="AY197" s="209" t="s">
        <v>144</v>
      </c>
    </row>
    <row r="198" spans="1:65" s="13" customFormat="1" ht="11.25">
      <c r="B198" s="200"/>
      <c r="C198" s="201"/>
      <c r="D198" s="181" t="s">
        <v>226</v>
      </c>
      <c r="E198" s="202" t="s">
        <v>19</v>
      </c>
      <c r="F198" s="203" t="s">
        <v>898</v>
      </c>
      <c r="G198" s="201"/>
      <c r="H198" s="202" t="s">
        <v>19</v>
      </c>
      <c r="I198" s="204"/>
      <c r="J198" s="201"/>
      <c r="K198" s="201"/>
      <c r="L198" s="205"/>
      <c r="M198" s="206"/>
      <c r="N198" s="207"/>
      <c r="O198" s="207"/>
      <c r="P198" s="207"/>
      <c r="Q198" s="207"/>
      <c r="R198" s="207"/>
      <c r="S198" s="207"/>
      <c r="T198" s="208"/>
      <c r="AT198" s="209" t="s">
        <v>226</v>
      </c>
      <c r="AU198" s="209" t="s">
        <v>79</v>
      </c>
      <c r="AV198" s="13" t="s">
        <v>77</v>
      </c>
      <c r="AW198" s="13" t="s">
        <v>31</v>
      </c>
      <c r="AX198" s="13" t="s">
        <v>69</v>
      </c>
      <c r="AY198" s="209" t="s">
        <v>144</v>
      </c>
    </row>
    <row r="199" spans="1:65" s="13" customFormat="1" ht="11.25">
      <c r="B199" s="200"/>
      <c r="C199" s="201"/>
      <c r="D199" s="181" t="s">
        <v>226</v>
      </c>
      <c r="E199" s="202" t="s">
        <v>19</v>
      </c>
      <c r="F199" s="203" t="s">
        <v>899</v>
      </c>
      <c r="G199" s="201"/>
      <c r="H199" s="202" t="s">
        <v>19</v>
      </c>
      <c r="I199" s="204"/>
      <c r="J199" s="201"/>
      <c r="K199" s="201"/>
      <c r="L199" s="205"/>
      <c r="M199" s="206"/>
      <c r="N199" s="207"/>
      <c r="O199" s="207"/>
      <c r="P199" s="207"/>
      <c r="Q199" s="207"/>
      <c r="R199" s="207"/>
      <c r="S199" s="207"/>
      <c r="T199" s="208"/>
      <c r="AT199" s="209" t="s">
        <v>226</v>
      </c>
      <c r="AU199" s="209" t="s">
        <v>79</v>
      </c>
      <c r="AV199" s="13" t="s">
        <v>77</v>
      </c>
      <c r="AW199" s="13" t="s">
        <v>31</v>
      </c>
      <c r="AX199" s="13" t="s">
        <v>69</v>
      </c>
      <c r="AY199" s="209" t="s">
        <v>144</v>
      </c>
    </row>
    <row r="200" spans="1:65" s="13" customFormat="1" ht="11.25">
      <c r="B200" s="200"/>
      <c r="C200" s="201"/>
      <c r="D200" s="181" t="s">
        <v>226</v>
      </c>
      <c r="E200" s="202" t="s">
        <v>19</v>
      </c>
      <c r="F200" s="203" t="s">
        <v>900</v>
      </c>
      <c r="G200" s="201"/>
      <c r="H200" s="202" t="s">
        <v>19</v>
      </c>
      <c r="I200" s="204"/>
      <c r="J200" s="201"/>
      <c r="K200" s="201"/>
      <c r="L200" s="205"/>
      <c r="M200" s="206"/>
      <c r="N200" s="207"/>
      <c r="O200" s="207"/>
      <c r="P200" s="207"/>
      <c r="Q200" s="207"/>
      <c r="R200" s="207"/>
      <c r="S200" s="207"/>
      <c r="T200" s="208"/>
      <c r="AT200" s="209" t="s">
        <v>226</v>
      </c>
      <c r="AU200" s="209" t="s">
        <v>79</v>
      </c>
      <c r="AV200" s="13" t="s">
        <v>77</v>
      </c>
      <c r="AW200" s="13" t="s">
        <v>31</v>
      </c>
      <c r="AX200" s="13" t="s">
        <v>69</v>
      </c>
      <c r="AY200" s="209" t="s">
        <v>144</v>
      </c>
    </row>
    <row r="201" spans="1:65" s="13" customFormat="1" ht="11.25">
      <c r="B201" s="200"/>
      <c r="C201" s="201"/>
      <c r="D201" s="181" t="s">
        <v>226</v>
      </c>
      <c r="E201" s="202" t="s">
        <v>19</v>
      </c>
      <c r="F201" s="203" t="s">
        <v>901</v>
      </c>
      <c r="G201" s="201"/>
      <c r="H201" s="202" t="s">
        <v>19</v>
      </c>
      <c r="I201" s="204"/>
      <c r="J201" s="201"/>
      <c r="K201" s="201"/>
      <c r="L201" s="205"/>
      <c r="M201" s="206"/>
      <c r="N201" s="207"/>
      <c r="O201" s="207"/>
      <c r="P201" s="207"/>
      <c r="Q201" s="207"/>
      <c r="R201" s="207"/>
      <c r="S201" s="207"/>
      <c r="T201" s="208"/>
      <c r="AT201" s="209" t="s">
        <v>226</v>
      </c>
      <c r="AU201" s="209" t="s">
        <v>79</v>
      </c>
      <c r="AV201" s="13" t="s">
        <v>77</v>
      </c>
      <c r="AW201" s="13" t="s">
        <v>31</v>
      </c>
      <c r="AX201" s="13" t="s">
        <v>69</v>
      </c>
      <c r="AY201" s="209" t="s">
        <v>144</v>
      </c>
    </row>
    <row r="202" spans="1:65" s="13" customFormat="1" ht="11.25">
      <c r="B202" s="200"/>
      <c r="C202" s="201"/>
      <c r="D202" s="181" t="s">
        <v>226</v>
      </c>
      <c r="E202" s="202" t="s">
        <v>19</v>
      </c>
      <c r="F202" s="203" t="s">
        <v>902</v>
      </c>
      <c r="G202" s="201"/>
      <c r="H202" s="202" t="s">
        <v>19</v>
      </c>
      <c r="I202" s="204"/>
      <c r="J202" s="201"/>
      <c r="K202" s="201"/>
      <c r="L202" s="205"/>
      <c r="M202" s="206"/>
      <c r="N202" s="207"/>
      <c r="O202" s="207"/>
      <c r="P202" s="207"/>
      <c r="Q202" s="207"/>
      <c r="R202" s="207"/>
      <c r="S202" s="207"/>
      <c r="T202" s="208"/>
      <c r="AT202" s="209" t="s">
        <v>226</v>
      </c>
      <c r="AU202" s="209" t="s">
        <v>79</v>
      </c>
      <c r="AV202" s="13" t="s">
        <v>77</v>
      </c>
      <c r="AW202" s="13" t="s">
        <v>31</v>
      </c>
      <c r="AX202" s="13" t="s">
        <v>69</v>
      </c>
      <c r="AY202" s="209" t="s">
        <v>144</v>
      </c>
    </row>
    <row r="203" spans="1:65" s="13" customFormat="1" ht="11.25">
      <c r="B203" s="200"/>
      <c r="C203" s="201"/>
      <c r="D203" s="181" t="s">
        <v>226</v>
      </c>
      <c r="E203" s="202" t="s">
        <v>19</v>
      </c>
      <c r="F203" s="203" t="s">
        <v>897</v>
      </c>
      <c r="G203" s="201"/>
      <c r="H203" s="202" t="s">
        <v>19</v>
      </c>
      <c r="I203" s="204"/>
      <c r="J203" s="201"/>
      <c r="K203" s="201"/>
      <c r="L203" s="205"/>
      <c r="M203" s="206"/>
      <c r="N203" s="207"/>
      <c r="O203" s="207"/>
      <c r="P203" s="207"/>
      <c r="Q203" s="207"/>
      <c r="R203" s="207"/>
      <c r="S203" s="207"/>
      <c r="T203" s="208"/>
      <c r="AT203" s="209" t="s">
        <v>226</v>
      </c>
      <c r="AU203" s="209" t="s">
        <v>79</v>
      </c>
      <c r="AV203" s="13" t="s">
        <v>77</v>
      </c>
      <c r="AW203" s="13" t="s">
        <v>31</v>
      </c>
      <c r="AX203" s="13" t="s">
        <v>69</v>
      </c>
      <c r="AY203" s="209" t="s">
        <v>144</v>
      </c>
    </row>
    <row r="204" spans="1:65" s="13" customFormat="1" ht="11.25">
      <c r="B204" s="200"/>
      <c r="C204" s="201"/>
      <c r="D204" s="181" t="s">
        <v>226</v>
      </c>
      <c r="E204" s="202" t="s">
        <v>19</v>
      </c>
      <c r="F204" s="203" t="s">
        <v>903</v>
      </c>
      <c r="G204" s="201"/>
      <c r="H204" s="202" t="s">
        <v>19</v>
      </c>
      <c r="I204" s="204"/>
      <c r="J204" s="201"/>
      <c r="K204" s="201"/>
      <c r="L204" s="205"/>
      <c r="M204" s="206"/>
      <c r="N204" s="207"/>
      <c r="O204" s="207"/>
      <c r="P204" s="207"/>
      <c r="Q204" s="207"/>
      <c r="R204" s="207"/>
      <c r="S204" s="207"/>
      <c r="T204" s="208"/>
      <c r="AT204" s="209" t="s">
        <v>226</v>
      </c>
      <c r="AU204" s="209" t="s">
        <v>79</v>
      </c>
      <c r="AV204" s="13" t="s">
        <v>77</v>
      </c>
      <c r="AW204" s="13" t="s">
        <v>31</v>
      </c>
      <c r="AX204" s="13" t="s">
        <v>69</v>
      </c>
      <c r="AY204" s="209" t="s">
        <v>144</v>
      </c>
    </row>
    <row r="205" spans="1:65" s="14" customFormat="1" ht="11.25">
      <c r="B205" s="210"/>
      <c r="C205" s="211"/>
      <c r="D205" s="181" t="s">
        <v>226</v>
      </c>
      <c r="E205" s="212" t="s">
        <v>19</v>
      </c>
      <c r="F205" s="213" t="s">
        <v>77</v>
      </c>
      <c r="G205" s="211"/>
      <c r="H205" s="214">
        <v>1</v>
      </c>
      <c r="I205" s="215"/>
      <c r="J205" s="211"/>
      <c r="K205" s="211"/>
      <c r="L205" s="216"/>
      <c r="M205" s="217"/>
      <c r="N205" s="218"/>
      <c r="O205" s="218"/>
      <c r="P205" s="218"/>
      <c r="Q205" s="218"/>
      <c r="R205" s="218"/>
      <c r="S205" s="218"/>
      <c r="T205" s="219"/>
      <c r="AT205" s="220" t="s">
        <v>226</v>
      </c>
      <c r="AU205" s="220" t="s">
        <v>79</v>
      </c>
      <c r="AV205" s="14" t="s">
        <v>79</v>
      </c>
      <c r="AW205" s="14" t="s">
        <v>31</v>
      </c>
      <c r="AX205" s="14" t="s">
        <v>77</v>
      </c>
      <c r="AY205" s="220" t="s">
        <v>144</v>
      </c>
    </row>
    <row r="206" spans="1:65" s="2" customFormat="1" ht="16.5" customHeight="1">
      <c r="A206" s="37"/>
      <c r="B206" s="38"/>
      <c r="C206" s="168" t="s">
        <v>451</v>
      </c>
      <c r="D206" s="168" t="s">
        <v>145</v>
      </c>
      <c r="E206" s="169" t="s">
        <v>904</v>
      </c>
      <c r="F206" s="170" t="s">
        <v>905</v>
      </c>
      <c r="G206" s="171" t="s">
        <v>492</v>
      </c>
      <c r="H206" s="172">
        <v>1</v>
      </c>
      <c r="I206" s="173"/>
      <c r="J206" s="174">
        <f>ROUND(I206*H206,2)</f>
        <v>0</v>
      </c>
      <c r="K206" s="170" t="s">
        <v>19</v>
      </c>
      <c r="L206" s="42"/>
      <c r="M206" s="175" t="s">
        <v>19</v>
      </c>
      <c r="N206" s="176" t="s">
        <v>40</v>
      </c>
      <c r="O206" s="67"/>
      <c r="P206" s="177">
        <f>O206*H206</f>
        <v>0</v>
      </c>
      <c r="Q206" s="177">
        <v>0</v>
      </c>
      <c r="R206" s="177">
        <f>Q206*H206</f>
        <v>0</v>
      </c>
      <c r="S206" s="177">
        <v>0</v>
      </c>
      <c r="T206" s="178">
        <f>S206*H206</f>
        <v>0</v>
      </c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R206" s="179" t="s">
        <v>165</v>
      </c>
      <c r="AT206" s="179" t="s">
        <v>145</v>
      </c>
      <c r="AU206" s="179" t="s">
        <v>79</v>
      </c>
      <c r="AY206" s="20" t="s">
        <v>144</v>
      </c>
      <c r="BE206" s="180">
        <f>IF(N206="základní",J206,0)</f>
        <v>0</v>
      </c>
      <c r="BF206" s="180">
        <f>IF(N206="snížená",J206,0)</f>
        <v>0</v>
      </c>
      <c r="BG206" s="180">
        <f>IF(N206="zákl. přenesená",J206,0)</f>
        <v>0</v>
      </c>
      <c r="BH206" s="180">
        <f>IF(N206="sníž. přenesená",J206,0)</f>
        <v>0</v>
      </c>
      <c r="BI206" s="180">
        <f>IF(N206="nulová",J206,0)</f>
        <v>0</v>
      </c>
      <c r="BJ206" s="20" t="s">
        <v>77</v>
      </c>
      <c r="BK206" s="180">
        <f>ROUND(I206*H206,2)</f>
        <v>0</v>
      </c>
      <c r="BL206" s="20" t="s">
        <v>165</v>
      </c>
      <c r="BM206" s="179" t="s">
        <v>906</v>
      </c>
    </row>
    <row r="207" spans="1:65" s="2" customFormat="1" ht="11.25">
      <c r="A207" s="37"/>
      <c r="B207" s="38"/>
      <c r="C207" s="39"/>
      <c r="D207" s="181" t="s">
        <v>152</v>
      </c>
      <c r="E207" s="39"/>
      <c r="F207" s="182" t="s">
        <v>905</v>
      </c>
      <c r="G207" s="39"/>
      <c r="H207" s="39"/>
      <c r="I207" s="183"/>
      <c r="J207" s="39"/>
      <c r="K207" s="39"/>
      <c r="L207" s="42"/>
      <c r="M207" s="184"/>
      <c r="N207" s="185"/>
      <c r="O207" s="67"/>
      <c r="P207" s="67"/>
      <c r="Q207" s="67"/>
      <c r="R207" s="67"/>
      <c r="S207" s="67"/>
      <c r="T207" s="68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T207" s="20" t="s">
        <v>152</v>
      </c>
      <c r="AU207" s="20" t="s">
        <v>79</v>
      </c>
    </row>
    <row r="208" spans="1:65" s="2" customFormat="1" ht="19.5">
      <c r="A208" s="37"/>
      <c r="B208" s="38"/>
      <c r="C208" s="39"/>
      <c r="D208" s="181" t="s">
        <v>494</v>
      </c>
      <c r="E208" s="39"/>
      <c r="F208" s="256" t="s">
        <v>495</v>
      </c>
      <c r="G208" s="39"/>
      <c r="H208" s="39"/>
      <c r="I208" s="183"/>
      <c r="J208" s="39"/>
      <c r="K208" s="39"/>
      <c r="L208" s="42"/>
      <c r="M208" s="184"/>
      <c r="N208" s="185"/>
      <c r="O208" s="67"/>
      <c r="P208" s="67"/>
      <c r="Q208" s="67"/>
      <c r="R208" s="67"/>
      <c r="S208" s="67"/>
      <c r="T208" s="68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T208" s="20" t="s">
        <v>494</v>
      </c>
      <c r="AU208" s="20" t="s">
        <v>79</v>
      </c>
    </row>
    <row r="209" spans="1:65" s="2" customFormat="1" ht="16.5" customHeight="1">
      <c r="A209" s="37"/>
      <c r="B209" s="38"/>
      <c r="C209" s="246" t="s">
        <v>456</v>
      </c>
      <c r="D209" s="246" t="s">
        <v>381</v>
      </c>
      <c r="E209" s="247" t="s">
        <v>907</v>
      </c>
      <c r="F209" s="248" t="s">
        <v>908</v>
      </c>
      <c r="G209" s="249" t="s">
        <v>492</v>
      </c>
      <c r="H209" s="250">
        <v>1</v>
      </c>
      <c r="I209" s="251"/>
      <c r="J209" s="252">
        <f>ROUND(I209*H209,2)</f>
        <v>0</v>
      </c>
      <c r="K209" s="248" t="s">
        <v>19</v>
      </c>
      <c r="L209" s="253"/>
      <c r="M209" s="254" t="s">
        <v>19</v>
      </c>
      <c r="N209" s="255" t="s">
        <v>40</v>
      </c>
      <c r="O209" s="67"/>
      <c r="P209" s="177">
        <f>O209*H209</f>
        <v>0</v>
      </c>
      <c r="Q209" s="177">
        <v>0</v>
      </c>
      <c r="R209" s="177">
        <f>Q209*H209</f>
        <v>0</v>
      </c>
      <c r="S209" s="177">
        <v>0</v>
      </c>
      <c r="T209" s="178">
        <f>S209*H209</f>
        <v>0</v>
      </c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R209" s="179" t="s">
        <v>184</v>
      </c>
      <c r="AT209" s="179" t="s">
        <v>381</v>
      </c>
      <c r="AU209" s="179" t="s">
        <v>79</v>
      </c>
      <c r="AY209" s="20" t="s">
        <v>144</v>
      </c>
      <c r="BE209" s="180">
        <f>IF(N209="základní",J209,0)</f>
        <v>0</v>
      </c>
      <c r="BF209" s="180">
        <f>IF(N209="snížená",J209,0)</f>
        <v>0</v>
      </c>
      <c r="BG209" s="180">
        <f>IF(N209="zákl. přenesená",J209,0)</f>
        <v>0</v>
      </c>
      <c r="BH209" s="180">
        <f>IF(N209="sníž. přenesená",J209,0)</f>
        <v>0</v>
      </c>
      <c r="BI209" s="180">
        <f>IF(N209="nulová",J209,0)</f>
        <v>0</v>
      </c>
      <c r="BJ209" s="20" t="s">
        <v>77</v>
      </c>
      <c r="BK209" s="180">
        <f>ROUND(I209*H209,2)</f>
        <v>0</v>
      </c>
      <c r="BL209" s="20" t="s">
        <v>165</v>
      </c>
      <c r="BM209" s="179" t="s">
        <v>909</v>
      </c>
    </row>
    <row r="210" spans="1:65" s="2" customFormat="1" ht="11.25">
      <c r="A210" s="37"/>
      <c r="B210" s="38"/>
      <c r="C210" s="39"/>
      <c r="D210" s="181" t="s">
        <v>152</v>
      </c>
      <c r="E210" s="39"/>
      <c r="F210" s="182" t="s">
        <v>908</v>
      </c>
      <c r="G210" s="39"/>
      <c r="H210" s="39"/>
      <c r="I210" s="183"/>
      <c r="J210" s="39"/>
      <c r="K210" s="39"/>
      <c r="L210" s="42"/>
      <c r="M210" s="184"/>
      <c r="N210" s="185"/>
      <c r="O210" s="67"/>
      <c r="P210" s="67"/>
      <c r="Q210" s="67"/>
      <c r="R210" s="67"/>
      <c r="S210" s="67"/>
      <c r="T210" s="68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T210" s="20" t="s">
        <v>152</v>
      </c>
      <c r="AU210" s="20" t="s">
        <v>79</v>
      </c>
    </row>
    <row r="211" spans="1:65" s="2" customFormat="1" ht="19.5">
      <c r="A211" s="37"/>
      <c r="B211" s="38"/>
      <c r="C211" s="39"/>
      <c r="D211" s="181" t="s">
        <v>494</v>
      </c>
      <c r="E211" s="39"/>
      <c r="F211" s="256" t="s">
        <v>892</v>
      </c>
      <c r="G211" s="39"/>
      <c r="H211" s="39"/>
      <c r="I211" s="183"/>
      <c r="J211" s="39"/>
      <c r="K211" s="39"/>
      <c r="L211" s="42"/>
      <c r="M211" s="184"/>
      <c r="N211" s="185"/>
      <c r="O211" s="67"/>
      <c r="P211" s="67"/>
      <c r="Q211" s="67"/>
      <c r="R211" s="67"/>
      <c r="S211" s="67"/>
      <c r="T211" s="68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T211" s="20" t="s">
        <v>494</v>
      </c>
      <c r="AU211" s="20" t="s">
        <v>79</v>
      </c>
    </row>
    <row r="212" spans="1:65" s="13" customFormat="1" ht="11.25">
      <c r="B212" s="200"/>
      <c r="C212" s="201"/>
      <c r="D212" s="181" t="s">
        <v>226</v>
      </c>
      <c r="E212" s="202" t="s">
        <v>19</v>
      </c>
      <c r="F212" s="203" t="s">
        <v>893</v>
      </c>
      <c r="G212" s="201"/>
      <c r="H212" s="202" t="s">
        <v>19</v>
      </c>
      <c r="I212" s="204"/>
      <c r="J212" s="201"/>
      <c r="K212" s="201"/>
      <c r="L212" s="205"/>
      <c r="M212" s="206"/>
      <c r="N212" s="207"/>
      <c r="O212" s="207"/>
      <c r="P212" s="207"/>
      <c r="Q212" s="207"/>
      <c r="R212" s="207"/>
      <c r="S212" s="207"/>
      <c r="T212" s="208"/>
      <c r="AT212" s="209" t="s">
        <v>226</v>
      </c>
      <c r="AU212" s="209" t="s">
        <v>79</v>
      </c>
      <c r="AV212" s="13" t="s">
        <v>77</v>
      </c>
      <c r="AW212" s="13" t="s">
        <v>31</v>
      </c>
      <c r="AX212" s="13" t="s">
        <v>69</v>
      </c>
      <c r="AY212" s="209" t="s">
        <v>144</v>
      </c>
    </row>
    <row r="213" spans="1:65" s="13" customFormat="1" ht="11.25">
      <c r="B213" s="200"/>
      <c r="C213" s="201"/>
      <c r="D213" s="181" t="s">
        <v>226</v>
      </c>
      <c r="E213" s="202" t="s">
        <v>19</v>
      </c>
      <c r="F213" s="203" t="s">
        <v>894</v>
      </c>
      <c r="G213" s="201"/>
      <c r="H213" s="202" t="s">
        <v>19</v>
      </c>
      <c r="I213" s="204"/>
      <c r="J213" s="201"/>
      <c r="K213" s="201"/>
      <c r="L213" s="205"/>
      <c r="M213" s="206"/>
      <c r="N213" s="207"/>
      <c r="O213" s="207"/>
      <c r="P213" s="207"/>
      <c r="Q213" s="207"/>
      <c r="R213" s="207"/>
      <c r="S213" s="207"/>
      <c r="T213" s="208"/>
      <c r="AT213" s="209" t="s">
        <v>226</v>
      </c>
      <c r="AU213" s="209" t="s">
        <v>79</v>
      </c>
      <c r="AV213" s="13" t="s">
        <v>77</v>
      </c>
      <c r="AW213" s="13" t="s">
        <v>31</v>
      </c>
      <c r="AX213" s="13" t="s">
        <v>69</v>
      </c>
      <c r="AY213" s="209" t="s">
        <v>144</v>
      </c>
    </row>
    <row r="214" spans="1:65" s="13" customFormat="1" ht="11.25">
      <c r="B214" s="200"/>
      <c r="C214" s="201"/>
      <c r="D214" s="181" t="s">
        <v>226</v>
      </c>
      <c r="E214" s="202" t="s">
        <v>19</v>
      </c>
      <c r="F214" s="203" t="s">
        <v>895</v>
      </c>
      <c r="G214" s="201"/>
      <c r="H214" s="202" t="s">
        <v>19</v>
      </c>
      <c r="I214" s="204"/>
      <c r="J214" s="201"/>
      <c r="K214" s="201"/>
      <c r="L214" s="205"/>
      <c r="M214" s="206"/>
      <c r="N214" s="207"/>
      <c r="O214" s="207"/>
      <c r="P214" s="207"/>
      <c r="Q214" s="207"/>
      <c r="R214" s="207"/>
      <c r="S214" s="207"/>
      <c r="T214" s="208"/>
      <c r="AT214" s="209" t="s">
        <v>226</v>
      </c>
      <c r="AU214" s="209" t="s">
        <v>79</v>
      </c>
      <c r="AV214" s="13" t="s">
        <v>77</v>
      </c>
      <c r="AW214" s="13" t="s">
        <v>31</v>
      </c>
      <c r="AX214" s="13" t="s">
        <v>69</v>
      </c>
      <c r="AY214" s="209" t="s">
        <v>144</v>
      </c>
    </row>
    <row r="215" spans="1:65" s="13" customFormat="1" ht="11.25">
      <c r="B215" s="200"/>
      <c r="C215" s="201"/>
      <c r="D215" s="181" t="s">
        <v>226</v>
      </c>
      <c r="E215" s="202" t="s">
        <v>19</v>
      </c>
      <c r="F215" s="203" t="s">
        <v>896</v>
      </c>
      <c r="G215" s="201"/>
      <c r="H215" s="202" t="s">
        <v>19</v>
      </c>
      <c r="I215" s="204"/>
      <c r="J215" s="201"/>
      <c r="K215" s="201"/>
      <c r="L215" s="205"/>
      <c r="M215" s="206"/>
      <c r="N215" s="207"/>
      <c r="O215" s="207"/>
      <c r="P215" s="207"/>
      <c r="Q215" s="207"/>
      <c r="R215" s="207"/>
      <c r="S215" s="207"/>
      <c r="T215" s="208"/>
      <c r="AT215" s="209" t="s">
        <v>226</v>
      </c>
      <c r="AU215" s="209" t="s">
        <v>79</v>
      </c>
      <c r="AV215" s="13" t="s">
        <v>77</v>
      </c>
      <c r="AW215" s="13" t="s">
        <v>31</v>
      </c>
      <c r="AX215" s="13" t="s">
        <v>69</v>
      </c>
      <c r="AY215" s="209" t="s">
        <v>144</v>
      </c>
    </row>
    <row r="216" spans="1:65" s="14" customFormat="1" ht="11.25">
      <c r="B216" s="210"/>
      <c r="C216" s="211"/>
      <c r="D216" s="181" t="s">
        <v>226</v>
      </c>
      <c r="E216" s="212" t="s">
        <v>19</v>
      </c>
      <c r="F216" s="213" t="s">
        <v>77</v>
      </c>
      <c r="G216" s="211"/>
      <c r="H216" s="214">
        <v>1</v>
      </c>
      <c r="I216" s="215"/>
      <c r="J216" s="211"/>
      <c r="K216" s="211"/>
      <c r="L216" s="216"/>
      <c r="M216" s="217"/>
      <c r="N216" s="218"/>
      <c r="O216" s="218"/>
      <c r="P216" s="218"/>
      <c r="Q216" s="218"/>
      <c r="R216" s="218"/>
      <c r="S216" s="218"/>
      <c r="T216" s="219"/>
      <c r="AT216" s="220" t="s">
        <v>226</v>
      </c>
      <c r="AU216" s="220" t="s">
        <v>79</v>
      </c>
      <c r="AV216" s="14" t="s">
        <v>79</v>
      </c>
      <c r="AW216" s="14" t="s">
        <v>31</v>
      </c>
      <c r="AX216" s="14" t="s">
        <v>77</v>
      </c>
      <c r="AY216" s="220" t="s">
        <v>144</v>
      </c>
    </row>
    <row r="217" spans="1:65" s="2" customFormat="1" ht="33" customHeight="1">
      <c r="A217" s="37"/>
      <c r="B217" s="38"/>
      <c r="C217" s="168" t="s">
        <v>461</v>
      </c>
      <c r="D217" s="168" t="s">
        <v>145</v>
      </c>
      <c r="E217" s="169" t="s">
        <v>462</v>
      </c>
      <c r="F217" s="170" t="s">
        <v>463</v>
      </c>
      <c r="G217" s="171" t="s">
        <v>254</v>
      </c>
      <c r="H217" s="172">
        <v>1.44</v>
      </c>
      <c r="I217" s="173"/>
      <c r="J217" s="174">
        <f>ROUND(I217*H217,2)</f>
        <v>0</v>
      </c>
      <c r="K217" s="170" t="s">
        <v>157</v>
      </c>
      <c r="L217" s="42"/>
      <c r="M217" s="175" t="s">
        <v>19</v>
      </c>
      <c r="N217" s="176" t="s">
        <v>40</v>
      </c>
      <c r="O217" s="67"/>
      <c r="P217" s="177">
        <f>O217*H217</f>
        <v>0</v>
      </c>
      <c r="Q217" s="177">
        <v>0.22136</v>
      </c>
      <c r="R217" s="177">
        <f>Q217*H217</f>
        <v>0.3187584</v>
      </c>
      <c r="S217" s="177">
        <v>0</v>
      </c>
      <c r="T217" s="178">
        <f>S217*H217</f>
        <v>0</v>
      </c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R217" s="179" t="s">
        <v>165</v>
      </c>
      <c r="AT217" s="179" t="s">
        <v>145</v>
      </c>
      <c r="AU217" s="179" t="s">
        <v>79</v>
      </c>
      <c r="AY217" s="20" t="s">
        <v>144</v>
      </c>
      <c r="BE217" s="180">
        <f>IF(N217="základní",J217,0)</f>
        <v>0</v>
      </c>
      <c r="BF217" s="180">
        <f>IF(N217="snížená",J217,0)</f>
        <v>0</v>
      </c>
      <c r="BG217" s="180">
        <f>IF(N217="zákl. přenesená",J217,0)</f>
        <v>0</v>
      </c>
      <c r="BH217" s="180">
        <f>IF(N217="sníž. přenesená",J217,0)</f>
        <v>0</v>
      </c>
      <c r="BI217" s="180">
        <f>IF(N217="nulová",J217,0)</f>
        <v>0</v>
      </c>
      <c r="BJ217" s="20" t="s">
        <v>77</v>
      </c>
      <c r="BK217" s="180">
        <f>ROUND(I217*H217,2)</f>
        <v>0</v>
      </c>
      <c r="BL217" s="20" t="s">
        <v>165</v>
      </c>
      <c r="BM217" s="179" t="s">
        <v>910</v>
      </c>
    </row>
    <row r="218" spans="1:65" s="2" customFormat="1" ht="19.5">
      <c r="A218" s="37"/>
      <c r="B218" s="38"/>
      <c r="C218" s="39"/>
      <c r="D218" s="181" t="s">
        <v>152</v>
      </c>
      <c r="E218" s="39"/>
      <c r="F218" s="182" t="s">
        <v>463</v>
      </c>
      <c r="G218" s="39"/>
      <c r="H218" s="39"/>
      <c r="I218" s="183"/>
      <c r="J218" s="39"/>
      <c r="K218" s="39"/>
      <c r="L218" s="42"/>
      <c r="M218" s="184"/>
      <c r="N218" s="185"/>
      <c r="O218" s="67"/>
      <c r="P218" s="67"/>
      <c r="Q218" s="67"/>
      <c r="R218" s="67"/>
      <c r="S218" s="67"/>
      <c r="T218" s="68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T218" s="20" t="s">
        <v>152</v>
      </c>
      <c r="AU218" s="20" t="s">
        <v>79</v>
      </c>
    </row>
    <row r="219" spans="1:65" s="2" customFormat="1" ht="11.25">
      <c r="A219" s="37"/>
      <c r="B219" s="38"/>
      <c r="C219" s="39"/>
      <c r="D219" s="186" t="s">
        <v>153</v>
      </c>
      <c r="E219" s="39"/>
      <c r="F219" s="187" t="s">
        <v>465</v>
      </c>
      <c r="G219" s="39"/>
      <c r="H219" s="39"/>
      <c r="I219" s="183"/>
      <c r="J219" s="39"/>
      <c r="K219" s="39"/>
      <c r="L219" s="42"/>
      <c r="M219" s="184"/>
      <c r="N219" s="185"/>
      <c r="O219" s="67"/>
      <c r="P219" s="67"/>
      <c r="Q219" s="67"/>
      <c r="R219" s="67"/>
      <c r="S219" s="67"/>
      <c r="T219" s="68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T219" s="20" t="s">
        <v>153</v>
      </c>
      <c r="AU219" s="20" t="s">
        <v>79</v>
      </c>
    </row>
    <row r="220" spans="1:65" s="14" customFormat="1" ht="11.25">
      <c r="B220" s="210"/>
      <c r="C220" s="211"/>
      <c r="D220" s="181" t="s">
        <v>226</v>
      </c>
      <c r="E220" s="212" t="s">
        <v>19</v>
      </c>
      <c r="F220" s="213" t="s">
        <v>911</v>
      </c>
      <c r="G220" s="211"/>
      <c r="H220" s="214">
        <v>1.44</v>
      </c>
      <c r="I220" s="215"/>
      <c r="J220" s="211"/>
      <c r="K220" s="211"/>
      <c r="L220" s="216"/>
      <c r="M220" s="217"/>
      <c r="N220" s="218"/>
      <c r="O220" s="218"/>
      <c r="P220" s="218"/>
      <c r="Q220" s="218"/>
      <c r="R220" s="218"/>
      <c r="S220" s="218"/>
      <c r="T220" s="219"/>
      <c r="AT220" s="220" t="s">
        <v>226</v>
      </c>
      <c r="AU220" s="220" t="s">
        <v>79</v>
      </c>
      <c r="AV220" s="14" t="s">
        <v>79</v>
      </c>
      <c r="AW220" s="14" t="s">
        <v>31</v>
      </c>
      <c r="AX220" s="14" t="s">
        <v>77</v>
      </c>
      <c r="AY220" s="220" t="s">
        <v>144</v>
      </c>
    </row>
    <row r="221" spans="1:65" s="2" customFormat="1" ht="49.15" customHeight="1">
      <c r="A221" s="37"/>
      <c r="B221" s="38"/>
      <c r="C221" s="168" t="s">
        <v>467</v>
      </c>
      <c r="D221" s="168" t="s">
        <v>145</v>
      </c>
      <c r="E221" s="169" t="s">
        <v>468</v>
      </c>
      <c r="F221" s="170" t="s">
        <v>469</v>
      </c>
      <c r="G221" s="171" t="s">
        <v>243</v>
      </c>
      <c r="H221" s="172">
        <v>52.6</v>
      </c>
      <c r="I221" s="173"/>
      <c r="J221" s="174">
        <f>ROUND(I221*H221,2)</f>
        <v>0</v>
      </c>
      <c r="K221" s="170" t="s">
        <v>157</v>
      </c>
      <c r="L221" s="42"/>
      <c r="M221" s="175" t="s">
        <v>19</v>
      </c>
      <c r="N221" s="176" t="s">
        <v>40</v>
      </c>
      <c r="O221" s="67"/>
      <c r="P221" s="177">
        <f>O221*H221</f>
        <v>0</v>
      </c>
      <c r="Q221" s="177">
        <v>0.14041999999999999</v>
      </c>
      <c r="R221" s="177">
        <f>Q221*H221</f>
        <v>7.3860919999999997</v>
      </c>
      <c r="S221" s="177">
        <v>0</v>
      </c>
      <c r="T221" s="178">
        <f>S221*H221</f>
        <v>0</v>
      </c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R221" s="179" t="s">
        <v>165</v>
      </c>
      <c r="AT221" s="179" t="s">
        <v>145</v>
      </c>
      <c r="AU221" s="179" t="s">
        <v>79</v>
      </c>
      <c r="AY221" s="20" t="s">
        <v>144</v>
      </c>
      <c r="BE221" s="180">
        <f>IF(N221="základní",J221,0)</f>
        <v>0</v>
      </c>
      <c r="BF221" s="180">
        <f>IF(N221="snížená",J221,0)</f>
        <v>0</v>
      </c>
      <c r="BG221" s="180">
        <f>IF(N221="zákl. přenesená",J221,0)</f>
        <v>0</v>
      </c>
      <c r="BH221" s="180">
        <f>IF(N221="sníž. přenesená",J221,0)</f>
        <v>0</v>
      </c>
      <c r="BI221" s="180">
        <f>IF(N221="nulová",J221,0)</f>
        <v>0</v>
      </c>
      <c r="BJ221" s="20" t="s">
        <v>77</v>
      </c>
      <c r="BK221" s="180">
        <f>ROUND(I221*H221,2)</f>
        <v>0</v>
      </c>
      <c r="BL221" s="20" t="s">
        <v>165</v>
      </c>
      <c r="BM221" s="179" t="s">
        <v>912</v>
      </c>
    </row>
    <row r="222" spans="1:65" s="2" customFormat="1" ht="29.25">
      <c r="A222" s="37"/>
      <c r="B222" s="38"/>
      <c r="C222" s="39"/>
      <c r="D222" s="181" t="s">
        <v>152</v>
      </c>
      <c r="E222" s="39"/>
      <c r="F222" s="182" t="s">
        <v>469</v>
      </c>
      <c r="G222" s="39"/>
      <c r="H222" s="39"/>
      <c r="I222" s="183"/>
      <c r="J222" s="39"/>
      <c r="K222" s="39"/>
      <c r="L222" s="42"/>
      <c r="M222" s="184"/>
      <c r="N222" s="185"/>
      <c r="O222" s="67"/>
      <c r="P222" s="67"/>
      <c r="Q222" s="67"/>
      <c r="R222" s="67"/>
      <c r="S222" s="67"/>
      <c r="T222" s="68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T222" s="20" t="s">
        <v>152</v>
      </c>
      <c r="AU222" s="20" t="s">
        <v>79</v>
      </c>
    </row>
    <row r="223" spans="1:65" s="2" customFormat="1" ht="11.25">
      <c r="A223" s="37"/>
      <c r="B223" s="38"/>
      <c r="C223" s="39"/>
      <c r="D223" s="186" t="s">
        <v>153</v>
      </c>
      <c r="E223" s="39"/>
      <c r="F223" s="187" t="s">
        <v>471</v>
      </c>
      <c r="G223" s="39"/>
      <c r="H223" s="39"/>
      <c r="I223" s="183"/>
      <c r="J223" s="39"/>
      <c r="K223" s="39"/>
      <c r="L223" s="42"/>
      <c r="M223" s="184"/>
      <c r="N223" s="185"/>
      <c r="O223" s="67"/>
      <c r="P223" s="67"/>
      <c r="Q223" s="67"/>
      <c r="R223" s="67"/>
      <c r="S223" s="67"/>
      <c r="T223" s="68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T223" s="20" t="s">
        <v>153</v>
      </c>
      <c r="AU223" s="20" t="s">
        <v>79</v>
      </c>
    </row>
    <row r="224" spans="1:65" s="14" customFormat="1" ht="11.25">
      <c r="B224" s="210"/>
      <c r="C224" s="211"/>
      <c r="D224" s="181" t="s">
        <v>226</v>
      </c>
      <c r="E224" s="212" t="s">
        <v>19</v>
      </c>
      <c r="F224" s="213" t="s">
        <v>913</v>
      </c>
      <c r="G224" s="211"/>
      <c r="H224" s="214">
        <v>52.6</v>
      </c>
      <c r="I224" s="215"/>
      <c r="J224" s="211"/>
      <c r="K224" s="211"/>
      <c r="L224" s="216"/>
      <c r="M224" s="217"/>
      <c r="N224" s="218"/>
      <c r="O224" s="218"/>
      <c r="P224" s="218"/>
      <c r="Q224" s="218"/>
      <c r="R224" s="218"/>
      <c r="S224" s="218"/>
      <c r="T224" s="219"/>
      <c r="AT224" s="220" t="s">
        <v>226</v>
      </c>
      <c r="AU224" s="220" t="s">
        <v>79</v>
      </c>
      <c r="AV224" s="14" t="s">
        <v>79</v>
      </c>
      <c r="AW224" s="14" t="s">
        <v>31</v>
      </c>
      <c r="AX224" s="14" t="s">
        <v>77</v>
      </c>
      <c r="AY224" s="220" t="s">
        <v>144</v>
      </c>
    </row>
    <row r="225" spans="1:65" s="2" customFormat="1" ht="21.75" customHeight="1">
      <c r="A225" s="37"/>
      <c r="B225" s="38"/>
      <c r="C225" s="246" t="s">
        <v>474</v>
      </c>
      <c r="D225" s="246" t="s">
        <v>381</v>
      </c>
      <c r="E225" s="247" t="s">
        <v>475</v>
      </c>
      <c r="F225" s="248" t="s">
        <v>476</v>
      </c>
      <c r="G225" s="249" t="s">
        <v>243</v>
      </c>
      <c r="H225" s="250">
        <v>55.23</v>
      </c>
      <c r="I225" s="251"/>
      <c r="J225" s="252">
        <f>ROUND(I225*H225,2)</f>
        <v>0</v>
      </c>
      <c r="K225" s="248" t="s">
        <v>157</v>
      </c>
      <c r="L225" s="253"/>
      <c r="M225" s="254" t="s">
        <v>19</v>
      </c>
      <c r="N225" s="255" t="s">
        <v>40</v>
      </c>
      <c r="O225" s="67"/>
      <c r="P225" s="177">
        <f>O225*H225</f>
        <v>0</v>
      </c>
      <c r="Q225" s="177">
        <v>2.63E-2</v>
      </c>
      <c r="R225" s="177">
        <f>Q225*H225</f>
        <v>1.4525489999999999</v>
      </c>
      <c r="S225" s="177">
        <v>0</v>
      </c>
      <c r="T225" s="178">
        <f>S225*H225</f>
        <v>0</v>
      </c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R225" s="179" t="s">
        <v>184</v>
      </c>
      <c r="AT225" s="179" t="s">
        <v>381</v>
      </c>
      <c r="AU225" s="179" t="s">
        <v>79</v>
      </c>
      <c r="AY225" s="20" t="s">
        <v>144</v>
      </c>
      <c r="BE225" s="180">
        <f>IF(N225="základní",J225,0)</f>
        <v>0</v>
      </c>
      <c r="BF225" s="180">
        <f>IF(N225="snížená",J225,0)</f>
        <v>0</v>
      </c>
      <c r="BG225" s="180">
        <f>IF(N225="zákl. přenesená",J225,0)</f>
        <v>0</v>
      </c>
      <c r="BH225" s="180">
        <f>IF(N225="sníž. přenesená",J225,0)</f>
        <v>0</v>
      </c>
      <c r="BI225" s="180">
        <f>IF(N225="nulová",J225,0)</f>
        <v>0</v>
      </c>
      <c r="BJ225" s="20" t="s">
        <v>77</v>
      </c>
      <c r="BK225" s="180">
        <f>ROUND(I225*H225,2)</f>
        <v>0</v>
      </c>
      <c r="BL225" s="20" t="s">
        <v>165</v>
      </c>
      <c r="BM225" s="179" t="s">
        <v>914</v>
      </c>
    </row>
    <row r="226" spans="1:65" s="2" customFormat="1" ht="11.25">
      <c r="A226" s="37"/>
      <c r="B226" s="38"/>
      <c r="C226" s="39"/>
      <c r="D226" s="181" t="s">
        <v>152</v>
      </c>
      <c r="E226" s="39"/>
      <c r="F226" s="182" t="s">
        <v>476</v>
      </c>
      <c r="G226" s="39"/>
      <c r="H226" s="39"/>
      <c r="I226" s="183"/>
      <c r="J226" s="39"/>
      <c r="K226" s="39"/>
      <c r="L226" s="42"/>
      <c r="M226" s="184"/>
      <c r="N226" s="185"/>
      <c r="O226" s="67"/>
      <c r="P226" s="67"/>
      <c r="Q226" s="67"/>
      <c r="R226" s="67"/>
      <c r="S226" s="67"/>
      <c r="T226" s="68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T226" s="20" t="s">
        <v>152</v>
      </c>
      <c r="AU226" s="20" t="s">
        <v>79</v>
      </c>
    </row>
    <row r="227" spans="1:65" s="14" customFormat="1" ht="11.25">
      <c r="B227" s="210"/>
      <c r="C227" s="211"/>
      <c r="D227" s="181" t="s">
        <v>226</v>
      </c>
      <c r="E227" s="212" t="s">
        <v>19</v>
      </c>
      <c r="F227" s="213" t="s">
        <v>915</v>
      </c>
      <c r="G227" s="211"/>
      <c r="H227" s="214">
        <v>55.23</v>
      </c>
      <c r="I227" s="215"/>
      <c r="J227" s="211"/>
      <c r="K227" s="211"/>
      <c r="L227" s="216"/>
      <c r="M227" s="217"/>
      <c r="N227" s="218"/>
      <c r="O227" s="218"/>
      <c r="P227" s="218"/>
      <c r="Q227" s="218"/>
      <c r="R227" s="218"/>
      <c r="S227" s="218"/>
      <c r="T227" s="219"/>
      <c r="AT227" s="220" t="s">
        <v>226</v>
      </c>
      <c r="AU227" s="220" t="s">
        <v>79</v>
      </c>
      <c r="AV227" s="14" t="s">
        <v>79</v>
      </c>
      <c r="AW227" s="14" t="s">
        <v>31</v>
      </c>
      <c r="AX227" s="14" t="s">
        <v>77</v>
      </c>
      <c r="AY227" s="220" t="s">
        <v>144</v>
      </c>
    </row>
    <row r="228" spans="1:65" s="2" customFormat="1" ht="24.2" customHeight="1">
      <c r="A228" s="37"/>
      <c r="B228" s="38"/>
      <c r="C228" s="168" t="s">
        <v>479</v>
      </c>
      <c r="D228" s="168" t="s">
        <v>145</v>
      </c>
      <c r="E228" s="169" t="s">
        <v>480</v>
      </c>
      <c r="F228" s="170" t="s">
        <v>481</v>
      </c>
      <c r="G228" s="171" t="s">
        <v>243</v>
      </c>
      <c r="H228" s="172">
        <v>3.05</v>
      </c>
      <c r="I228" s="173"/>
      <c r="J228" s="174">
        <f>ROUND(I228*H228,2)</f>
        <v>0</v>
      </c>
      <c r="K228" s="170" t="s">
        <v>157</v>
      </c>
      <c r="L228" s="42"/>
      <c r="M228" s="175" t="s">
        <v>19</v>
      </c>
      <c r="N228" s="176" t="s">
        <v>40</v>
      </c>
      <c r="O228" s="67"/>
      <c r="P228" s="177">
        <f>O228*H228</f>
        <v>0</v>
      </c>
      <c r="Q228" s="177">
        <v>0.29221000000000003</v>
      </c>
      <c r="R228" s="177">
        <f>Q228*H228</f>
        <v>0.89124049999999999</v>
      </c>
      <c r="S228" s="177">
        <v>0</v>
      </c>
      <c r="T228" s="178">
        <f>S228*H228</f>
        <v>0</v>
      </c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R228" s="179" t="s">
        <v>165</v>
      </c>
      <c r="AT228" s="179" t="s">
        <v>145</v>
      </c>
      <c r="AU228" s="179" t="s">
        <v>79</v>
      </c>
      <c r="AY228" s="20" t="s">
        <v>144</v>
      </c>
      <c r="BE228" s="180">
        <f>IF(N228="základní",J228,0)</f>
        <v>0</v>
      </c>
      <c r="BF228" s="180">
        <f>IF(N228="snížená",J228,0)</f>
        <v>0</v>
      </c>
      <c r="BG228" s="180">
        <f>IF(N228="zákl. přenesená",J228,0)</f>
        <v>0</v>
      </c>
      <c r="BH228" s="180">
        <f>IF(N228="sníž. přenesená",J228,0)</f>
        <v>0</v>
      </c>
      <c r="BI228" s="180">
        <f>IF(N228="nulová",J228,0)</f>
        <v>0</v>
      </c>
      <c r="BJ228" s="20" t="s">
        <v>77</v>
      </c>
      <c r="BK228" s="180">
        <f>ROUND(I228*H228,2)</f>
        <v>0</v>
      </c>
      <c r="BL228" s="20" t="s">
        <v>165</v>
      </c>
      <c r="BM228" s="179" t="s">
        <v>916</v>
      </c>
    </row>
    <row r="229" spans="1:65" s="2" customFormat="1" ht="19.5">
      <c r="A229" s="37"/>
      <c r="B229" s="38"/>
      <c r="C229" s="39"/>
      <c r="D229" s="181" t="s">
        <v>152</v>
      </c>
      <c r="E229" s="39"/>
      <c r="F229" s="182" t="s">
        <v>481</v>
      </c>
      <c r="G229" s="39"/>
      <c r="H229" s="39"/>
      <c r="I229" s="183"/>
      <c r="J229" s="39"/>
      <c r="K229" s="39"/>
      <c r="L229" s="42"/>
      <c r="M229" s="184"/>
      <c r="N229" s="185"/>
      <c r="O229" s="67"/>
      <c r="P229" s="67"/>
      <c r="Q229" s="67"/>
      <c r="R229" s="67"/>
      <c r="S229" s="67"/>
      <c r="T229" s="68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T229" s="20" t="s">
        <v>152</v>
      </c>
      <c r="AU229" s="20" t="s">
        <v>79</v>
      </c>
    </row>
    <row r="230" spans="1:65" s="2" customFormat="1" ht="11.25">
      <c r="A230" s="37"/>
      <c r="B230" s="38"/>
      <c r="C230" s="39"/>
      <c r="D230" s="186" t="s">
        <v>153</v>
      </c>
      <c r="E230" s="39"/>
      <c r="F230" s="187" t="s">
        <v>483</v>
      </c>
      <c r="G230" s="39"/>
      <c r="H230" s="39"/>
      <c r="I230" s="183"/>
      <c r="J230" s="39"/>
      <c r="K230" s="39"/>
      <c r="L230" s="42"/>
      <c r="M230" s="184"/>
      <c r="N230" s="185"/>
      <c r="O230" s="67"/>
      <c r="P230" s="67"/>
      <c r="Q230" s="67"/>
      <c r="R230" s="67"/>
      <c r="S230" s="67"/>
      <c r="T230" s="68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T230" s="20" t="s">
        <v>153</v>
      </c>
      <c r="AU230" s="20" t="s">
        <v>79</v>
      </c>
    </row>
    <row r="231" spans="1:65" s="14" customFormat="1" ht="11.25">
      <c r="B231" s="210"/>
      <c r="C231" s="211"/>
      <c r="D231" s="181" t="s">
        <v>226</v>
      </c>
      <c r="E231" s="212" t="s">
        <v>19</v>
      </c>
      <c r="F231" s="213" t="s">
        <v>862</v>
      </c>
      <c r="G231" s="211"/>
      <c r="H231" s="214">
        <v>3.05</v>
      </c>
      <c r="I231" s="215"/>
      <c r="J231" s="211"/>
      <c r="K231" s="211"/>
      <c r="L231" s="216"/>
      <c r="M231" s="217"/>
      <c r="N231" s="218"/>
      <c r="O231" s="218"/>
      <c r="P231" s="218"/>
      <c r="Q231" s="218"/>
      <c r="R231" s="218"/>
      <c r="S231" s="218"/>
      <c r="T231" s="219"/>
      <c r="AT231" s="220" t="s">
        <v>226</v>
      </c>
      <c r="AU231" s="220" t="s">
        <v>79</v>
      </c>
      <c r="AV231" s="14" t="s">
        <v>79</v>
      </c>
      <c r="AW231" s="14" t="s">
        <v>31</v>
      </c>
      <c r="AX231" s="14" t="s">
        <v>77</v>
      </c>
      <c r="AY231" s="220" t="s">
        <v>144</v>
      </c>
    </row>
    <row r="232" spans="1:65" s="2" customFormat="1" ht="21.75" customHeight="1">
      <c r="A232" s="37"/>
      <c r="B232" s="38"/>
      <c r="C232" s="246" t="s">
        <v>485</v>
      </c>
      <c r="D232" s="246" t="s">
        <v>381</v>
      </c>
      <c r="E232" s="247" t="s">
        <v>486</v>
      </c>
      <c r="F232" s="248" t="s">
        <v>487</v>
      </c>
      <c r="G232" s="249" t="s">
        <v>243</v>
      </c>
      <c r="H232" s="250">
        <v>3.05</v>
      </c>
      <c r="I232" s="251"/>
      <c r="J232" s="252">
        <f>ROUND(I232*H232,2)</f>
        <v>0</v>
      </c>
      <c r="K232" s="248" t="s">
        <v>19</v>
      </c>
      <c r="L232" s="253"/>
      <c r="M232" s="254" t="s">
        <v>19</v>
      </c>
      <c r="N232" s="255" t="s">
        <v>40</v>
      </c>
      <c r="O232" s="67"/>
      <c r="P232" s="177">
        <f>O232*H232</f>
        <v>0</v>
      </c>
      <c r="Q232" s="177">
        <v>3.3000000000000002E-2</v>
      </c>
      <c r="R232" s="177">
        <f>Q232*H232</f>
        <v>0.10065</v>
      </c>
      <c r="S232" s="177">
        <v>0</v>
      </c>
      <c r="T232" s="178">
        <f>S232*H232</f>
        <v>0</v>
      </c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R232" s="179" t="s">
        <v>184</v>
      </c>
      <c r="AT232" s="179" t="s">
        <v>381</v>
      </c>
      <c r="AU232" s="179" t="s">
        <v>79</v>
      </c>
      <c r="AY232" s="20" t="s">
        <v>144</v>
      </c>
      <c r="BE232" s="180">
        <f>IF(N232="základní",J232,0)</f>
        <v>0</v>
      </c>
      <c r="BF232" s="180">
        <f>IF(N232="snížená",J232,0)</f>
        <v>0</v>
      </c>
      <c r="BG232" s="180">
        <f>IF(N232="zákl. přenesená",J232,0)</f>
        <v>0</v>
      </c>
      <c r="BH232" s="180">
        <f>IF(N232="sníž. přenesená",J232,0)</f>
        <v>0</v>
      </c>
      <c r="BI232" s="180">
        <f>IF(N232="nulová",J232,0)</f>
        <v>0</v>
      </c>
      <c r="BJ232" s="20" t="s">
        <v>77</v>
      </c>
      <c r="BK232" s="180">
        <f>ROUND(I232*H232,2)</f>
        <v>0</v>
      </c>
      <c r="BL232" s="20" t="s">
        <v>165</v>
      </c>
      <c r="BM232" s="179" t="s">
        <v>917</v>
      </c>
    </row>
    <row r="233" spans="1:65" s="2" customFormat="1" ht="11.25">
      <c r="A233" s="37"/>
      <c r="B233" s="38"/>
      <c r="C233" s="39"/>
      <c r="D233" s="181" t="s">
        <v>152</v>
      </c>
      <c r="E233" s="39"/>
      <c r="F233" s="182" t="s">
        <v>487</v>
      </c>
      <c r="G233" s="39"/>
      <c r="H233" s="39"/>
      <c r="I233" s="183"/>
      <c r="J233" s="39"/>
      <c r="K233" s="39"/>
      <c r="L233" s="42"/>
      <c r="M233" s="184"/>
      <c r="N233" s="185"/>
      <c r="O233" s="67"/>
      <c r="P233" s="67"/>
      <c r="Q233" s="67"/>
      <c r="R233" s="67"/>
      <c r="S233" s="67"/>
      <c r="T233" s="68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T233" s="20" t="s">
        <v>152</v>
      </c>
      <c r="AU233" s="20" t="s">
        <v>79</v>
      </c>
    </row>
    <row r="234" spans="1:65" s="14" customFormat="1" ht="11.25">
      <c r="B234" s="210"/>
      <c r="C234" s="211"/>
      <c r="D234" s="181" t="s">
        <v>226</v>
      </c>
      <c r="E234" s="212" t="s">
        <v>19</v>
      </c>
      <c r="F234" s="213" t="s">
        <v>862</v>
      </c>
      <c r="G234" s="211"/>
      <c r="H234" s="214">
        <v>3.05</v>
      </c>
      <c r="I234" s="215"/>
      <c r="J234" s="211"/>
      <c r="K234" s="211"/>
      <c r="L234" s="216"/>
      <c r="M234" s="217"/>
      <c r="N234" s="218"/>
      <c r="O234" s="218"/>
      <c r="P234" s="218"/>
      <c r="Q234" s="218"/>
      <c r="R234" s="218"/>
      <c r="S234" s="218"/>
      <c r="T234" s="219"/>
      <c r="AT234" s="220" t="s">
        <v>226</v>
      </c>
      <c r="AU234" s="220" t="s">
        <v>79</v>
      </c>
      <c r="AV234" s="14" t="s">
        <v>79</v>
      </c>
      <c r="AW234" s="14" t="s">
        <v>31</v>
      </c>
      <c r="AX234" s="14" t="s">
        <v>77</v>
      </c>
      <c r="AY234" s="220" t="s">
        <v>144</v>
      </c>
    </row>
    <row r="235" spans="1:65" s="11" customFormat="1" ht="22.9" customHeight="1">
      <c r="B235" s="154"/>
      <c r="C235" s="155"/>
      <c r="D235" s="156" t="s">
        <v>68</v>
      </c>
      <c r="E235" s="198" t="s">
        <v>537</v>
      </c>
      <c r="F235" s="198" t="s">
        <v>538</v>
      </c>
      <c r="G235" s="155"/>
      <c r="H235" s="155"/>
      <c r="I235" s="158"/>
      <c r="J235" s="199">
        <f>BK235</f>
        <v>0</v>
      </c>
      <c r="K235" s="155"/>
      <c r="L235" s="160"/>
      <c r="M235" s="161"/>
      <c r="N235" s="162"/>
      <c r="O235" s="162"/>
      <c r="P235" s="163">
        <f>SUM(P236:P245)</f>
        <v>0</v>
      </c>
      <c r="Q235" s="162"/>
      <c r="R235" s="163">
        <f>SUM(R236:R245)</f>
        <v>0</v>
      </c>
      <c r="S235" s="162"/>
      <c r="T235" s="164">
        <f>SUM(T236:T245)</f>
        <v>0</v>
      </c>
      <c r="AR235" s="165" t="s">
        <v>77</v>
      </c>
      <c r="AT235" s="166" t="s">
        <v>68</v>
      </c>
      <c r="AU235" s="166" t="s">
        <v>77</v>
      </c>
      <c r="AY235" s="165" t="s">
        <v>144</v>
      </c>
      <c r="BK235" s="167">
        <f>SUM(BK236:BK245)</f>
        <v>0</v>
      </c>
    </row>
    <row r="236" spans="1:65" s="2" customFormat="1" ht="24.2" customHeight="1">
      <c r="A236" s="37"/>
      <c r="B236" s="38"/>
      <c r="C236" s="168" t="s">
        <v>489</v>
      </c>
      <c r="D236" s="168" t="s">
        <v>145</v>
      </c>
      <c r="E236" s="169" t="s">
        <v>540</v>
      </c>
      <c r="F236" s="170" t="s">
        <v>541</v>
      </c>
      <c r="G236" s="171" t="s">
        <v>296</v>
      </c>
      <c r="H236" s="172">
        <v>139.36000000000001</v>
      </c>
      <c r="I236" s="173"/>
      <c r="J236" s="174">
        <f>ROUND(I236*H236,2)</f>
        <v>0</v>
      </c>
      <c r="K236" s="170" t="s">
        <v>157</v>
      </c>
      <c r="L236" s="42"/>
      <c r="M236" s="175" t="s">
        <v>19</v>
      </c>
      <c r="N236" s="176" t="s">
        <v>40</v>
      </c>
      <c r="O236" s="67"/>
      <c r="P236" s="177">
        <f>O236*H236</f>
        <v>0</v>
      </c>
      <c r="Q236" s="177">
        <v>0</v>
      </c>
      <c r="R236" s="177">
        <f>Q236*H236</f>
        <v>0</v>
      </c>
      <c r="S236" s="177">
        <v>0</v>
      </c>
      <c r="T236" s="178">
        <f>S236*H236</f>
        <v>0</v>
      </c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R236" s="179" t="s">
        <v>165</v>
      </c>
      <c r="AT236" s="179" t="s">
        <v>145</v>
      </c>
      <c r="AU236" s="179" t="s">
        <v>79</v>
      </c>
      <c r="AY236" s="20" t="s">
        <v>144</v>
      </c>
      <c r="BE236" s="180">
        <f>IF(N236="základní",J236,0)</f>
        <v>0</v>
      </c>
      <c r="BF236" s="180">
        <f>IF(N236="snížená",J236,0)</f>
        <v>0</v>
      </c>
      <c r="BG236" s="180">
        <f>IF(N236="zákl. přenesená",J236,0)</f>
        <v>0</v>
      </c>
      <c r="BH236" s="180">
        <f>IF(N236="sníž. přenesená",J236,0)</f>
        <v>0</v>
      </c>
      <c r="BI236" s="180">
        <f>IF(N236="nulová",J236,0)</f>
        <v>0</v>
      </c>
      <c r="BJ236" s="20" t="s">
        <v>77</v>
      </c>
      <c r="BK236" s="180">
        <f>ROUND(I236*H236,2)</f>
        <v>0</v>
      </c>
      <c r="BL236" s="20" t="s">
        <v>165</v>
      </c>
      <c r="BM236" s="179" t="s">
        <v>918</v>
      </c>
    </row>
    <row r="237" spans="1:65" s="2" customFormat="1" ht="19.5">
      <c r="A237" s="37"/>
      <c r="B237" s="38"/>
      <c r="C237" s="39"/>
      <c r="D237" s="181" t="s">
        <v>152</v>
      </c>
      <c r="E237" s="39"/>
      <c r="F237" s="182" t="s">
        <v>541</v>
      </c>
      <c r="G237" s="39"/>
      <c r="H237" s="39"/>
      <c r="I237" s="183"/>
      <c r="J237" s="39"/>
      <c r="K237" s="39"/>
      <c r="L237" s="42"/>
      <c r="M237" s="184"/>
      <c r="N237" s="185"/>
      <c r="O237" s="67"/>
      <c r="P237" s="67"/>
      <c r="Q237" s="67"/>
      <c r="R237" s="67"/>
      <c r="S237" s="67"/>
      <c r="T237" s="68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T237" s="20" t="s">
        <v>152</v>
      </c>
      <c r="AU237" s="20" t="s">
        <v>79</v>
      </c>
    </row>
    <row r="238" spans="1:65" s="2" customFormat="1" ht="11.25">
      <c r="A238" s="37"/>
      <c r="B238" s="38"/>
      <c r="C238" s="39"/>
      <c r="D238" s="186" t="s">
        <v>153</v>
      </c>
      <c r="E238" s="39"/>
      <c r="F238" s="187" t="s">
        <v>543</v>
      </c>
      <c r="G238" s="39"/>
      <c r="H238" s="39"/>
      <c r="I238" s="183"/>
      <c r="J238" s="39"/>
      <c r="K238" s="39"/>
      <c r="L238" s="42"/>
      <c r="M238" s="184"/>
      <c r="N238" s="185"/>
      <c r="O238" s="67"/>
      <c r="P238" s="67"/>
      <c r="Q238" s="67"/>
      <c r="R238" s="67"/>
      <c r="S238" s="67"/>
      <c r="T238" s="68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T238" s="20" t="s">
        <v>153</v>
      </c>
      <c r="AU238" s="20" t="s">
        <v>79</v>
      </c>
    </row>
    <row r="239" spans="1:65" s="2" customFormat="1" ht="37.9" customHeight="1">
      <c r="A239" s="37"/>
      <c r="B239" s="38"/>
      <c r="C239" s="168" t="s">
        <v>496</v>
      </c>
      <c r="D239" s="168" t="s">
        <v>145</v>
      </c>
      <c r="E239" s="169" t="s">
        <v>545</v>
      </c>
      <c r="F239" s="170" t="s">
        <v>546</v>
      </c>
      <c r="G239" s="171" t="s">
        <v>296</v>
      </c>
      <c r="H239" s="172">
        <v>139.36000000000001</v>
      </c>
      <c r="I239" s="173"/>
      <c r="J239" s="174">
        <f>ROUND(I239*H239,2)</f>
        <v>0</v>
      </c>
      <c r="K239" s="170" t="s">
        <v>157</v>
      </c>
      <c r="L239" s="42"/>
      <c r="M239" s="175" t="s">
        <v>19</v>
      </c>
      <c r="N239" s="176" t="s">
        <v>40</v>
      </c>
      <c r="O239" s="67"/>
      <c r="P239" s="177">
        <f>O239*H239</f>
        <v>0</v>
      </c>
      <c r="Q239" s="177">
        <v>0</v>
      </c>
      <c r="R239" s="177">
        <f>Q239*H239</f>
        <v>0</v>
      </c>
      <c r="S239" s="177">
        <v>0</v>
      </c>
      <c r="T239" s="178">
        <f>S239*H239</f>
        <v>0</v>
      </c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R239" s="179" t="s">
        <v>165</v>
      </c>
      <c r="AT239" s="179" t="s">
        <v>145</v>
      </c>
      <c r="AU239" s="179" t="s">
        <v>79</v>
      </c>
      <c r="AY239" s="20" t="s">
        <v>144</v>
      </c>
      <c r="BE239" s="180">
        <f>IF(N239="základní",J239,0)</f>
        <v>0</v>
      </c>
      <c r="BF239" s="180">
        <f>IF(N239="snížená",J239,0)</f>
        <v>0</v>
      </c>
      <c r="BG239" s="180">
        <f>IF(N239="zákl. přenesená",J239,0)</f>
        <v>0</v>
      </c>
      <c r="BH239" s="180">
        <f>IF(N239="sníž. přenesená",J239,0)</f>
        <v>0</v>
      </c>
      <c r="BI239" s="180">
        <f>IF(N239="nulová",J239,0)</f>
        <v>0</v>
      </c>
      <c r="BJ239" s="20" t="s">
        <v>77</v>
      </c>
      <c r="BK239" s="180">
        <f>ROUND(I239*H239,2)</f>
        <v>0</v>
      </c>
      <c r="BL239" s="20" t="s">
        <v>165</v>
      </c>
      <c r="BM239" s="179" t="s">
        <v>919</v>
      </c>
    </row>
    <row r="240" spans="1:65" s="2" customFormat="1" ht="19.5">
      <c r="A240" s="37"/>
      <c r="B240" s="38"/>
      <c r="C240" s="39"/>
      <c r="D240" s="181" t="s">
        <v>152</v>
      </c>
      <c r="E240" s="39"/>
      <c r="F240" s="182" t="s">
        <v>546</v>
      </c>
      <c r="G240" s="39"/>
      <c r="H240" s="39"/>
      <c r="I240" s="183"/>
      <c r="J240" s="39"/>
      <c r="K240" s="39"/>
      <c r="L240" s="42"/>
      <c r="M240" s="184"/>
      <c r="N240" s="185"/>
      <c r="O240" s="67"/>
      <c r="P240" s="67"/>
      <c r="Q240" s="67"/>
      <c r="R240" s="67"/>
      <c r="S240" s="67"/>
      <c r="T240" s="68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T240" s="20" t="s">
        <v>152</v>
      </c>
      <c r="AU240" s="20" t="s">
        <v>79</v>
      </c>
    </row>
    <row r="241" spans="1:65" s="2" customFormat="1" ht="11.25">
      <c r="A241" s="37"/>
      <c r="B241" s="38"/>
      <c r="C241" s="39"/>
      <c r="D241" s="186" t="s">
        <v>153</v>
      </c>
      <c r="E241" s="39"/>
      <c r="F241" s="187" t="s">
        <v>548</v>
      </c>
      <c r="G241" s="39"/>
      <c r="H241" s="39"/>
      <c r="I241" s="183"/>
      <c r="J241" s="39"/>
      <c r="K241" s="39"/>
      <c r="L241" s="42"/>
      <c r="M241" s="184"/>
      <c r="N241" s="185"/>
      <c r="O241" s="67"/>
      <c r="P241" s="67"/>
      <c r="Q241" s="67"/>
      <c r="R241" s="67"/>
      <c r="S241" s="67"/>
      <c r="T241" s="68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T241" s="20" t="s">
        <v>153</v>
      </c>
      <c r="AU241" s="20" t="s">
        <v>79</v>
      </c>
    </row>
    <row r="242" spans="1:65" s="2" customFormat="1" ht="44.25" customHeight="1">
      <c r="A242" s="37"/>
      <c r="B242" s="38"/>
      <c r="C242" s="168" t="s">
        <v>501</v>
      </c>
      <c r="D242" s="168" t="s">
        <v>145</v>
      </c>
      <c r="E242" s="169" t="s">
        <v>550</v>
      </c>
      <c r="F242" s="170" t="s">
        <v>551</v>
      </c>
      <c r="G242" s="171" t="s">
        <v>296</v>
      </c>
      <c r="H242" s="172">
        <v>1254.24</v>
      </c>
      <c r="I242" s="173"/>
      <c r="J242" s="174">
        <f>ROUND(I242*H242,2)</f>
        <v>0</v>
      </c>
      <c r="K242" s="170" t="s">
        <v>157</v>
      </c>
      <c r="L242" s="42"/>
      <c r="M242" s="175" t="s">
        <v>19</v>
      </c>
      <c r="N242" s="176" t="s">
        <v>40</v>
      </c>
      <c r="O242" s="67"/>
      <c r="P242" s="177">
        <f>O242*H242</f>
        <v>0</v>
      </c>
      <c r="Q242" s="177">
        <v>0</v>
      </c>
      <c r="R242" s="177">
        <f>Q242*H242</f>
        <v>0</v>
      </c>
      <c r="S242" s="177">
        <v>0</v>
      </c>
      <c r="T242" s="178">
        <f>S242*H242</f>
        <v>0</v>
      </c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R242" s="179" t="s">
        <v>165</v>
      </c>
      <c r="AT242" s="179" t="s">
        <v>145</v>
      </c>
      <c r="AU242" s="179" t="s">
        <v>79</v>
      </c>
      <c r="AY242" s="20" t="s">
        <v>144</v>
      </c>
      <c r="BE242" s="180">
        <f>IF(N242="základní",J242,0)</f>
        <v>0</v>
      </c>
      <c r="BF242" s="180">
        <f>IF(N242="snížená",J242,0)</f>
        <v>0</v>
      </c>
      <c r="BG242" s="180">
        <f>IF(N242="zákl. přenesená",J242,0)</f>
        <v>0</v>
      </c>
      <c r="BH242" s="180">
        <f>IF(N242="sníž. přenesená",J242,0)</f>
        <v>0</v>
      </c>
      <c r="BI242" s="180">
        <f>IF(N242="nulová",J242,0)</f>
        <v>0</v>
      </c>
      <c r="BJ242" s="20" t="s">
        <v>77</v>
      </c>
      <c r="BK242" s="180">
        <f>ROUND(I242*H242,2)</f>
        <v>0</v>
      </c>
      <c r="BL242" s="20" t="s">
        <v>165</v>
      </c>
      <c r="BM242" s="179" t="s">
        <v>920</v>
      </c>
    </row>
    <row r="243" spans="1:65" s="2" customFormat="1" ht="29.25">
      <c r="A243" s="37"/>
      <c r="B243" s="38"/>
      <c r="C243" s="39"/>
      <c r="D243" s="181" t="s">
        <v>152</v>
      </c>
      <c r="E243" s="39"/>
      <c r="F243" s="182" t="s">
        <v>551</v>
      </c>
      <c r="G243" s="39"/>
      <c r="H243" s="39"/>
      <c r="I243" s="183"/>
      <c r="J243" s="39"/>
      <c r="K243" s="39"/>
      <c r="L243" s="42"/>
      <c r="M243" s="184"/>
      <c r="N243" s="185"/>
      <c r="O243" s="67"/>
      <c r="P243" s="67"/>
      <c r="Q243" s="67"/>
      <c r="R243" s="67"/>
      <c r="S243" s="67"/>
      <c r="T243" s="68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T243" s="20" t="s">
        <v>152</v>
      </c>
      <c r="AU243" s="20" t="s">
        <v>79</v>
      </c>
    </row>
    <row r="244" spans="1:65" s="2" customFormat="1" ht="11.25">
      <c r="A244" s="37"/>
      <c r="B244" s="38"/>
      <c r="C244" s="39"/>
      <c r="D244" s="186" t="s">
        <v>153</v>
      </c>
      <c r="E244" s="39"/>
      <c r="F244" s="187" t="s">
        <v>553</v>
      </c>
      <c r="G244" s="39"/>
      <c r="H244" s="39"/>
      <c r="I244" s="183"/>
      <c r="J244" s="39"/>
      <c r="K244" s="39"/>
      <c r="L244" s="42"/>
      <c r="M244" s="184"/>
      <c r="N244" s="185"/>
      <c r="O244" s="67"/>
      <c r="P244" s="67"/>
      <c r="Q244" s="67"/>
      <c r="R244" s="67"/>
      <c r="S244" s="67"/>
      <c r="T244" s="68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T244" s="20" t="s">
        <v>153</v>
      </c>
      <c r="AU244" s="20" t="s">
        <v>79</v>
      </c>
    </row>
    <row r="245" spans="1:65" s="14" customFormat="1" ht="11.25">
      <c r="B245" s="210"/>
      <c r="C245" s="211"/>
      <c r="D245" s="181" t="s">
        <v>226</v>
      </c>
      <c r="E245" s="212" t="s">
        <v>19</v>
      </c>
      <c r="F245" s="213" t="s">
        <v>921</v>
      </c>
      <c r="G245" s="211"/>
      <c r="H245" s="214">
        <v>1254.24</v>
      </c>
      <c r="I245" s="215"/>
      <c r="J245" s="211"/>
      <c r="K245" s="211"/>
      <c r="L245" s="216"/>
      <c r="M245" s="258"/>
      <c r="N245" s="259"/>
      <c r="O245" s="259"/>
      <c r="P245" s="259"/>
      <c r="Q245" s="259"/>
      <c r="R245" s="259"/>
      <c r="S245" s="259"/>
      <c r="T245" s="260"/>
      <c r="AT245" s="220" t="s">
        <v>226</v>
      </c>
      <c r="AU245" s="220" t="s">
        <v>79</v>
      </c>
      <c r="AV245" s="14" t="s">
        <v>79</v>
      </c>
      <c r="AW245" s="14" t="s">
        <v>31</v>
      </c>
      <c r="AX245" s="14" t="s">
        <v>77</v>
      </c>
      <c r="AY245" s="220" t="s">
        <v>144</v>
      </c>
    </row>
    <row r="246" spans="1:65" s="2" customFormat="1" ht="6.95" customHeight="1">
      <c r="A246" s="37"/>
      <c r="B246" s="50"/>
      <c r="C246" s="51"/>
      <c r="D246" s="51"/>
      <c r="E246" s="51"/>
      <c r="F246" s="51"/>
      <c r="G246" s="51"/>
      <c r="H246" s="51"/>
      <c r="I246" s="51"/>
      <c r="J246" s="51"/>
      <c r="K246" s="51"/>
      <c r="L246" s="42"/>
      <c r="M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</row>
  </sheetData>
  <sheetProtection algorithmName="SHA-512" hashValue="USNmHkxNSRcZz5uVVxhQRASp3zXC8RXRGRpHsR7CJiOYknyX/fsmEVAyrkVn+rKZ7gsekg5zD0nU9Ex1hi5JWA==" saltValue="3Ap0rzGbNH8zyvJizkapYrtQ5iYsT5gerBk92N5IUYO3vQxSVD/IgGSQETvZuZiTpLlucrHq+8JhEIb3GGs+Vw==" spinCount="100000" sheet="1" objects="1" scenarios="1" formatColumns="0" formatRows="0" autoFilter="0"/>
  <autoFilter ref="C85:K245"/>
  <mergeCells count="9">
    <mergeCell ref="E50:H50"/>
    <mergeCell ref="E76:H76"/>
    <mergeCell ref="E78:H78"/>
    <mergeCell ref="L2:V2"/>
    <mergeCell ref="E7:H7"/>
    <mergeCell ref="E9:H9"/>
    <mergeCell ref="E18:H18"/>
    <mergeCell ref="E27:H27"/>
    <mergeCell ref="E48:H48"/>
  </mergeCells>
  <hyperlinks>
    <hyperlink ref="F91" r:id="rId1"/>
    <hyperlink ref="F96" r:id="rId2"/>
    <hyperlink ref="F101" r:id="rId3"/>
    <hyperlink ref="F109" r:id="rId4"/>
    <hyperlink ref="F114" r:id="rId5"/>
    <hyperlink ref="F119" r:id="rId6"/>
    <hyperlink ref="F123" r:id="rId7"/>
    <hyperlink ref="F128" r:id="rId8"/>
    <hyperlink ref="F133" r:id="rId9"/>
    <hyperlink ref="F138" r:id="rId10"/>
    <hyperlink ref="F147" r:id="rId11"/>
    <hyperlink ref="F152" r:id="rId12"/>
    <hyperlink ref="F157" r:id="rId13"/>
    <hyperlink ref="F163" r:id="rId14"/>
    <hyperlink ref="F171" r:id="rId15"/>
    <hyperlink ref="F178" r:id="rId16"/>
    <hyperlink ref="F219" r:id="rId17"/>
    <hyperlink ref="F223" r:id="rId18"/>
    <hyperlink ref="F230" r:id="rId19"/>
    <hyperlink ref="F238" r:id="rId20"/>
    <hyperlink ref="F241" r:id="rId21"/>
    <hyperlink ref="F244" r:id="rId22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893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0" t="s">
        <v>95</v>
      </c>
    </row>
    <row r="3" spans="1:46" s="1" customFormat="1" ht="6.95" customHeight="1"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23"/>
      <c r="AT3" s="20" t="s">
        <v>79</v>
      </c>
    </row>
    <row r="4" spans="1:46" s="1" customFormat="1" ht="24.95" customHeight="1">
      <c r="B4" s="23"/>
      <c r="D4" s="106" t="s">
        <v>120</v>
      </c>
      <c r="L4" s="23"/>
      <c r="M4" s="107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08" t="s">
        <v>16</v>
      </c>
      <c r="L6" s="23"/>
    </row>
    <row r="7" spans="1:46" s="1" customFormat="1" ht="16.5" customHeight="1">
      <c r="B7" s="23"/>
      <c r="E7" s="388" t="str">
        <f>'Rekapitulace stavby'!K6</f>
        <v>Rekonstrukce hřiště SOŠ Třešť_1</v>
      </c>
      <c r="F7" s="389"/>
      <c r="G7" s="389"/>
      <c r="H7" s="389"/>
      <c r="L7" s="23"/>
    </row>
    <row r="8" spans="1:46" s="2" customFormat="1" ht="12" customHeight="1">
      <c r="A8" s="37"/>
      <c r="B8" s="42"/>
      <c r="C8" s="37"/>
      <c r="D8" s="108" t="s">
        <v>121</v>
      </c>
      <c r="E8" s="37"/>
      <c r="F8" s="37"/>
      <c r="G8" s="37"/>
      <c r="H8" s="37"/>
      <c r="I8" s="37"/>
      <c r="J8" s="37"/>
      <c r="K8" s="37"/>
      <c r="L8" s="109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46" s="2" customFormat="1" ht="16.5" customHeight="1">
      <c r="A9" s="37"/>
      <c r="B9" s="42"/>
      <c r="C9" s="37"/>
      <c r="D9" s="37"/>
      <c r="E9" s="390" t="s">
        <v>922</v>
      </c>
      <c r="F9" s="391"/>
      <c r="G9" s="391"/>
      <c r="H9" s="391"/>
      <c r="I9" s="37"/>
      <c r="J9" s="37"/>
      <c r="K9" s="37"/>
      <c r="L9" s="109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1.25">
      <c r="A10" s="37"/>
      <c r="B10" s="42"/>
      <c r="C10" s="37"/>
      <c r="D10" s="37"/>
      <c r="E10" s="37"/>
      <c r="F10" s="37"/>
      <c r="G10" s="37"/>
      <c r="H10" s="37"/>
      <c r="I10" s="37"/>
      <c r="J10" s="37"/>
      <c r="K10" s="37"/>
      <c r="L10" s="109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2" customHeight="1">
      <c r="A11" s="37"/>
      <c r="B11" s="42"/>
      <c r="C11" s="37"/>
      <c r="D11" s="108" t="s">
        <v>18</v>
      </c>
      <c r="E11" s="37"/>
      <c r="F11" s="110" t="s">
        <v>19</v>
      </c>
      <c r="G11" s="37"/>
      <c r="H11" s="37"/>
      <c r="I11" s="108" t="s">
        <v>20</v>
      </c>
      <c r="J11" s="110" t="s">
        <v>19</v>
      </c>
      <c r="K11" s="37"/>
      <c r="L11" s="109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08" t="s">
        <v>21</v>
      </c>
      <c r="E12" s="37"/>
      <c r="F12" s="110" t="s">
        <v>22</v>
      </c>
      <c r="G12" s="37"/>
      <c r="H12" s="37"/>
      <c r="I12" s="108" t="s">
        <v>23</v>
      </c>
      <c r="J12" s="111" t="str">
        <f>'Rekapitulace stavby'!AN8</f>
        <v>8. 11. 2025</v>
      </c>
      <c r="K12" s="37"/>
      <c r="L12" s="109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0.9" customHeight="1">
      <c r="A13" s="37"/>
      <c r="B13" s="42"/>
      <c r="C13" s="37"/>
      <c r="D13" s="37"/>
      <c r="E13" s="37"/>
      <c r="F13" s="37"/>
      <c r="G13" s="37"/>
      <c r="H13" s="37"/>
      <c r="I13" s="37"/>
      <c r="J13" s="37"/>
      <c r="K13" s="37"/>
      <c r="L13" s="109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08" t="s">
        <v>25</v>
      </c>
      <c r="E14" s="37"/>
      <c r="F14" s="37"/>
      <c r="G14" s="37"/>
      <c r="H14" s="37"/>
      <c r="I14" s="108" t="s">
        <v>26</v>
      </c>
      <c r="J14" s="110" t="s">
        <v>19</v>
      </c>
      <c r="K14" s="37"/>
      <c r="L14" s="109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8" customHeight="1">
      <c r="A15" s="37"/>
      <c r="B15" s="42"/>
      <c r="C15" s="37"/>
      <c r="D15" s="37"/>
      <c r="E15" s="110" t="s">
        <v>22</v>
      </c>
      <c r="F15" s="37"/>
      <c r="G15" s="37"/>
      <c r="H15" s="37"/>
      <c r="I15" s="108" t="s">
        <v>27</v>
      </c>
      <c r="J15" s="110" t="s">
        <v>19</v>
      </c>
      <c r="K15" s="37"/>
      <c r="L15" s="109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6.95" customHeight="1">
      <c r="A16" s="37"/>
      <c r="B16" s="42"/>
      <c r="C16" s="37"/>
      <c r="D16" s="37"/>
      <c r="E16" s="37"/>
      <c r="F16" s="37"/>
      <c r="G16" s="37"/>
      <c r="H16" s="37"/>
      <c r="I16" s="37"/>
      <c r="J16" s="37"/>
      <c r="K16" s="37"/>
      <c r="L16" s="109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2" customHeight="1">
      <c r="A17" s="37"/>
      <c r="B17" s="42"/>
      <c r="C17" s="37"/>
      <c r="D17" s="108" t="s">
        <v>28</v>
      </c>
      <c r="E17" s="37"/>
      <c r="F17" s="37"/>
      <c r="G17" s="37"/>
      <c r="H17" s="37"/>
      <c r="I17" s="108" t="s">
        <v>26</v>
      </c>
      <c r="J17" s="33" t="str">
        <f>'Rekapitulace stavby'!AN13</f>
        <v>Vyplň údaj</v>
      </c>
      <c r="K17" s="37"/>
      <c r="L17" s="109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8" customHeight="1">
      <c r="A18" s="37"/>
      <c r="B18" s="42"/>
      <c r="C18" s="37"/>
      <c r="D18" s="37"/>
      <c r="E18" s="392" t="str">
        <f>'Rekapitulace stavby'!E14</f>
        <v>Vyplň údaj</v>
      </c>
      <c r="F18" s="393"/>
      <c r="G18" s="393"/>
      <c r="H18" s="393"/>
      <c r="I18" s="108" t="s">
        <v>27</v>
      </c>
      <c r="J18" s="33" t="str">
        <f>'Rekapitulace stavby'!AN14</f>
        <v>Vyplň údaj</v>
      </c>
      <c r="K18" s="37"/>
      <c r="L18" s="109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6.95" customHeight="1">
      <c r="A19" s="37"/>
      <c r="B19" s="42"/>
      <c r="C19" s="37"/>
      <c r="D19" s="37"/>
      <c r="E19" s="37"/>
      <c r="F19" s="37"/>
      <c r="G19" s="37"/>
      <c r="H19" s="37"/>
      <c r="I19" s="37"/>
      <c r="J19" s="37"/>
      <c r="K19" s="37"/>
      <c r="L19" s="109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2" customHeight="1">
      <c r="A20" s="37"/>
      <c r="B20" s="42"/>
      <c r="C20" s="37"/>
      <c r="D20" s="108" t="s">
        <v>30</v>
      </c>
      <c r="E20" s="37"/>
      <c r="F20" s="37"/>
      <c r="G20" s="37"/>
      <c r="H20" s="37"/>
      <c r="I20" s="108" t="s">
        <v>26</v>
      </c>
      <c r="J20" s="110" t="s">
        <v>19</v>
      </c>
      <c r="K20" s="37"/>
      <c r="L20" s="109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8" customHeight="1">
      <c r="A21" s="37"/>
      <c r="B21" s="42"/>
      <c r="C21" s="37"/>
      <c r="D21" s="37"/>
      <c r="E21" s="110" t="s">
        <v>22</v>
      </c>
      <c r="F21" s="37"/>
      <c r="G21" s="37"/>
      <c r="H21" s="37"/>
      <c r="I21" s="108" t="s">
        <v>27</v>
      </c>
      <c r="J21" s="110" t="s">
        <v>19</v>
      </c>
      <c r="K21" s="37"/>
      <c r="L21" s="109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6.95" customHeight="1">
      <c r="A22" s="37"/>
      <c r="B22" s="42"/>
      <c r="C22" s="37"/>
      <c r="D22" s="37"/>
      <c r="E22" s="37"/>
      <c r="F22" s="37"/>
      <c r="G22" s="37"/>
      <c r="H22" s="37"/>
      <c r="I22" s="37"/>
      <c r="J22" s="37"/>
      <c r="K22" s="37"/>
      <c r="L22" s="109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2" customHeight="1">
      <c r="A23" s="37"/>
      <c r="B23" s="42"/>
      <c r="C23" s="37"/>
      <c r="D23" s="108" t="s">
        <v>32</v>
      </c>
      <c r="E23" s="37"/>
      <c r="F23" s="37"/>
      <c r="G23" s="37"/>
      <c r="H23" s="37"/>
      <c r="I23" s="108" t="s">
        <v>26</v>
      </c>
      <c r="J23" s="110" t="s">
        <v>19</v>
      </c>
      <c r="K23" s="37"/>
      <c r="L23" s="109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8" customHeight="1">
      <c r="A24" s="37"/>
      <c r="B24" s="42"/>
      <c r="C24" s="37"/>
      <c r="D24" s="37"/>
      <c r="E24" s="110" t="s">
        <v>22</v>
      </c>
      <c r="F24" s="37"/>
      <c r="G24" s="37"/>
      <c r="H24" s="37"/>
      <c r="I24" s="108" t="s">
        <v>27</v>
      </c>
      <c r="J24" s="110" t="s">
        <v>19</v>
      </c>
      <c r="K24" s="37"/>
      <c r="L24" s="109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6.95" customHeight="1">
      <c r="A25" s="37"/>
      <c r="B25" s="42"/>
      <c r="C25" s="37"/>
      <c r="D25" s="37"/>
      <c r="E25" s="37"/>
      <c r="F25" s="37"/>
      <c r="G25" s="37"/>
      <c r="H25" s="37"/>
      <c r="I25" s="37"/>
      <c r="J25" s="37"/>
      <c r="K25" s="37"/>
      <c r="L25" s="109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2" customHeight="1">
      <c r="A26" s="37"/>
      <c r="B26" s="42"/>
      <c r="C26" s="37"/>
      <c r="D26" s="108" t="s">
        <v>33</v>
      </c>
      <c r="E26" s="37"/>
      <c r="F26" s="37"/>
      <c r="G26" s="37"/>
      <c r="H26" s="37"/>
      <c r="I26" s="37"/>
      <c r="J26" s="37"/>
      <c r="K26" s="37"/>
      <c r="L26" s="109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8" customFormat="1" ht="16.5" customHeight="1">
      <c r="A27" s="112"/>
      <c r="B27" s="113"/>
      <c r="C27" s="112"/>
      <c r="D27" s="112"/>
      <c r="E27" s="394" t="s">
        <v>19</v>
      </c>
      <c r="F27" s="394"/>
      <c r="G27" s="394"/>
      <c r="H27" s="394"/>
      <c r="I27" s="112"/>
      <c r="J27" s="112"/>
      <c r="K27" s="112"/>
      <c r="L27" s="114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</row>
    <row r="28" spans="1:31" s="2" customFormat="1" ht="6.95" customHeight="1">
      <c r="A28" s="37"/>
      <c r="B28" s="42"/>
      <c r="C28" s="37"/>
      <c r="D28" s="37"/>
      <c r="E28" s="37"/>
      <c r="F28" s="37"/>
      <c r="G28" s="37"/>
      <c r="H28" s="37"/>
      <c r="I28" s="37"/>
      <c r="J28" s="37"/>
      <c r="K28" s="37"/>
      <c r="L28" s="109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115"/>
      <c r="E29" s="115"/>
      <c r="F29" s="115"/>
      <c r="G29" s="115"/>
      <c r="H29" s="115"/>
      <c r="I29" s="115"/>
      <c r="J29" s="115"/>
      <c r="K29" s="115"/>
      <c r="L29" s="109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25.35" customHeight="1">
      <c r="A30" s="37"/>
      <c r="B30" s="42"/>
      <c r="C30" s="37"/>
      <c r="D30" s="116" t="s">
        <v>35</v>
      </c>
      <c r="E30" s="37"/>
      <c r="F30" s="37"/>
      <c r="G30" s="37"/>
      <c r="H30" s="37"/>
      <c r="I30" s="37"/>
      <c r="J30" s="117">
        <f>ROUND(J100, 2)</f>
        <v>0</v>
      </c>
      <c r="K30" s="37"/>
      <c r="L30" s="109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15"/>
      <c r="E31" s="115"/>
      <c r="F31" s="115"/>
      <c r="G31" s="115"/>
      <c r="H31" s="115"/>
      <c r="I31" s="115"/>
      <c r="J31" s="115"/>
      <c r="K31" s="115"/>
      <c r="L31" s="109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14.45" customHeight="1">
      <c r="A32" s="37"/>
      <c r="B32" s="42"/>
      <c r="C32" s="37"/>
      <c r="D32" s="37"/>
      <c r="E32" s="37"/>
      <c r="F32" s="118" t="s">
        <v>37</v>
      </c>
      <c r="G32" s="37"/>
      <c r="H32" s="37"/>
      <c r="I32" s="118" t="s">
        <v>36</v>
      </c>
      <c r="J32" s="118" t="s">
        <v>38</v>
      </c>
      <c r="K32" s="37"/>
      <c r="L32" s="109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14.45" customHeight="1">
      <c r="A33" s="37"/>
      <c r="B33" s="42"/>
      <c r="C33" s="37"/>
      <c r="D33" s="119" t="s">
        <v>39</v>
      </c>
      <c r="E33" s="108" t="s">
        <v>40</v>
      </c>
      <c r="F33" s="120">
        <f>ROUND((SUM(BE100:BE892)),  2)</f>
        <v>0</v>
      </c>
      <c r="G33" s="37"/>
      <c r="H33" s="37"/>
      <c r="I33" s="121">
        <v>0.21</v>
      </c>
      <c r="J33" s="120">
        <f>ROUND(((SUM(BE100:BE892))*I33),  2)</f>
        <v>0</v>
      </c>
      <c r="K33" s="37"/>
      <c r="L33" s="109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108" t="s">
        <v>41</v>
      </c>
      <c r="F34" s="120">
        <f>ROUND((SUM(BF100:BF892)),  2)</f>
        <v>0</v>
      </c>
      <c r="G34" s="37"/>
      <c r="H34" s="37"/>
      <c r="I34" s="121">
        <v>0.15</v>
      </c>
      <c r="J34" s="120">
        <f>ROUND(((SUM(BF100:BF892))*I34),  2)</f>
        <v>0</v>
      </c>
      <c r="K34" s="37"/>
      <c r="L34" s="109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hidden="1" customHeight="1">
      <c r="A35" s="37"/>
      <c r="B35" s="42"/>
      <c r="C35" s="37"/>
      <c r="D35" s="37"/>
      <c r="E35" s="108" t="s">
        <v>42</v>
      </c>
      <c r="F35" s="120">
        <f>ROUND((SUM(BG100:BG892)),  2)</f>
        <v>0</v>
      </c>
      <c r="G35" s="37"/>
      <c r="H35" s="37"/>
      <c r="I35" s="121">
        <v>0.21</v>
      </c>
      <c r="J35" s="120">
        <f>0</f>
        <v>0</v>
      </c>
      <c r="K35" s="37"/>
      <c r="L35" s="109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hidden="1" customHeight="1">
      <c r="A36" s="37"/>
      <c r="B36" s="42"/>
      <c r="C36" s="37"/>
      <c r="D36" s="37"/>
      <c r="E36" s="108" t="s">
        <v>43</v>
      </c>
      <c r="F36" s="120">
        <f>ROUND((SUM(BH100:BH892)),  2)</f>
        <v>0</v>
      </c>
      <c r="G36" s="37"/>
      <c r="H36" s="37"/>
      <c r="I36" s="121">
        <v>0.15</v>
      </c>
      <c r="J36" s="120">
        <f>0</f>
        <v>0</v>
      </c>
      <c r="K36" s="37"/>
      <c r="L36" s="109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08" t="s">
        <v>44</v>
      </c>
      <c r="F37" s="120">
        <f>ROUND((SUM(BI100:BI892)),  2)</f>
        <v>0</v>
      </c>
      <c r="G37" s="37"/>
      <c r="H37" s="37"/>
      <c r="I37" s="121">
        <v>0</v>
      </c>
      <c r="J37" s="120">
        <f>0</f>
        <v>0</v>
      </c>
      <c r="K37" s="37"/>
      <c r="L37" s="109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6.95" customHeight="1">
      <c r="A38" s="37"/>
      <c r="B38" s="42"/>
      <c r="C38" s="37"/>
      <c r="D38" s="37"/>
      <c r="E38" s="37"/>
      <c r="F38" s="37"/>
      <c r="G38" s="37"/>
      <c r="H38" s="37"/>
      <c r="I38" s="37"/>
      <c r="J38" s="37"/>
      <c r="K38" s="37"/>
      <c r="L38" s="109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25.35" customHeight="1">
      <c r="A39" s="37"/>
      <c r="B39" s="42"/>
      <c r="C39" s="122"/>
      <c r="D39" s="123" t="s">
        <v>45</v>
      </c>
      <c r="E39" s="124"/>
      <c r="F39" s="124"/>
      <c r="G39" s="125" t="s">
        <v>46</v>
      </c>
      <c r="H39" s="126" t="s">
        <v>47</v>
      </c>
      <c r="I39" s="124"/>
      <c r="J39" s="127">
        <f>SUM(J30:J37)</f>
        <v>0</v>
      </c>
      <c r="K39" s="128"/>
      <c r="L39" s="109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customHeight="1">
      <c r="A40" s="37"/>
      <c r="B40" s="129"/>
      <c r="C40" s="130"/>
      <c r="D40" s="130"/>
      <c r="E40" s="130"/>
      <c r="F40" s="130"/>
      <c r="G40" s="130"/>
      <c r="H40" s="130"/>
      <c r="I40" s="130"/>
      <c r="J40" s="130"/>
      <c r="K40" s="130"/>
      <c r="L40" s="109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4" spans="1:31" s="2" customFormat="1" ht="6.95" customHeight="1">
      <c r="A44" s="37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09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5" spans="1:31" s="2" customFormat="1" ht="24.95" customHeight="1">
      <c r="A45" s="37"/>
      <c r="B45" s="38"/>
      <c r="C45" s="26" t="s">
        <v>123</v>
      </c>
      <c r="D45" s="39"/>
      <c r="E45" s="39"/>
      <c r="F45" s="39"/>
      <c r="G45" s="39"/>
      <c r="H45" s="39"/>
      <c r="I45" s="39"/>
      <c r="J45" s="39"/>
      <c r="K45" s="39"/>
      <c r="L45" s="109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</row>
    <row r="46" spans="1:31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109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12" customHeight="1">
      <c r="A47" s="37"/>
      <c r="B47" s="38"/>
      <c r="C47" s="32" t="s">
        <v>16</v>
      </c>
      <c r="D47" s="39"/>
      <c r="E47" s="39"/>
      <c r="F47" s="39"/>
      <c r="G47" s="39"/>
      <c r="H47" s="39"/>
      <c r="I47" s="39"/>
      <c r="J47" s="39"/>
      <c r="K47" s="39"/>
      <c r="L47" s="109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16.5" customHeight="1">
      <c r="A48" s="37"/>
      <c r="B48" s="38"/>
      <c r="C48" s="39"/>
      <c r="D48" s="39"/>
      <c r="E48" s="395" t="str">
        <f>E7</f>
        <v>Rekonstrukce hřiště SOŠ Třešť_1</v>
      </c>
      <c r="F48" s="396"/>
      <c r="G48" s="396"/>
      <c r="H48" s="396"/>
      <c r="I48" s="39"/>
      <c r="J48" s="39"/>
      <c r="K48" s="39"/>
      <c r="L48" s="109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121</v>
      </c>
      <c r="D49" s="39"/>
      <c r="E49" s="39"/>
      <c r="F49" s="39"/>
      <c r="G49" s="39"/>
      <c r="H49" s="39"/>
      <c r="I49" s="39"/>
      <c r="J49" s="39"/>
      <c r="K49" s="39"/>
      <c r="L49" s="109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352" t="str">
        <f>E9</f>
        <v>SA-04 - SO 04 - Technické zázemí</v>
      </c>
      <c r="F50" s="397"/>
      <c r="G50" s="397"/>
      <c r="H50" s="397"/>
      <c r="I50" s="39"/>
      <c r="J50" s="39"/>
      <c r="K50" s="39"/>
      <c r="L50" s="109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2" customFormat="1" ht="6.95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109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47" s="2" customFormat="1" ht="12" customHeight="1">
      <c r="A52" s="37"/>
      <c r="B52" s="38"/>
      <c r="C52" s="32" t="s">
        <v>21</v>
      </c>
      <c r="D52" s="39"/>
      <c r="E52" s="39"/>
      <c r="F52" s="30" t="str">
        <f>F12</f>
        <v xml:space="preserve"> </v>
      </c>
      <c r="G52" s="39"/>
      <c r="H52" s="39"/>
      <c r="I52" s="32" t="s">
        <v>23</v>
      </c>
      <c r="J52" s="62" t="str">
        <f>IF(J12="","",J12)</f>
        <v>8. 11. 2025</v>
      </c>
      <c r="K52" s="39"/>
      <c r="L52" s="109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6.95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109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5.2" customHeight="1">
      <c r="A54" s="37"/>
      <c r="B54" s="38"/>
      <c r="C54" s="32" t="s">
        <v>25</v>
      </c>
      <c r="D54" s="39"/>
      <c r="E54" s="39"/>
      <c r="F54" s="30" t="str">
        <f>E15</f>
        <v xml:space="preserve"> </v>
      </c>
      <c r="G54" s="39"/>
      <c r="H54" s="39"/>
      <c r="I54" s="32" t="s">
        <v>30</v>
      </c>
      <c r="J54" s="35" t="str">
        <f>E21</f>
        <v xml:space="preserve"> </v>
      </c>
      <c r="K54" s="39"/>
      <c r="L54" s="109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15.2" customHeight="1">
      <c r="A55" s="37"/>
      <c r="B55" s="38"/>
      <c r="C55" s="32" t="s">
        <v>28</v>
      </c>
      <c r="D55" s="39"/>
      <c r="E55" s="39"/>
      <c r="F55" s="30" t="str">
        <f>IF(E18="","",E18)</f>
        <v>Vyplň údaj</v>
      </c>
      <c r="G55" s="39"/>
      <c r="H55" s="39"/>
      <c r="I55" s="32" t="s">
        <v>32</v>
      </c>
      <c r="J55" s="35" t="str">
        <f>E24</f>
        <v xml:space="preserve"> </v>
      </c>
      <c r="K55" s="39"/>
      <c r="L55" s="109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0.35" customHeight="1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109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29.25" customHeight="1">
      <c r="A57" s="37"/>
      <c r="B57" s="38"/>
      <c r="C57" s="133" t="s">
        <v>124</v>
      </c>
      <c r="D57" s="134"/>
      <c r="E57" s="134"/>
      <c r="F57" s="134"/>
      <c r="G57" s="134"/>
      <c r="H57" s="134"/>
      <c r="I57" s="134"/>
      <c r="J57" s="135" t="s">
        <v>125</v>
      </c>
      <c r="K57" s="134"/>
      <c r="L57" s="109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0.35" customHeight="1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109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22.9" customHeight="1">
      <c r="A59" s="37"/>
      <c r="B59" s="38"/>
      <c r="C59" s="136" t="s">
        <v>67</v>
      </c>
      <c r="D59" s="39"/>
      <c r="E59" s="39"/>
      <c r="F59" s="39"/>
      <c r="G59" s="39"/>
      <c r="H59" s="39"/>
      <c r="I59" s="39"/>
      <c r="J59" s="80">
        <f>J100</f>
        <v>0</v>
      </c>
      <c r="K59" s="39"/>
      <c r="L59" s="109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U59" s="20" t="s">
        <v>126</v>
      </c>
    </row>
    <row r="60" spans="1:47" s="9" customFormat="1" ht="24.95" customHeight="1">
      <c r="B60" s="137"/>
      <c r="C60" s="138"/>
      <c r="D60" s="139" t="s">
        <v>215</v>
      </c>
      <c r="E60" s="140"/>
      <c r="F60" s="140"/>
      <c r="G60" s="140"/>
      <c r="H60" s="140"/>
      <c r="I60" s="140"/>
      <c r="J60" s="141">
        <f>J101</f>
        <v>0</v>
      </c>
      <c r="K60" s="138"/>
      <c r="L60" s="142"/>
    </row>
    <row r="61" spans="1:47" s="12" customFormat="1" ht="19.899999999999999" customHeight="1">
      <c r="B61" s="192"/>
      <c r="C61" s="193"/>
      <c r="D61" s="194" t="s">
        <v>216</v>
      </c>
      <c r="E61" s="195"/>
      <c r="F61" s="195"/>
      <c r="G61" s="195"/>
      <c r="H61" s="195"/>
      <c r="I61" s="195"/>
      <c r="J61" s="196">
        <f>J102</f>
        <v>0</v>
      </c>
      <c r="K61" s="193"/>
      <c r="L61" s="197"/>
    </row>
    <row r="62" spans="1:47" s="12" customFormat="1" ht="19.899999999999999" customHeight="1">
      <c r="B62" s="192"/>
      <c r="C62" s="193"/>
      <c r="D62" s="194" t="s">
        <v>327</v>
      </c>
      <c r="E62" s="195"/>
      <c r="F62" s="195"/>
      <c r="G62" s="195"/>
      <c r="H62" s="195"/>
      <c r="I62" s="195"/>
      <c r="J62" s="196">
        <f>J163</f>
        <v>0</v>
      </c>
      <c r="K62" s="193"/>
      <c r="L62" s="197"/>
    </row>
    <row r="63" spans="1:47" s="12" customFormat="1" ht="19.899999999999999" customHeight="1">
      <c r="B63" s="192"/>
      <c r="C63" s="193"/>
      <c r="D63" s="194" t="s">
        <v>328</v>
      </c>
      <c r="E63" s="195"/>
      <c r="F63" s="195"/>
      <c r="G63" s="195"/>
      <c r="H63" s="195"/>
      <c r="I63" s="195"/>
      <c r="J63" s="196">
        <f>J231</f>
        <v>0</v>
      </c>
      <c r="K63" s="193"/>
      <c r="L63" s="197"/>
    </row>
    <row r="64" spans="1:47" s="12" customFormat="1" ht="19.899999999999999" customHeight="1">
      <c r="B64" s="192"/>
      <c r="C64" s="193"/>
      <c r="D64" s="194" t="s">
        <v>923</v>
      </c>
      <c r="E64" s="195"/>
      <c r="F64" s="195"/>
      <c r="G64" s="195"/>
      <c r="H64" s="195"/>
      <c r="I64" s="195"/>
      <c r="J64" s="196">
        <f>J288</f>
        <v>0</v>
      </c>
      <c r="K64" s="193"/>
      <c r="L64" s="197"/>
    </row>
    <row r="65" spans="2:12" s="12" customFormat="1" ht="19.899999999999999" customHeight="1">
      <c r="B65" s="192"/>
      <c r="C65" s="193"/>
      <c r="D65" s="194" t="s">
        <v>924</v>
      </c>
      <c r="E65" s="195"/>
      <c r="F65" s="195"/>
      <c r="G65" s="195"/>
      <c r="H65" s="195"/>
      <c r="I65" s="195"/>
      <c r="J65" s="196">
        <f>J342</f>
        <v>0</v>
      </c>
      <c r="K65" s="193"/>
      <c r="L65" s="197"/>
    </row>
    <row r="66" spans="2:12" s="12" customFormat="1" ht="19.899999999999999" customHeight="1">
      <c r="B66" s="192"/>
      <c r="C66" s="193"/>
      <c r="D66" s="194" t="s">
        <v>217</v>
      </c>
      <c r="E66" s="195"/>
      <c r="F66" s="195"/>
      <c r="G66" s="195"/>
      <c r="H66" s="195"/>
      <c r="I66" s="195"/>
      <c r="J66" s="196">
        <f>J415</f>
        <v>0</v>
      </c>
      <c r="K66" s="193"/>
      <c r="L66" s="197"/>
    </row>
    <row r="67" spans="2:12" s="12" customFormat="1" ht="19.899999999999999" customHeight="1">
      <c r="B67" s="192"/>
      <c r="C67" s="193"/>
      <c r="D67" s="194" t="s">
        <v>330</v>
      </c>
      <c r="E67" s="195"/>
      <c r="F67" s="195"/>
      <c r="G67" s="195"/>
      <c r="H67" s="195"/>
      <c r="I67" s="195"/>
      <c r="J67" s="196">
        <f>J438</f>
        <v>0</v>
      </c>
      <c r="K67" s="193"/>
      <c r="L67" s="197"/>
    </row>
    <row r="68" spans="2:12" s="9" customFormat="1" ht="24.95" customHeight="1">
      <c r="B68" s="137"/>
      <c r="C68" s="138"/>
      <c r="D68" s="139" t="s">
        <v>331</v>
      </c>
      <c r="E68" s="140"/>
      <c r="F68" s="140"/>
      <c r="G68" s="140"/>
      <c r="H68" s="140"/>
      <c r="I68" s="140"/>
      <c r="J68" s="141">
        <f>J448</f>
        <v>0</v>
      </c>
      <c r="K68" s="138"/>
      <c r="L68" s="142"/>
    </row>
    <row r="69" spans="2:12" s="12" customFormat="1" ht="19.899999999999999" customHeight="1">
      <c r="B69" s="192"/>
      <c r="C69" s="193"/>
      <c r="D69" s="194" t="s">
        <v>925</v>
      </c>
      <c r="E69" s="195"/>
      <c r="F69" s="195"/>
      <c r="G69" s="195"/>
      <c r="H69" s="195"/>
      <c r="I69" s="195"/>
      <c r="J69" s="196">
        <f>J449</f>
        <v>0</v>
      </c>
      <c r="K69" s="193"/>
      <c r="L69" s="197"/>
    </row>
    <row r="70" spans="2:12" s="12" customFormat="1" ht="19.899999999999999" customHeight="1">
      <c r="B70" s="192"/>
      <c r="C70" s="193"/>
      <c r="D70" s="194" t="s">
        <v>926</v>
      </c>
      <c r="E70" s="195"/>
      <c r="F70" s="195"/>
      <c r="G70" s="195"/>
      <c r="H70" s="195"/>
      <c r="I70" s="195"/>
      <c r="J70" s="196">
        <f>J496</f>
        <v>0</v>
      </c>
      <c r="K70" s="193"/>
      <c r="L70" s="197"/>
    </row>
    <row r="71" spans="2:12" s="12" customFormat="1" ht="19.899999999999999" customHeight="1">
      <c r="B71" s="192"/>
      <c r="C71" s="193"/>
      <c r="D71" s="194" t="s">
        <v>927</v>
      </c>
      <c r="E71" s="195"/>
      <c r="F71" s="195"/>
      <c r="G71" s="195"/>
      <c r="H71" s="195"/>
      <c r="I71" s="195"/>
      <c r="J71" s="196">
        <f>J546</f>
        <v>0</v>
      </c>
      <c r="K71" s="193"/>
      <c r="L71" s="197"/>
    </row>
    <row r="72" spans="2:12" s="12" customFormat="1" ht="19.899999999999999" customHeight="1">
      <c r="B72" s="192"/>
      <c r="C72" s="193"/>
      <c r="D72" s="194" t="s">
        <v>332</v>
      </c>
      <c r="E72" s="195"/>
      <c r="F72" s="195"/>
      <c r="G72" s="195"/>
      <c r="H72" s="195"/>
      <c r="I72" s="195"/>
      <c r="J72" s="196">
        <f>J580</f>
        <v>0</v>
      </c>
      <c r="K72" s="193"/>
      <c r="L72" s="197"/>
    </row>
    <row r="73" spans="2:12" s="12" customFormat="1" ht="19.899999999999999" customHeight="1">
      <c r="B73" s="192"/>
      <c r="C73" s="193"/>
      <c r="D73" s="194" t="s">
        <v>928</v>
      </c>
      <c r="E73" s="195"/>
      <c r="F73" s="195"/>
      <c r="G73" s="195"/>
      <c r="H73" s="195"/>
      <c r="I73" s="195"/>
      <c r="J73" s="196">
        <f>J598</f>
        <v>0</v>
      </c>
      <c r="K73" s="193"/>
      <c r="L73" s="197"/>
    </row>
    <row r="74" spans="2:12" s="12" customFormat="1" ht="19.899999999999999" customHeight="1">
      <c r="B74" s="192"/>
      <c r="C74" s="193"/>
      <c r="D74" s="194" t="s">
        <v>929</v>
      </c>
      <c r="E74" s="195"/>
      <c r="F74" s="195"/>
      <c r="G74" s="195"/>
      <c r="H74" s="195"/>
      <c r="I74" s="195"/>
      <c r="J74" s="196">
        <f>J616</f>
        <v>0</v>
      </c>
      <c r="K74" s="193"/>
      <c r="L74" s="197"/>
    </row>
    <row r="75" spans="2:12" s="12" customFormat="1" ht="19.899999999999999" customHeight="1">
      <c r="B75" s="192"/>
      <c r="C75" s="193"/>
      <c r="D75" s="194" t="s">
        <v>930</v>
      </c>
      <c r="E75" s="195"/>
      <c r="F75" s="195"/>
      <c r="G75" s="195"/>
      <c r="H75" s="195"/>
      <c r="I75" s="195"/>
      <c r="J75" s="196">
        <f>J652</f>
        <v>0</v>
      </c>
      <c r="K75" s="193"/>
      <c r="L75" s="197"/>
    </row>
    <row r="76" spans="2:12" s="12" customFormat="1" ht="19.899999999999999" customHeight="1">
      <c r="B76" s="192"/>
      <c r="C76" s="193"/>
      <c r="D76" s="194" t="s">
        <v>333</v>
      </c>
      <c r="E76" s="195"/>
      <c r="F76" s="195"/>
      <c r="G76" s="195"/>
      <c r="H76" s="195"/>
      <c r="I76" s="195"/>
      <c r="J76" s="196">
        <f>J698</f>
        <v>0</v>
      </c>
      <c r="K76" s="193"/>
      <c r="L76" s="197"/>
    </row>
    <row r="77" spans="2:12" s="12" customFormat="1" ht="19.899999999999999" customHeight="1">
      <c r="B77" s="192"/>
      <c r="C77" s="193"/>
      <c r="D77" s="194" t="s">
        <v>931</v>
      </c>
      <c r="E77" s="195"/>
      <c r="F77" s="195"/>
      <c r="G77" s="195"/>
      <c r="H77" s="195"/>
      <c r="I77" s="195"/>
      <c r="J77" s="196">
        <f>J765</f>
        <v>0</v>
      </c>
      <c r="K77" s="193"/>
      <c r="L77" s="197"/>
    </row>
    <row r="78" spans="2:12" s="12" customFormat="1" ht="19.899999999999999" customHeight="1">
      <c r="B78" s="192"/>
      <c r="C78" s="193"/>
      <c r="D78" s="194" t="s">
        <v>932</v>
      </c>
      <c r="E78" s="195"/>
      <c r="F78" s="195"/>
      <c r="G78" s="195"/>
      <c r="H78" s="195"/>
      <c r="I78" s="195"/>
      <c r="J78" s="196">
        <f>J808</f>
        <v>0</v>
      </c>
      <c r="K78" s="193"/>
      <c r="L78" s="197"/>
    </row>
    <row r="79" spans="2:12" s="12" customFormat="1" ht="19.899999999999999" customHeight="1">
      <c r="B79" s="192"/>
      <c r="C79" s="193"/>
      <c r="D79" s="194" t="s">
        <v>334</v>
      </c>
      <c r="E79" s="195"/>
      <c r="F79" s="195"/>
      <c r="G79" s="195"/>
      <c r="H79" s="195"/>
      <c r="I79" s="195"/>
      <c r="J79" s="196">
        <f>J843</f>
        <v>0</v>
      </c>
      <c r="K79" s="193"/>
      <c r="L79" s="197"/>
    </row>
    <row r="80" spans="2:12" s="12" customFormat="1" ht="19.899999999999999" customHeight="1">
      <c r="B80" s="192"/>
      <c r="C80" s="193"/>
      <c r="D80" s="194" t="s">
        <v>933</v>
      </c>
      <c r="E80" s="195"/>
      <c r="F80" s="195"/>
      <c r="G80" s="195"/>
      <c r="H80" s="195"/>
      <c r="I80" s="195"/>
      <c r="J80" s="196">
        <f>J870</f>
        <v>0</v>
      </c>
      <c r="K80" s="193"/>
      <c r="L80" s="197"/>
    </row>
    <row r="81" spans="1:31" s="2" customFormat="1" ht="21.75" customHeight="1">
      <c r="A81" s="37"/>
      <c r="B81" s="38"/>
      <c r="C81" s="39"/>
      <c r="D81" s="39"/>
      <c r="E81" s="39"/>
      <c r="F81" s="39"/>
      <c r="G81" s="39"/>
      <c r="H81" s="39"/>
      <c r="I81" s="39"/>
      <c r="J81" s="39"/>
      <c r="K81" s="39"/>
      <c r="L81" s="109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pans="1:31" s="2" customFormat="1" ht="6.95" customHeight="1">
      <c r="A82" s="37"/>
      <c r="B82" s="50"/>
      <c r="C82" s="51"/>
      <c r="D82" s="51"/>
      <c r="E82" s="51"/>
      <c r="F82" s="51"/>
      <c r="G82" s="51"/>
      <c r="H82" s="51"/>
      <c r="I82" s="51"/>
      <c r="J82" s="51"/>
      <c r="K82" s="51"/>
      <c r="L82" s="109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6" spans="1:31" s="2" customFormat="1" ht="6.95" customHeight="1">
      <c r="A86" s="37"/>
      <c r="B86" s="52"/>
      <c r="C86" s="53"/>
      <c r="D86" s="53"/>
      <c r="E86" s="53"/>
      <c r="F86" s="53"/>
      <c r="G86" s="53"/>
      <c r="H86" s="53"/>
      <c r="I86" s="53"/>
      <c r="J86" s="53"/>
      <c r="K86" s="53"/>
      <c r="L86" s="109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pans="1:31" s="2" customFormat="1" ht="24.95" customHeight="1">
      <c r="A87" s="37"/>
      <c r="B87" s="38"/>
      <c r="C87" s="26" t="s">
        <v>128</v>
      </c>
      <c r="D87" s="39"/>
      <c r="E87" s="39"/>
      <c r="F87" s="39"/>
      <c r="G87" s="39"/>
      <c r="H87" s="39"/>
      <c r="I87" s="39"/>
      <c r="J87" s="39"/>
      <c r="K87" s="39"/>
      <c r="L87" s="109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</row>
    <row r="88" spans="1:31" s="2" customFormat="1" ht="6.95" customHeight="1">
      <c r="A88" s="37"/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109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</row>
    <row r="89" spans="1:31" s="2" customFormat="1" ht="12" customHeight="1">
      <c r="A89" s="37"/>
      <c r="B89" s="38"/>
      <c r="C89" s="32" t="s">
        <v>16</v>
      </c>
      <c r="D89" s="39"/>
      <c r="E89" s="39"/>
      <c r="F89" s="39"/>
      <c r="G89" s="39"/>
      <c r="H89" s="39"/>
      <c r="I89" s="39"/>
      <c r="J89" s="39"/>
      <c r="K89" s="39"/>
      <c r="L89" s="109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</row>
    <row r="90" spans="1:31" s="2" customFormat="1" ht="16.5" customHeight="1">
      <c r="A90" s="37"/>
      <c r="B90" s="38"/>
      <c r="C90" s="39"/>
      <c r="D90" s="39"/>
      <c r="E90" s="395" t="str">
        <f>E7</f>
        <v>Rekonstrukce hřiště SOŠ Třešť_1</v>
      </c>
      <c r="F90" s="396"/>
      <c r="G90" s="396"/>
      <c r="H90" s="396"/>
      <c r="I90" s="39"/>
      <c r="J90" s="39"/>
      <c r="K90" s="39"/>
      <c r="L90" s="109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pans="1:31" s="2" customFormat="1" ht="12" customHeight="1">
      <c r="A91" s="37"/>
      <c r="B91" s="38"/>
      <c r="C91" s="32" t="s">
        <v>121</v>
      </c>
      <c r="D91" s="39"/>
      <c r="E91" s="39"/>
      <c r="F91" s="39"/>
      <c r="G91" s="39"/>
      <c r="H91" s="39"/>
      <c r="I91" s="39"/>
      <c r="J91" s="39"/>
      <c r="K91" s="39"/>
      <c r="L91" s="109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pans="1:31" s="2" customFormat="1" ht="16.5" customHeight="1">
      <c r="A92" s="37"/>
      <c r="B92" s="38"/>
      <c r="C92" s="39"/>
      <c r="D92" s="39"/>
      <c r="E92" s="352" t="str">
        <f>E9</f>
        <v>SA-04 - SO 04 - Technické zázemí</v>
      </c>
      <c r="F92" s="397"/>
      <c r="G92" s="397"/>
      <c r="H92" s="397"/>
      <c r="I92" s="39"/>
      <c r="J92" s="39"/>
      <c r="K92" s="39"/>
      <c r="L92" s="109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pans="1:31" s="2" customFormat="1" ht="6.95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109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pans="1:31" s="2" customFormat="1" ht="12" customHeight="1">
      <c r="A94" s="37"/>
      <c r="B94" s="38"/>
      <c r="C94" s="32" t="s">
        <v>21</v>
      </c>
      <c r="D94" s="39"/>
      <c r="E94" s="39"/>
      <c r="F94" s="30" t="str">
        <f>F12</f>
        <v xml:space="preserve"> </v>
      </c>
      <c r="G94" s="39"/>
      <c r="H94" s="39"/>
      <c r="I94" s="32" t="s">
        <v>23</v>
      </c>
      <c r="J94" s="62" t="str">
        <f>IF(J12="","",J12)</f>
        <v>8. 11. 2025</v>
      </c>
      <c r="K94" s="39"/>
      <c r="L94" s="109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</row>
    <row r="95" spans="1:31" s="2" customFormat="1" ht="6.95" customHeight="1">
      <c r="A95" s="37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109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</row>
    <row r="96" spans="1:31" s="2" customFormat="1" ht="15.2" customHeight="1">
      <c r="A96" s="37"/>
      <c r="B96" s="38"/>
      <c r="C96" s="32" t="s">
        <v>25</v>
      </c>
      <c r="D96" s="39"/>
      <c r="E96" s="39"/>
      <c r="F96" s="30" t="str">
        <f>E15</f>
        <v xml:space="preserve"> </v>
      </c>
      <c r="G96" s="39"/>
      <c r="H96" s="39"/>
      <c r="I96" s="32" t="s">
        <v>30</v>
      </c>
      <c r="J96" s="35" t="str">
        <f>E21</f>
        <v xml:space="preserve"> </v>
      </c>
      <c r="K96" s="39"/>
      <c r="L96" s="109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</row>
    <row r="97" spans="1:65" s="2" customFormat="1" ht="15.2" customHeight="1">
      <c r="A97" s="37"/>
      <c r="B97" s="38"/>
      <c r="C97" s="32" t="s">
        <v>28</v>
      </c>
      <c r="D97" s="39"/>
      <c r="E97" s="39"/>
      <c r="F97" s="30" t="str">
        <f>IF(E18="","",E18)</f>
        <v>Vyplň údaj</v>
      </c>
      <c r="G97" s="39"/>
      <c r="H97" s="39"/>
      <c r="I97" s="32" t="s">
        <v>32</v>
      </c>
      <c r="J97" s="35" t="str">
        <f>E24</f>
        <v xml:space="preserve"> </v>
      </c>
      <c r="K97" s="39"/>
      <c r="L97" s="109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</row>
    <row r="98" spans="1:65" s="2" customFormat="1" ht="10.35" customHeight="1">
      <c r="A98" s="37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109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</row>
    <row r="99" spans="1:65" s="10" customFormat="1" ht="29.25" customHeight="1">
      <c r="A99" s="143"/>
      <c r="B99" s="144"/>
      <c r="C99" s="145" t="s">
        <v>129</v>
      </c>
      <c r="D99" s="146" t="s">
        <v>54</v>
      </c>
      <c r="E99" s="146" t="s">
        <v>50</v>
      </c>
      <c r="F99" s="146" t="s">
        <v>51</v>
      </c>
      <c r="G99" s="146" t="s">
        <v>130</v>
      </c>
      <c r="H99" s="146" t="s">
        <v>131</v>
      </c>
      <c r="I99" s="146" t="s">
        <v>132</v>
      </c>
      <c r="J99" s="146" t="s">
        <v>125</v>
      </c>
      <c r="K99" s="147" t="s">
        <v>133</v>
      </c>
      <c r="L99" s="148"/>
      <c r="M99" s="71" t="s">
        <v>19</v>
      </c>
      <c r="N99" s="72" t="s">
        <v>39</v>
      </c>
      <c r="O99" s="72" t="s">
        <v>134</v>
      </c>
      <c r="P99" s="72" t="s">
        <v>135</v>
      </c>
      <c r="Q99" s="72" t="s">
        <v>136</v>
      </c>
      <c r="R99" s="72" t="s">
        <v>137</v>
      </c>
      <c r="S99" s="72" t="s">
        <v>138</v>
      </c>
      <c r="T99" s="73" t="s">
        <v>139</v>
      </c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65" s="2" customFormat="1" ht="22.9" customHeight="1">
      <c r="A100" s="37"/>
      <c r="B100" s="38"/>
      <c r="C100" s="78" t="s">
        <v>140</v>
      </c>
      <c r="D100" s="39"/>
      <c r="E100" s="39"/>
      <c r="F100" s="39"/>
      <c r="G100" s="39"/>
      <c r="H100" s="39"/>
      <c r="I100" s="39"/>
      <c r="J100" s="149">
        <f>BK100</f>
        <v>0</v>
      </c>
      <c r="K100" s="39"/>
      <c r="L100" s="42"/>
      <c r="M100" s="74"/>
      <c r="N100" s="150"/>
      <c r="O100" s="75"/>
      <c r="P100" s="151">
        <f>P101+P448</f>
        <v>0</v>
      </c>
      <c r="Q100" s="75"/>
      <c r="R100" s="151">
        <f>R101+R448</f>
        <v>213.2188964118113</v>
      </c>
      <c r="S100" s="75"/>
      <c r="T100" s="152">
        <f>T101+T448</f>
        <v>0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T100" s="20" t="s">
        <v>68</v>
      </c>
      <c r="AU100" s="20" t="s">
        <v>126</v>
      </c>
      <c r="BK100" s="153">
        <f>BK101+BK448</f>
        <v>0</v>
      </c>
    </row>
    <row r="101" spans="1:65" s="11" customFormat="1" ht="25.9" customHeight="1">
      <c r="B101" s="154"/>
      <c r="C101" s="155"/>
      <c r="D101" s="156" t="s">
        <v>68</v>
      </c>
      <c r="E101" s="157" t="s">
        <v>218</v>
      </c>
      <c r="F101" s="157" t="s">
        <v>219</v>
      </c>
      <c r="G101" s="155"/>
      <c r="H101" s="155"/>
      <c r="I101" s="158"/>
      <c r="J101" s="159">
        <f>BK101</f>
        <v>0</v>
      </c>
      <c r="K101" s="155"/>
      <c r="L101" s="160"/>
      <c r="M101" s="161"/>
      <c r="N101" s="162"/>
      <c r="O101" s="162"/>
      <c r="P101" s="163">
        <f>P102+P163+P231+P288+P342+P415+P438</f>
        <v>0</v>
      </c>
      <c r="Q101" s="162"/>
      <c r="R101" s="163">
        <f>R102+R163+R231+R288+R342+R415+R438</f>
        <v>200.5393364543913</v>
      </c>
      <c r="S101" s="162"/>
      <c r="T101" s="164">
        <f>T102+T163+T231+T288+T342+T415+T438</f>
        <v>0</v>
      </c>
      <c r="AR101" s="165" t="s">
        <v>77</v>
      </c>
      <c r="AT101" s="166" t="s">
        <v>68</v>
      </c>
      <c r="AU101" s="166" t="s">
        <v>69</v>
      </c>
      <c r="AY101" s="165" t="s">
        <v>144</v>
      </c>
      <c r="BK101" s="167">
        <f>BK102+BK163+BK231+BK288+BK342+BK415+BK438</f>
        <v>0</v>
      </c>
    </row>
    <row r="102" spans="1:65" s="11" customFormat="1" ht="22.9" customHeight="1">
      <c r="B102" s="154"/>
      <c r="C102" s="155"/>
      <c r="D102" s="156" t="s">
        <v>68</v>
      </c>
      <c r="E102" s="198" t="s">
        <v>77</v>
      </c>
      <c r="F102" s="198" t="s">
        <v>220</v>
      </c>
      <c r="G102" s="155"/>
      <c r="H102" s="155"/>
      <c r="I102" s="158"/>
      <c r="J102" s="199">
        <f>BK102</f>
        <v>0</v>
      </c>
      <c r="K102" s="155"/>
      <c r="L102" s="160"/>
      <c r="M102" s="161"/>
      <c r="N102" s="162"/>
      <c r="O102" s="162"/>
      <c r="P102" s="163">
        <f>SUM(P103:P162)</f>
        <v>0</v>
      </c>
      <c r="Q102" s="162"/>
      <c r="R102" s="163">
        <f>SUM(R103:R162)</f>
        <v>0</v>
      </c>
      <c r="S102" s="162"/>
      <c r="T102" s="164">
        <f>SUM(T103:T162)</f>
        <v>0</v>
      </c>
      <c r="AR102" s="165" t="s">
        <v>77</v>
      </c>
      <c r="AT102" s="166" t="s">
        <v>68</v>
      </c>
      <c r="AU102" s="166" t="s">
        <v>77</v>
      </c>
      <c r="AY102" s="165" t="s">
        <v>144</v>
      </c>
      <c r="BK102" s="167">
        <f>SUM(BK103:BK162)</f>
        <v>0</v>
      </c>
    </row>
    <row r="103" spans="1:65" s="2" customFormat="1" ht="24.2" customHeight="1">
      <c r="A103" s="37"/>
      <c r="B103" s="38"/>
      <c r="C103" s="168" t="s">
        <v>77</v>
      </c>
      <c r="D103" s="168" t="s">
        <v>145</v>
      </c>
      <c r="E103" s="169" t="s">
        <v>828</v>
      </c>
      <c r="F103" s="170" t="s">
        <v>829</v>
      </c>
      <c r="G103" s="171" t="s">
        <v>254</v>
      </c>
      <c r="H103" s="172">
        <v>66.69</v>
      </c>
      <c r="I103" s="173"/>
      <c r="J103" s="174">
        <f>ROUND(I103*H103,2)</f>
        <v>0</v>
      </c>
      <c r="K103" s="170" t="s">
        <v>157</v>
      </c>
      <c r="L103" s="42"/>
      <c r="M103" s="175" t="s">
        <v>19</v>
      </c>
      <c r="N103" s="176" t="s">
        <v>40</v>
      </c>
      <c r="O103" s="67"/>
      <c r="P103" s="177">
        <f>O103*H103</f>
        <v>0</v>
      </c>
      <c r="Q103" s="177">
        <v>0</v>
      </c>
      <c r="R103" s="177">
        <f>Q103*H103</f>
        <v>0</v>
      </c>
      <c r="S103" s="177">
        <v>0</v>
      </c>
      <c r="T103" s="178">
        <f>S103*H103</f>
        <v>0</v>
      </c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R103" s="179" t="s">
        <v>165</v>
      </c>
      <c r="AT103" s="179" t="s">
        <v>145</v>
      </c>
      <c r="AU103" s="179" t="s">
        <v>79</v>
      </c>
      <c r="AY103" s="20" t="s">
        <v>144</v>
      </c>
      <c r="BE103" s="180">
        <f>IF(N103="základní",J103,0)</f>
        <v>0</v>
      </c>
      <c r="BF103" s="180">
        <f>IF(N103="snížená",J103,0)</f>
        <v>0</v>
      </c>
      <c r="BG103" s="180">
        <f>IF(N103="zákl. přenesená",J103,0)</f>
        <v>0</v>
      </c>
      <c r="BH103" s="180">
        <f>IF(N103="sníž. přenesená",J103,0)</f>
        <v>0</v>
      </c>
      <c r="BI103" s="180">
        <f>IF(N103="nulová",J103,0)</f>
        <v>0</v>
      </c>
      <c r="BJ103" s="20" t="s">
        <v>77</v>
      </c>
      <c r="BK103" s="180">
        <f>ROUND(I103*H103,2)</f>
        <v>0</v>
      </c>
      <c r="BL103" s="20" t="s">
        <v>165</v>
      </c>
      <c r="BM103" s="179" t="s">
        <v>934</v>
      </c>
    </row>
    <row r="104" spans="1:65" s="2" customFormat="1" ht="19.5">
      <c r="A104" s="37"/>
      <c r="B104" s="38"/>
      <c r="C104" s="39"/>
      <c r="D104" s="181" t="s">
        <v>152</v>
      </c>
      <c r="E104" s="39"/>
      <c r="F104" s="182" t="s">
        <v>829</v>
      </c>
      <c r="G104" s="39"/>
      <c r="H104" s="39"/>
      <c r="I104" s="183"/>
      <c r="J104" s="39"/>
      <c r="K104" s="39"/>
      <c r="L104" s="42"/>
      <c r="M104" s="184"/>
      <c r="N104" s="185"/>
      <c r="O104" s="67"/>
      <c r="P104" s="67"/>
      <c r="Q104" s="67"/>
      <c r="R104" s="67"/>
      <c r="S104" s="67"/>
      <c r="T104" s="68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T104" s="20" t="s">
        <v>152</v>
      </c>
      <c r="AU104" s="20" t="s">
        <v>79</v>
      </c>
    </row>
    <row r="105" spans="1:65" s="2" customFormat="1" ht="11.25">
      <c r="A105" s="37"/>
      <c r="B105" s="38"/>
      <c r="C105" s="39"/>
      <c r="D105" s="186" t="s">
        <v>153</v>
      </c>
      <c r="E105" s="39"/>
      <c r="F105" s="187" t="s">
        <v>831</v>
      </c>
      <c r="G105" s="39"/>
      <c r="H105" s="39"/>
      <c r="I105" s="183"/>
      <c r="J105" s="39"/>
      <c r="K105" s="39"/>
      <c r="L105" s="42"/>
      <c r="M105" s="184"/>
      <c r="N105" s="185"/>
      <c r="O105" s="67"/>
      <c r="P105" s="67"/>
      <c r="Q105" s="67"/>
      <c r="R105" s="67"/>
      <c r="S105" s="67"/>
      <c r="T105" s="68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T105" s="20" t="s">
        <v>153</v>
      </c>
      <c r="AU105" s="20" t="s">
        <v>79</v>
      </c>
    </row>
    <row r="106" spans="1:65" s="13" customFormat="1" ht="11.25">
      <c r="B106" s="200"/>
      <c r="C106" s="201"/>
      <c r="D106" s="181" t="s">
        <v>226</v>
      </c>
      <c r="E106" s="202" t="s">
        <v>19</v>
      </c>
      <c r="F106" s="203" t="s">
        <v>935</v>
      </c>
      <c r="G106" s="201"/>
      <c r="H106" s="202" t="s">
        <v>19</v>
      </c>
      <c r="I106" s="204"/>
      <c r="J106" s="201"/>
      <c r="K106" s="201"/>
      <c r="L106" s="205"/>
      <c r="M106" s="206"/>
      <c r="N106" s="207"/>
      <c r="O106" s="207"/>
      <c r="P106" s="207"/>
      <c r="Q106" s="207"/>
      <c r="R106" s="207"/>
      <c r="S106" s="207"/>
      <c r="T106" s="208"/>
      <c r="AT106" s="209" t="s">
        <v>226</v>
      </c>
      <c r="AU106" s="209" t="s">
        <v>79</v>
      </c>
      <c r="AV106" s="13" t="s">
        <v>77</v>
      </c>
      <c r="AW106" s="13" t="s">
        <v>31</v>
      </c>
      <c r="AX106" s="13" t="s">
        <v>69</v>
      </c>
      <c r="AY106" s="209" t="s">
        <v>144</v>
      </c>
    </row>
    <row r="107" spans="1:65" s="14" customFormat="1" ht="11.25">
      <c r="B107" s="210"/>
      <c r="C107" s="211"/>
      <c r="D107" s="181" t="s">
        <v>226</v>
      </c>
      <c r="E107" s="212" t="s">
        <v>19</v>
      </c>
      <c r="F107" s="213" t="s">
        <v>936</v>
      </c>
      <c r="G107" s="211"/>
      <c r="H107" s="214">
        <v>66.69</v>
      </c>
      <c r="I107" s="215"/>
      <c r="J107" s="211"/>
      <c r="K107" s="211"/>
      <c r="L107" s="216"/>
      <c r="M107" s="217"/>
      <c r="N107" s="218"/>
      <c r="O107" s="218"/>
      <c r="P107" s="218"/>
      <c r="Q107" s="218"/>
      <c r="R107" s="218"/>
      <c r="S107" s="218"/>
      <c r="T107" s="219"/>
      <c r="AT107" s="220" t="s">
        <v>226</v>
      </c>
      <c r="AU107" s="220" t="s">
        <v>79</v>
      </c>
      <c r="AV107" s="14" t="s">
        <v>79</v>
      </c>
      <c r="AW107" s="14" t="s">
        <v>31</v>
      </c>
      <c r="AX107" s="14" t="s">
        <v>77</v>
      </c>
      <c r="AY107" s="220" t="s">
        <v>144</v>
      </c>
    </row>
    <row r="108" spans="1:65" s="2" customFormat="1" ht="33" customHeight="1">
      <c r="A108" s="37"/>
      <c r="B108" s="38"/>
      <c r="C108" s="168" t="s">
        <v>79</v>
      </c>
      <c r="D108" s="168" t="s">
        <v>145</v>
      </c>
      <c r="E108" s="169" t="s">
        <v>937</v>
      </c>
      <c r="F108" s="170" t="s">
        <v>938</v>
      </c>
      <c r="G108" s="171" t="s">
        <v>223</v>
      </c>
      <c r="H108" s="172">
        <v>36.68</v>
      </c>
      <c r="I108" s="173"/>
      <c r="J108" s="174">
        <f>ROUND(I108*H108,2)</f>
        <v>0</v>
      </c>
      <c r="K108" s="170" t="s">
        <v>157</v>
      </c>
      <c r="L108" s="42"/>
      <c r="M108" s="175" t="s">
        <v>19</v>
      </c>
      <c r="N108" s="176" t="s">
        <v>40</v>
      </c>
      <c r="O108" s="67"/>
      <c r="P108" s="177">
        <f>O108*H108</f>
        <v>0</v>
      </c>
      <c r="Q108" s="177">
        <v>0</v>
      </c>
      <c r="R108" s="177">
        <f>Q108*H108</f>
        <v>0</v>
      </c>
      <c r="S108" s="177">
        <v>0</v>
      </c>
      <c r="T108" s="178">
        <f>S108*H108</f>
        <v>0</v>
      </c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R108" s="179" t="s">
        <v>165</v>
      </c>
      <c r="AT108" s="179" t="s">
        <v>145</v>
      </c>
      <c r="AU108" s="179" t="s">
        <v>79</v>
      </c>
      <c r="AY108" s="20" t="s">
        <v>144</v>
      </c>
      <c r="BE108" s="180">
        <f>IF(N108="základní",J108,0)</f>
        <v>0</v>
      </c>
      <c r="BF108" s="180">
        <f>IF(N108="snížená",J108,0)</f>
        <v>0</v>
      </c>
      <c r="BG108" s="180">
        <f>IF(N108="zákl. přenesená",J108,0)</f>
        <v>0</v>
      </c>
      <c r="BH108" s="180">
        <f>IF(N108="sníž. přenesená",J108,0)</f>
        <v>0</v>
      </c>
      <c r="BI108" s="180">
        <f>IF(N108="nulová",J108,0)</f>
        <v>0</v>
      </c>
      <c r="BJ108" s="20" t="s">
        <v>77</v>
      </c>
      <c r="BK108" s="180">
        <f>ROUND(I108*H108,2)</f>
        <v>0</v>
      </c>
      <c r="BL108" s="20" t="s">
        <v>165</v>
      </c>
      <c r="BM108" s="179" t="s">
        <v>939</v>
      </c>
    </row>
    <row r="109" spans="1:65" s="2" customFormat="1" ht="19.5">
      <c r="A109" s="37"/>
      <c r="B109" s="38"/>
      <c r="C109" s="39"/>
      <c r="D109" s="181" t="s">
        <v>152</v>
      </c>
      <c r="E109" s="39"/>
      <c r="F109" s="182" t="s">
        <v>938</v>
      </c>
      <c r="G109" s="39"/>
      <c r="H109" s="39"/>
      <c r="I109" s="183"/>
      <c r="J109" s="39"/>
      <c r="K109" s="39"/>
      <c r="L109" s="42"/>
      <c r="M109" s="184"/>
      <c r="N109" s="185"/>
      <c r="O109" s="67"/>
      <c r="P109" s="67"/>
      <c r="Q109" s="67"/>
      <c r="R109" s="67"/>
      <c r="S109" s="67"/>
      <c r="T109" s="68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T109" s="20" t="s">
        <v>152</v>
      </c>
      <c r="AU109" s="20" t="s">
        <v>79</v>
      </c>
    </row>
    <row r="110" spans="1:65" s="2" customFormat="1" ht="11.25">
      <c r="A110" s="37"/>
      <c r="B110" s="38"/>
      <c r="C110" s="39"/>
      <c r="D110" s="186" t="s">
        <v>153</v>
      </c>
      <c r="E110" s="39"/>
      <c r="F110" s="187" t="s">
        <v>940</v>
      </c>
      <c r="G110" s="39"/>
      <c r="H110" s="39"/>
      <c r="I110" s="183"/>
      <c r="J110" s="39"/>
      <c r="K110" s="39"/>
      <c r="L110" s="42"/>
      <c r="M110" s="184"/>
      <c r="N110" s="185"/>
      <c r="O110" s="67"/>
      <c r="P110" s="67"/>
      <c r="Q110" s="67"/>
      <c r="R110" s="67"/>
      <c r="S110" s="67"/>
      <c r="T110" s="68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T110" s="20" t="s">
        <v>153</v>
      </c>
      <c r="AU110" s="20" t="s">
        <v>79</v>
      </c>
    </row>
    <row r="111" spans="1:65" s="13" customFormat="1" ht="11.25">
      <c r="B111" s="200"/>
      <c r="C111" s="201"/>
      <c r="D111" s="181" t="s">
        <v>226</v>
      </c>
      <c r="E111" s="202" t="s">
        <v>19</v>
      </c>
      <c r="F111" s="203" t="s">
        <v>935</v>
      </c>
      <c r="G111" s="201"/>
      <c r="H111" s="202" t="s">
        <v>19</v>
      </c>
      <c r="I111" s="204"/>
      <c r="J111" s="201"/>
      <c r="K111" s="201"/>
      <c r="L111" s="205"/>
      <c r="M111" s="206"/>
      <c r="N111" s="207"/>
      <c r="O111" s="207"/>
      <c r="P111" s="207"/>
      <c r="Q111" s="207"/>
      <c r="R111" s="207"/>
      <c r="S111" s="207"/>
      <c r="T111" s="208"/>
      <c r="AT111" s="209" t="s">
        <v>226</v>
      </c>
      <c r="AU111" s="209" t="s">
        <v>79</v>
      </c>
      <c r="AV111" s="13" t="s">
        <v>77</v>
      </c>
      <c r="AW111" s="13" t="s">
        <v>31</v>
      </c>
      <c r="AX111" s="13" t="s">
        <v>69</v>
      </c>
      <c r="AY111" s="209" t="s">
        <v>144</v>
      </c>
    </row>
    <row r="112" spans="1:65" s="14" customFormat="1" ht="11.25">
      <c r="B112" s="210"/>
      <c r="C112" s="211"/>
      <c r="D112" s="181" t="s">
        <v>226</v>
      </c>
      <c r="E112" s="212" t="s">
        <v>19</v>
      </c>
      <c r="F112" s="213" t="s">
        <v>941</v>
      </c>
      <c r="G112" s="211"/>
      <c r="H112" s="214">
        <v>36.68</v>
      </c>
      <c r="I112" s="215"/>
      <c r="J112" s="211"/>
      <c r="K112" s="211"/>
      <c r="L112" s="216"/>
      <c r="M112" s="217"/>
      <c r="N112" s="218"/>
      <c r="O112" s="218"/>
      <c r="P112" s="218"/>
      <c r="Q112" s="218"/>
      <c r="R112" s="218"/>
      <c r="S112" s="218"/>
      <c r="T112" s="219"/>
      <c r="AT112" s="220" t="s">
        <v>226</v>
      </c>
      <c r="AU112" s="220" t="s">
        <v>79</v>
      </c>
      <c r="AV112" s="14" t="s">
        <v>79</v>
      </c>
      <c r="AW112" s="14" t="s">
        <v>31</v>
      </c>
      <c r="AX112" s="14" t="s">
        <v>77</v>
      </c>
      <c r="AY112" s="220" t="s">
        <v>144</v>
      </c>
    </row>
    <row r="113" spans="1:65" s="2" customFormat="1" ht="49.15" customHeight="1">
      <c r="A113" s="37"/>
      <c r="B113" s="38"/>
      <c r="C113" s="168" t="s">
        <v>160</v>
      </c>
      <c r="D113" s="168" t="s">
        <v>145</v>
      </c>
      <c r="E113" s="169" t="s">
        <v>942</v>
      </c>
      <c r="F113" s="170" t="s">
        <v>943</v>
      </c>
      <c r="G113" s="171" t="s">
        <v>223</v>
      </c>
      <c r="H113" s="172">
        <v>66.513999999999996</v>
      </c>
      <c r="I113" s="173"/>
      <c r="J113" s="174">
        <f>ROUND(I113*H113,2)</f>
        <v>0</v>
      </c>
      <c r="K113" s="170" t="s">
        <v>157</v>
      </c>
      <c r="L113" s="42"/>
      <c r="M113" s="175" t="s">
        <v>19</v>
      </c>
      <c r="N113" s="176" t="s">
        <v>40</v>
      </c>
      <c r="O113" s="67"/>
      <c r="P113" s="177">
        <f>O113*H113</f>
        <v>0</v>
      </c>
      <c r="Q113" s="177">
        <v>0</v>
      </c>
      <c r="R113" s="177">
        <f>Q113*H113</f>
        <v>0</v>
      </c>
      <c r="S113" s="177">
        <v>0</v>
      </c>
      <c r="T113" s="178">
        <f>S113*H113</f>
        <v>0</v>
      </c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R113" s="179" t="s">
        <v>165</v>
      </c>
      <c r="AT113" s="179" t="s">
        <v>145</v>
      </c>
      <c r="AU113" s="179" t="s">
        <v>79</v>
      </c>
      <c r="AY113" s="20" t="s">
        <v>144</v>
      </c>
      <c r="BE113" s="180">
        <f>IF(N113="základní",J113,0)</f>
        <v>0</v>
      </c>
      <c r="BF113" s="180">
        <f>IF(N113="snížená",J113,0)</f>
        <v>0</v>
      </c>
      <c r="BG113" s="180">
        <f>IF(N113="zákl. přenesená",J113,0)</f>
        <v>0</v>
      </c>
      <c r="BH113" s="180">
        <f>IF(N113="sníž. přenesená",J113,0)</f>
        <v>0</v>
      </c>
      <c r="BI113" s="180">
        <f>IF(N113="nulová",J113,0)</f>
        <v>0</v>
      </c>
      <c r="BJ113" s="20" t="s">
        <v>77</v>
      </c>
      <c r="BK113" s="180">
        <f>ROUND(I113*H113,2)</f>
        <v>0</v>
      </c>
      <c r="BL113" s="20" t="s">
        <v>165</v>
      </c>
      <c r="BM113" s="179" t="s">
        <v>944</v>
      </c>
    </row>
    <row r="114" spans="1:65" s="2" customFormat="1" ht="29.25">
      <c r="A114" s="37"/>
      <c r="B114" s="38"/>
      <c r="C114" s="39"/>
      <c r="D114" s="181" t="s">
        <v>152</v>
      </c>
      <c r="E114" s="39"/>
      <c r="F114" s="182" t="s">
        <v>943</v>
      </c>
      <c r="G114" s="39"/>
      <c r="H114" s="39"/>
      <c r="I114" s="183"/>
      <c r="J114" s="39"/>
      <c r="K114" s="39"/>
      <c r="L114" s="42"/>
      <c r="M114" s="184"/>
      <c r="N114" s="185"/>
      <c r="O114" s="67"/>
      <c r="P114" s="67"/>
      <c r="Q114" s="67"/>
      <c r="R114" s="67"/>
      <c r="S114" s="67"/>
      <c r="T114" s="68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T114" s="20" t="s">
        <v>152</v>
      </c>
      <c r="AU114" s="20" t="s">
        <v>79</v>
      </c>
    </row>
    <row r="115" spans="1:65" s="2" customFormat="1" ht="11.25">
      <c r="A115" s="37"/>
      <c r="B115" s="38"/>
      <c r="C115" s="39"/>
      <c r="D115" s="186" t="s">
        <v>153</v>
      </c>
      <c r="E115" s="39"/>
      <c r="F115" s="187" t="s">
        <v>945</v>
      </c>
      <c r="G115" s="39"/>
      <c r="H115" s="39"/>
      <c r="I115" s="183"/>
      <c r="J115" s="39"/>
      <c r="K115" s="39"/>
      <c r="L115" s="42"/>
      <c r="M115" s="184"/>
      <c r="N115" s="185"/>
      <c r="O115" s="67"/>
      <c r="P115" s="67"/>
      <c r="Q115" s="67"/>
      <c r="R115" s="67"/>
      <c r="S115" s="67"/>
      <c r="T115" s="68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T115" s="20" t="s">
        <v>153</v>
      </c>
      <c r="AU115" s="20" t="s">
        <v>79</v>
      </c>
    </row>
    <row r="116" spans="1:65" s="13" customFormat="1" ht="11.25">
      <c r="B116" s="200"/>
      <c r="C116" s="201"/>
      <c r="D116" s="181" t="s">
        <v>226</v>
      </c>
      <c r="E116" s="202" t="s">
        <v>19</v>
      </c>
      <c r="F116" s="203" t="s">
        <v>946</v>
      </c>
      <c r="G116" s="201"/>
      <c r="H116" s="202" t="s">
        <v>19</v>
      </c>
      <c r="I116" s="204"/>
      <c r="J116" s="201"/>
      <c r="K116" s="201"/>
      <c r="L116" s="205"/>
      <c r="M116" s="206"/>
      <c r="N116" s="207"/>
      <c r="O116" s="207"/>
      <c r="P116" s="207"/>
      <c r="Q116" s="207"/>
      <c r="R116" s="207"/>
      <c r="S116" s="207"/>
      <c r="T116" s="208"/>
      <c r="AT116" s="209" t="s">
        <v>226</v>
      </c>
      <c r="AU116" s="209" t="s">
        <v>79</v>
      </c>
      <c r="AV116" s="13" t="s">
        <v>77</v>
      </c>
      <c r="AW116" s="13" t="s">
        <v>31</v>
      </c>
      <c r="AX116" s="13" t="s">
        <v>69</v>
      </c>
      <c r="AY116" s="209" t="s">
        <v>144</v>
      </c>
    </row>
    <row r="117" spans="1:65" s="13" customFormat="1" ht="11.25">
      <c r="B117" s="200"/>
      <c r="C117" s="201"/>
      <c r="D117" s="181" t="s">
        <v>226</v>
      </c>
      <c r="E117" s="202" t="s">
        <v>19</v>
      </c>
      <c r="F117" s="203" t="s">
        <v>947</v>
      </c>
      <c r="G117" s="201"/>
      <c r="H117" s="202" t="s">
        <v>19</v>
      </c>
      <c r="I117" s="204"/>
      <c r="J117" s="201"/>
      <c r="K117" s="201"/>
      <c r="L117" s="205"/>
      <c r="M117" s="206"/>
      <c r="N117" s="207"/>
      <c r="O117" s="207"/>
      <c r="P117" s="207"/>
      <c r="Q117" s="207"/>
      <c r="R117" s="207"/>
      <c r="S117" s="207"/>
      <c r="T117" s="208"/>
      <c r="AT117" s="209" t="s">
        <v>226</v>
      </c>
      <c r="AU117" s="209" t="s">
        <v>79</v>
      </c>
      <c r="AV117" s="13" t="s">
        <v>77</v>
      </c>
      <c r="AW117" s="13" t="s">
        <v>31</v>
      </c>
      <c r="AX117" s="13" t="s">
        <v>69</v>
      </c>
      <c r="AY117" s="209" t="s">
        <v>144</v>
      </c>
    </row>
    <row r="118" spans="1:65" s="14" customFormat="1" ht="11.25">
      <c r="B118" s="210"/>
      <c r="C118" s="211"/>
      <c r="D118" s="181" t="s">
        <v>226</v>
      </c>
      <c r="E118" s="212" t="s">
        <v>19</v>
      </c>
      <c r="F118" s="213" t="s">
        <v>948</v>
      </c>
      <c r="G118" s="211"/>
      <c r="H118" s="214">
        <v>22.738</v>
      </c>
      <c r="I118" s="215"/>
      <c r="J118" s="211"/>
      <c r="K118" s="211"/>
      <c r="L118" s="216"/>
      <c r="M118" s="217"/>
      <c r="N118" s="218"/>
      <c r="O118" s="218"/>
      <c r="P118" s="218"/>
      <c r="Q118" s="218"/>
      <c r="R118" s="218"/>
      <c r="S118" s="218"/>
      <c r="T118" s="219"/>
      <c r="AT118" s="220" t="s">
        <v>226</v>
      </c>
      <c r="AU118" s="220" t="s">
        <v>79</v>
      </c>
      <c r="AV118" s="14" t="s">
        <v>79</v>
      </c>
      <c r="AW118" s="14" t="s">
        <v>31</v>
      </c>
      <c r="AX118" s="14" t="s">
        <v>69</v>
      </c>
      <c r="AY118" s="220" t="s">
        <v>144</v>
      </c>
    </row>
    <row r="119" spans="1:65" s="13" customFormat="1" ht="11.25">
      <c r="B119" s="200"/>
      <c r="C119" s="201"/>
      <c r="D119" s="181" t="s">
        <v>226</v>
      </c>
      <c r="E119" s="202" t="s">
        <v>19</v>
      </c>
      <c r="F119" s="203" t="s">
        <v>949</v>
      </c>
      <c r="G119" s="201"/>
      <c r="H119" s="202" t="s">
        <v>19</v>
      </c>
      <c r="I119" s="204"/>
      <c r="J119" s="201"/>
      <c r="K119" s="201"/>
      <c r="L119" s="205"/>
      <c r="M119" s="206"/>
      <c r="N119" s="207"/>
      <c r="O119" s="207"/>
      <c r="P119" s="207"/>
      <c r="Q119" s="207"/>
      <c r="R119" s="207"/>
      <c r="S119" s="207"/>
      <c r="T119" s="208"/>
      <c r="AT119" s="209" t="s">
        <v>226</v>
      </c>
      <c r="AU119" s="209" t="s">
        <v>79</v>
      </c>
      <c r="AV119" s="13" t="s">
        <v>77</v>
      </c>
      <c r="AW119" s="13" t="s">
        <v>31</v>
      </c>
      <c r="AX119" s="13" t="s">
        <v>69</v>
      </c>
      <c r="AY119" s="209" t="s">
        <v>144</v>
      </c>
    </row>
    <row r="120" spans="1:65" s="14" customFormat="1" ht="11.25">
      <c r="B120" s="210"/>
      <c r="C120" s="211"/>
      <c r="D120" s="181" t="s">
        <v>226</v>
      </c>
      <c r="E120" s="212" t="s">
        <v>19</v>
      </c>
      <c r="F120" s="213" t="s">
        <v>950</v>
      </c>
      <c r="G120" s="211"/>
      <c r="H120" s="214">
        <v>19.600000000000001</v>
      </c>
      <c r="I120" s="215"/>
      <c r="J120" s="211"/>
      <c r="K120" s="211"/>
      <c r="L120" s="216"/>
      <c r="M120" s="217"/>
      <c r="N120" s="218"/>
      <c r="O120" s="218"/>
      <c r="P120" s="218"/>
      <c r="Q120" s="218"/>
      <c r="R120" s="218"/>
      <c r="S120" s="218"/>
      <c r="T120" s="219"/>
      <c r="AT120" s="220" t="s">
        <v>226</v>
      </c>
      <c r="AU120" s="220" t="s">
        <v>79</v>
      </c>
      <c r="AV120" s="14" t="s">
        <v>79</v>
      </c>
      <c r="AW120" s="14" t="s">
        <v>31</v>
      </c>
      <c r="AX120" s="14" t="s">
        <v>69</v>
      </c>
      <c r="AY120" s="220" t="s">
        <v>144</v>
      </c>
    </row>
    <row r="121" spans="1:65" s="13" customFormat="1" ht="11.25">
      <c r="B121" s="200"/>
      <c r="C121" s="201"/>
      <c r="D121" s="181" t="s">
        <v>226</v>
      </c>
      <c r="E121" s="202" t="s">
        <v>19</v>
      </c>
      <c r="F121" s="203" t="s">
        <v>951</v>
      </c>
      <c r="G121" s="201"/>
      <c r="H121" s="202" t="s">
        <v>19</v>
      </c>
      <c r="I121" s="204"/>
      <c r="J121" s="201"/>
      <c r="K121" s="201"/>
      <c r="L121" s="205"/>
      <c r="M121" s="206"/>
      <c r="N121" s="207"/>
      <c r="O121" s="207"/>
      <c r="P121" s="207"/>
      <c r="Q121" s="207"/>
      <c r="R121" s="207"/>
      <c r="S121" s="207"/>
      <c r="T121" s="208"/>
      <c r="AT121" s="209" t="s">
        <v>226</v>
      </c>
      <c r="AU121" s="209" t="s">
        <v>79</v>
      </c>
      <c r="AV121" s="13" t="s">
        <v>77</v>
      </c>
      <c r="AW121" s="13" t="s">
        <v>31</v>
      </c>
      <c r="AX121" s="13" t="s">
        <v>69</v>
      </c>
      <c r="AY121" s="209" t="s">
        <v>144</v>
      </c>
    </row>
    <row r="122" spans="1:65" s="14" customFormat="1" ht="11.25">
      <c r="B122" s="210"/>
      <c r="C122" s="211"/>
      <c r="D122" s="181" t="s">
        <v>226</v>
      </c>
      <c r="E122" s="212" t="s">
        <v>19</v>
      </c>
      <c r="F122" s="213" t="s">
        <v>952</v>
      </c>
      <c r="G122" s="211"/>
      <c r="H122" s="214">
        <v>6.6879999999999997</v>
      </c>
      <c r="I122" s="215"/>
      <c r="J122" s="211"/>
      <c r="K122" s="211"/>
      <c r="L122" s="216"/>
      <c r="M122" s="217"/>
      <c r="N122" s="218"/>
      <c r="O122" s="218"/>
      <c r="P122" s="218"/>
      <c r="Q122" s="218"/>
      <c r="R122" s="218"/>
      <c r="S122" s="218"/>
      <c r="T122" s="219"/>
      <c r="AT122" s="220" t="s">
        <v>226</v>
      </c>
      <c r="AU122" s="220" t="s">
        <v>79</v>
      </c>
      <c r="AV122" s="14" t="s">
        <v>79</v>
      </c>
      <c r="AW122" s="14" t="s">
        <v>31</v>
      </c>
      <c r="AX122" s="14" t="s">
        <v>69</v>
      </c>
      <c r="AY122" s="220" t="s">
        <v>144</v>
      </c>
    </row>
    <row r="123" spans="1:65" s="14" customFormat="1" ht="11.25">
      <c r="B123" s="210"/>
      <c r="C123" s="211"/>
      <c r="D123" s="181" t="s">
        <v>226</v>
      </c>
      <c r="E123" s="212" t="s">
        <v>19</v>
      </c>
      <c r="F123" s="213" t="s">
        <v>953</v>
      </c>
      <c r="G123" s="211"/>
      <c r="H123" s="214">
        <v>5.6319999999999997</v>
      </c>
      <c r="I123" s="215"/>
      <c r="J123" s="211"/>
      <c r="K123" s="211"/>
      <c r="L123" s="216"/>
      <c r="M123" s="217"/>
      <c r="N123" s="218"/>
      <c r="O123" s="218"/>
      <c r="P123" s="218"/>
      <c r="Q123" s="218"/>
      <c r="R123" s="218"/>
      <c r="S123" s="218"/>
      <c r="T123" s="219"/>
      <c r="AT123" s="220" t="s">
        <v>226</v>
      </c>
      <c r="AU123" s="220" t="s">
        <v>79</v>
      </c>
      <c r="AV123" s="14" t="s">
        <v>79</v>
      </c>
      <c r="AW123" s="14" t="s">
        <v>31</v>
      </c>
      <c r="AX123" s="14" t="s">
        <v>69</v>
      </c>
      <c r="AY123" s="220" t="s">
        <v>144</v>
      </c>
    </row>
    <row r="124" spans="1:65" s="14" customFormat="1" ht="11.25">
      <c r="B124" s="210"/>
      <c r="C124" s="211"/>
      <c r="D124" s="181" t="s">
        <v>226</v>
      </c>
      <c r="E124" s="212" t="s">
        <v>19</v>
      </c>
      <c r="F124" s="213" t="s">
        <v>954</v>
      </c>
      <c r="G124" s="211"/>
      <c r="H124" s="214">
        <v>11.856</v>
      </c>
      <c r="I124" s="215"/>
      <c r="J124" s="211"/>
      <c r="K124" s="211"/>
      <c r="L124" s="216"/>
      <c r="M124" s="217"/>
      <c r="N124" s="218"/>
      <c r="O124" s="218"/>
      <c r="P124" s="218"/>
      <c r="Q124" s="218"/>
      <c r="R124" s="218"/>
      <c r="S124" s="218"/>
      <c r="T124" s="219"/>
      <c r="AT124" s="220" t="s">
        <v>226</v>
      </c>
      <c r="AU124" s="220" t="s">
        <v>79</v>
      </c>
      <c r="AV124" s="14" t="s">
        <v>79</v>
      </c>
      <c r="AW124" s="14" t="s">
        <v>31</v>
      </c>
      <c r="AX124" s="14" t="s">
        <v>69</v>
      </c>
      <c r="AY124" s="220" t="s">
        <v>144</v>
      </c>
    </row>
    <row r="125" spans="1:65" s="15" customFormat="1" ht="11.25">
      <c r="B125" s="221"/>
      <c r="C125" s="222"/>
      <c r="D125" s="181" t="s">
        <v>226</v>
      </c>
      <c r="E125" s="223" t="s">
        <v>19</v>
      </c>
      <c r="F125" s="224" t="s">
        <v>231</v>
      </c>
      <c r="G125" s="222"/>
      <c r="H125" s="225">
        <v>66.513999999999996</v>
      </c>
      <c r="I125" s="226"/>
      <c r="J125" s="222"/>
      <c r="K125" s="222"/>
      <c r="L125" s="227"/>
      <c r="M125" s="228"/>
      <c r="N125" s="229"/>
      <c r="O125" s="229"/>
      <c r="P125" s="229"/>
      <c r="Q125" s="229"/>
      <c r="R125" s="229"/>
      <c r="S125" s="229"/>
      <c r="T125" s="230"/>
      <c r="AT125" s="231" t="s">
        <v>226</v>
      </c>
      <c r="AU125" s="231" t="s">
        <v>79</v>
      </c>
      <c r="AV125" s="15" t="s">
        <v>165</v>
      </c>
      <c r="AW125" s="15" t="s">
        <v>31</v>
      </c>
      <c r="AX125" s="15" t="s">
        <v>77</v>
      </c>
      <c r="AY125" s="231" t="s">
        <v>144</v>
      </c>
    </row>
    <row r="126" spans="1:65" s="2" customFormat="1" ht="62.65" customHeight="1">
      <c r="A126" s="37"/>
      <c r="B126" s="38"/>
      <c r="C126" s="168" t="s">
        <v>165</v>
      </c>
      <c r="D126" s="168" t="s">
        <v>145</v>
      </c>
      <c r="E126" s="169" t="s">
        <v>955</v>
      </c>
      <c r="F126" s="170" t="s">
        <v>956</v>
      </c>
      <c r="G126" s="171" t="s">
        <v>223</v>
      </c>
      <c r="H126" s="172">
        <v>116.532</v>
      </c>
      <c r="I126" s="173"/>
      <c r="J126" s="174">
        <f>ROUND(I126*H126,2)</f>
        <v>0</v>
      </c>
      <c r="K126" s="170" t="s">
        <v>157</v>
      </c>
      <c r="L126" s="42"/>
      <c r="M126" s="175" t="s">
        <v>19</v>
      </c>
      <c r="N126" s="176" t="s">
        <v>40</v>
      </c>
      <c r="O126" s="67"/>
      <c r="P126" s="177">
        <f>O126*H126</f>
        <v>0</v>
      </c>
      <c r="Q126" s="177">
        <v>0</v>
      </c>
      <c r="R126" s="177">
        <f>Q126*H126</f>
        <v>0</v>
      </c>
      <c r="S126" s="177">
        <v>0</v>
      </c>
      <c r="T126" s="178">
        <f>S126*H126</f>
        <v>0</v>
      </c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R126" s="179" t="s">
        <v>165</v>
      </c>
      <c r="AT126" s="179" t="s">
        <v>145</v>
      </c>
      <c r="AU126" s="179" t="s">
        <v>79</v>
      </c>
      <c r="AY126" s="20" t="s">
        <v>144</v>
      </c>
      <c r="BE126" s="180">
        <f>IF(N126="základní",J126,0)</f>
        <v>0</v>
      </c>
      <c r="BF126" s="180">
        <f>IF(N126="snížená",J126,0)</f>
        <v>0</v>
      </c>
      <c r="BG126" s="180">
        <f>IF(N126="zákl. přenesená",J126,0)</f>
        <v>0</v>
      </c>
      <c r="BH126" s="180">
        <f>IF(N126="sníž. přenesená",J126,0)</f>
        <v>0</v>
      </c>
      <c r="BI126" s="180">
        <f>IF(N126="nulová",J126,0)</f>
        <v>0</v>
      </c>
      <c r="BJ126" s="20" t="s">
        <v>77</v>
      </c>
      <c r="BK126" s="180">
        <f>ROUND(I126*H126,2)</f>
        <v>0</v>
      </c>
      <c r="BL126" s="20" t="s">
        <v>165</v>
      </c>
      <c r="BM126" s="179" t="s">
        <v>957</v>
      </c>
    </row>
    <row r="127" spans="1:65" s="2" customFormat="1" ht="39">
      <c r="A127" s="37"/>
      <c r="B127" s="38"/>
      <c r="C127" s="39"/>
      <c r="D127" s="181" t="s">
        <v>152</v>
      </c>
      <c r="E127" s="39"/>
      <c r="F127" s="182" t="s">
        <v>956</v>
      </c>
      <c r="G127" s="39"/>
      <c r="H127" s="39"/>
      <c r="I127" s="183"/>
      <c r="J127" s="39"/>
      <c r="K127" s="39"/>
      <c r="L127" s="42"/>
      <c r="M127" s="184"/>
      <c r="N127" s="185"/>
      <c r="O127" s="67"/>
      <c r="P127" s="67"/>
      <c r="Q127" s="67"/>
      <c r="R127" s="67"/>
      <c r="S127" s="67"/>
      <c r="T127" s="68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T127" s="20" t="s">
        <v>152</v>
      </c>
      <c r="AU127" s="20" t="s">
        <v>79</v>
      </c>
    </row>
    <row r="128" spans="1:65" s="2" customFormat="1" ht="11.25">
      <c r="A128" s="37"/>
      <c r="B128" s="38"/>
      <c r="C128" s="39"/>
      <c r="D128" s="186" t="s">
        <v>153</v>
      </c>
      <c r="E128" s="39"/>
      <c r="F128" s="187" t="s">
        <v>958</v>
      </c>
      <c r="G128" s="39"/>
      <c r="H128" s="39"/>
      <c r="I128" s="183"/>
      <c r="J128" s="39"/>
      <c r="K128" s="39"/>
      <c r="L128" s="42"/>
      <c r="M128" s="184"/>
      <c r="N128" s="185"/>
      <c r="O128" s="67"/>
      <c r="P128" s="67"/>
      <c r="Q128" s="67"/>
      <c r="R128" s="67"/>
      <c r="S128" s="67"/>
      <c r="T128" s="68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T128" s="20" t="s">
        <v>153</v>
      </c>
      <c r="AU128" s="20" t="s">
        <v>79</v>
      </c>
    </row>
    <row r="129" spans="1:65" s="14" customFormat="1" ht="11.25">
      <c r="B129" s="210"/>
      <c r="C129" s="211"/>
      <c r="D129" s="181" t="s">
        <v>226</v>
      </c>
      <c r="E129" s="212" t="s">
        <v>19</v>
      </c>
      <c r="F129" s="213" t="s">
        <v>959</v>
      </c>
      <c r="G129" s="211"/>
      <c r="H129" s="214">
        <v>116.532</v>
      </c>
      <c r="I129" s="215"/>
      <c r="J129" s="211"/>
      <c r="K129" s="211"/>
      <c r="L129" s="216"/>
      <c r="M129" s="217"/>
      <c r="N129" s="218"/>
      <c r="O129" s="218"/>
      <c r="P129" s="218"/>
      <c r="Q129" s="218"/>
      <c r="R129" s="218"/>
      <c r="S129" s="218"/>
      <c r="T129" s="219"/>
      <c r="AT129" s="220" t="s">
        <v>226</v>
      </c>
      <c r="AU129" s="220" t="s">
        <v>79</v>
      </c>
      <c r="AV129" s="14" t="s">
        <v>79</v>
      </c>
      <c r="AW129" s="14" t="s">
        <v>31</v>
      </c>
      <c r="AX129" s="14" t="s">
        <v>77</v>
      </c>
      <c r="AY129" s="220" t="s">
        <v>144</v>
      </c>
    </row>
    <row r="130" spans="1:65" s="2" customFormat="1" ht="62.65" customHeight="1">
      <c r="A130" s="37"/>
      <c r="B130" s="38"/>
      <c r="C130" s="168" t="s">
        <v>143</v>
      </c>
      <c r="D130" s="168" t="s">
        <v>145</v>
      </c>
      <c r="E130" s="169" t="s">
        <v>960</v>
      </c>
      <c r="F130" s="170" t="s">
        <v>961</v>
      </c>
      <c r="G130" s="171" t="s">
        <v>223</v>
      </c>
      <c r="H130" s="172">
        <v>76.147000000000006</v>
      </c>
      <c r="I130" s="173"/>
      <c r="J130" s="174">
        <f>ROUND(I130*H130,2)</f>
        <v>0</v>
      </c>
      <c r="K130" s="170" t="s">
        <v>157</v>
      </c>
      <c r="L130" s="42"/>
      <c r="M130" s="175" t="s">
        <v>19</v>
      </c>
      <c r="N130" s="176" t="s">
        <v>40</v>
      </c>
      <c r="O130" s="67"/>
      <c r="P130" s="177">
        <f>O130*H130</f>
        <v>0</v>
      </c>
      <c r="Q130" s="177">
        <v>0</v>
      </c>
      <c r="R130" s="177">
        <f>Q130*H130</f>
        <v>0</v>
      </c>
      <c r="S130" s="177">
        <v>0</v>
      </c>
      <c r="T130" s="178">
        <f>S130*H130</f>
        <v>0</v>
      </c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R130" s="179" t="s">
        <v>165</v>
      </c>
      <c r="AT130" s="179" t="s">
        <v>145</v>
      </c>
      <c r="AU130" s="179" t="s">
        <v>79</v>
      </c>
      <c r="AY130" s="20" t="s">
        <v>144</v>
      </c>
      <c r="BE130" s="180">
        <f>IF(N130="základní",J130,0)</f>
        <v>0</v>
      </c>
      <c r="BF130" s="180">
        <f>IF(N130="snížená",J130,0)</f>
        <v>0</v>
      </c>
      <c r="BG130" s="180">
        <f>IF(N130="zákl. přenesená",J130,0)</f>
        <v>0</v>
      </c>
      <c r="BH130" s="180">
        <f>IF(N130="sníž. přenesená",J130,0)</f>
        <v>0</v>
      </c>
      <c r="BI130" s="180">
        <f>IF(N130="nulová",J130,0)</f>
        <v>0</v>
      </c>
      <c r="BJ130" s="20" t="s">
        <v>77</v>
      </c>
      <c r="BK130" s="180">
        <f>ROUND(I130*H130,2)</f>
        <v>0</v>
      </c>
      <c r="BL130" s="20" t="s">
        <v>165</v>
      </c>
      <c r="BM130" s="179" t="s">
        <v>962</v>
      </c>
    </row>
    <row r="131" spans="1:65" s="2" customFormat="1" ht="39">
      <c r="A131" s="37"/>
      <c r="B131" s="38"/>
      <c r="C131" s="39"/>
      <c r="D131" s="181" t="s">
        <v>152</v>
      </c>
      <c r="E131" s="39"/>
      <c r="F131" s="182" t="s">
        <v>961</v>
      </c>
      <c r="G131" s="39"/>
      <c r="H131" s="39"/>
      <c r="I131" s="183"/>
      <c r="J131" s="39"/>
      <c r="K131" s="39"/>
      <c r="L131" s="42"/>
      <c r="M131" s="184"/>
      <c r="N131" s="185"/>
      <c r="O131" s="67"/>
      <c r="P131" s="67"/>
      <c r="Q131" s="67"/>
      <c r="R131" s="67"/>
      <c r="S131" s="67"/>
      <c r="T131" s="68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T131" s="20" t="s">
        <v>152</v>
      </c>
      <c r="AU131" s="20" t="s">
        <v>79</v>
      </c>
    </row>
    <row r="132" spans="1:65" s="2" customFormat="1" ht="11.25">
      <c r="A132" s="37"/>
      <c r="B132" s="38"/>
      <c r="C132" s="39"/>
      <c r="D132" s="186" t="s">
        <v>153</v>
      </c>
      <c r="E132" s="39"/>
      <c r="F132" s="187" t="s">
        <v>963</v>
      </c>
      <c r="G132" s="39"/>
      <c r="H132" s="39"/>
      <c r="I132" s="183"/>
      <c r="J132" s="39"/>
      <c r="K132" s="39"/>
      <c r="L132" s="42"/>
      <c r="M132" s="184"/>
      <c r="N132" s="185"/>
      <c r="O132" s="67"/>
      <c r="P132" s="67"/>
      <c r="Q132" s="67"/>
      <c r="R132" s="67"/>
      <c r="S132" s="67"/>
      <c r="T132" s="68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T132" s="20" t="s">
        <v>153</v>
      </c>
      <c r="AU132" s="20" t="s">
        <v>79</v>
      </c>
    </row>
    <row r="133" spans="1:65" s="14" customFormat="1" ht="11.25">
      <c r="B133" s="210"/>
      <c r="C133" s="211"/>
      <c r="D133" s="181" t="s">
        <v>226</v>
      </c>
      <c r="E133" s="212" t="s">
        <v>19</v>
      </c>
      <c r="F133" s="213" t="s">
        <v>964</v>
      </c>
      <c r="G133" s="211"/>
      <c r="H133" s="214">
        <v>76.147000000000006</v>
      </c>
      <c r="I133" s="215"/>
      <c r="J133" s="211"/>
      <c r="K133" s="211"/>
      <c r="L133" s="216"/>
      <c r="M133" s="217"/>
      <c r="N133" s="218"/>
      <c r="O133" s="218"/>
      <c r="P133" s="218"/>
      <c r="Q133" s="218"/>
      <c r="R133" s="218"/>
      <c r="S133" s="218"/>
      <c r="T133" s="219"/>
      <c r="AT133" s="220" t="s">
        <v>226</v>
      </c>
      <c r="AU133" s="220" t="s">
        <v>79</v>
      </c>
      <c r="AV133" s="14" t="s">
        <v>79</v>
      </c>
      <c r="AW133" s="14" t="s">
        <v>31</v>
      </c>
      <c r="AX133" s="14" t="s">
        <v>77</v>
      </c>
      <c r="AY133" s="220" t="s">
        <v>144</v>
      </c>
    </row>
    <row r="134" spans="1:65" s="2" customFormat="1" ht="44.25" customHeight="1">
      <c r="A134" s="37"/>
      <c r="B134" s="38"/>
      <c r="C134" s="168" t="s">
        <v>174</v>
      </c>
      <c r="D134" s="168" t="s">
        <v>145</v>
      </c>
      <c r="E134" s="169" t="s">
        <v>221</v>
      </c>
      <c r="F134" s="170" t="s">
        <v>222</v>
      </c>
      <c r="G134" s="171" t="s">
        <v>223</v>
      </c>
      <c r="H134" s="172">
        <v>76.147000000000006</v>
      </c>
      <c r="I134" s="173"/>
      <c r="J134" s="174">
        <f>ROUND(I134*H134,2)</f>
        <v>0</v>
      </c>
      <c r="K134" s="170" t="s">
        <v>157</v>
      </c>
      <c r="L134" s="42"/>
      <c r="M134" s="175" t="s">
        <v>19</v>
      </c>
      <c r="N134" s="176" t="s">
        <v>40</v>
      </c>
      <c r="O134" s="67"/>
      <c r="P134" s="177">
        <f>O134*H134</f>
        <v>0</v>
      </c>
      <c r="Q134" s="177">
        <v>0</v>
      </c>
      <c r="R134" s="177">
        <f>Q134*H134</f>
        <v>0</v>
      </c>
      <c r="S134" s="177">
        <v>0</v>
      </c>
      <c r="T134" s="178">
        <f>S134*H134</f>
        <v>0</v>
      </c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R134" s="179" t="s">
        <v>165</v>
      </c>
      <c r="AT134" s="179" t="s">
        <v>145</v>
      </c>
      <c r="AU134" s="179" t="s">
        <v>79</v>
      </c>
      <c r="AY134" s="20" t="s">
        <v>144</v>
      </c>
      <c r="BE134" s="180">
        <f>IF(N134="základní",J134,0)</f>
        <v>0</v>
      </c>
      <c r="BF134" s="180">
        <f>IF(N134="snížená",J134,0)</f>
        <v>0</v>
      </c>
      <c r="BG134" s="180">
        <f>IF(N134="zákl. přenesená",J134,0)</f>
        <v>0</v>
      </c>
      <c r="BH134" s="180">
        <f>IF(N134="sníž. přenesená",J134,0)</f>
        <v>0</v>
      </c>
      <c r="BI134" s="180">
        <f>IF(N134="nulová",J134,0)</f>
        <v>0</v>
      </c>
      <c r="BJ134" s="20" t="s">
        <v>77</v>
      </c>
      <c r="BK134" s="180">
        <f>ROUND(I134*H134,2)</f>
        <v>0</v>
      </c>
      <c r="BL134" s="20" t="s">
        <v>165</v>
      </c>
      <c r="BM134" s="179" t="s">
        <v>965</v>
      </c>
    </row>
    <row r="135" spans="1:65" s="2" customFormat="1" ht="29.25">
      <c r="A135" s="37"/>
      <c r="B135" s="38"/>
      <c r="C135" s="39"/>
      <c r="D135" s="181" t="s">
        <v>152</v>
      </c>
      <c r="E135" s="39"/>
      <c r="F135" s="182" t="s">
        <v>222</v>
      </c>
      <c r="G135" s="39"/>
      <c r="H135" s="39"/>
      <c r="I135" s="183"/>
      <c r="J135" s="39"/>
      <c r="K135" s="39"/>
      <c r="L135" s="42"/>
      <c r="M135" s="184"/>
      <c r="N135" s="185"/>
      <c r="O135" s="67"/>
      <c r="P135" s="67"/>
      <c r="Q135" s="67"/>
      <c r="R135" s="67"/>
      <c r="S135" s="67"/>
      <c r="T135" s="68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T135" s="20" t="s">
        <v>152</v>
      </c>
      <c r="AU135" s="20" t="s">
        <v>79</v>
      </c>
    </row>
    <row r="136" spans="1:65" s="2" customFormat="1" ht="11.25">
      <c r="A136" s="37"/>
      <c r="B136" s="38"/>
      <c r="C136" s="39"/>
      <c r="D136" s="186" t="s">
        <v>153</v>
      </c>
      <c r="E136" s="39"/>
      <c r="F136" s="187" t="s">
        <v>225</v>
      </c>
      <c r="G136" s="39"/>
      <c r="H136" s="39"/>
      <c r="I136" s="183"/>
      <c r="J136" s="39"/>
      <c r="K136" s="39"/>
      <c r="L136" s="42"/>
      <c r="M136" s="184"/>
      <c r="N136" s="185"/>
      <c r="O136" s="67"/>
      <c r="P136" s="67"/>
      <c r="Q136" s="67"/>
      <c r="R136" s="67"/>
      <c r="S136" s="67"/>
      <c r="T136" s="68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T136" s="20" t="s">
        <v>153</v>
      </c>
      <c r="AU136" s="20" t="s">
        <v>79</v>
      </c>
    </row>
    <row r="137" spans="1:65" s="14" customFormat="1" ht="11.25">
      <c r="B137" s="210"/>
      <c r="C137" s="211"/>
      <c r="D137" s="181" t="s">
        <v>226</v>
      </c>
      <c r="E137" s="212" t="s">
        <v>19</v>
      </c>
      <c r="F137" s="213" t="s">
        <v>964</v>
      </c>
      <c r="G137" s="211"/>
      <c r="H137" s="214">
        <v>76.147000000000006</v>
      </c>
      <c r="I137" s="215"/>
      <c r="J137" s="211"/>
      <c r="K137" s="211"/>
      <c r="L137" s="216"/>
      <c r="M137" s="217"/>
      <c r="N137" s="218"/>
      <c r="O137" s="218"/>
      <c r="P137" s="218"/>
      <c r="Q137" s="218"/>
      <c r="R137" s="218"/>
      <c r="S137" s="218"/>
      <c r="T137" s="219"/>
      <c r="AT137" s="220" t="s">
        <v>226</v>
      </c>
      <c r="AU137" s="220" t="s">
        <v>79</v>
      </c>
      <c r="AV137" s="14" t="s">
        <v>79</v>
      </c>
      <c r="AW137" s="14" t="s">
        <v>31</v>
      </c>
      <c r="AX137" s="14" t="s">
        <v>77</v>
      </c>
      <c r="AY137" s="220" t="s">
        <v>144</v>
      </c>
    </row>
    <row r="138" spans="1:65" s="2" customFormat="1" ht="44.25" customHeight="1">
      <c r="A138" s="37"/>
      <c r="B138" s="38"/>
      <c r="C138" s="168" t="s">
        <v>179</v>
      </c>
      <c r="D138" s="168" t="s">
        <v>145</v>
      </c>
      <c r="E138" s="169" t="s">
        <v>319</v>
      </c>
      <c r="F138" s="170" t="s">
        <v>320</v>
      </c>
      <c r="G138" s="171" t="s">
        <v>296</v>
      </c>
      <c r="H138" s="172">
        <v>129.44999999999999</v>
      </c>
      <c r="I138" s="173"/>
      <c r="J138" s="174">
        <f>ROUND(I138*H138,2)</f>
        <v>0</v>
      </c>
      <c r="K138" s="170" t="s">
        <v>157</v>
      </c>
      <c r="L138" s="42"/>
      <c r="M138" s="175" t="s">
        <v>19</v>
      </c>
      <c r="N138" s="176" t="s">
        <v>40</v>
      </c>
      <c r="O138" s="67"/>
      <c r="P138" s="177">
        <f>O138*H138</f>
        <v>0</v>
      </c>
      <c r="Q138" s="177">
        <v>0</v>
      </c>
      <c r="R138" s="177">
        <f>Q138*H138</f>
        <v>0</v>
      </c>
      <c r="S138" s="177">
        <v>0</v>
      </c>
      <c r="T138" s="178">
        <f>S138*H138</f>
        <v>0</v>
      </c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R138" s="179" t="s">
        <v>165</v>
      </c>
      <c r="AT138" s="179" t="s">
        <v>145</v>
      </c>
      <c r="AU138" s="179" t="s">
        <v>79</v>
      </c>
      <c r="AY138" s="20" t="s">
        <v>144</v>
      </c>
      <c r="BE138" s="180">
        <f>IF(N138="základní",J138,0)</f>
        <v>0</v>
      </c>
      <c r="BF138" s="180">
        <f>IF(N138="snížená",J138,0)</f>
        <v>0</v>
      </c>
      <c r="BG138" s="180">
        <f>IF(N138="zákl. přenesená",J138,0)</f>
        <v>0</v>
      </c>
      <c r="BH138" s="180">
        <f>IF(N138="sníž. přenesená",J138,0)</f>
        <v>0</v>
      </c>
      <c r="BI138" s="180">
        <f>IF(N138="nulová",J138,0)</f>
        <v>0</v>
      </c>
      <c r="BJ138" s="20" t="s">
        <v>77</v>
      </c>
      <c r="BK138" s="180">
        <f>ROUND(I138*H138,2)</f>
        <v>0</v>
      </c>
      <c r="BL138" s="20" t="s">
        <v>165</v>
      </c>
      <c r="BM138" s="179" t="s">
        <v>966</v>
      </c>
    </row>
    <row r="139" spans="1:65" s="2" customFormat="1" ht="29.25">
      <c r="A139" s="37"/>
      <c r="B139" s="38"/>
      <c r="C139" s="39"/>
      <c r="D139" s="181" t="s">
        <v>152</v>
      </c>
      <c r="E139" s="39"/>
      <c r="F139" s="182" t="s">
        <v>320</v>
      </c>
      <c r="G139" s="39"/>
      <c r="H139" s="39"/>
      <c r="I139" s="183"/>
      <c r="J139" s="39"/>
      <c r="K139" s="39"/>
      <c r="L139" s="42"/>
      <c r="M139" s="184"/>
      <c r="N139" s="185"/>
      <c r="O139" s="67"/>
      <c r="P139" s="67"/>
      <c r="Q139" s="67"/>
      <c r="R139" s="67"/>
      <c r="S139" s="67"/>
      <c r="T139" s="68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T139" s="20" t="s">
        <v>152</v>
      </c>
      <c r="AU139" s="20" t="s">
        <v>79</v>
      </c>
    </row>
    <row r="140" spans="1:65" s="2" customFormat="1" ht="11.25">
      <c r="A140" s="37"/>
      <c r="B140" s="38"/>
      <c r="C140" s="39"/>
      <c r="D140" s="186" t="s">
        <v>153</v>
      </c>
      <c r="E140" s="39"/>
      <c r="F140" s="187" t="s">
        <v>322</v>
      </c>
      <c r="G140" s="39"/>
      <c r="H140" s="39"/>
      <c r="I140" s="183"/>
      <c r="J140" s="39"/>
      <c r="K140" s="39"/>
      <c r="L140" s="42"/>
      <c r="M140" s="184"/>
      <c r="N140" s="185"/>
      <c r="O140" s="67"/>
      <c r="P140" s="67"/>
      <c r="Q140" s="67"/>
      <c r="R140" s="67"/>
      <c r="S140" s="67"/>
      <c r="T140" s="68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T140" s="20" t="s">
        <v>153</v>
      </c>
      <c r="AU140" s="20" t="s">
        <v>79</v>
      </c>
    </row>
    <row r="141" spans="1:65" s="14" customFormat="1" ht="11.25">
      <c r="B141" s="210"/>
      <c r="C141" s="211"/>
      <c r="D141" s="181" t="s">
        <v>226</v>
      </c>
      <c r="E141" s="212" t="s">
        <v>19</v>
      </c>
      <c r="F141" s="213" t="s">
        <v>967</v>
      </c>
      <c r="G141" s="211"/>
      <c r="H141" s="214">
        <v>129.44999999999999</v>
      </c>
      <c r="I141" s="215"/>
      <c r="J141" s="211"/>
      <c r="K141" s="211"/>
      <c r="L141" s="216"/>
      <c r="M141" s="217"/>
      <c r="N141" s="218"/>
      <c r="O141" s="218"/>
      <c r="P141" s="218"/>
      <c r="Q141" s="218"/>
      <c r="R141" s="218"/>
      <c r="S141" s="218"/>
      <c r="T141" s="219"/>
      <c r="AT141" s="220" t="s">
        <v>226</v>
      </c>
      <c r="AU141" s="220" t="s">
        <v>79</v>
      </c>
      <c r="AV141" s="14" t="s">
        <v>79</v>
      </c>
      <c r="AW141" s="14" t="s">
        <v>31</v>
      </c>
      <c r="AX141" s="14" t="s">
        <v>77</v>
      </c>
      <c r="AY141" s="220" t="s">
        <v>144</v>
      </c>
    </row>
    <row r="142" spans="1:65" s="2" customFormat="1" ht="37.9" customHeight="1">
      <c r="A142" s="37"/>
      <c r="B142" s="38"/>
      <c r="C142" s="168" t="s">
        <v>184</v>
      </c>
      <c r="D142" s="168" t="s">
        <v>145</v>
      </c>
      <c r="E142" s="169" t="s">
        <v>236</v>
      </c>
      <c r="F142" s="170" t="s">
        <v>237</v>
      </c>
      <c r="G142" s="171" t="s">
        <v>223</v>
      </c>
      <c r="H142" s="172">
        <v>76.147000000000006</v>
      </c>
      <c r="I142" s="173"/>
      <c r="J142" s="174">
        <f>ROUND(I142*H142,2)</f>
        <v>0</v>
      </c>
      <c r="K142" s="170" t="s">
        <v>157</v>
      </c>
      <c r="L142" s="42"/>
      <c r="M142" s="175" t="s">
        <v>19</v>
      </c>
      <c r="N142" s="176" t="s">
        <v>40</v>
      </c>
      <c r="O142" s="67"/>
      <c r="P142" s="177">
        <f>O142*H142</f>
        <v>0</v>
      </c>
      <c r="Q142" s="177">
        <v>0</v>
      </c>
      <c r="R142" s="177">
        <f>Q142*H142</f>
        <v>0</v>
      </c>
      <c r="S142" s="177">
        <v>0</v>
      </c>
      <c r="T142" s="178">
        <f>S142*H142</f>
        <v>0</v>
      </c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R142" s="179" t="s">
        <v>165</v>
      </c>
      <c r="AT142" s="179" t="s">
        <v>145</v>
      </c>
      <c r="AU142" s="179" t="s">
        <v>79</v>
      </c>
      <c r="AY142" s="20" t="s">
        <v>144</v>
      </c>
      <c r="BE142" s="180">
        <f>IF(N142="základní",J142,0)</f>
        <v>0</v>
      </c>
      <c r="BF142" s="180">
        <f>IF(N142="snížená",J142,0)</f>
        <v>0</v>
      </c>
      <c r="BG142" s="180">
        <f>IF(N142="zákl. přenesená",J142,0)</f>
        <v>0</v>
      </c>
      <c r="BH142" s="180">
        <f>IF(N142="sníž. přenesená",J142,0)</f>
        <v>0</v>
      </c>
      <c r="BI142" s="180">
        <f>IF(N142="nulová",J142,0)</f>
        <v>0</v>
      </c>
      <c r="BJ142" s="20" t="s">
        <v>77</v>
      </c>
      <c r="BK142" s="180">
        <f>ROUND(I142*H142,2)</f>
        <v>0</v>
      </c>
      <c r="BL142" s="20" t="s">
        <v>165</v>
      </c>
      <c r="BM142" s="179" t="s">
        <v>968</v>
      </c>
    </row>
    <row r="143" spans="1:65" s="2" customFormat="1" ht="19.5">
      <c r="A143" s="37"/>
      <c r="B143" s="38"/>
      <c r="C143" s="39"/>
      <c r="D143" s="181" t="s">
        <v>152</v>
      </c>
      <c r="E143" s="39"/>
      <c r="F143" s="182" t="s">
        <v>237</v>
      </c>
      <c r="G143" s="39"/>
      <c r="H143" s="39"/>
      <c r="I143" s="183"/>
      <c r="J143" s="39"/>
      <c r="K143" s="39"/>
      <c r="L143" s="42"/>
      <c r="M143" s="184"/>
      <c r="N143" s="185"/>
      <c r="O143" s="67"/>
      <c r="P143" s="67"/>
      <c r="Q143" s="67"/>
      <c r="R143" s="67"/>
      <c r="S143" s="67"/>
      <c r="T143" s="68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T143" s="20" t="s">
        <v>152</v>
      </c>
      <c r="AU143" s="20" t="s">
        <v>79</v>
      </c>
    </row>
    <row r="144" spans="1:65" s="2" customFormat="1" ht="11.25">
      <c r="A144" s="37"/>
      <c r="B144" s="38"/>
      <c r="C144" s="39"/>
      <c r="D144" s="186" t="s">
        <v>153</v>
      </c>
      <c r="E144" s="39"/>
      <c r="F144" s="187" t="s">
        <v>239</v>
      </c>
      <c r="G144" s="39"/>
      <c r="H144" s="39"/>
      <c r="I144" s="183"/>
      <c r="J144" s="39"/>
      <c r="K144" s="39"/>
      <c r="L144" s="42"/>
      <c r="M144" s="184"/>
      <c r="N144" s="185"/>
      <c r="O144" s="67"/>
      <c r="P144" s="67"/>
      <c r="Q144" s="67"/>
      <c r="R144" s="67"/>
      <c r="S144" s="67"/>
      <c r="T144" s="68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T144" s="20" t="s">
        <v>153</v>
      </c>
      <c r="AU144" s="20" t="s">
        <v>79</v>
      </c>
    </row>
    <row r="145" spans="1:65" s="14" customFormat="1" ht="11.25">
      <c r="B145" s="210"/>
      <c r="C145" s="211"/>
      <c r="D145" s="181" t="s">
        <v>226</v>
      </c>
      <c r="E145" s="212" t="s">
        <v>19</v>
      </c>
      <c r="F145" s="213" t="s">
        <v>964</v>
      </c>
      <c r="G145" s="211"/>
      <c r="H145" s="214">
        <v>76.147000000000006</v>
      </c>
      <c r="I145" s="215"/>
      <c r="J145" s="211"/>
      <c r="K145" s="211"/>
      <c r="L145" s="216"/>
      <c r="M145" s="217"/>
      <c r="N145" s="218"/>
      <c r="O145" s="218"/>
      <c r="P145" s="218"/>
      <c r="Q145" s="218"/>
      <c r="R145" s="218"/>
      <c r="S145" s="218"/>
      <c r="T145" s="219"/>
      <c r="AT145" s="220" t="s">
        <v>226</v>
      </c>
      <c r="AU145" s="220" t="s">
        <v>79</v>
      </c>
      <c r="AV145" s="14" t="s">
        <v>79</v>
      </c>
      <c r="AW145" s="14" t="s">
        <v>31</v>
      </c>
      <c r="AX145" s="14" t="s">
        <v>77</v>
      </c>
      <c r="AY145" s="220" t="s">
        <v>144</v>
      </c>
    </row>
    <row r="146" spans="1:65" s="2" customFormat="1" ht="66.75" customHeight="1">
      <c r="A146" s="37"/>
      <c r="B146" s="38"/>
      <c r="C146" s="168" t="s">
        <v>189</v>
      </c>
      <c r="D146" s="168" t="s">
        <v>145</v>
      </c>
      <c r="E146" s="169" t="s">
        <v>969</v>
      </c>
      <c r="F146" s="170" t="s">
        <v>970</v>
      </c>
      <c r="G146" s="171" t="s">
        <v>223</v>
      </c>
      <c r="H146" s="172">
        <v>40.384999999999998</v>
      </c>
      <c r="I146" s="173"/>
      <c r="J146" s="174">
        <f>ROUND(I146*H146,2)</f>
        <v>0</v>
      </c>
      <c r="K146" s="170" t="s">
        <v>157</v>
      </c>
      <c r="L146" s="42"/>
      <c r="M146" s="175" t="s">
        <v>19</v>
      </c>
      <c r="N146" s="176" t="s">
        <v>40</v>
      </c>
      <c r="O146" s="67"/>
      <c r="P146" s="177">
        <f>O146*H146</f>
        <v>0</v>
      </c>
      <c r="Q146" s="177">
        <v>0</v>
      </c>
      <c r="R146" s="177">
        <f>Q146*H146</f>
        <v>0</v>
      </c>
      <c r="S146" s="177">
        <v>0</v>
      </c>
      <c r="T146" s="178">
        <f>S146*H146</f>
        <v>0</v>
      </c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R146" s="179" t="s">
        <v>165</v>
      </c>
      <c r="AT146" s="179" t="s">
        <v>145</v>
      </c>
      <c r="AU146" s="179" t="s">
        <v>79</v>
      </c>
      <c r="AY146" s="20" t="s">
        <v>144</v>
      </c>
      <c r="BE146" s="180">
        <f>IF(N146="základní",J146,0)</f>
        <v>0</v>
      </c>
      <c r="BF146" s="180">
        <f>IF(N146="snížená",J146,0)</f>
        <v>0</v>
      </c>
      <c r="BG146" s="180">
        <f>IF(N146="zákl. přenesená",J146,0)</f>
        <v>0</v>
      </c>
      <c r="BH146" s="180">
        <f>IF(N146="sníž. přenesená",J146,0)</f>
        <v>0</v>
      </c>
      <c r="BI146" s="180">
        <f>IF(N146="nulová",J146,0)</f>
        <v>0</v>
      </c>
      <c r="BJ146" s="20" t="s">
        <v>77</v>
      </c>
      <c r="BK146" s="180">
        <f>ROUND(I146*H146,2)</f>
        <v>0</v>
      </c>
      <c r="BL146" s="20" t="s">
        <v>165</v>
      </c>
      <c r="BM146" s="179" t="s">
        <v>971</v>
      </c>
    </row>
    <row r="147" spans="1:65" s="2" customFormat="1" ht="39">
      <c r="A147" s="37"/>
      <c r="B147" s="38"/>
      <c r="C147" s="39"/>
      <c r="D147" s="181" t="s">
        <v>152</v>
      </c>
      <c r="E147" s="39"/>
      <c r="F147" s="182" t="s">
        <v>970</v>
      </c>
      <c r="G147" s="39"/>
      <c r="H147" s="39"/>
      <c r="I147" s="183"/>
      <c r="J147" s="39"/>
      <c r="K147" s="39"/>
      <c r="L147" s="42"/>
      <c r="M147" s="184"/>
      <c r="N147" s="185"/>
      <c r="O147" s="67"/>
      <c r="P147" s="67"/>
      <c r="Q147" s="67"/>
      <c r="R147" s="67"/>
      <c r="S147" s="67"/>
      <c r="T147" s="68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T147" s="20" t="s">
        <v>152</v>
      </c>
      <c r="AU147" s="20" t="s">
        <v>79</v>
      </c>
    </row>
    <row r="148" spans="1:65" s="2" customFormat="1" ht="11.25">
      <c r="A148" s="37"/>
      <c r="B148" s="38"/>
      <c r="C148" s="39"/>
      <c r="D148" s="186" t="s">
        <v>153</v>
      </c>
      <c r="E148" s="39"/>
      <c r="F148" s="187" t="s">
        <v>972</v>
      </c>
      <c r="G148" s="39"/>
      <c r="H148" s="39"/>
      <c r="I148" s="183"/>
      <c r="J148" s="39"/>
      <c r="K148" s="39"/>
      <c r="L148" s="42"/>
      <c r="M148" s="184"/>
      <c r="N148" s="185"/>
      <c r="O148" s="67"/>
      <c r="P148" s="67"/>
      <c r="Q148" s="67"/>
      <c r="R148" s="67"/>
      <c r="S148" s="67"/>
      <c r="T148" s="68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T148" s="20" t="s">
        <v>153</v>
      </c>
      <c r="AU148" s="20" t="s">
        <v>79</v>
      </c>
    </row>
    <row r="149" spans="1:65" s="13" customFormat="1" ht="11.25">
      <c r="B149" s="200"/>
      <c r="C149" s="201"/>
      <c r="D149" s="181" t="s">
        <v>226</v>
      </c>
      <c r="E149" s="202" t="s">
        <v>19</v>
      </c>
      <c r="F149" s="203" t="s">
        <v>946</v>
      </c>
      <c r="G149" s="201"/>
      <c r="H149" s="202" t="s">
        <v>19</v>
      </c>
      <c r="I149" s="204"/>
      <c r="J149" s="201"/>
      <c r="K149" s="201"/>
      <c r="L149" s="205"/>
      <c r="M149" s="206"/>
      <c r="N149" s="207"/>
      <c r="O149" s="207"/>
      <c r="P149" s="207"/>
      <c r="Q149" s="207"/>
      <c r="R149" s="207"/>
      <c r="S149" s="207"/>
      <c r="T149" s="208"/>
      <c r="AT149" s="209" t="s">
        <v>226</v>
      </c>
      <c r="AU149" s="209" t="s">
        <v>79</v>
      </c>
      <c r="AV149" s="13" t="s">
        <v>77</v>
      </c>
      <c r="AW149" s="13" t="s">
        <v>31</v>
      </c>
      <c r="AX149" s="13" t="s">
        <v>69</v>
      </c>
      <c r="AY149" s="209" t="s">
        <v>144</v>
      </c>
    </row>
    <row r="150" spans="1:65" s="13" customFormat="1" ht="11.25">
      <c r="B150" s="200"/>
      <c r="C150" s="201"/>
      <c r="D150" s="181" t="s">
        <v>226</v>
      </c>
      <c r="E150" s="202" t="s">
        <v>19</v>
      </c>
      <c r="F150" s="203" t="s">
        <v>947</v>
      </c>
      <c r="G150" s="201"/>
      <c r="H150" s="202" t="s">
        <v>19</v>
      </c>
      <c r="I150" s="204"/>
      <c r="J150" s="201"/>
      <c r="K150" s="201"/>
      <c r="L150" s="205"/>
      <c r="M150" s="206"/>
      <c r="N150" s="207"/>
      <c r="O150" s="207"/>
      <c r="P150" s="207"/>
      <c r="Q150" s="207"/>
      <c r="R150" s="207"/>
      <c r="S150" s="207"/>
      <c r="T150" s="208"/>
      <c r="AT150" s="209" t="s">
        <v>226</v>
      </c>
      <c r="AU150" s="209" t="s">
        <v>79</v>
      </c>
      <c r="AV150" s="13" t="s">
        <v>77</v>
      </c>
      <c r="AW150" s="13" t="s">
        <v>31</v>
      </c>
      <c r="AX150" s="13" t="s">
        <v>69</v>
      </c>
      <c r="AY150" s="209" t="s">
        <v>144</v>
      </c>
    </row>
    <row r="151" spans="1:65" s="14" customFormat="1" ht="11.25">
      <c r="B151" s="210"/>
      <c r="C151" s="211"/>
      <c r="D151" s="181" t="s">
        <v>226</v>
      </c>
      <c r="E151" s="212" t="s">
        <v>19</v>
      </c>
      <c r="F151" s="213" t="s">
        <v>973</v>
      </c>
      <c r="G151" s="211"/>
      <c r="H151" s="214">
        <v>13.375</v>
      </c>
      <c r="I151" s="215"/>
      <c r="J151" s="211"/>
      <c r="K151" s="211"/>
      <c r="L151" s="216"/>
      <c r="M151" s="217"/>
      <c r="N151" s="218"/>
      <c r="O151" s="218"/>
      <c r="P151" s="218"/>
      <c r="Q151" s="218"/>
      <c r="R151" s="218"/>
      <c r="S151" s="218"/>
      <c r="T151" s="219"/>
      <c r="AT151" s="220" t="s">
        <v>226</v>
      </c>
      <c r="AU151" s="220" t="s">
        <v>79</v>
      </c>
      <c r="AV151" s="14" t="s">
        <v>79</v>
      </c>
      <c r="AW151" s="14" t="s">
        <v>31</v>
      </c>
      <c r="AX151" s="14" t="s">
        <v>69</v>
      </c>
      <c r="AY151" s="220" t="s">
        <v>144</v>
      </c>
    </row>
    <row r="152" spans="1:65" s="13" customFormat="1" ht="11.25">
      <c r="B152" s="200"/>
      <c r="C152" s="201"/>
      <c r="D152" s="181" t="s">
        <v>226</v>
      </c>
      <c r="E152" s="202" t="s">
        <v>19</v>
      </c>
      <c r="F152" s="203" t="s">
        <v>949</v>
      </c>
      <c r="G152" s="201"/>
      <c r="H152" s="202" t="s">
        <v>19</v>
      </c>
      <c r="I152" s="204"/>
      <c r="J152" s="201"/>
      <c r="K152" s="201"/>
      <c r="L152" s="205"/>
      <c r="M152" s="206"/>
      <c r="N152" s="207"/>
      <c r="O152" s="207"/>
      <c r="P152" s="207"/>
      <c r="Q152" s="207"/>
      <c r="R152" s="207"/>
      <c r="S152" s="207"/>
      <c r="T152" s="208"/>
      <c r="AT152" s="209" t="s">
        <v>226</v>
      </c>
      <c r="AU152" s="209" t="s">
        <v>79</v>
      </c>
      <c r="AV152" s="13" t="s">
        <v>77</v>
      </c>
      <c r="AW152" s="13" t="s">
        <v>31</v>
      </c>
      <c r="AX152" s="13" t="s">
        <v>69</v>
      </c>
      <c r="AY152" s="209" t="s">
        <v>144</v>
      </c>
    </row>
    <row r="153" spans="1:65" s="14" customFormat="1" ht="11.25">
      <c r="B153" s="210"/>
      <c r="C153" s="211"/>
      <c r="D153" s="181" t="s">
        <v>226</v>
      </c>
      <c r="E153" s="212" t="s">
        <v>19</v>
      </c>
      <c r="F153" s="213" t="s">
        <v>974</v>
      </c>
      <c r="G153" s="211"/>
      <c r="H153" s="214">
        <v>11.9</v>
      </c>
      <c r="I153" s="215"/>
      <c r="J153" s="211"/>
      <c r="K153" s="211"/>
      <c r="L153" s="216"/>
      <c r="M153" s="217"/>
      <c r="N153" s="218"/>
      <c r="O153" s="218"/>
      <c r="P153" s="218"/>
      <c r="Q153" s="218"/>
      <c r="R153" s="218"/>
      <c r="S153" s="218"/>
      <c r="T153" s="219"/>
      <c r="AT153" s="220" t="s">
        <v>226</v>
      </c>
      <c r="AU153" s="220" t="s">
        <v>79</v>
      </c>
      <c r="AV153" s="14" t="s">
        <v>79</v>
      </c>
      <c r="AW153" s="14" t="s">
        <v>31</v>
      </c>
      <c r="AX153" s="14" t="s">
        <v>69</v>
      </c>
      <c r="AY153" s="220" t="s">
        <v>144</v>
      </c>
    </row>
    <row r="154" spans="1:65" s="13" customFormat="1" ht="11.25">
      <c r="B154" s="200"/>
      <c r="C154" s="201"/>
      <c r="D154" s="181" t="s">
        <v>226</v>
      </c>
      <c r="E154" s="202" t="s">
        <v>19</v>
      </c>
      <c r="F154" s="203" t="s">
        <v>951</v>
      </c>
      <c r="G154" s="201"/>
      <c r="H154" s="202" t="s">
        <v>19</v>
      </c>
      <c r="I154" s="204"/>
      <c r="J154" s="201"/>
      <c r="K154" s="201"/>
      <c r="L154" s="205"/>
      <c r="M154" s="206"/>
      <c r="N154" s="207"/>
      <c r="O154" s="207"/>
      <c r="P154" s="207"/>
      <c r="Q154" s="207"/>
      <c r="R154" s="207"/>
      <c r="S154" s="207"/>
      <c r="T154" s="208"/>
      <c r="AT154" s="209" t="s">
        <v>226</v>
      </c>
      <c r="AU154" s="209" t="s">
        <v>79</v>
      </c>
      <c r="AV154" s="13" t="s">
        <v>77</v>
      </c>
      <c r="AW154" s="13" t="s">
        <v>31</v>
      </c>
      <c r="AX154" s="13" t="s">
        <v>69</v>
      </c>
      <c r="AY154" s="209" t="s">
        <v>144</v>
      </c>
    </row>
    <row r="155" spans="1:65" s="14" customFormat="1" ht="11.25">
      <c r="B155" s="210"/>
      <c r="C155" s="211"/>
      <c r="D155" s="181" t="s">
        <v>226</v>
      </c>
      <c r="E155" s="212" t="s">
        <v>19</v>
      </c>
      <c r="F155" s="213" t="s">
        <v>975</v>
      </c>
      <c r="G155" s="211"/>
      <c r="H155" s="214">
        <v>4.18</v>
      </c>
      <c r="I155" s="215"/>
      <c r="J155" s="211"/>
      <c r="K155" s="211"/>
      <c r="L155" s="216"/>
      <c r="M155" s="217"/>
      <c r="N155" s="218"/>
      <c r="O155" s="218"/>
      <c r="P155" s="218"/>
      <c r="Q155" s="218"/>
      <c r="R155" s="218"/>
      <c r="S155" s="218"/>
      <c r="T155" s="219"/>
      <c r="AT155" s="220" t="s">
        <v>226</v>
      </c>
      <c r="AU155" s="220" t="s">
        <v>79</v>
      </c>
      <c r="AV155" s="14" t="s">
        <v>79</v>
      </c>
      <c r="AW155" s="14" t="s">
        <v>31</v>
      </c>
      <c r="AX155" s="14" t="s">
        <v>69</v>
      </c>
      <c r="AY155" s="220" t="s">
        <v>144</v>
      </c>
    </row>
    <row r="156" spans="1:65" s="14" customFormat="1" ht="11.25">
      <c r="B156" s="210"/>
      <c r="C156" s="211"/>
      <c r="D156" s="181" t="s">
        <v>226</v>
      </c>
      <c r="E156" s="212" t="s">
        <v>19</v>
      </c>
      <c r="F156" s="213" t="s">
        <v>976</v>
      </c>
      <c r="G156" s="211"/>
      <c r="H156" s="214">
        <v>3.52</v>
      </c>
      <c r="I156" s="215"/>
      <c r="J156" s="211"/>
      <c r="K156" s="211"/>
      <c r="L156" s="216"/>
      <c r="M156" s="217"/>
      <c r="N156" s="218"/>
      <c r="O156" s="218"/>
      <c r="P156" s="218"/>
      <c r="Q156" s="218"/>
      <c r="R156" s="218"/>
      <c r="S156" s="218"/>
      <c r="T156" s="219"/>
      <c r="AT156" s="220" t="s">
        <v>226</v>
      </c>
      <c r="AU156" s="220" t="s">
        <v>79</v>
      </c>
      <c r="AV156" s="14" t="s">
        <v>79</v>
      </c>
      <c r="AW156" s="14" t="s">
        <v>31</v>
      </c>
      <c r="AX156" s="14" t="s">
        <v>69</v>
      </c>
      <c r="AY156" s="220" t="s">
        <v>144</v>
      </c>
    </row>
    <row r="157" spans="1:65" s="14" customFormat="1" ht="11.25">
      <c r="B157" s="210"/>
      <c r="C157" s="211"/>
      <c r="D157" s="181" t="s">
        <v>226</v>
      </c>
      <c r="E157" s="212" t="s">
        <v>19</v>
      </c>
      <c r="F157" s="213" t="s">
        <v>977</v>
      </c>
      <c r="G157" s="211"/>
      <c r="H157" s="214">
        <v>7.41</v>
      </c>
      <c r="I157" s="215"/>
      <c r="J157" s="211"/>
      <c r="K157" s="211"/>
      <c r="L157" s="216"/>
      <c r="M157" s="217"/>
      <c r="N157" s="218"/>
      <c r="O157" s="218"/>
      <c r="P157" s="218"/>
      <c r="Q157" s="218"/>
      <c r="R157" s="218"/>
      <c r="S157" s="218"/>
      <c r="T157" s="219"/>
      <c r="AT157" s="220" t="s">
        <v>226</v>
      </c>
      <c r="AU157" s="220" t="s">
        <v>79</v>
      </c>
      <c r="AV157" s="14" t="s">
        <v>79</v>
      </c>
      <c r="AW157" s="14" t="s">
        <v>31</v>
      </c>
      <c r="AX157" s="14" t="s">
        <v>69</v>
      </c>
      <c r="AY157" s="220" t="s">
        <v>144</v>
      </c>
    </row>
    <row r="158" spans="1:65" s="15" customFormat="1" ht="11.25">
      <c r="B158" s="221"/>
      <c r="C158" s="222"/>
      <c r="D158" s="181" t="s">
        <v>226</v>
      </c>
      <c r="E158" s="223" t="s">
        <v>19</v>
      </c>
      <c r="F158" s="224" t="s">
        <v>231</v>
      </c>
      <c r="G158" s="222"/>
      <c r="H158" s="225">
        <v>40.385000000000005</v>
      </c>
      <c r="I158" s="226"/>
      <c r="J158" s="222"/>
      <c r="K158" s="222"/>
      <c r="L158" s="227"/>
      <c r="M158" s="228"/>
      <c r="N158" s="229"/>
      <c r="O158" s="229"/>
      <c r="P158" s="229"/>
      <c r="Q158" s="229"/>
      <c r="R158" s="229"/>
      <c r="S158" s="229"/>
      <c r="T158" s="230"/>
      <c r="AT158" s="231" t="s">
        <v>226</v>
      </c>
      <c r="AU158" s="231" t="s">
        <v>79</v>
      </c>
      <c r="AV158" s="15" t="s">
        <v>165</v>
      </c>
      <c r="AW158" s="15" t="s">
        <v>31</v>
      </c>
      <c r="AX158" s="15" t="s">
        <v>77</v>
      </c>
      <c r="AY158" s="231" t="s">
        <v>144</v>
      </c>
    </row>
    <row r="159" spans="1:65" s="2" customFormat="1" ht="33" customHeight="1">
      <c r="A159" s="37"/>
      <c r="B159" s="38"/>
      <c r="C159" s="168" t="s">
        <v>194</v>
      </c>
      <c r="D159" s="168" t="s">
        <v>145</v>
      </c>
      <c r="E159" s="169" t="s">
        <v>978</v>
      </c>
      <c r="F159" s="170" t="s">
        <v>979</v>
      </c>
      <c r="G159" s="171" t="s">
        <v>254</v>
      </c>
      <c r="H159" s="172">
        <v>66.69</v>
      </c>
      <c r="I159" s="173"/>
      <c r="J159" s="174">
        <f>ROUND(I159*H159,2)</f>
        <v>0</v>
      </c>
      <c r="K159" s="170" t="s">
        <v>157</v>
      </c>
      <c r="L159" s="42"/>
      <c r="M159" s="175" t="s">
        <v>19</v>
      </c>
      <c r="N159" s="176" t="s">
        <v>40</v>
      </c>
      <c r="O159" s="67"/>
      <c r="P159" s="177">
        <f>O159*H159</f>
        <v>0</v>
      </c>
      <c r="Q159" s="177">
        <v>0</v>
      </c>
      <c r="R159" s="177">
        <f>Q159*H159</f>
        <v>0</v>
      </c>
      <c r="S159" s="177">
        <v>0</v>
      </c>
      <c r="T159" s="178">
        <f>S159*H159</f>
        <v>0</v>
      </c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R159" s="179" t="s">
        <v>165</v>
      </c>
      <c r="AT159" s="179" t="s">
        <v>145</v>
      </c>
      <c r="AU159" s="179" t="s">
        <v>79</v>
      </c>
      <c r="AY159" s="20" t="s">
        <v>144</v>
      </c>
      <c r="BE159" s="180">
        <f>IF(N159="základní",J159,0)</f>
        <v>0</v>
      </c>
      <c r="BF159" s="180">
        <f>IF(N159="snížená",J159,0)</f>
        <v>0</v>
      </c>
      <c r="BG159" s="180">
        <f>IF(N159="zákl. přenesená",J159,0)</f>
        <v>0</v>
      </c>
      <c r="BH159" s="180">
        <f>IF(N159="sníž. přenesená",J159,0)</f>
        <v>0</v>
      </c>
      <c r="BI159" s="180">
        <f>IF(N159="nulová",J159,0)</f>
        <v>0</v>
      </c>
      <c r="BJ159" s="20" t="s">
        <v>77</v>
      </c>
      <c r="BK159" s="180">
        <f>ROUND(I159*H159,2)</f>
        <v>0</v>
      </c>
      <c r="BL159" s="20" t="s">
        <v>165</v>
      </c>
      <c r="BM159" s="179" t="s">
        <v>980</v>
      </c>
    </row>
    <row r="160" spans="1:65" s="2" customFormat="1" ht="19.5">
      <c r="A160" s="37"/>
      <c r="B160" s="38"/>
      <c r="C160" s="39"/>
      <c r="D160" s="181" t="s">
        <v>152</v>
      </c>
      <c r="E160" s="39"/>
      <c r="F160" s="182" t="s">
        <v>979</v>
      </c>
      <c r="G160" s="39"/>
      <c r="H160" s="39"/>
      <c r="I160" s="183"/>
      <c r="J160" s="39"/>
      <c r="K160" s="39"/>
      <c r="L160" s="42"/>
      <c r="M160" s="184"/>
      <c r="N160" s="185"/>
      <c r="O160" s="67"/>
      <c r="P160" s="67"/>
      <c r="Q160" s="67"/>
      <c r="R160" s="67"/>
      <c r="S160" s="67"/>
      <c r="T160" s="68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T160" s="20" t="s">
        <v>152</v>
      </c>
      <c r="AU160" s="20" t="s">
        <v>79</v>
      </c>
    </row>
    <row r="161" spans="1:65" s="2" customFormat="1" ht="11.25">
      <c r="A161" s="37"/>
      <c r="B161" s="38"/>
      <c r="C161" s="39"/>
      <c r="D161" s="186" t="s">
        <v>153</v>
      </c>
      <c r="E161" s="39"/>
      <c r="F161" s="187" t="s">
        <v>981</v>
      </c>
      <c r="G161" s="39"/>
      <c r="H161" s="39"/>
      <c r="I161" s="183"/>
      <c r="J161" s="39"/>
      <c r="K161" s="39"/>
      <c r="L161" s="42"/>
      <c r="M161" s="184"/>
      <c r="N161" s="185"/>
      <c r="O161" s="67"/>
      <c r="P161" s="67"/>
      <c r="Q161" s="67"/>
      <c r="R161" s="67"/>
      <c r="S161" s="67"/>
      <c r="T161" s="68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T161" s="20" t="s">
        <v>153</v>
      </c>
      <c r="AU161" s="20" t="s">
        <v>79</v>
      </c>
    </row>
    <row r="162" spans="1:65" s="14" customFormat="1" ht="11.25">
      <c r="B162" s="210"/>
      <c r="C162" s="211"/>
      <c r="D162" s="181" t="s">
        <v>226</v>
      </c>
      <c r="E162" s="212" t="s">
        <v>19</v>
      </c>
      <c r="F162" s="213" t="s">
        <v>936</v>
      </c>
      <c r="G162" s="211"/>
      <c r="H162" s="214">
        <v>66.69</v>
      </c>
      <c r="I162" s="215"/>
      <c r="J162" s="211"/>
      <c r="K162" s="211"/>
      <c r="L162" s="216"/>
      <c r="M162" s="217"/>
      <c r="N162" s="218"/>
      <c r="O162" s="218"/>
      <c r="P162" s="218"/>
      <c r="Q162" s="218"/>
      <c r="R162" s="218"/>
      <c r="S162" s="218"/>
      <c r="T162" s="219"/>
      <c r="AT162" s="220" t="s">
        <v>226</v>
      </c>
      <c r="AU162" s="220" t="s">
        <v>79</v>
      </c>
      <c r="AV162" s="14" t="s">
        <v>79</v>
      </c>
      <c r="AW162" s="14" t="s">
        <v>31</v>
      </c>
      <c r="AX162" s="14" t="s">
        <v>77</v>
      </c>
      <c r="AY162" s="220" t="s">
        <v>144</v>
      </c>
    </row>
    <row r="163" spans="1:65" s="11" customFormat="1" ht="22.9" customHeight="1">
      <c r="B163" s="154"/>
      <c r="C163" s="155"/>
      <c r="D163" s="156" t="s">
        <v>68</v>
      </c>
      <c r="E163" s="198" t="s">
        <v>79</v>
      </c>
      <c r="F163" s="198" t="s">
        <v>386</v>
      </c>
      <c r="G163" s="155"/>
      <c r="H163" s="155"/>
      <c r="I163" s="158"/>
      <c r="J163" s="199">
        <f>BK163</f>
        <v>0</v>
      </c>
      <c r="K163" s="155"/>
      <c r="L163" s="160"/>
      <c r="M163" s="161"/>
      <c r="N163" s="162"/>
      <c r="O163" s="162"/>
      <c r="P163" s="163">
        <f>SUM(P164:P230)</f>
        <v>0</v>
      </c>
      <c r="Q163" s="162"/>
      <c r="R163" s="163">
        <f>SUM(R164:R230)</f>
        <v>76.771359017000009</v>
      </c>
      <c r="S163" s="162"/>
      <c r="T163" s="164">
        <f>SUM(T164:T230)</f>
        <v>0</v>
      </c>
      <c r="AR163" s="165" t="s">
        <v>77</v>
      </c>
      <c r="AT163" s="166" t="s">
        <v>68</v>
      </c>
      <c r="AU163" s="166" t="s">
        <v>77</v>
      </c>
      <c r="AY163" s="165" t="s">
        <v>144</v>
      </c>
      <c r="BK163" s="167">
        <f>SUM(BK164:BK230)</f>
        <v>0</v>
      </c>
    </row>
    <row r="164" spans="1:65" s="2" customFormat="1" ht="37.9" customHeight="1">
      <c r="A164" s="37"/>
      <c r="B164" s="38"/>
      <c r="C164" s="168" t="s">
        <v>199</v>
      </c>
      <c r="D164" s="168" t="s">
        <v>145</v>
      </c>
      <c r="E164" s="169" t="s">
        <v>387</v>
      </c>
      <c r="F164" s="170" t="s">
        <v>388</v>
      </c>
      <c r="G164" s="171" t="s">
        <v>254</v>
      </c>
      <c r="H164" s="172">
        <v>24.7</v>
      </c>
      <c r="I164" s="173"/>
      <c r="J164" s="174">
        <f>ROUND(I164*H164,2)</f>
        <v>0</v>
      </c>
      <c r="K164" s="170" t="s">
        <v>157</v>
      </c>
      <c r="L164" s="42"/>
      <c r="M164" s="175" t="s">
        <v>19</v>
      </c>
      <c r="N164" s="176" t="s">
        <v>40</v>
      </c>
      <c r="O164" s="67"/>
      <c r="P164" s="177">
        <f>O164*H164</f>
        <v>0</v>
      </c>
      <c r="Q164" s="177">
        <v>1.6694E-4</v>
      </c>
      <c r="R164" s="177">
        <f>Q164*H164</f>
        <v>4.1234180000000002E-3</v>
      </c>
      <c r="S164" s="177">
        <v>0</v>
      </c>
      <c r="T164" s="178">
        <f>S164*H164</f>
        <v>0</v>
      </c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R164" s="179" t="s">
        <v>165</v>
      </c>
      <c r="AT164" s="179" t="s">
        <v>145</v>
      </c>
      <c r="AU164" s="179" t="s">
        <v>79</v>
      </c>
      <c r="AY164" s="20" t="s">
        <v>144</v>
      </c>
      <c r="BE164" s="180">
        <f>IF(N164="základní",J164,0)</f>
        <v>0</v>
      </c>
      <c r="BF164" s="180">
        <f>IF(N164="snížená",J164,0)</f>
        <v>0</v>
      </c>
      <c r="BG164" s="180">
        <f>IF(N164="zákl. přenesená",J164,0)</f>
        <v>0</v>
      </c>
      <c r="BH164" s="180">
        <f>IF(N164="sníž. přenesená",J164,0)</f>
        <v>0</v>
      </c>
      <c r="BI164" s="180">
        <f>IF(N164="nulová",J164,0)</f>
        <v>0</v>
      </c>
      <c r="BJ164" s="20" t="s">
        <v>77</v>
      </c>
      <c r="BK164" s="180">
        <f>ROUND(I164*H164,2)</f>
        <v>0</v>
      </c>
      <c r="BL164" s="20" t="s">
        <v>165</v>
      </c>
      <c r="BM164" s="179" t="s">
        <v>982</v>
      </c>
    </row>
    <row r="165" spans="1:65" s="2" customFormat="1" ht="19.5">
      <c r="A165" s="37"/>
      <c r="B165" s="38"/>
      <c r="C165" s="39"/>
      <c r="D165" s="181" t="s">
        <v>152</v>
      </c>
      <c r="E165" s="39"/>
      <c r="F165" s="182" t="s">
        <v>388</v>
      </c>
      <c r="G165" s="39"/>
      <c r="H165" s="39"/>
      <c r="I165" s="183"/>
      <c r="J165" s="39"/>
      <c r="K165" s="39"/>
      <c r="L165" s="42"/>
      <c r="M165" s="184"/>
      <c r="N165" s="185"/>
      <c r="O165" s="67"/>
      <c r="P165" s="67"/>
      <c r="Q165" s="67"/>
      <c r="R165" s="67"/>
      <c r="S165" s="67"/>
      <c r="T165" s="68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T165" s="20" t="s">
        <v>152</v>
      </c>
      <c r="AU165" s="20" t="s">
        <v>79</v>
      </c>
    </row>
    <row r="166" spans="1:65" s="2" customFormat="1" ht="11.25">
      <c r="A166" s="37"/>
      <c r="B166" s="38"/>
      <c r="C166" s="39"/>
      <c r="D166" s="186" t="s">
        <v>153</v>
      </c>
      <c r="E166" s="39"/>
      <c r="F166" s="187" t="s">
        <v>390</v>
      </c>
      <c r="G166" s="39"/>
      <c r="H166" s="39"/>
      <c r="I166" s="183"/>
      <c r="J166" s="39"/>
      <c r="K166" s="39"/>
      <c r="L166" s="42"/>
      <c r="M166" s="184"/>
      <c r="N166" s="185"/>
      <c r="O166" s="67"/>
      <c r="P166" s="67"/>
      <c r="Q166" s="67"/>
      <c r="R166" s="67"/>
      <c r="S166" s="67"/>
      <c r="T166" s="68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T166" s="20" t="s">
        <v>153</v>
      </c>
      <c r="AU166" s="20" t="s">
        <v>79</v>
      </c>
    </row>
    <row r="167" spans="1:65" s="13" customFormat="1" ht="22.5">
      <c r="B167" s="200"/>
      <c r="C167" s="201"/>
      <c r="D167" s="181" t="s">
        <v>226</v>
      </c>
      <c r="E167" s="202" t="s">
        <v>19</v>
      </c>
      <c r="F167" s="203" t="s">
        <v>983</v>
      </c>
      <c r="G167" s="201"/>
      <c r="H167" s="202" t="s">
        <v>19</v>
      </c>
      <c r="I167" s="204"/>
      <c r="J167" s="201"/>
      <c r="K167" s="201"/>
      <c r="L167" s="205"/>
      <c r="M167" s="206"/>
      <c r="N167" s="207"/>
      <c r="O167" s="207"/>
      <c r="P167" s="207"/>
      <c r="Q167" s="207"/>
      <c r="R167" s="207"/>
      <c r="S167" s="207"/>
      <c r="T167" s="208"/>
      <c r="AT167" s="209" t="s">
        <v>226</v>
      </c>
      <c r="AU167" s="209" t="s">
        <v>79</v>
      </c>
      <c r="AV167" s="13" t="s">
        <v>77</v>
      </c>
      <c r="AW167" s="13" t="s">
        <v>31</v>
      </c>
      <c r="AX167" s="13" t="s">
        <v>69</v>
      </c>
      <c r="AY167" s="209" t="s">
        <v>144</v>
      </c>
    </row>
    <row r="168" spans="1:65" s="14" customFormat="1" ht="11.25">
      <c r="B168" s="210"/>
      <c r="C168" s="211"/>
      <c r="D168" s="181" t="s">
        <v>226</v>
      </c>
      <c r="E168" s="212" t="s">
        <v>19</v>
      </c>
      <c r="F168" s="213" t="s">
        <v>984</v>
      </c>
      <c r="G168" s="211"/>
      <c r="H168" s="214">
        <v>24.7</v>
      </c>
      <c r="I168" s="215"/>
      <c r="J168" s="211"/>
      <c r="K168" s="211"/>
      <c r="L168" s="216"/>
      <c r="M168" s="217"/>
      <c r="N168" s="218"/>
      <c r="O168" s="218"/>
      <c r="P168" s="218"/>
      <c r="Q168" s="218"/>
      <c r="R168" s="218"/>
      <c r="S168" s="218"/>
      <c r="T168" s="219"/>
      <c r="AT168" s="220" t="s">
        <v>226</v>
      </c>
      <c r="AU168" s="220" t="s">
        <v>79</v>
      </c>
      <c r="AV168" s="14" t="s">
        <v>79</v>
      </c>
      <c r="AW168" s="14" t="s">
        <v>31</v>
      </c>
      <c r="AX168" s="14" t="s">
        <v>77</v>
      </c>
      <c r="AY168" s="220" t="s">
        <v>144</v>
      </c>
    </row>
    <row r="169" spans="1:65" s="2" customFormat="1" ht="24.2" customHeight="1">
      <c r="A169" s="37"/>
      <c r="B169" s="38"/>
      <c r="C169" s="246" t="s">
        <v>204</v>
      </c>
      <c r="D169" s="246" t="s">
        <v>381</v>
      </c>
      <c r="E169" s="247" t="s">
        <v>985</v>
      </c>
      <c r="F169" s="248" t="s">
        <v>986</v>
      </c>
      <c r="G169" s="249" t="s">
        <v>254</v>
      </c>
      <c r="H169" s="250">
        <v>33.344999999999999</v>
      </c>
      <c r="I169" s="251"/>
      <c r="J169" s="252">
        <f>ROUND(I169*H169,2)</f>
        <v>0</v>
      </c>
      <c r="K169" s="248" t="s">
        <v>157</v>
      </c>
      <c r="L169" s="253"/>
      <c r="M169" s="254" t="s">
        <v>19</v>
      </c>
      <c r="N169" s="255" t="s">
        <v>40</v>
      </c>
      <c r="O169" s="67"/>
      <c r="P169" s="177">
        <f>O169*H169</f>
        <v>0</v>
      </c>
      <c r="Q169" s="177">
        <v>2.9999999999999997E-4</v>
      </c>
      <c r="R169" s="177">
        <f>Q169*H169</f>
        <v>1.0003499999999999E-2</v>
      </c>
      <c r="S169" s="177">
        <v>0</v>
      </c>
      <c r="T169" s="178">
        <f>S169*H169</f>
        <v>0</v>
      </c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R169" s="179" t="s">
        <v>184</v>
      </c>
      <c r="AT169" s="179" t="s">
        <v>381</v>
      </c>
      <c r="AU169" s="179" t="s">
        <v>79</v>
      </c>
      <c r="AY169" s="20" t="s">
        <v>144</v>
      </c>
      <c r="BE169" s="180">
        <f>IF(N169="základní",J169,0)</f>
        <v>0</v>
      </c>
      <c r="BF169" s="180">
        <f>IF(N169="snížená",J169,0)</f>
        <v>0</v>
      </c>
      <c r="BG169" s="180">
        <f>IF(N169="zákl. přenesená",J169,0)</f>
        <v>0</v>
      </c>
      <c r="BH169" s="180">
        <f>IF(N169="sníž. přenesená",J169,0)</f>
        <v>0</v>
      </c>
      <c r="BI169" s="180">
        <f>IF(N169="nulová",J169,0)</f>
        <v>0</v>
      </c>
      <c r="BJ169" s="20" t="s">
        <v>77</v>
      </c>
      <c r="BK169" s="180">
        <f>ROUND(I169*H169,2)</f>
        <v>0</v>
      </c>
      <c r="BL169" s="20" t="s">
        <v>165</v>
      </c>
      <c r="BM169" s="179" t="s">
        <v>987</v>
      </c>
    </row>
    <row r="170" spans="1:65" s="2" customFormat="1" ht="19.5">
      <c r="A170" s="37"/>
      <c r="B170" s="38"/>
      <c r="C170" s="39"/>
      <c r="D170" s="181" t="s">
        <v>152</v>
      </c>
      <c r="E170" s="39"/>
      <c r="F170" s="182" t="s">
        <v>986</v>
      </c>
      <c r="G170" s="39"/>
      <c r="H170" s="39"/>
      <c r="I170" s="183"/>
      <c r="J170" s="39"/>
      <c r="K170" s="39"/>
      <c r="L170" s="42"/>
      <c r="M170" s="184"/>
      <c r="N170" s="185"/>
      <c r="O170" s="67"/>
      <c r="P170" s="67"/>
      <c r="Q170" s="67"/>
      <c r="R170" s="67"/>
      <c r="S170" s="67"/>
      <c r="T170" s="68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T170" s="20" t="s">
        <v>152</v>
      </c>
      <c r="AU170" s="20" t="s">
        <v>79</v>
      </c>
    </row>
    <row r="171" spans="1:65" s="13" customFormat="1" ht="22.5">
      <c r="B171" s="200"/>
      <c r="C171" s="201"/>
      <c r="D171" s="181" t="s">
        <v>226</v>
      </c>
      <c r="E171" s="202" t="s">
        <v>19</v>
      </c>
      <c r="F171" s="203" t="s">
        <v>983</v>
      </c>
      <c r="G171" s="201"/>
      <c r="H171" s="202" t="s">
        <v>19</v>
      </c>
      <c r="I171" s="204"/>
      <c r="J171" s="201"/>
      <c r="K171" s="201"/>
      <c r="L171" s="205"/>
      <c r="M171" s="206"/>
      <c r="N171" s="207"/>
      <c r="O171" s="207"/>
      <c r="P171" s="207"/>
      <c r="Q171" s="207"/>
      <c r="R171" s="207"/>
      <c r="S171" s="207"/>
      <c r="T171" s="208"/>
      <c r="AT171" s="209" t="s">
        <v>226</v>
      </c>
      <c r="AU171" s="209" t="s">
        <v>79</v>
      </c>
      <c r="AV171" s="13" t="s">
        <v>77</v>
      </c>
      <c r="AW171" s="13" t="s">
        <v>31</v>
      </c>
      <c r="AX171" s="13" t="s">
        <v>69</v>
      </c>
      <c r="AY171" s="209" t="s">
        <v>144</v>
      </c>
    </row>
    <row r="172" spans="1:65" s="14" customFormat="1" ht="11.25">
      <c r="B172" s="210"/>
      <c r="C172" s="211"/>
      <c r="D172" s="181" t="s">
        <v>226</v>
      </c>
      <c r="E172" s="212" t="s">
        <v>19</v>
      </c>
      <c r="F172" s="213" t="s">
        <v>988</v>
      </c>
      <c r="G172" s="211"/>
      <c r="H172" s="214">
        <v>33.344999999999999</v>
      </c>
      <c r="I172" s="215"/>
      <c r="J172" s="211"/>
      <c r="K172" s="211"/>
      <c r="L172" s="216"/>
      <c r="M172" s="217"/>
      <c r="N172" s="218"/>
      <c r="O172" s="218"/>
      <c r="P172" s="218"/>
      <c r="Q172" s="218"/>
      <c r="R172" s="218"/>
      <c r="S172" s="218"/>
      <c r="T172" s="219"/>
      <c r="AT172" s="220" t="s">
        <v>226</v>
      </c>
      <c r="AU172" s="220" t="s">
        <v>79</v>
      </c>
      <c r="AV172" s="14" t="s">
        <v>79</v>
      </c>
      <c r="AW172" s="14" t="s">
        <v>31</v>
      </c>
      <c r="AX172" s="14" t="s">
        <v>77</v>
      </c>
      <c r="AY172" s="220" t="s">
        <v>144</v>
      </c>
    </row>
    <row r="173" spans="1:65" s="2" customFormat="1" ht="55.5" customHeight="1">
      <c r="A173" s="37"/>
      <c r="B173" s="38"/>
      <c r="C173" s="168" t="s">
        <v>209</v>
      </c>
      <c r="D173" s="168" t="s">
        <v>145</v>
      </c>
      <c r="E173" s="169" t="s">
        <v>989</v>
      </c>
      <c r="F173" s="170" t="s">
        <v>990</v>
      </c>
      <c r="G173" s="171" t="s">
        <v>243</v>
      </c>
      <c r="H173" s="172">
        <v>24.7</v>
      </c>
      <c r="I173" s="173"/>
      <c r="J173" s="174">
        <f>ROUND(I173*H173,2)</f>
        <v>0</v>
      </c>
      <c r="K173" s="170" t="s">
        <v>157</v>
      </c>
      <c r="L173" s="42"/>
      <c r="M173" s="175" t="s">
        <v>19</v>
      </c>
      <c r="N173" s="176" t="s">
        <v>40</v>
      </c>
      <c r="O173" s="67"/>
      <c r="P173" s="177">
        <f>O173*H173</f>
        <v>0</v>
      </c>
      <c r="Q173" s="177">
        <v>0.2046936</v>
      </c>
      <c r="R173" s="177">
        <f>Q173*H173</f>
        <v>5.0559319199999999</v>
      </c>
      <c r="S173" s="177">
        <v>0</v>
      </c>
      <c r="T173" s="178">
        <f>S173*H173</f>
        <v>0</v>
      </c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R173" s="179" t="s">
        <v>165</v>
      </c>
      <c r="AT173" s="179" t="s">
        <v>145</v>
      </c>
      <c r="AU173" s="179" t="s">
        <v>79</v>
      </c>
      <c r="AY173" s="20" t="s">
        <v>144</v>
      </c>
      <c r="BE173" s="180">
        <f>IF(N173="základní",J173,0)</f>
        <v>0</v>
      </c>
      <c r="BF173" s="180">
        <f>IF(N173="snížená",J173,0)</f>
        <v>0</v>
      </c>
      <c r="BG173" s="180">
        <f>IF(N173="zákl. přenesená",J173,0)</f>
        <v>0</v>
      </c>
      <c r="BH173" s="180">
        <f>IF(N173="sníž. přenesená",J173,0)</f>
        <v>0</v>
      </c>
      <c r="BI173" s="180">
        <f>IF(N173="nulová",J173,0)</f>
        <v>0</v>
      </c>
      <c r="BJ173" s="20" t="s">
        <v>77</v>
      </c>
      <c r="BK173" s="180">
        <f>ROUND(I173*H173,2)</f>
        <v>0</v>
      </c>
      <c r="BL173" s="20" t="s">
        <v>165</v>
      </c>
      <c r="BM173" s="179" t="s">
        <v>991</v>
      </c>
    </row>
    <row r="174" spans="1:65" s="2" customFormat="1" ht="39">
      <c r="A174" s="37"/>
      <c r="B174" s="38"/>
      <c r="C174" s="39"/>
      <c r="D174" s="181" t="s">
        <v>152</v>
      </c>
      <c r="E174" s="39"/>
      <c r="F174" s="182" t="s">
        <v>990</v>
      </c>
      <c r="G174" s="39"/>
      <c r="H174" s="39"/>
      <c r="I174" s="183"/>
      <c r="J174" s="39"/>
      <c r="K174" s="39"/>
      <c r="L174" s="42"/>
      <c r="M174" s="184"/>
      <c r="N174" s="185"/>
      <c r="O174" s="67"/>
      <c r="P174" s="67"/>
      <c r="Q174" s="67"/>
      <c r="R174" s="67"/>
      <c r="S174" s="67"/>
      <c r="T174" s="68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T174" s="20" t="s">
        <v>152</v>
      </c>
      <c r="AU174" s="20" t="s">
        <v>79</v>
      </c>
    </row>
    <row r="175" spans="1:65" s="2" customFormat="1" ht="11.25">
      <c r="A175" s="37"/>
      <c r="B175" s="38"/>
      <c r="C175" s="39"/>
      <c r="D175" s="186" t="s">
        <v>153</v>
      </c>
      <c r="E175" s="39"/>
      <c r="F175" s="187" t="s">
        <v>992</v>
      </c>
      <c r="G175" s="39"/>
      <c r="H175" s="39"/>
      <c r="I175" s="183"/>
      <c r="J175" s="39"/>
      <c r="K175" s="39"/>
      <c r="L175" s="42"/>
      <c r="M175" s="184"/>
      <c r="N175" s="185"/>
      <c r="O175" s="67"/>
      <c r="P175" s="67"/>
      <c r="Q175" s="67"/>
      <c r="R175" s="67"/>
      <c r="S175" s="67"/>
      <c r="T175" s="68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T175" s="20" t="s">
        <v>153</v>
      </c>
      <c r="AU175" s="20" t="s">
        <v>79</v>
      </c>
    </row>
    <row r="176" spans="1:65" s="13" customFormat="1" ht="22.5">
      <c r="B176" s="200"/>
      <c r="C176" s="201"/>
      <c r="D176" s="181" t="s">
        <v>226</v>
      </c>
      <c r="E176" s="202" t="s">
        <v>19</v>
      </c>
      <c r="F176" s="203" t="s">
        <v>983</v>
      </c>
      <c r="G176" s="201"/>
      <c r="H176" s="202" t="s">
        <v>19</v>
      </c>
      <c r="I176" s="204"/>
      <c r="J176" s="201"/>
      <c r="K176" s="201"/>
      <c r="L176" s="205"/>
      <c r="M176" s="206"/>
      <c r="N176" s="207"/>
      <c r="O176" s="207"/>
      <c r="P176" s="207"/>
      <c r="Q176" s="207"/>
      <c r="R176" s="207"/>
      <c r="S176" s="207"/>
      <c r="T176" s="208"/>
      <c r="AT176" s="209" t="s">
        <v>226</v>
      </c>
      <c r="AU176" s="209" t="s">
        <v>79</v>
      </c>
      <c r="AV176" s="13" t="s">
        <v>77</v>
      </c>
      <c r="AW176" s="13" t="s">
        <v>31</v>
      </c>
      <c r="AX176" s="13" t="s">
        <v>69</v>
      </c>
      <c r="AY176" s="209" t="s">
        <v>144</v>
      </c>
    </row>
    <row r="177" spans="1:65" s="14" customFormat="1" ht="11.25">
      <c r="B177" s="210"/>
      <c r="C177" s="211"/>
      <c r="D177" s="181" t="s">
        <v>226</v>
      </c>
      <c r="E177" s="212" t="s">
        <v>19</v>
      </c>
      <c r="F177" s="213" t="s">
        <v>993</v>
      </c>
      <c r="G177" s="211"/>
      <c r="H177" s="214">
        <v>24.7</v>
      </c>
      <c r="I177" s="215"/>
      <c r="J177" s="211"/>
      <c r="K177" s="211"/>
      <c r="L177" s="216"/>
      <c r="M177" s="217"/>
      <c r="N177" s="218"/>
      <c r="O177" s="218"/>
      <c r="P177" s="218"/>
      <c r="Q177" s="218"/>
      <c r="R177" s="218"/>
      <c r="S177" s="218"/>
      <c r="T177" s="219"/>
      <c r="AT177" s="220" t="s">
        <v>226</v>
      </c>
      <c r="AU177" s="220" t="s">
        <v>79</v>
      </c>
      <c r="AV177" s="14" t="s">
        <v>79</v>
      </c>
      <c r="AW177" s="14" t="s">
        <v>31</v>
      </c>
      <c r="AX177" s="14" t="s">
        <v>77</v>
      </c>
      <c r="AY177" s="220" t="s">
        <v>144</v>
      </c>
    </row>
    <row r="178" spans="1:65" s="2" customFormat="1" ht="33" customHeight="1">
      <c r="A178" s="37"/>
      <c r="B178" s="38"/>
      <c r="C178" s="168" t="s">
        <v>313</v>
      </c>
      <c r="D178" s="168" t="s">
        <v>145</v>
      </c>
      <c r="E178" s="169" t="s">
        <v>994</v>
      </c>
      <c r="F178" s="170" t="s">
        <v>995</v>
      </c>
      <c r="G178" s="171" t="s">
        <v>223</v>
      </c>
      <c r="H178" s="172">
        <v>13.593999999999999</v>
      </c>
      <c r="I178" s="173"/>
      <c r="J178" s="174">
        <f>ROUND(I178*H178,2)</f>
        <v>0</v>
      </c>
      <c r="K178" s="170" t="s">
        <v>157</v>
      </c>
      <c r="L178" s="42"/>
      <c r="M178" s="175" t="s">
        <v>19</v>
      </c>
      <c r="N178" s="176" t="s">
        <v>40</v>
      </c>
      <c r="O178" s="67"/>
      <c r="P178" s="177">
        <f>O178*H178</f>
        <v>0</v>
      </c>
      <c r="Q178" s="177">
        <v>2.5018699999999998</v>
      </c>
      <c r="R178" s="177">
        <f>Q178*H178</f>
        <v>34.010420779999997</v>
      </c>
      <c r="S178" s="177">
        <v>0</v>
      </c>
      <c r="T178" s="178">
        <f>S178*H178</f>
        <v>0</v>
      </c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R178" s="179" t="s">
        <v>165</v>
      </c>
      <c r="AT178" s="179" t="s">
        <v>145</v>
      </c>
      <c r="AU178" s="179" t="s">
        <v>79</v>
      </c>
      <c r="AY178" s="20" t="s">
        <v>144</v>
      </c>
      <c r="BE178" s="180">
        <f>IF(N178="základní",J178,0)</f>
        <v>0</v>
      </c>
      <c r="BF178" s="180">
        <f>IF(N178="snížená",J178,0)</f>
        <v>0</v>
      </c>
      <c r="BG178" s="180">
        <f>IF(N178="zákl. přenesená",J178,0)</f>
        <v>0</v>
      </c>
      <c r="BH178" s="180">
        <f>IF(N178="sníž. přenesená",J178,0)</f>
        <v>0</v>
      </c>
      <c r="BI178" s="180">
        <f>IF(N178="nulová",J178,0)</f>
        <v>0</v>
      </c>
      <c r="BJ178" s="20" t="s">
        <v>77</v>
      </c>
      <c r="BK178" s="180">
        <f>ROUND(I178*H178,2)</f>
        <v>0</v>
      </c>
      <c r="BL178" s="20" t="s">
        <v>165</v>
      </c>
      <c r="BM178" s="179" t="s">
        <v>996</v>
      </c>
    </row>
    <row r="179" spans="1:65" s="2" customFormat="1" ht="19.5">
      <c r="A179" s="37"/>
      <c r="B179" s="38"/>
      <c r="C179" s="39"/>
      <c r="D179" s="181" t="s">
        <v>152</v>
      </c>
      <c r="E179" s="39"/>
      <c r="F179" s="182" t="s">
        <v>995</v>
      </c>
      <c r="G179" s="39"/>
      <c r="H179" s="39"/>
      <c r="I179" s="183"/>
      <c r="J179" s="39"/>
      <c r="K179" s="39"/>
      <c r="L179" s="42"/>
      <c r="M179" s="184"/>
      <c r="N179" s="185"/>
      <c r="O179" s="67"/>
      <c r="P179" s="67"/>
      <c r="Q179" s="67"/>
      <c r="R179" s="67"/>
      <c r="S179" s="67"/>
      <c r="T179" s="68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T179" s="20" t="s">
        <v>152</v>
      </c>
      <c r="AU179" s="20" t="s">
        <v>79</v>
      </c>
    </row>
    <row r="180" spans="1:65" s="2" customFormat="1" ht="11.25">
      <c r="A180" s="37"/>
      <c r="B180" s="38"/>
      <c r="C180" s="39"/>
      <c r="D180" s="186" t="s">
        <v>153</v>
      </c>
      <c r="E180" s="39"/>
      <c r="F180" s="187" t="s">
        <v>997</v>
      </c>
      <c r="G180" s="39"/>
      <c r="H180" s="39"/>
      <c r="I180" s="183"/>
      <c r="J180" s="39"/>
      <c r="K180" s="39"/>
      <c r="L180" s="42"/>
      <c r="M180" s="184"/>
      <c r="N180" s="185"/>
      <c r="O180" s="67"/>
      <c r="P180" s="67"/>
      <c r="Q180" s="67"/>
      <c r="R180" s="67"/>
      <c r="S180" s="67"/>
      <c r="T180" s="68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T180" s="20" t="s">
        <v>153</v>
      </c>
      <c r="AU180" s="20" t="s">
        <v>79</v>
      </c>
    </row>
    <row r="181" spans="1:65" s="13" customFormat="1" ht="11.25">
      <c r="B181" s="200"/>
      <c r="C181" s="201"/>
      <c r="D181" s="181" t="s">
        <v>226</v>
      </c>
      <c r="E181" s="202" t="s">
        <v>19</v>
      </c>
      <c r="F181" s="203" t="s">
        <v>998</v>
      </c>
      <c r="G181" s="201"/>
      <c r="H181" s="202" t="s">
        <v>19</v>
      </c>
      <c r="I181" s="204"/>
      <c r="J181" s="201"/>
      <c r="K181" s="201"/>
      <c r="L181" s="205"/>
      <c r="M181" s="206"/>
      <c r="N181" s="207"/>
      <c r="O181" s="207"/>
      <c r="P181" s="207"/>
      <c r="Q181" s="207"/>
      <c r="R181" s="207"/>
      <c r="S181" s="207"/>
      <c r="T181" s="208"/>
      <c r="AT181" s="209" t="s">
        <v>226</v>
      </c>
      <c r="AU181" s="209" t="s">
        <v>79</v>
      </c>
      <c r="AV181" s="13" t="s">
        <v>77</v>
      </c>
      <c r="AW181" s="13" t="s">
        <v>31</v>
      </c>
      <c r="AX181" s="13" t="s">
        <v>69</v>
      </c>
      <c r="AY181" s="209" t="s">
        <v>144</v>
      </c>
    </row>
    <row r="182" spans="1:65" s="14" customFormat="1" ht="11.25">
      <c r="B182" s="210"/>
      <c r="C182" s="211"/>
      <c r="D182" s="181" t="s">
        <v>226</v>
      </c>
      <c r="E182" s="212" t="s">
        <v>19</v>
      </c>
      <c r="F182" s="213" t="s">
        <v>999</v>
      </c>
      <c r="G182" s="211"/>
      <c r="H182" s="214">
        <v>13.593999999999999</v>
      </c>
      <c r="I182" s="215"/>
      <c r="J182" s="211"/>
      <c r="K182" s="211"/>
      <c r="L182" s="216"/>
      <c r="M182" s="217"/>
      <c r="N182" s="218"/>
      <c r="O182" s="218"/>
      <c r="P182" s="218"/>
      <c r="Q182" s="218"/>
      <c r="R182" s="218"/>
      <c r="S182" s="218"/>
      <c r="T182" s="219"/>
      <c r="AT182" s="220" t="s">
        <v>226</v>
      </c>
      <c r="AU182" s="220" t="s">
        <v>79</v>
      </c>
      <c r="AV182" s="14" t="s">
        <v>79</v>
      </c>
      <c r="AW182" s="14" t="s">
        <v>31</v>
      </c>
      <c r="AX182" s="14" t="s">
        <v>77</v>
      </c>
      <c r="AY182" s="220" t="s">
        <v>144</v>
      </c>
    </row>
    <row r="183" spans="1:65" s="2" customFormat="1" ht="16.5" customHeight="1">
      <c r="A183" s="37"/>
      <c r="B183" s="38"/>
      <c r="C183" s="168" t="s">
        <v>8</v>
      </c>
      <c r="D183" s="168" t="s">
        <v>145</v>
      </c>
      <c r="E183" s="169" t="s">
        <v>409</v>
      </c>
      <c r="F183" s="170" t="s">
        <v>410</v>
      </c>
      <c r="G183" s="171" t="s">
        <v>254</v>
      </c>
      <c r="H183" s="172">
        <v>40.884999999999998</v>
      </c>
      <c r="I183" s="173"/>
      <c r="J183" s="174">
        <f>ROUND(I183*H183,2)</f>
        <v>0</v>
      </c>
      <c r="K183" s="170" t="s">
        <v>157</v>
      </c>
      <c r="L183" s="42"/>
      <c r="M183" s="175" t="s">
        <v>19</v>
      </c>
      <c r="N183" s="176" t="s">
        <v>40</v>
      </c>
      <c r="O183" s="67"/>
      <c r="P183" s="177">
        <f>O183*H183</f>
        <v>0</v>
      </c>
      <c r="Q183" s="177">
        <v>2.6369000000000002E-3</v>
      </c>
      <c r="R183" s="177">
        <f>Q183*H183</f>
        <v>0.1078096565</v>
      </c>
      <c r="S183" s="177">
        <v>0</v>
      </c>
      <c r="T183" s="178">
        <f>S183*H183</f>
        <v>0</v>
      </c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R183" s="179" t="s">
        <v>165</v>
      </c>
      <c r="AT183" s="179" t="s">
        <v>145</v>
      </c>
      <c r="AU183" s="179" t="s">
        <v>79</v>
      </c>
      <c r="AY183" s="20" t="s">
        <v>144</v>
      </c>
      <c r="BE183" s="180">
        <f>IF(N183="základní",J183,0)</f>
        <v>0</v>
      </c>
      <c r="BF183" s="180">
        <f>IF(N183="snížená",J183,0)</f>
        <v>0</v>
      </c>
      <c r="BG183" s="180">
        <f>IF(N183="zákl. přenesená",J183,0)</f>
        <v>0</v>
      </c>
      <c r="BH183" s="180">
        <f>IF(N183="sníž. přenesená",J183,0)</f>
        <v>0</v>
      </c>
      <c r="BI183" s="180">
        <f>IF(N183="nulová",J183,0)</f>
        <v>0</v>
      </c>
      <c r="BJ183" s="20" t="s">
        <v>77</v>
      </c>
      <c r="BK183" s="180">
        <f>ROUND(I183*H183,2)</f>
        <v>0</v>
      </c>
      <c r="BL183" s="20" t="s">
        <v>165</v>
      </c>
      <c r="BM183" s="179" t="s">
        <v>1000</v>
      </c>
    </row>
    <row r="184" spans="1:65" s="2" customFormat="1" ht="11.25">
      <c r="A184" s="37"/>
      <c r="B184" s="38"/>
      <c r="C184" s="39"/>
      <c r="D184" s="181" t="s">
        <v>152</v>
      </c>
      <c r="E184" s="39"/>
      <c r="F184" s="182" t="s">
        <v>410</v>
      </c>
      <c r="G184" s="39"/>
      <c r="H184" s="39"/>
      <c r="I184" s="183"/>
      <c r="J184" s="39"/>
      <c r="K184" s="39"/>
      <c r="L184" s="42"/>
      <c r="M184" s="184"/>
      <c r="N184" s="185"/>
      <c r="O184" s="67"/>
      <c r="P184" s="67"/>
      <c r="Q184" s="67"/>
      <c r="R184" s="67"/>
      <c r="S184" s="67"/>
      <c r="T184" s="68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T184" s="20" t="s">
        <v>152</v>
      </c>
      <c r="AU184" s="20" t="s">
        <v>79</v>
      </c>
    </row>
    <row r="185" spans="1:65" s="2" customFormat="1" ht="11.25">
      <c r="A185" s="37"/>
      <c r="B185" s="38"/>
      <c r="C185" s="39"/>
      <c r="D185" s="186" t="s">
        <v>153</v>
      </c>
      <c r="E185" s="39"/>
      <c r="F185" s="187" t="s">
        <v>412</v>
      </c>
      <c r="G185" s="39"/>
      <c r="H185" s="39"/>
      <c r="I185" s="183"/>
      <c r="J185" s="39"/>
      <c r="K185" s="39"/>
      <c r="L185" s="42"/>
      <c r="M185" s="184"/>
      <c r="N185" s="185"/>
      <c r="O185" s="67"/>
      <c r="P185" s="67"/>
      <c r="Q185" s="67"/>
      <c r="R185" s="67"/>
      <c r="S185" s="67"/>
      <c r="T185" s="68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T185" s="20" t="s">
        <v>153</v>
      </c>
      <c r="AU185" s="20" t="s">
        <v>79</v>
      </c>
    </row>
    <row r="186" spans="1:65" s="13" customFormat="1" ht="11.25">
      <c r="B186" s="200"/>
      <c r="C186" s="201"/>
      <c r="D186" s="181" t="s">
        <v>226</v>
      </c>
      <c r="E186" s="202" t="s">
        <v>19</v>
      </c>
      <c r="F186" s="203" t="s">
        <v>998</v>
      </c>
      <c r="G186" s="201"/>
      <c r="H186" s="202" t="s">
        <v>19</v>
      </c>
      <c r="I186" s="204"/>
      <c r="J186" s="201"/>
      <c r="K186" s="201"/>
      <c r="L186" s="205"/>
      <c r="M186" s="206"/>
      <c r="N186" s="207"/>
      <c r="O186" s="207"/>
      <c r="P186" s="207"/>
      <c r="Q186" s="207"/>
      <c r="R186" s="207"/>
      <c r="S186" s="207"/>
      <c r="T186" s="208"/>
      <c r="AT186" s="209" t="s">
        <v>226</v>
      </c>
      <c r="AU186" s="209" t="s">
        <v>79</v>
      </c>
      <c r="AV186" s="13" t="s">
        <v>77</v>
      </c>
      <c r="AW186" s="13" t="s">
        <v>31</v>
      </c>
      <c r="AX186" s="13" t="s">
        <v>69</v>
      </c>
      <c r="AY186" s="209" t="s">
        <v>144</v>
      </c>
    </row>
    <row r="187" spans="1:65" s="14" customFormat="1" ht="11.25">
      <c r="B187" s="210"/>
      <c r="C187" s="211"/>
      <c r="D187" s="181" t="s">
        <v>226</v>
      </c>
      <c r="E187" s="212" t="s">
        <v>19</v>
      </c>
      <c r="F187" s="213" t="s">
        <v>1001</v>
      </c>
      <c r="G187" s="211"/>
      <c r="H187" s="214">
        <v>40.884999999999998</v>
      </c>
      <c r="I187" s="215"/>
      <c r="J187" s="211"/>
      <c r="K187" s="211"/>
      <c r="L187" s="216"/>
      <c r="M187" s="217"/>
      <c r="N187" s="218"/>
      <c r="O187" s="218"/>
      <c r="P187" s="218"/>
      <c r="Q187" s="218"/>
      <c r="R187" s="218"/>
      <c r="S187" s="218"/>
      <c r="T187" s="219"/>
      <c r="AT187" s="220" t="s">
        <v>226</v>
      </c>
      <c r="AU187" s="220" t="s">
        <v>79</v>
      </c>
      <c r="AV187" s="14" t="s">
        <v>79</v>
      </c>
      <c r="AW187" s="14" t="s">
        <v>31</v>
      </c>
      <c r="AX187" s="14" t="s">
        <v>77</v>
      </c>
      <c r="AY187" s="220" t="s">
        <v>144</v>
      </c>
    </row>
    <row r="188" spans="1:65" s="2" customFormat="1" ht="16.5" customHeight="1">
      <c r="A188" s="37"/>
      <c r="B188" s="38"/>
      <c r="C188" s="168" t="s">
        <v>408</v>
      </c>
      <c r="D188" s="168" t="s">
        <v>145</v>
      </c>
      <c r="E188" s="169" t="s">
        <v>416</v>
      </c>
      <c r="F188" s="170" t="s">
        <v>417</v>
      </c>
      <c r="G188" s="171" t="s">
        <v>254</v>
      </c>
      <c r="H188" s="172">
        <v>40.884999999999998</v>
      </c>
      <c r="I188" s="173"/>
      <c r="J188" s="174">
        <f>ROUND(I188*H188,2)</f>
        <v>0</v>
      </c>
      <c r="K188" s="170" t="s">
        <v>157</v>
      </c>
      <c r="L188" s="42"/>
      <c r="M188" s="175" t="s">
        <v>19</v>
      </c>
      <c r="N188" s="176" t="s">
        <v>40</v>
      </c>
      <c r="O188" s="67"/>
      <c r="P188" s="177">
        <f>O188*H188</f>
        <v>0</v>
      </c>
      <c r="Q188" s="177">
        <v>0</v>
      </c>
      <c r="R188" s="177">
        <f>Q188*H188</f>
        <v>0</v>
      </c>
      <c r="S188" s="177">
        <v>0</v>
      </c>
      <c r="T188" s="178">
        <f>S188*H188</f>
        <v>0</v>
      </c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R188" s="179" t="s">
        <v>165</v>
      </c>
      <c r="AT188" s="179" t="s">
        <v>145</v>
      </c>
      <c r="AU188" s="179" t="s">
        <v>79</v>
      </c>
      <c r="AY188" s="20" t="s">
        <v>144</v>
      </c>
      <c r="BE188" s="180">
        <f>IF(N188="základní",J188,0)</f>
        <v>0</v>
      </c>
      <c r="BF188" s="180">
        <f>IF(N188="snížená",J188,0)</f>
        <v>0</v>
      </c>
      <c r="BG188" s="180">
        <f>IF(N188="zákl. přenesená",J188,0)</f>
        <v>0</v>
      </c>
      <c r="BH188" s="180">
        <f>IF(N188="sníž. přenesená",J188,0)</f>
        <v>0</v>
      </c>
      <c r="BI188" s="180">
        <f>IF(N188="nulová",J188,0)</f>
        <v>0</v>
      </c>
      <c r="BJ188" s="20" t="s">
        <v>77</v>
      </c>
      <c r="BK188" s="180">
        <f>ROUND(I188*H188,2)</f>
        <v>0</v>
      </c>
      <c r="BL188" s="20" t="s">
        <v>165</v>
      </c>
      <c r="BM188" s="179" t="s">
        <v>1002</v>
      </c>
    </row>
    <row r="189" spans="1:65" s="2" customFormat="1" ht="11.25">
      <c r="A189" s="37"/>
      <c r="B189" s="38"/>
      <c r="C189" s="39"/>
      <c r="D189" s="181" t="s">
        <v>152</v>
      </c>
      <c r="E189" s="39"/>
      <c r="F189" s="182" t="s">
        <v>417</v>
      </c>
      <c r="G189" s="39"/>
      <c r="H189" s="39"/>
      <c r="I189" s="183"/>
      <c r="J189" s="39"/>
      <c r="K189" s="39"/>
      <c r="L189" s="42"/>
      <c r="M189" s="184"/>
      <c r="N189" s="185"/>
      <c r="O189" s="67"/>
      <c r="P189" s="67"/>
      <c r="Q189" s="67"/>
      <c r="R189" s="67"/>
      <c r="S189" s="67"/>
      <c r="T189" s="68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T189" s="20" t="s">
        <v>152</v>
      </c>
      <c r="AU189" s="20" t="s">
        <v>79</v>
      </c>
    </row>
    <row r="190" spans="1:65" s="2" customFormat="1" ht="11.25">
      <c r="A190" s="37"/>
      <c r="B190" s="38"/>
      <c r="C190" s="39"/>
      <c r="D190" s="186" t="s">
        <v>153</v>
      </c>
      <c r="E190" s="39"/>
      <c r="F190" s="187" t="s">
        <v>419</v>
      </c>
      <c r="G190" s="39"/>
      <c r="H190" s="39"/>
      <c r="I190" s="183"/>
      <c r="J190" s="39"/>
      <c r="K190" s="39"/>
      <c r="L190" s="42"/>
      <c r="M190" s="184"/>
      <c r="N190" s="185"/>
      <c r="O190" s="67"/>
      <c r="P190" s="67"/>
      <c r="Q190" s="67"/>
      <c r="R190" s="67"/>
      <c r="S190" s="67"/>
      <c r="T190" s="68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T190" s="20" t="s">
        <v>153</v>
      </c>
      <c r="AU190" s="20" t="s">
        <v>79</v>
      </c>
    </row>
    <row r="191" spans="1:65" s="13" customFormat="1" ht="11.25">
      <c r="B191" s="200"/>
      <c r="C191" s="201"/>
      <c r="D191" s="181" t="s">
        <v>226</v>
      </c>
      <c r="E191" s="202" t="s">
        <v>19</v>
      </c>
      <c r="F191" s="203" t="s">
        <v>998</v>
      </c>
      <c r="G191" s="201"/>
      <c r="H191" s="202" t="s">
        <v>19</v>
      </c>
      <c r="I191" s="204"/>
      <c r="J191" s="201"/>
      <c r="K191" s="201"/>
      <c r="L191" s="205"/>
      <c r="M191" s="206"/>
      <c r="N191" s="207"/>
      <c r="O191" s="207"/>
      <c r="P191" s="207"/>
      <c r="Q191" s="207"/>
      <c r="R191" s="207"/>
      <c r="S191" s="207"/>
      <c r="T191" s="208"/>
      <c r="AT191" s="209" t="s">
        <v>226</v>
      </c>
      <c r="AU191" s="209" t="s">
        <v>79</v>
      </c>
      <c r="AV191" s="13" t="s">
        <v>77</v>
      </c>
      <c r="AW191" s="13" t="s">
        <v>31</v>
      </c>
      <c r="AX191" s="13" t="s">
        <v>69</v>
      </c>
      <c r="AY191" s="209" t="s">
        <v>144</v>
      </c>
    </row>
    <row r="192" spans="1:65" s="14" customFormat="1" ht="11.25">
      <c r="B192" s="210"/>
      <c r="C192" s="211"/>
      <c r="D192" s="181" t="s">
        <v>226</v>
      </c>
      <c r="E192" s="212" t="s">
        <v>19</v>
      </c>
      <c r="F192" s="213" t="s">
        <v>1001</v>
      </c>
      <c r="G192" s="211"/>
      <c r="H192" s="214">
        <v>40.884999999999998</v>
      </c>
      <c r="I192" s="215"/>
      <c r="J192" s="211"/>
      <c r="K192" s="211"/>
      <c r="L192" s="216"/>
      <c r="M192" s="217"/>
      <c r="N192" s="218"/>
      <c r="O192" s="218"/>
      <c r="P192" s="218"/>
      <c r="Q192" s="218"/>
      <c r="R192" s="218"/>
      <c r="S192" s="218"/>
      <c r="T192" s="219"/>
      <c r="AT192" s="220" t="s">
        <v>226</v>
      </c>
      <c r="AU192" s="220" t="s">
        <v>79</v>
      </c>
      <c r="AV192" s="14" t="s">
        <v>79</v>
      </c>
      <c r="AW192" s="14" t="s">
        <v>31</v>
      </c>
      <c r="AX192" s="14" t="s">
        <v>77</v>
      </c>
      <c r="AY192" s="220" t="s">
        <v>144</v>
      </c>
    </row>
    <row r="193" spans="1:65" s="2" customFormat="1" ht="44.25" customHeight="1">
      <c r="A193" s="37"/>
      <c r="B193" s="38"/>
      <c r="C193" s="168" t="s">
        <v>415</v>
      </c>
      <c r="D193" s="168" t="s">
        <v>145</v>
      </c>
      <c r="E193" s="169" t="s">
        <v>1003</v>
      </c>
      <c r="F193" s="170" t="s">
        <v>1004</v>
      </c>
      <c r="G193" s="171" t="s">
        <v>254</v>
      </c>
      <c r="H193" s="172">
        <v>5.625</v>
      </c>
      <c r="I193" s="173"/>
      <c r="J193" s="174">
        <f>ROUND(I193*H193,2)</f>
        <v>0</v>
      </c>
      <c r="K193" s="170" t="s">
        <v>157</v>
      </c>
      <c r="L193" s="42"/>
      <c r="M193" s="175" t="s">
        <v>19</v>
      </c>
      <c r="N193" s="176" t="s">
        <v>40</v>
      </c>
      <c r="O193" s="67"/>
      <c r="P193" s="177">
        <f>O193*H193</f>
        <v>0</v>
      </c>
      <c r="Q193" s="177">
        <v>0.73558274000000001</v>
      </c>
      <c r="R193" s="177">
        <f>Q193*H193</f>
        <v>4.1376529125000001</v>
      </c>
      <c r="S193" s="177">
        <v>0</v>
      </c>
      <c r="T193" s="178">
        <f>S193*H193</f>
        <v>0</v>
      </c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R193" s="179" t="s">
        <v>165</v>
      </c>
      <c r="AT193" s="179" t="s">
        <v>145</v>
      </c>
      <c r="AU193" s="179" t="s">
        <v>79</v>
      </c>
      <c r="AY193" s="20" t="s">
        <v>144</v>
      </c>
      <c r="BE193" s="180">
        <f>IF(N193="základní",J193,0)</f>
        <v>0</v>
      </c>
      <c r="BF193" s="180">
        <f>IF(N193="snížená",J193,0)</f>
        <v>0</v>
      </c>
      <c r="BG193" s="180">
        <f>IF(N193="zákl. přenesená",J193,0)</f>
        <v>0</v>
      </c>
      <c r="BH193" s="180">
        <f>IF(N193="sníž. přenesená",J193,0)</f>
        <v>0</v>
      </c>
      <c r="BI193" s="180">
        <f>IF(N193="nulová",J193,0)</f>
        <v>0</v>
      </c>
      <c r="BJ193" s="20" t="s">
        <v>77</v>
      </c>
      <c r="BK193" s="180">
        <f>ROUND(I193*H193,2)</f>
        <v>0</v>
      </c>
      <c r="BL193" s="20" t="s">
        <v>165</v>
      </c>
      <c r="BM193" s="179" t="s">
        <v>1005</v>
      </c>
    </row>
    <row r="194" spans="1:65" s="2" customFormat="1" ht="29.25">
      <c r="A194" s="37"/>
      <c r="B194" s="38"/>
      <c r="C194" s="39"/>
      <c r="D194" s="181" t="s">
        <v>152</v>
      </c>
      <c r="E194" s="39"/>
      <c r="F194" s="182" t="s">
        <v>1004</v>
      </c>
      <c r="G194" s="39"/>
      <c r="H194" s="39"/>
      <c r="I194" s="183"/>
      <c r="J194" s="39"/>
      <c r="K194" s="39"/>
      <c r="L194" s="42"/>
      <c r="M194" s="184"/>
      <c r="N194" s="185"/>
      <c r="O194" s="67"/>
      <c r="P194" s="67"/>
      <c r="Q194" s="67"/>
      <c r="R194" s="67"/>
      <c r="S194" s="67"/>
      <c r="T194" s="68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T194" s="20" t="s">
        <v>152</v>
      </c>
      <c r="AU194" s="20" t="s">
        <v>79</v>
      </c>
    </row>
    <row r="195" spans="1:65" s="2" customFormat="1" ht="11.25">
      <c r="A195" s="37"/>
      <c r="B195" s="38"/>
      <c r="C195" s="39"/>
      <c r="D195" s="186" t="s">
        <v>153</v>
      </c>
      <c r="E195" s="39"/>
      <c r="F195" s="187" t="s">
        <v>1006</v>
      </c>
      <c r="G195" s="39"/>
      <c r="H195" s="39"/>
      <c r="I195" s="183"/>
      <c r="J195" s="39"/>
      <c r="K195" s="39"/>
      <c r="L195" s="42"/>
      <c r="M195" s="184"/>
      <c r="N195" s="185"/>
      <c r="O195" s="67"/>
      <c r="P195" s="67"/>
      <c r="Q195" s="67"/>
      <c r="R195" s="67"/>
      <c r="S195" s="67"/>
      <c r="T195" s="68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T195" s="20" t="s">
        <v>153</v>
      </c>
      <c r="AU195" s="20" t="s">
        <v>79</v>
      </c>
    </row>
    <row r="196" spans="1:65" s="13" customFormat="1" ht="11.25">
      <c r="B196" s="200"/>
      <c r="C196" s="201"/>
      <c r="D196" s="181" t="s">
        <v>226</v>
      </c>
      <c r="E196" s="202" t="s">
        <v>19</v>
      </c>
      <c r="F196" s="203" t="s">
        <v>1007</v>
      </c>
      <c r="G196" s="201"/>
      <c r="H196" s="202" t="s">
        <v>19</v>
      </c>
      <c r="I196" s="204"/>
      <c r="J196" s="201"/>
      <c r="K196" s="201"/>
      <c r="L196" s="205"/>
      <c r="M196" s="206"/>
      <c r="N196" s="207"/>
      <c r="O196" s="207"/>
      <c r="P196" s="207"/>
      <c r="Q196" s="207"/>
      <c r="R196" s="207"/>
      <c r="S196" s="207"/>
      <c r="T196" s="208"/>
      <c r="AT196" s="209" t="s">
        <v>226</v>
      </c>
      <c r="AU196" s="209" t="s">
        <v>79</v>
      </c>
      <c r="AV196" s="13" t="s">
        <v>77</v>
      </c>
      <c r="AW196" s="13" t="s">
        <v>31</v>
      </c>
      <c r="AX196" s="13" t="s">
        <v>69</v>
      </c>
      <c r="AY196" s="209" t="s">
        <v>144</v>
      </c>
    </row>
    <row r="197" spans="1:65" s="14" customFormat="1" ht="11.25">
      <c r="B197" s="210"/>
      <c r="C197" s="211"/>
      <c r="D197" s="181" t="s">
        <v>226</v>
      </c>
      <c r="E197" s="212" t="s">
        <v>19</v>
      </c>
      <c r="F197" s="213" t="s">
        <v>1008</v>
      </c>
      <c r="G197" s="211"/>
      <c r="H197" s="214">
        <v>5.625</v>
      </c>
      <c r="I197" s="215"/>
      <c r="J197" s="211"/>
      <c r="K197" s="211"/>
      <c r="L197" s="216"/>
      <c r="M197" s="217"/>
      <c r="N197" s="218"/>
      <c r="O197" s="218"/>
      <c r="P197" s="218"/>
      <c r="Q197" s="218"/>
      <c r="R197" s="218"/>
      <c r="S197" s="218"/>
      <c r="T197" s="219"/>
      <c r="AT197" s="220" t="s">
        <v>226</v>
      </c>
      <c r="AU197" s="220" t="s">
        <v>79</v>
      </c>
      <c r="AV197" s="14" t="s">
        <v>79</v>
      </c>
      <c r="AW197" s="14" t="s">
        <v>31</v>
      </c>
      <c r="AX197" s="14" t="s">
        <v>77</v>
      </c>
      <c r="AY197" s="220" t="s">
        <v>144</v>
      </c>
    </row>
    <row r="198" spans="1:65" s="2" customFormat="1" ht="24.2" customHeight="1">
      <c r="A198" s="37"/>
      <c r="B198" s="38"/>
      <c r="C198" s="168" t="s">
        <v>422</v>
      </c>
      <c r="D198" s="168" t="s">
        <v>145</v>
      </c>
      <c r="E198" s="169" t="s">
        <v>1009</v>
      </c>
      <c r="F198" s="170" t="s">
        <v>1010</v>
      </c>
      <c r="G198" s="171" t="s">
        <v>254</v>
      </c>
      <c r="H198" s="172">
        <v>25.984999999999999</v>
      </c>
      <c r="I198" s="173"/>
      <c r="J198" s="174">
        <f>ROUND(I198*H198,2)</f>
        <v>0</v>
      </c>
      <c r="K198" s="170" t="s">
        <v>157</v>
      </c>
      <c r="L198" s="42"/>
      <c r="M198" s="175" t="s">
        <v>19</v>
      </c>
      <c r="N198" s="176" t="s">
        <v>40</v>
      </c>
      <c r="O198" s="67"/>
      <c r="P198" s="177">
        <f>O198*H198</f>
        <v>0</v>
      </c>
      <c r="Q198" s="177">
        <v>0</v>
      </c>
      <c r="R198" s="177">
        <f>Q198*H198</f>
        <v>0</v>
      </c>
      <c r="S198" s="177">
        <v>0</v>
      </c>
      <c r="T198" s="178">
        <f>S198*H198</f>
        <v>0</v>
      </c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R198" s="179" t="s">
        <v>165</v>
      </c>
      <c r="AT198" s="179" t="s">
        <v>145</v>
      </c>
      <c r="AU198" s="179" t="s">
        <v>79</v>
      </c>
      <c r="AY198" s="20" t="s">
        <v>144</v>
      </c>
      <c r="BE198" s="180">
        <f>IF(N198="základní",J198,0)</f>
        <v>0</v>
      </c>
      <c r="BF198" s="180">
        <f>IF(N198="snížená",J198,0)</f>
        <v>0</v>
      </c>
      <c r="BG198" s="180">
        <f>IF(N198="zákl. přenesená",J198,0)</f>
        <v>0</v>
      </c>
      <c r="BH198" s="180">
        <f>IF(N198="sníž. přenesená",J198,0)</f>
        <v>0</v>
      </c>
      <c r="BI198" s="180">
        <f>IF(N198="nulová",J198,0)</f>
        <v>0</v>
      </c>
      <c r="BJ198" s="20" t="s">
        <v>77</v>
      </c>
      <c r="BK198" s="180">
        <f>ROUND(I198*H198,2)</f>
        <v>0</v>
      </c>
      <c r="BL198" s="20" t="s">
        <v>165</v>
      </c>
      <c r="BM198" s="179" t="s">
        <v>1011</v>
      </c>
    </row>
    <row r="199" spans="1:65" s="2" customFormat="1" ht="19.5">
      <c r="A199" s="37"/>
      <c r="B199" s="38"/>
      <c r="C199" s="39"/>
      <c r="D199" s="181" t="s">
        <v>152</v>
      </c>
      <c r="E199" s="39"/>
      <c r="F199" s="182" t="s">
        <v>1010</v>
      </c>
      <c r="G199" s="39"/>
      <c r="H199" s="39"/>
      <c r="I199" s="183"/>
      <c r="J199" s="39"/>
      <c r="K199" s="39"/>
      <c r="L199" s="42"/>
      <c r="M199" s="184"/>
      <c r="N199" s="185"/>
      <c r="O199" s="67"/>
      <c r="P199" s="67"/>
      <c r="Q199" s="67"/>
      <c r="R199" s="67"/>
      <c r="S199" s="67"/>
      <c r="T199" s="68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T199" s="20" t="s">
        <v>152</v>
      </c>
      <c r="AU199" s="20" t="s">
        <v>79</v>
      </c>
    </row>
    <row r="200" spans="1:65" s="2" customFormat="1" ht="11.25">
      <c r="A200" s="37"/>
      <c r="B200" s="38"/>
      <c r="C200" s="39"/>
      <c r="D200" s="186" t="s">
        <v>153</v>
      </c>
      <c r="E200" s="39"/>
      <c r="F200" s="187" t="s">
        <v>1012</v>
      </c>
      <c r="G200" s="39"/>
      <c r="H200" s="39"/>
      <c r="I200" s="183"/>
      <c r="J200" s="39"/>
      <c r="K200" s="39"/>
      <c r="L200" s="42"/>
      <c r="M200" s="184"/>
      <c r="N200" s="185"/>
      <c r="O200" s="67"/>
      <c r="P200" s="67"/>
      <c r="Q200" s="67"/>
      <c r="R200" s="67"/>
      <c r="S200" s="67"/>
      <c r="T200" s="68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T200" s="20" t="s">
        <v>153</v>
      </c>
      <c r="AU200" s="20" t="s">
        <v>79</v>
      </c>
    </row>
    <row r="201" spans="1:65" s="13" customFormat="1" ht="11.25">
      <c r="B201" s="200"/>
      <c r="C201" s="201"/>
      <c r="D201" s="181" t="s">
        <v>226</v>
      </c>
      <c r="E201" s="202" t="s">
        <v>19</v>
      </c>
      <c r="F201" s="203" t="s">
        <v>998</v>
      </c>
      <c r="G201" s="201"/>
      <c r="H201" s="202" t="s">
        <v>19</v>
      </c>
      <c r="I201" s="204"/>
      <c r="J201" s="201"/>
      <c r="K201" s="201"/>
      <c r="L201" s="205"/>
      <c r="M201" s="206"/>
      <c r="N201" s="207"/>
      <c r="O201" s="207"/>
      <c r="P201" s="207"/>
      <c r="Q201" s="207"/>
      <c r="R201" s="207"/>
      <c r="S201" s="207"/>
      <c r="T201" s="208"/>
      <c r="AT201" s="209" t="s">
        <v>226</v>
      </c>
      <c r="AU201" s="209" t="s">
        <v>79</v>
      </c>
      <c r="AV201" s="13" t="s">
        <v>77</v>
      </c>
      <c r="AW201" s="13" t="s">
        <v>31</v>
      </c>
      <c r="AX201" s="13" t="s">
        <v>69</v>
      </c>
      <c r="AY201" s="209" t="s">
        <v>144</v>
      </c>
    </row>
    <row r="202" spans="1:65" s="14" customFormat="1" ht="11.25">
      <c r="B202" s="210"/>
      <c r="C202" s="211"/>
      <c r="D202" s="181" t="s">
        <v>226</v>
      </c>
      <c r="E202" s="212" t="s">
        <v>19</v>
      </c>
      <c r="F202" s="213" t="s">
        <v>1013</v>
      </c>
      <c r="G202" s="211"/>
      <c r="H202" s="214">
        <v>25.984999999999999</v>
      </c>
      <c r="I202" s="215"/>
      <c r="J202" s="211"/>
      <c r="K202" s="211"/>
      <c r="L202" s="216"/>
      <c r="M202" s="217"/>
      <c r="N202" s="218"/>
      <c r="O202" s="218"/>
      <c r="P202" s="218"/>
      <c r="Q202" s="218"/>
      <c r="R202" s="218"/>
      <c r="S202" s="218"/>
      <c r="T202" s="219"/>
      <c r="AT202" s="220" t="s">
        <v>226</v>
      </c>
      <c r="AU202" s="220" t="s">
        <v>79</v>
      </c>
      <c r="AV202" s="14" t="s">
        <v>79</v>
      </c>
      <c r="AW202" s="14" t="s">
        <v>31</v>
      </c>
      <c r="AX202" s="14" t="s">
        <v>77</v>
      </c>
      <c r="AY202" s="220" t="s">
        <v>144</v>
      </c>
    </row>
    <row r="203" spans="1:65" s="2" customFormat="1" ht="62.65" customHeight="1">
      <c r="A203" s="37"/>
      <c r="B203" s="38"/>
      <c r="C203" s="168" t="s">
        <v>428</v>
      </c>
      <c r="D203" s="168" t="s">
        <v>145</v>
      </c>
      <c r="E203" s="169" t="s">
        <v>1014</v>
      </c>
      <c r="F203" s="170" t="s">
        <v>1015</v>
      </c>
      <c r="G203" s="171" t="s">
        <v>492</v>
      </c>
      <c r="H203" s="172">
        <v>8</v>
      </c>
      <c r="I203" s="173"/>
      <c r="J203" s="174">
        <f>ROUND(I203*H203,2)</f>
        <v>0</v>
      </c>
      <c r="K203" s="170" t="s">
        <v>157</v>
      </c>
      <c r="L203" s="42"/>
      <c r="M203" s="175" t="s">
        <v>19</v>
      </c>
      <c r="N203" s="176" t="s">
        <v>40</v>
      </c>
      <c r="O203" s="67"/>
      <c r="P203" s="177">
        <f>O203*H203</f>
        <v>0</v>
      </c>
      <c r="Q203" s="177">
        <v>0</v>
      </c>
      <c r="R203" s="177">
        <f>Q203*H203</f>
        <v>0</v>
      </c>
      <c r="S203" s="177">
        <v>0</v>
      </c>
      <c r="T203" s="178">
        <f>S203*H203</f>
        <v>0</v>
      </c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R203" s="179" t="s">
        <v>165</v>
      </c>
      <c r="AT203" s="179" t="s">
        <v>145</v>
      </c>
      <c r="AU203" s="179" t="s">
        <v>79</v>
      </c>
      <c r="AY203" s="20" t="s">
        <v>144</v>
      </c>
      <c r="BE203" s="180">
        <f>IF(N203="základní",J203,0)</f>
        <v>0</v>
      </c>
      <c r="BF203" s="180">
        <f>IF(N203="snížená",J203,0)</f>
        <v>0</v>
      </c>
      <c r="BG203" s="180">
        <f>IF(N203="zákl. přenesená",J203,0)</f>
        <v>0</v>
      </c>
      <c r="BH203" s="180">
        <f>IF(N203="sníž. přenesená",J203,0)</f>
        <v>0</v>
      </c>
      <c r="BI203" s="180">
        <f>IF(N203="nulová",J203,0)</f>
        <v>0</v>
      </c>
      <c r="BJ203" s="20" t="s">
        <v>77</v>
      </c>
      <c r="BK203" s="180">
        <f>ROUND(I203*H203,2)</f>
        <v>0</v>
      </c>
      <c r="BL203" s="20" t="s">
        <v>165</v>
      </c>
      <c r="BM203" s="179" t="s">
        <v>1016</v>
      </c>
    </row>
    <row r="204" spans="1:65" s="2" customFormat="1" ht="39">
      <c r="A204" s="37"/>
      <c r="B204" s="38"/>
      <c r="C204" s="39"/>
      <c r="D204" s="181" t="s">
        <v>152</v>
      </c>
      <c r="E204" s="39"/>
      <c r="F204" s="182" t="s">
        <v>1015</v>
      </c>
      <c r="G204" s="39"/>
      <c r="H204" s="39"/>
      <c r="I204" s="183"/>
      <c r="J204" s="39"/>
      <c r="K204" s="39"/>
      <c r="L204" s="42"/>
      <c r="M204" s="184"/>
      <c r="N204" s="185"/>
      <c r="O204" s="67"/>
      <c r="P204" s="67"/>
      <c r="Q204" s="67"/>
      <c r="R204" s="67"/>
      <c r="S204" s="67"/>
      <c r="T204" s="68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T204" s="20" t="s">
        <v>152</v>
      </c>
      <c r="AU204" s="20" t="s">
        <v>79</v>
      </c>
    </row>
    <row r="205" spans="1:65" s="2" customFormat="1" ht="11.25">
      <c r="A205" s="37"/>
      <c r="B205" s="38"/>
      <c r="C205" s="39"/>
      <c r="D205" s="186" t="s">
        <v>153</v>
      </c>
      <c r="E205" s="39"/>
      <c r="F205" s="187" t="s">
        <v>1017</v>
      </c>
      <c r="G205" s="39"/>
      <c r="H205" s="39"/>
      <c r="I205" s="183"/>
      <c r="J205" s="39"/>
      <c r="K205" s="39"/>
      <c r="L205" s="42"/>
      <c r="M205" s="184"/>
      <c r="N205" s="185"/>
      <c r="O205" s="67"/>
      <c r="P205" s="67"/>
      <c r="Q205" s="67"/>
      <c r="R205" s="67"/>
      <c r="S205" s="67"/>
      <c r="T205" s="68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T205" s="20" t="s">
        <v>153</v>
      </c>
      <c r="AU205" s="20" t="s">
        <v>79</v>
      </c>
    </row>
    <row r="206" spans="1:65" s="13" customFormat="1" ht="11.25">
      <c r="B206" s="200"/>
      <c r="C206" s="201"/>
      <c r="D206" s="181" t="s">
        <v>226</v>
      </c>
      <c r="E206" s="202" t="s">
        <v>19</v>
      </c>
      <c r="F206" s="203" t="s">
        <v>1018</v>
      </c>
      <c r="G206" s="201"/>
      <c r="H206" s="202" t="s">
        <v>19</v>
      </c>
      <c r="I206" s="204"/>
      <c r="J206" s="201"/>
      <c r="K206" s="201"/>
      <c r="L206" s="205"/>
      <c r="M206" s="206"/>
      <c r="N206" s="207"/>
      <c r="O206" s="207"/>
      <c r="P206" s="207"/>
      <c r="Q206" s="207"/>
      <c r="R206" s="207"/>
      <c r="S206" s="207"/>
      <c r="T206" s="208"/>
      <c r="AT206" s="209" t="s">
        <v>226</v>
      </c>
      <c r="AU206" s="209" t="s">
        <v>79</v>
      </c>
      <c r="AV206" s="13" t="s">
        <v>77</v>
      </c>
      <c r="AW206" s="13" t="s">
        <v>31</v>
      </c>
      <c r="AX206" s="13" t="s">
        <v>69</v>
      </c>
      <c r="AY206" s="209" t="s">
        <v>144</v>
      </c>
    </row>
    <row r="207" spans="1:65" s="14" customFormat="1" ht="11.25">
      <c r="B207" s="210"/>
      <c r="C207" s="211"/>
      <c r="D207" s="181" t="s">
        <v>226</v>
      </c>
      <c r="E207" s="212" t="s">
        <v>19</v>
      </c>
      <c r="F207" s="213" t="s">
        <v>1019</v>
      </c>
      <c r="G207" s="211"/>
      <c r="H207" s="214">
        <v>8</v>
      </c>
      <c r="I207" s="215"/>
      <c r="J207" s="211"/>
      <c r="K207" s="211"/>
      <c r="L207" s="216"/>
      <c r="M207" s="217"/>
      <c r="N207" s="218"/>
      <c r="O207" s="218"/>
      <c r="P207" s="218"/>
      <c r="Q207" s="218"/>
      <c r="R207" s="218"/>
      <c r="S207" s="218"/>
      <c r="T207" s="219"/>
      <c r="AT207" s="220" t="s">
        <v>226</v>
      </c>
      <c r="AU207" s="220" t="s">
        <v>79</v>
      </c>
      <c r="AV207" s="14" t="s">
        <v>79</v>
      </c>
      <c r="AW207" s="14" t="s">
        <v>31</v>
      </c>
      <c r="AX207" s="14" t="s">
        <v>77</v>
      </c>
      <c r="AY207" s="220" t="s">
        <v>144</v>
      </c>
    </row>
    <row r="208" spans="1:65" s="2" customFormat="1" ht="24.2" customHeight="1">
      <c r="A208" s="37"/>
      <c r="B208" s="38"/>
      <c r="C208" s="168" t="s">
        <v>268</v>
      </c>
      <c r="D208" s="168" t="s">
        <v>145</v>
      </c>
      <c r="E208" s="169" t="s">
        <v>741</v>
      </c>
      <c r="F208" s="170" t="s">
        <v>742</v>
      </c>
      <c r="G208" s="171" t="s">
        <v>254</v>
      </c>
      <c r="H208" s="172">
        <v>173.64400000000001</v>
      </c>
      <c r="I208" s="173"/>
      <c r="J208" s="174">
        <f>ROUND(I208*H208,2)</f>
        <v>0</v>
      </c>
      <c r="K208" s="170" t="s">
        <v>157</v>
      </c>
      <c r="L208" s="42"/>
      <c r="M208" s="175" t="s">
        <v>19</v>
      </c>
      <c r="N208" s="176" t="s">
        <v>40</v>
      </c>
      <c r="O208" s="67"/>
      <c r="P208" s="177">
        <f>O208*H208</f>
        <v>0</v>
      </c>
      <c r="Q208" s="177">
        <v>3.6000000000000002E-4</v>
      </c>
      <c r="R208" s="177">
        <f>Q208*H208</f>
        <v>6.2511839999999999E-2</v>
      </c>
      <c r="S208" s="177">
        <v>0</v>
      </c>
      <c r="T208" s="178">
        <f>S208*H208</f>
        <v>0</v>
      </c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R208" s="179" t="s">
        <v>165</v>
      </c>
      <c r="AT208" s="179" t="s">
        <v>145</v>
      </c>
      <c r="AU208" s="179" t="s">
        <v>79</v>
      </c>
      <c r="AY208" s="20" t="s">
        <v>144</v>
      </c>
      <c r="BE208" s="180">
        <f>IF(N208="základní",J208,0)</f>
        <v>0</v>
      </c>
      <c r="BF208" s="180">
        <f>IF(N208="snížená",J208,0)</f>
        <v>0</v>
      </c>
      <c r="BG208" s="180">
        <f>IF(N208="zákl. přenesená",J208,0)</f>
        <v>0</v>
      </c>
      <c r="BH208" s="180">
        <f>IF(N208="sníž. přenesená",J208,0)</f>
        <v>0</v>
      </c>
      <c r="BI208" s="180">
        <f>IF(N208="nulová",J208,0)</f>
        <v>0</v>
      </c>
      <c r="BJ208" s="20" t="s">
        <v>77</v>
      </c>
      <c r="BK208" s="180">
        <f>ROUND(I208*H208,2)</f>
        <v>0</v>
      </c>
      <c r="BL208" s="20" t="s">
        <v>165</v>
      </c>
      <c r="BM208" s="179" t="s">
        <v>1020</v>
      </c>
    </row>
    <row r="209" spans="1:65" s="2" customFormat="1" ht="19.5">
      <c r="A209" s="37"/>
      <c r="B209" s="38"/>
      <c r="C209" s="39"/>
      <c r="D209" s="181" t="s">
        <v>152</v>
      </c>
      <c r="E209" s="39"/>
      <c r="F209" s="182" t="s">
        <v>742</v>
      </c>
      <c r="G209" s="39"/>
      <c r="H209" s="39"/>
      <c r="I209" s="183"/>
      <c r="J209" s="39"/>
      <c r="K209" s="39"/>
      <c r="L209" s="42"/>
      <c r="M209" s="184"/>
      <c r="N209" s="185"/>
      <c r="O209" s="67"/>
      <c r="P209" s="67"/>
      <c r="Q209" s="67"/>
      <c r="R209" s="67"/>
      <c r="S209" s="67"/>
      <c r="T209" s="68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T209" s="20" t="s">
        <v>152</v>
      </c>
      <c r="AU209" s="20" t="s">
        <v>79</v>
      </c>
    </row>
    <row r="210" spans="1:65" s="2" customFormat="1" ht="11.25">
      <c r="A210" s="37"/>
      <c r="B210" s="38"/>
      <c r="C210" s="39"/>
      <c r="D210" s="186" t="s">
        <v>153</v>
      </c>
      <c r="E210" s="39"/>
      <c r="F210" s="187" t="s">
        <v>744</v>
      </c>
      <c r="G210" s="39"/>
      <c r="H210" s="39"/>
      <c r="I210" s="183"/>
      <c r="J210" s="39"/>
      <c r="K210" s="39"/>
      <c r="L210" s="42"/>
      <c r="M210" s="184"/>
      <c r="N210" s="185"/>
      <c r="O210" s="67"/>
      <c r="P210" s="67"/>
      <c r="Q210" s="67"/>
      <c r="R210" s="67"/>
      <c r="S210" s="67"/>
      <c r="T210" s="68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T210" s="20" t="s">
        <v>153</v>
      </c>
      <c r="AU210" s="20" t="s">
        <v>79</v>
      </c>
    </row>
    <row r="211" spans="1:65" s="14" customFormat="1" ht="11.25">
      <c r="B211" s="210"/>
      <c r="C211" s="211"/>
      <c r="D211" s="181" t="s">
        <v>226</v>
      </c>
      <c r="E211" s="212" t="s">
        <v>19</v>
      </c>
      <c r="F211" s="213" t="s">
        <v>1021</v>
      </c>
      <c r="G211" s="211"/>
      <c r="H211" s="214">
        <v>173.64400000000001</v>
      </c>
      <c r="I211" s="215"/>
      <c r="J211" s="211"/>
      <c r="K211" s="211"/>
      <c r="L211" s="216"/>
      <c r="M211" s="217"/>
      <c r="N211" s="218"/>
      <c r="O211" s="218"/>
      <c r="P211" s="218"/>
      <c r="Q211" s="218"/>
      <c r="R211" s="218"/>
      <c r="S211" s="218"/>
      <c r="T211" s="219"/>
      <c r="AT211" s="220" t="s">
        <v>226</v>
      </c>
      <c r="AU211" s="220" t="s">
        <v>79</v>
      </c>
      <c r="AV211" s="14" t="s">
        <v>79</v>
      </c>
      <c r="AW211" s="14" t="s">
        <v>31</v>
      </c>
      <c r="AX211" s="14" t="s">
        <v>77</v>
      </c>
      <c r="AY211" s="220" t="s">
        <v>144</v>
      </c>
    </row>
    <row r="212" spans="1:65" s="2" customFormat="1" ht="24.2" customHeight="1">
      <c r="A212" s="37"/>
      <c r="B212" s="38"/>
      <c r="C212" s="168" t="s">
        <v>7</v>
      </c>
      <c r="D212" s="168" t="s">
        <v>145</v>
      </c>
      <c r="E212" s="169" t="s">
        <v>423</v>
      </c>
      <c r="F212" s="170" t="s">
        <v>424</v>
      </c>
      <c r="G212" s="171" t="s">
        <v>254</v>
      </c>
      <c r="H212" s="172">
        <v>86.822000000000003</v>
      </c>
      <c r="I212" s="173"/>
      <c r="J212" s="174">
        <f>ROUND(I212*H212,2)</f>
        <v>0</v>
      </c>
      <c r="K212" s="170" t="s">
        <v>157</v>
      </c>
      <c r="L212" s="42"/>
      <c r="M212" s="175" t="s">
        <v>19</v>
      </c>
      <c r="N212" s="176" t="s">
        <v>40</v>
      </c>
      <c r="O212" s="67"/>
      <c r="P212" s="177">
        <f>O212*H212</f>
        <v>0</v>
      </c>
      <c r="Q212" s="177">
        <v>4.6999999999999999E-4</v>
      </c>
      <c r="R212" s="177">
        <f>Q212*H212</f>
        <v>4.0806340000000003E-2</v>
      </c>
      <c r="S212" s="177">
        <v>0</v>
      </c>
      <c r="T212" s="178">
        <f>S212*H212</f>
        <v>0</v>
      </c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R212" s="179" t="s">
        <v>165</v>
      </c>
      <c r="AT212" s="179" t="s">
        <v>145</v>
      </c>
      <c r="AU212" s="179" t="s">
        <v>79</v>
      </c>
      <c r="AY212" s="20" t="s">
        <v>144</v>
      </c>
      <c r="BE212" s="180">
        <f>IF(N212="základní",J212,0)</f>
        <v>0</v>
      </c>
      <c r="BF212" s="180">
        <f>IF(N212="snížená",J212,0)</f>
        <v>0</v>
      </c>
      <c r="BG212" s="180">
        <f>IF(N212="zákl. přenesená",J212,0)</f>
        <v>0</v>
      </c>
      <c r="BH212" s="180">
        <f>IF(N212="sníž. přenesená",J212,0)</f>
        <v>0</v>
      </c>
      <c r="BI212" s="180">
        <f>IF(N212="nulová",J212,0)</f>
        <v>0</v>
      </c>
      <c r="BJ212" s="20" t="s">
        <v>77</v>
      </c>
      <c r="BK212" s="180">
        <f>ROUND(I212*H212,2)</f>
        <v>0</v>
      </c>
      <c r="BL212" s="20" t="s">
        <v>165</v>
      </c>
      <c r="BM212" s="179" t="s">
        <v>1022</v>
      </c>
    </row>
    <row r="213" spans="1:65" s="2" customFormat="1" ht="19.5">
      <c r="A213" s="37"/>
      <c r="B213" s="38"/>
      <c r="C213" s="39"/>
      <c r="D213" s="181" t="s">
        <v>152</v>
      </c>
      <c r="E213" s="39"/>
      <c r="F213" s="182" t="s">
        <v>424</v>
      </c>
      <c r="G213" s="39"/>
      <c r="H213" s="39"/>
      <c r="I213" s="183"/>
      <c r="J213" s="39"/>
      <c r="K213" s="39"/>
      <c r="L213" s="42"/>
      <c r="M213" s="184"/>
      <c r="N213" s="185"/>
      <c r="O213" s="67"/>
      <c r="P213" s="67"/>
      <c r="Q213" s="67"/>
      <c r="R213" s="67"/>
      <c r="S213" s="67"/>
      <c r="T213" s="68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T213" s="20" t="s">
        <v>152</v>
      </c>
      <c r="AU213" s="20" t="s">
        <v>79</v>
      </c>
    </row>
    <row r="214" spans="1:65" s="2" customFormat="1" ht="11.25">
      <c r="A214" s="37"/>
      <c r="B214" s="38"/>
      <c r="C214" s="39"/>
      <c r="D214" s="186" t="s">
        <v>153</v>
      </c>
      <c r="E214" s="39"/>
      <c r="F214" s="187" t="s">
        <v>426</v>
      </c>
      <c r="G214" s="39"/>
      <c r="H214" s="39"/>
      <c r="I214" s="183"/>
      <c r="J214" s="39"/>
      <c r="K214" s="39"/>
      <c r="L214" s="42"/>
      <c r="M214" s="184"/>
      <c r="N214" s="185"/>
      <c r="O214" s="67"/>
      <c r="P214" s="67"/>
      <c r="Q214" s="67"/>
      <c r="R214" s="67"/>
      <c r="S214" s="67"/>
      <c r="T214" s="68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T214" s="20" t="s">
        <v>153</v>
      </c>
      <c r="AU214" s="20" t="s">
        <v>79</v>
      </c>
    </row>
    <row r="215" spans="1:65" s="13" customFormat="1" ht="11.25">
      <c r="B215" s="200"/>
      <c r="C215" s="201"/>
      <c r="D215" s="181" t="s">
        <v>226</v>
      </c>
      <c r="E215" s="202" t="s">
        <v>19</v>
      </c>
      <c r="F215" s="203" t="s">
        <v>1023</v>
      </c>
      <c r="G215" s="201"/>
      <c r="H215" s="202" t="s">
        <v>19</v>
      </c>
      <c r="I215" s="204"/>
      <c r="J215" s="201"/>
      <c r="K215" s="201"/>
      <c r="L215" s="205"/>
      <c r="M215" s="206"/>
      <c r="N215" s="207"/>
      <c r="O215" s="207"/>
      <c r="P215" s="207"/>
      <c r="Q215" s="207"/>
      <c r="R215" s="207"/>
      <c r="S215" s="207"/>
      <c r="T215" s="208"/>
      <c r="AT215" s="209" t="s">
        <v>226</v>
      </c>
      <c r="AU215" s="209" t="s">
        <v>79</v>
      </c>
      <c r="AV215" s="13" t="s">
        <v>77</v>
      </c>
      <c r="AW215" s="13" t="s">
        <v>31</v>
      </c>
      <c r="AX215" s="13" t="s">
        <v>69</v>
      </c>
      <c r="AY215" s="209" t="s">
        <v>144</v>
      </c>
    </row>
    <row r="216" spans="1:65" s="14" customFormat="1" ht="11.25">
      <c r="B216" s="210"/>
      <c r="C216" s="211"/>
      <c r="D216" s="181" t="s">
        <v>226</v>
      </c>
      <c r="E216" s="212" t="s">
        <v>19</v>
      </c>
      <c r="F216" s="213" t="s">
        <v>1024</v>
      </c>
      <c r="G216" s="211"/>
      <c r="H216" s="214">
        <v>86.822000000000003</v>
      </c>
      <c r="I216" s="215"/>
      <c r="J216" s="211"/>
      <c r="K216" s="211"/>
      <c r="L216" s="216"/>
      <c r="M216" s="217"/>
      <c r="N216" s="218"/>
      <c r="O216" s="218"/>
      <c r="P216" s="218"/>
      <c r="Q216" s="218"/>
      <c r="R216" s="218"/>
      <c r="S216" s="218"/>
      <c r="T216" s="219"/>
      <c r="AT216" s="220" t="s">
        <v>226</v>
      </c>
      <c r="AU216" s="220" t="s">
        <v>79</v>
      </c>
      <c r="AV216" s="14" t="s">
        <v>79</v>
      </c>
      <c r="AW216" s="14" t="s">
        <v>31</v>
      </c>
      <c r="AX216" s="14" t="s">
        <v>77</v>
      </c>
      <c r="AY216" s="220" t="s">
        <v>144</v>
      </c>
    </row>
    <row r="217" spans="1:65" s="2" customFormat="1" ht="44.25" customHeight="1">
      <c r="A217" s="37"/>
      <c r="B217" s="38"/>
      <c r="C217" s="168" t="s">
        <v>441</v>
      </c>
      <c r="D217" s="168" t="s">
        <v>145</v>
      </c>
      <c r="E217" s="169" t="s">
        <v>1025</v>
      </c>
      <c r="F217" s="170" t="s">
        <v>1026</v>
      </c>
      <c r="G217" s="171" t="s">
        <v>254</v>
      </c>
      <c r="H217" s="172">
        <v>64.313000000000002</v>
      </c>
      <c r="I217" s="173"/>
      <c r="J217" s="174">
        <f>ROUND(I217*H217,2)</f>
        <v>0</v>
      </c>
      <c r="K217" s="170" t="s">
        <v>157</v>
      </c>
      <c r="L217" s="42"/>
      <c r="M217" s="175" t="s">
        <v>19</v>
      </c>
      <c r="N217" s="176" t="s">
        <v>40</v>
      </c>
      <c r="O217" s="67"/>
      <c r="P217" s="177">
        <f>O217*H217</f>
        <v>0</v>
      </c>
      <c r="Q217" s="177">
        <v>0</v>
      </c>
      <c r="R217" s="177">
        <f>Q217*H217</f>
        <v>0</v>
      </c>
      <c r="S217" s="177">
        <v>0</v>
      </c>
      <c r="T217" s="178">
        <f>S217*H217</f>
        <v>0</v>
      </c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R217" s="179" t="s">
        <v>165</v>
      </c>
      <c r="AT217" s="179" t="s">
        <v>145</v>
      </c>
      <c r="AU217" s="179" t="s">
        <v>79</v>
      </c>
      <c r="AY217" s="20" t="s">
        <v>144</v>
      </c>
      <c r="BE217" s="180">
        <f>IF(N217="základní",J217,0)</f>
        <v>0</v>
      </c>
      <c r="BF217" s="180">
        <f>IF(N217="snížená",J217,0)</f>
        <v>0</v>
      </c>
      <c r="BG217" s="180">
        <f>IF(N217="zákl. přenesená",J217,0)</f>
        <v>0</v>
      </c>
      <c r="BH217" s="180">
        <f>IF(N217="sníž. přenesená",J217,0)</f>
        <v>0</v>
      </c>
      <c r="BI217" s="180">
        <f>IF(N217="nulová",J217,0)</f>
        <v>0</v>
      </c>
      <c r="BJ217" s="20" t="s">
        <v>77</v>
      </c>
      <c r="BK217" s="180">
        <f>ROUND(I217*H217,2)</f>
        <v>0</v>
      </c>
      <c r="BL217" s="20" t="s">
        <v>165</v>
      </c>
      <c r="BM217" s="179" t="s">
        <v>1027</v>
      </c>
    </row>
    <row r="218" spans="1:65" s="2" customFormat="1" ht="29.25">
      <c r="A218" s="37"/>
      <c r="B218" s="38"/>
      <c r="C218" s="39"/>
      <c r="D218" s="181" t="s">
        <v>152</v>
      </c>
      <c r="E218" s="39"/>
      <c r="F218" s="182" t="s">
        <v>1026</v>
      </c>
      <c r="G218" s="39"/>
      <c r="H218" s="39"/>
      <c r="I218" s="183"/>
      <c r="J218" s="39"/>
      <c r="K218" s="39"/>
      <c r="L218" s="42"/>
      <c r="M218" s="184"/>
      <c r="N218" s="185"/>
      <c r="O218" s="67"/>
      <c r="P218" s="67"/>
      <c r="Q218" s="67"/>
      <c r="R218" s="67"/>
      <c r="S218" s="67"/>
      <c r="T218" s="68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T218" s="20" t="s">
        <v>152</v>
      </c>
      <c r="AU218" s="20" t="s">
        <v>79</v>
      </c>
    </row>
    <row r="219" spans="1:65" s="2" customFormat="1" ht="11.25">
      <c r="A219" s="37"/>
      <c r="B219" s="38"/>
      <c r="C219" s="39"/>
      <c r="D219" s="186" t="s">
        <v>153</v>
      </c>
      <c r="E219" s="39"/>
      <c r="F219" s="187" t="s">
        <v>1028</v>
      </c>
      <c r="G219" s="39"/>
      <c r="H219" s="39"/>
      <c r="I219" s="183"/>
      <c r="J219" s="39"/>
      <c r="K219" s="39"/>
      <c r="L219" s="42"/>
      <c r="M219" s="184"/>
      <c r="N219" s="185"/>
      <c r="O219" s="67"/>
      <c r="P219" s="67"/>
      <c r="Q219" s="67"/>
      <c r="R219" s="67"/>
      <c r="S219" s="67"/>
      <c r="T219" s="68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T219" s="20" t="s">
        <v>153</v>
      </c>
      <c r="AU219" s="20" t="s">
        <v>79</v>
      </c>
    </row>
    <row r="220" spans="1:65" s="13" customFormat="1" ht="11.25">
      <c r="B220" s="200"/>
      <c r="C220" s="201"/>
      <c r="D220" s="181" t="s">
        <v>226</v>
      </c>
      <c r="E220" s="202" t="s">
        <v>19</v>
      </c>
      <c r="F220" s="203" t="s">
        <v>1023</v>
      </c>
      <c r="G220" s="201"/>
      <c r="H220" s="202" t="s">
        <v>19</v>
      </c>
      <c r="I220" s="204"/>
      <c r="J220" s="201"/>
      <c r="K220" s="201"/>
      <c r="L220" s="205"/>
      <c r="M220" s="206"/>
      <c r="N220" s="207"/>
      <c r="O220" s="207"/>
      <c r="P220" s="207"/>
      <c r="Q220" s="207"/>
      <c r="R220" s="207"/>
      <c r="S220" s="207"/>
      <c r="T220" s="208"/>
      <c r="AT220" s="209" t="s">
        <v>226</v>
      </c>
      <c r="AU220" s="209" t="s">
        <v>79</v>
      </c>
      <c r="AV220" s="13" t="s">
        <v>77</v>
      </c>
      <c r="AW220" s="13" t="s">
        <v>31</v>
      </c>
      <c r="AX220" s="13" t="s">
        <v>69</v>
      </c>
      <c r="AY220" s="209" t="s">
        <v>144</v>
      </c>
    </row>
    <row r="221" spans="1:65" s="14" customFormat="1" ht="11.25">
      <c r="B221" s="210"/>
      <c r="C221" s="211"/>
      <c r="D221" s="181" t="s">
        <v>226</v>
      </c>
      <c r="E221" s="212" t="s">
        <v>19</v>
      </c>
      <c r="F221" s="213" t="s">
        <v>1029</v>
      </c>
      <c r="G221" s="211"/>
      <c r="H221" s="214">
        <v>64.313000000000002</v>
      </c>
      <c r="I221" s="215"/>
      <c r="J221" s="211"/>
      <c r="K221" s="211"/>
      <c r="L221" s="216"/>
      <c r="M221" s="217"/>
      <c r="N221" s="218"/>
      <c r="O221" s="218"/>
      <c r="P221" s="218"/>
      <c r="Q221" s="218"/>
      <c r="R221" s="218"/>
      <c r="S221" s="218"/>
      <c r="T221" s="219"/>
      <c r="AT221" s="220" t="s">
        <v>226</v>
      </c>
      <c r="AU221" s="220" t="s">
        <v>79</v>
      </c>
      <c r="AV221" s="14" t="s">
        <v>79</v>
      </c>
      <c r="AW221" s="14" t="s">
        <v>31</v>
      </c>
      <c r="AX221" s="14" t="s">
        <v>77</v>
      </c>
      <c r="AY221" s="220" t="s">
        <v>144</v>
      </c>
    </row>
    <row r="222" spans="1:65" s="2" customFormat="1" ht="33" customHeight="1">
      <c r="A222" s="37"/>
      <c r="B222" s="38"/>
      <c r="C222" s="168" t="s">
        <v>446</v>
      </c>
      <c r="D222" s="168" t="s">
        <v>145</v>
      </c>
      <c r="E222" s="169" t="s">
        <v>709</v>
      </c>
      <c r="F222" s="170" t="s">
        <v>710</v>
      </c>
      <c r="G222" s="171" t="s">
        <v>223</v>
      </c>
      <c r="H222" s="172">
        <v>12.863</v>
      </c>
      <c r="I222" s="173"/>
      <c r="J222" s="174">
        <f>ROUND(I222*H222,2)</f>
        <v>0</v>
      </c>
      <c r="K222" s="170" t="s">
        <v>157</v>
      </c>
      <c r="L222" s="42"/>
      <c r="M222" s="175" t="s">
        <v>19</v>
      </c>
      <c r="N222" s="176" t="s">
        <v>40</v>
      </c>
      <c r="O222" s="67"/>
      <c r="P222" s="177">
        <f>O222*H222</f>
        <v>0</v>
      </c>
      <c r="Q222" s="177">
        <v>2.5018699999999998</v>
      </c>
      <c r="R222" s="177">
        <f>Q222*H222</f>
        <v>32.181553809999997</v>
      </c>
      <c r="S222" s="177">
        <v>0</v>
      </c>
      <c r="T222" s="178">
        <f>S222*H222</f>
        <v>0</v>
      </c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R222" s="179" t="s">
        <v>165</v>
      </c>
      <c r="AT222" s="179" t="s">
        <v>145</v>
      </c>
      <c r="AU222" s="179" t="s">
        <v>79</v>
      </c>
      <c r="AY222" s="20" t="s">
        <v>144</v>
      </c>
      <c r="BE222" s="180">
        <f>IF(N222="základní",J222,0)</f>
        <v>0</v>
      </c>
      <c r="BF222" s="180">
        <f>IF(N222="snížená",J222,0)</f>
        <v>0</v>
      </c>
      <c r="BG222" s="180">
        <f>IF(N222="zákl. přenesená",J222,0)</f>
        <v>0</v>
      </c>
      <c r="BH222" s="180">
        <f>IF(N222="sníž. přenesená",J222,0)</f>
        <v>0</v>
      </c>
      <c r="BI222" s="180">
        <f>IF(N222="nulová",J222,0)</f>
        <v>0</v>
      </c>
      <c r="BJ222" s="20" t="s">
        <v>77</v>
      </c>
      <c r="BK222" s="180">
        <f>ROUND(I222*H222,2)</f>
        <v>0</v>
      </c>
      <c r="BL222" s="20" t="s">
        <v>165</v>
      </c>
      <c r="BM222" s="179" t="s">
        <v>1030</v>
      </c>
    </row>
    <row r="223" spans="1:65" s="2" customFormat="1" ht="19.5">
      <c r="A223" s="37"/>
      <c r="B223" s="38"/>
      <c r="C223" s="39"/>
      <c r="D223" s="181" t="s">
        <v>152</v>
      </c>
      <c r="E223" s="39"/>
      <c r="F223" s="182" t="s">
        <v>710</v>
      </c>
      <c r="G223" s="39"/>
      <c r="H223" s="39"/>
      <c r="I223" s="183"/>
      <c r="J223" s="39"/>
      <c r="K223" s="39"/>
      <c r="L223" s="42"/>
      <c r="M223" s="184"/>
      <c r="N223" s="185"/>
      <c r="O223" s="67"/>
      <c r="P223" s="67"/>
      <c r="Q223" s="67"/>
      <c r="R223" s="67"/>
      <c r="S223" s="67"/>
      <c r="T223" s="68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T223" s="20" t="s">
        <v>152</v>
      </c>
      <c r="AU223" s="20" t="s">
        <v>79</v>
      </c>
    </row>
    <row r="224" spans="1:65" s="2" customFormat="1" ht="11.25">
      <c r="A224" s="37"/>
      <c r="B224" s="38"/>
      <c r="C224" s="39"/>
      <c r="D224" s="186" t="s">
        <v>153</v>
      </c>
      <c r="E224" s="39"/>
      <c r="F224" s="187" t="s">
        <v>712</v>
      </c>
      <c r="G224" s="39"/>
      <c r="H224" s="39"/>
      <c r="I224" s="183"/>
      <c r="J224" s="39"/>
      <c r="K224" s="39"/>
      <c r="L224" s="42"/>
      <c r="M224" s="184"/>
      <c r="N224" s="185"/>
      <c r="O224" s="67"/>
      <c r="P224" s="67"/>
      <c r="Q224" s="67"/>
      <c r="R224" s="67"/>
      <c r="S224" s="67"/>
      <c r="T224" s="68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T224" s="20" t="s">
        <v>153</v>
      </c>
      <c r="AU224" s="20" t="s">
        <v>79</v>
      </c>
    </row>
    <row r="225" spans="1:65" s="13" customFormat="1" ht="11.25">
      <c r="B225" s="200"/>
      <c r="C225" s="201"/>
      <c r="D225" s="181" t="s">
        <v>226</v>
      </c>
      <c r="E225" s="202" t="s">
        <v>19</v>
      </c>
      <c r="F225" s="203" t="s">
        <v>1023</v>
      </c>
      <c r="G225" s="201"/>
      <c r="H225" s="202" t="s">
        <v>19</v>
      </c>
      <c r="I225" s="204"/>
      <c r="J225" s="201"/>
      <c r="K225" s="201"/>
      <c r="L225" s="205"/>
      <c r="M225" s="206"/>
      <c r="N225" s="207"/>
      <c r="O225" s="207"/>
      <c r="P225" s="207"/>
      <c r="Q225" s="207"/>
      <c r="R225" s="207"/>
      <c r="S225" s="207"/>
      <c r="T225" s="208"/>
      <c r="AT225" s="209" t="s">
        <v>226</v>
      </c>
      <c r="AU225" s="209" t="s">
        <v>79</v>
      </c>
      <c r="AV225" s="13" t="s">
        <v>77</v>
      </c>
      <c r="AW225" s="13" t="s">
        <v>31</v>
      </c>
      <c r="AX225" s="13" t="s">
        <v>69</v>
      </c>
      <c r="AY225" s="209" t="s">
        <v>144</v>
      </c>
    </row>
    <row r="226" spans="1:65" s="14" customFormat="1" ht="11.25">
      <c r="B226" s="210"/>
      <c r="C226" s="211"/>
      <c r="D226" s="181" t="s">
        <v>226</v>
      </c>
      <c r="E226" s="212" t="s">
        <v>19</v>
      </c>
      <c r="F226" s="213" t="s">
        <v>1031</v>
      </c>
      <c r="G226" s="211"/>
      <c r="H226" s="214">
        <v>12.863</v>
      </c>
      <c r="I226" s="215"/>
      <c r="J226" s="211"/>
      <c r="K226" s="211"/>
      <c r="L226" s="216"/>
      <c r="M226" s="217"/>
      <c r="N226" s="218"/>
      <c r="O226" s="218"/>
      <c r="P226" s="218"/>
      <c r="Q226" s="218"/>
      <c r="R226" s="218"/>
      <c r="S226" s="218"/>
      <c r="T226" s="219"/>
      <c r="AT226" s="220" t="s">
        <v>226</v>
      </c>
      <c r="AU226" s="220" t="s">
        <v>79</v>
      </c>
      <c r="AV226" s="14" t="s">
        <v>79</v>
      </c>
      <c r="AW226" s="14" t="s">
        <v>31</v>
      </c>
      <c r="AX226" s="14" t="s">
        <v>77</v>
      </c>
      <c r="AY226" s="220" t="s">
        <v>144</v>
      </c>
    </row>
    <row r="227" spans="1:65" s="2" customFormat="1" ht="24.2" customHeight="1">
      <c r="A227" s="37"/>
      <c r="B227" s="38"/>
      <c r="C227" s="168" t="s">
        <v>451</v>
      </c>
      <c r="D227" s="168" t="s">
        <v>145</v>
      </c>
      <c r="E227" s="169" t="s">
        <v>1032</v>
      </c>
      <c r="F227" s="170" t="s">
        <v>1033</v>
      </c>
      <c r="G227" s="171" t="s">
        <v>296</v>
      </c>
      <c r="H227" s="172">
        <v>1.0920000000000001</v>
      </c>
      <c r="I227" s="173"/>
      <c r="J227" s="174">
        <f>ROUND(I227*H227,2)</f>
        <v>0</v>
      </c>
      <c r="K227" s="170" t="s">
        <v>157</v>
      </c>
      <c r="L227" s="42"/>
      <c r="M227" s="175" t="s">
        <v>19</v>
      </c>
      <c r="N227" s="176" t="s">
        <v>40</v>
      </c>
      <c r="O227" s="67"/>
      <c r="P227" s="177">
        <f>O227*H227</f>
        <v>0</v>
      </c>
      <c r="Q227" s="177">
        <v>1.06277</v>
      </c>
      <c r="R227" s="177">
        <f>Q227*H227</f>
        <v>1.16054484</v>
      </c>
      <c r="S227" s="177">
        <v>0</v>
      </c>
      <c r="T227" s="178">
        <f>S227*H227</f>
        <v>0</v>
      </c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R227" s="179" t="s">
        <v>165</v>
      </c>
      <c r="AT227" s="179" t="s">
        <v>145</v>
      </c>
      <c r="AU227" s="179" t="s">
        <v>79</v>
      </c>
      <c r="AY227" s="20" t="s">
        <v>144</v>
      </c>
      <c r="BE227" s="180">
        <f>IF(N227="základní",J227,0)</f>
        <v>0</v>
      </c>
      <c r="BF227" s="180">
        <f>IF(N227="snížená",J227,0)</f>
        <v>0</v>
      </c>
      <c r="BG227" s="180">
        <f>IF(N227="zákl. přenesená",J227,0)</f>
        <v>0</v>
      </c>
      <c r="BH227" s="180">
        <f>IF(N227="sníž. přenesená",J227,0)</f>
        <v>0</v>
      </c>
      <c r="BI227" s="180">
        <f>IF(N227="nulová",J227,0)</f>
        <v>0</v>
      </c>
      <c r="BJ227" s="20" t="s">
        <v>77</v>
      </c>
      <c r="BK227" s="180">
        <f>ROUND(I227*H227,2)</f>
        <v>0</v>
      </c>
      <c r="BL227" s="20" t="s">
        <v>165</v>
      </c>
      <c r="BM227" s="179" t="s">
        <v>1034</v>
      </c>
    </row>
    <row r="228" spans="1:65" s="2" customFormat="1" ht="11.25">
      <c r="A228" s="37"/>
      <c r="B228" s="38"/>
      <c r="C228" s="39"/>
      <c r="D228" s="181" t="s">
        <v>152</v>
      </c>
      <c r="E228" s="39"/>
      <c r="F228" s="182" t="s">
        <v>1033</v>
      </c>
      <c r="G228" s="39"/>
      <c r="H228" s="39"/>
      <c r="I228" s="183"/>
      <c r="J228" s="39"/>
      <c r="K228" s="39"/>
      <c r="L228" s="42"/>
      <c r="M228" s="184"/>
      <c r="N228" s="185"/>
      <c r="O228" s="67"/>
      <c r="P228" s="67"/>
      <c r="Q228" s="67"/>
      <c r="R228" s="67"/>
      <c r="S228" s="67"/>
      <c r="T228" s="68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T228" s="20" t="s">
        <v>152</v>
      </c>
      <c r="AU228" s="20" t="s">
        <v>79</v>
      </c>
    </row>
    <row r="229" spans="1:65" s="2" customFormat="1" ht="11.25">
      <c r="A229" s="37"/>
      <c r="B229" s="38"/>
      <c r="C229" s="39"/>
      <c r="D229" s="186" t="s">
        <v>153</v>
      </c>
      <c r="E229" s="39"/>
      <c r="F229" s="187" t="s">
        <v>1035</v>
      </c>
      <c r="G229" s="39"/>
      <c r="H229" s="39"/>
      <c r="I229" s="183"/>
      <c r="J229" s="39"/>
      <c r="K229" s="39"/>
      <c r="L229" s="42"/>
      <c r="M229" s="184"/>
      <c r="N229" s="185"/>
      <c r="O229" s="67"/>
      <c r="P229" s="67"/>
      <c r="Q229" s="67"/>
      <c r="R229" s="67"/>
      <c r="S229" s="67"/>
      <c r="T229" s="68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T229" s="20" t="s">
        <v>153</v>
      </c>
      <c r="AU229" s="20" t="s">
        <v>79</v>
      </c>
    </row>
    <row r="230" spans="1:65" s="14" customFormat="1" ht="11.25">
      <c r="B230" s="210"/>
      <c r="C230" s="211"/>
      <c r="D230" s="181" t="s">
        <v>226</v>
      </c>
      <c r="E230" s="212" t="s">
        <v>19</v>
      </c>
      <c r="F230" s="213" t="s">
        <v>1036</v>
      </c>
      <c r="G230" s="211"/>
      <c r="H230" s="214">
        <v>1.0920000000000001</v>
      </c>
      <c r="I230" s="215"/>
      <c r="J230" s="211"/>
      <c r="K230" s="211"/>
      <c r="L230" s="216"/>
      <c r="M230" s="217"/>
      <c r="N230" s="218"/>
      <c r="O230" s="218"/>
      <c r="P230" s="218"/>
      <c r="Q230" s="218"/>
      <c r="R230" s="218"/>
      <c r="S230" s="218"/>
      <c r="T230" s="219"/>
      <c r="AT230" s="220" t="s">
        <v>226</v>
      </c>
      <c r="AU230" s="220" t="s">
        <v>79</v>
      </c>
      <c r="AV230" s="14" t="s">
        <v>79</v>
      </c>
      <c r="AW230" s="14" t="s">
        <v>31</v>
      </c>
      <c r="AX230" s="14" t="s">
        <v>77</v>
      </c>
      <c r="AY230" s="220" t="s">
        <v>144</v>
      </c>
    </row>
    <row r="231" spans="1:65" s="11" customFormat="1" ht="22.9" customHeight="1">
      <c r="B231" s="154"/>
      <c r="C231" s="155"/>
      <c r="D231" s="156" t="s">
        <v>68</v>
      </c>
      <c r="E231" s="198" t="s">
        <v>160</v>
      </c>
      <c r="F231" s="198" t="s">
        <v>420</v>
      </c>
      <c r="G231" s="155"/>
      <c r="H231" s="155"/>
      <c r="I231" s="158"/>
      <c r="J231" s="199">
        <f>BK231</f>
        <v>0</v>
      </c>
      <c r="K231" s="155"/>
      <c r="L231" s="160"/>
      <c r="M231" s="161"/>
      <c r="N231" s="162"/>
      <c r="O231" s="162"/>
      <c r="P231" s="163">
        <f>SUM(P232:P287)</f>
        <v>0</v>
      </c>
      <c r="Q231" s="162"/>
      <c r="R231" s="163">
        <f>SUM(R232:R287)</f>
        <v>51.536781721376393</v>
      </c>
      <c r="S231" s="162"/>
      <c r="T231" s="164">
        <f>SUM(T232:T287)</f>
        <v>0</v>
      </c>
      <c r="AR231" s="165" t="s">
        <v>77</v>
      </c>
      <c r="AT231" s="166" t="s">
        <v>68</v>
      </c>
      <c r="AU231" s="166" t="s">
        <v>77</v>
      </c>
      <c r="AY231" s="165" t="s">
        <v>144</v>
      </c>
      <c r="BK231" s="167">
        <f>SUM(BK232:BK287)</f>
        <v>0</v>
      </c>
    </row>
    <row r="232" spans="1:65" s="2" customFormat="1" ht="37.9" customHeight="1">
      <c r="A232" s="37"/>
      <c r="B232" s="38"/>
      <c r="C232" s="168" t="s">
        <v>456</v>
      </c>
      <c r="D232" s="168" t="s">
        <v>145</v>
      </c>
      <c r="E232" s="169" t="s">
        <v>1037</v>
      </c>
      <c r="F232" s="170" t="s">
        <v>1038</v>
      </c>
      <c r="G232" s="171" t="s">
        <v>223</v>
      </c>
      <c r="H232" s="172">
        <v>8.69</v>
      </c>
      <c r="I232" s="173"/>
      <c r="J232" s="174">
        <f>ROUND(I232*H232,2)</f>
        <v>0</v>
      </c>
      <c r="K232" s="170" t="s">
        <v>157</v>
      </c>
      <c r="L232" s="42"/>
      <c r="M232" s="175" t="s">
        <v>19</v>
      </c>
      <c r="N232" s="176" t="s">
        <v>40</v>
      </c>
      <c r="O232" s="67"/>
      <c r="P232" s="177">
        <f>O232*H232</f>
        <v>0</v>
      </c>
      <c r="Q232" s="177">
        <v>2.5018699999999998</v>
      </c>
      <c r="R232" s="177">
        <f>Q232*H232</f>
        <v>21.741250299999997</v>
      </c>
      <c r="S232" s="177">
        <v>0</v>
      </c>
      <c r="T232" s="178">
        <f>S232*H232</f>
        <v>0</v>
      </c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R232" s="179" t="s">
        <v>165</v>
      </c>
      <c r="AT232" s="179" t="s">
        <v>145</v>
      </c>
      <c r="AU232" s="179" t="s">
        <v>79</v>
      </c>
      <c r="AY232" s="20" t="s">
        <v>144</v>
      </c>
      <c r="BE232" s="180">
        <f>IF(N232="základní",J232,0)</f>
        <v>0</v>
      </c>
      <c r="BF232" s="180">
        <f>IF(N232="snížená",J232,0)</f>
        <v>0</v>
      </c>
      <c r="BG232" s="180">
        <f>IF(N232="zákl. přenesená",J232,0)</f>
        <v>0</v>
      </c>
      <c r="BH232" s="180">
        <f>IF(N232="sníž. přenesená",J232,0)</f>
        <v>0</v>
      </c>
      <c r="BI232" s="180">
        <f>IF(N232="nulová",J232,0)</f>
        <v>0</v>
      </c>
      <c r="BJ232" s="20" t="s">
        <v>77</v>
      </c>
      <c r="BK232" s="180">
        <f>ROUND(I232*H232,2)</f>
        <v>0</v>
      </c>
      <c r="BL232" s="20" t="s">
        <v>165</v>
      </c>
      <c r="BM232" s="179" t="s">
        <v>1039</v>
      </c>
    </row>
    <row r="233" spans="1:65" s="2" customFormat="1" ht="19.5">
      <c r="A233" s="37"/>
      <c r="B233" s="38"/>
      <c r="C233" s="39"/>
      <c r="D233" s="181" t="s">
        <v>152</v>
      </c>
      <c r="E233" s="39"/>
      <c r="F233" s="182" t="s">
        <v>1038</v>
      </c>
      <c r="G233" s="39"/>
      <c r="H233" s="39"/>
      <c r="I233" s="183"/>
      <c r="J233" s="39"/>
      <c r="K233" s="39"/>
      <c r="L233" s="42"/>
      <c r="M233" s="184"/>
      <c r="N233" s="185"/>
      <c r="O233" s="67"/>
      <c r="P233" s="67"/>
      <c r="Q233" s="67"/>
      <c r="R233" s="67"/>
      <c r="S233" s="67"/>
      <c r="T233" s="68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T233" s="20" t="s">
        <v>152</v>
      </c>
      <c r="AU233" s="20" t="s">
        <v>79</v>
      </c>
    </row>
    <row r="234" spans="1:65" s="2" customFormat="1" ht="11.25">
      <c r="A234" s="37"/>
      <c r="B234" s="38"/>
      <c r="C234" s="39"/>
      <c r="D234" s="186" t="s">
        <v>153</v>
      </c>
      <c r="E234" s="39"/>
      <c r="F234" s="187" t="s">
        <v>1040</v>
      </c>
      <c r="G234" s="39"/>
      <c r="H234" s="39"/>
      <c r="I234" s="183"/>
      <c r="J234" s="39"/>
      <c r="K234" s="39"/>
      <c r="L234" s="42"/>
      <c r="M234" s="184"/>
      <c r="N234" s="185"/>
      <c r="O234" s="67"/>
      <c r="P234" s="67"/>
      <c r="Q234" s="67"/>
      <c r="R234" s="67"/>
      <c r="S234" s="67"/>
      <c r="T234" s="68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T234" s="20" t="s">
        <v>153</v>
      </c>
      <c r="AU234" s="20" t="s">
        <v>79</v>
      </c>
    </row>
    <row r="235" spans="1:65" s="13" customFormat="1" ht="11.25">
      <c r="B235" s="200"/>
      <c r="C235" s="201"/>
      <c r="D235" s="181" t="s">
        <v>226</v>
      </c>
      <c r="E235" s="202" t="s">
        <v>19</v>
      </c>
      <c r="F235" s="203" t="s">
        <v>1041</v>
      </c>
      <c r="G235" s="201"/>
      <c r="H235" s="202" t="s">
        <v>19</v>
      </c>
      <c r="I235" s="204"/>
      <c r="J235" s="201"/>
      <c r="K235" s="201"/>
      <c r="L235" s="205"/>
      <c r="M235" s="206"/>
      <c r="N235" s="207"/>
      <c r="O235" s="207"/>
      <c r="P235" s="207"/>
      <c r="Q235" s="207"/>
      <c r="R235" s="207"/>
      <c r="S235" s="207"/>
      <c r="T235" s="208"/>
      <c r="AT235" s="209" t="s">
        <v>226</v>
      </c>
      <c r="AU235" s="209" t="s">
        <v>79</v>
      </c>
      <c r="AV235" s="13" t="s">
        <v>77</v>
      </c>
      <c r="AW235" s="13" t="s">
        <v>31</v>
      </c>
      <c r="AX235" s="13" t="s">
        <v>69</v>
      </c>
      <c r="AY235" s="209" t="s">
        <v>144</v>
      </c>
    </row>
    <row r="236" spans="1:65" s="14" customFormat="1" ht="11.25">
      <c r="B236" s="210"/>
      <c r="C236" s="211"/>
      <c r="D236" s="181" t="s">
        <v>226</v>
      </c>
      <c r="E236" s="212" t="s">
        <v>19</v>
      </c>
      <c r="F236" s="213" t="s">
        <v>1042</v>
      </c>
      <c r="G236" s="211"/>
      <c r="H236" s="214">
        <v>8.69</v>
      </c>
      <c r="I236" s="215"/>
      <c r="J236" s="211"/>
      <c r="K236" s="211"/>
      <c r="L236" s="216"/>
      <c r="M236" s="217"/>
      <c r="N236" s="218"/>
      <c r="O236" s="218"/>
      <c r="P236" s="218"/>
      <c r="Q236" s="218"/>
      <c r="R236" s="218"/>
      <c r="S236" s="218"/>
      <c r="T236" s="219"/>
      <c r="AT236" s="220" t="s">
        <v>226</v>
      </c>
      <c r="AU236" s="220" t="s">
        <v>79</v>
      </c>
      <c r="AV236" s="14" t="s">
        <v>79</v>
      </c>
      <c r="AW236" s="14" t="s">
        <v>31</v>
      </c>
      <c r="AX236" s="14" t="s">
        <v>77</v>
      </c>
      <c r="AY236" s="220" t="s">
        <v>144</v>
      </c>
    </row>
    <row r="237" spans="1:65" s="2" customFormat="1" ht="16.5" customHeight="1">
      <c r="A237" s="37"/>
      <c r="B237" s="38"/>
      <c r="C237" s="246" t="s">
        <v>461</v>
      </c>
      <c r="D237" s="246" t="s">
        <v>381</v>
      </c>
      <c r="E237" s="247" t="s">
        <v>1043</v>
      </c>
      <c r="F237" s="248" t="s">
        <v>1044</v>
      </c>
      <c r="G237" s="249" t="s">
        <v>243</v>
      </c>
      <c r="H237" s="250">
        <v>3.3</v>
      </c>
      <c r="I237" s="251"/>
      <c r="J237" s="252">
        <f>ROUND(I237*H237,2)</f>
        <v>0</v>
      </c>
      <c r="K237" s="248" t="s">
        <v>19</v>
      </c>
      <c r="L237" s="253"/>
      <c r="M237" s="254" t="s">
        <v>19</v>
      </c>
      <c r="N237" s="255" t="s">
        <v>40</v>
      </c>
      <c r="O237" s="67"/>
      <c r="P237" s="177">
        <f>O237*H237</f>
        <v>0</v>
      </c>
      <c r="Q237" s="177">
        <v>0</v>
      </c>
      <c r="R237" s="177">
        <f>Q237*H237</f>
        <v>0</v>
      </c>
      <c r="S237" s="177">
        <v>0</v>
      </c>
      <c r="T237" s="178">
        <f>S237*H237</f>
        <v>0</v>
      </c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R237" s="179" t="s">
        <v>184</v>
      </c>
      <c r="AT237" s="179" t="s">
        <v>381</v>
      </c>
      <c r="AU237" s="179" t="s">
        <v>79</v>
      </c>
      <c r="AY237" s="20" t="s">
        <v>144</v>
      </c>
      <c r="BE237" s="180">
        <f>IF(N237="základní",J237,0)</f>
        <v>0</v>
      </c>
      <c r="BF237" s="180">
        <f>IF(N237="snížená",J237,0)</f>
        <v>0</v>
      </c>
      <c r="BG237" s="180">
        <f>IF(N237="zákl. přenesená",J237,0)</f>
        <v>0</v>
      </c>
      <c r="BH237" s="180">
        <f>IF(N237="sníž. přenesená",J237,0)</f>
        <v>0</v>
      </c>
      <c r="BI237" s="180">
        <f>IF(N237="nulová",J237,0)</f>
        <v>0</v>
      </c>
      <c r="BJ237" s="20" t="s">
        <v>77</v>
      </c>
      <c r="BK237" s="180">
        <f>ROUND(I237*H237,2)</f>
        <v>0</v>
      </c>
      <c r="BL237" s="20" t="s">
        <v>165</v>
      </c>
      <c r="BM237" s="179" t="s">
        <v>1045</v>
      </c>
    </row>
    <row r="238" spans="1:65" s="2" customFormat="1" ht="11.25">
      <c r="A238" s="37"/>
      <c r="B238" s="38"/>
      <c r="C238" s="39"/>
      <c r="D238" s="181" t="s">
        <v>152</v>
      </c>
      <c r="E238" s="39"/>
      <c r="F238" s="182" t="s">
        <v>1044</v>
      </c>
      <c r="G238" s="39"/>
      <c r="H238" s="39"/>
      <c r="I238" s="183"/>
      <c r="J238" s="39"/>
      <c r="K238" s="39"/>
      <c r="L238" s="42"/>
      <c r="M238" s="184"/>
      <c r="N238" s="185"/>
      <c r="O238" s="67"/>
      <c r="P238" s="67"/>
      <c r="Q238" s="67"/>
      <c r="R238" s="67"/>
      <c r="S238" s="67"/>
      <c r="T238" s="68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T238" s="20" t="s">
        <v>152</v>
      </c>
      <c r="AU238" s="20" t="s">
        <v>79</v>
      </c>
    </row>
    <row r="239" spans="1:65" s="13" customFormat="1" ht="11.25">
      <c r="B239" s="200"/>
      <c r="C239" s="201"/>
      <c r="D239" s="181" t="s">
        <v>226</v>
      </c>
      <c r="E239" s="202" t="s">
        <v>19</v>
      </c>
      <c r="F239" s="203" t="s">
        <v>1041</v>
      </c>
      <c r="G239" s="201"/>
      <c r="H239" s="202" t="s">
        <v>19</v>
      </c>
      <c r="I239" s="204"/>
      <c r="J239" s="201"/>
      <c r="K239" s="201"/>
      <c r="L239" s="205"/>
      <c r="M239" s="206"/>
      <c r="N239" s="207"/>
      <c r="O239" s="207"/>
      <c r="P239" s="207"/>
      <c r="Q239" s="207"/>
      <c r="R239" s="207"/>
      <c r="S239" s="207"/>
      <c r="T239" s="208"/>
      <c r="AT239" s="209" t="s">
        <v>226</v>
      </c>
      <c r="AU239" s="209" t="s">
        <v>79</v>
      </c>
      <c r="AV239" s="13" t="s">
        <v>77</v>
      </c>
      <c r="AW239" s="13" t="s">
        <v>31</v>
      </c>
      <c r="AX239" s="13" t="s">
        <v>69</v>
      </c>
      <c r="AY239" s="209" t="s">
        <v>144</v>
      </c>
    </row>
    <row r="240" spans="1:65" s="14" customFormat="1" ht="11.25">
      <c r="B240" s="210"/>
      <c r="C240" s="211"/>
      <c r="D240" s="181" t="s">
        <v>226</v>
      </c>
      <c r="E240" s="212" t="s">
        <v>19</v>
      </c>
      <c r="F240" s="213" t="s">
        <v>1046</v>
      </c>
      <c r="G240" s="211"/>
      <c r="H240" s="214">
        <v>3.3</v>
      </c>
      <c r="I240" s="215"/>
      <c r="J240" s="211"/>
      <c r="K240" s="211"/>
      <c r="L240" s="216"/>
      <c r="M240" s="217"/>
      <c r="N240" s="218"/>
      <c r="O240" s="218"/>
      <c r="P240" s="218"/>
      <c r="Q240" s="218"/>
      <c r="R240" s="218"/>
      <c r="S240" s="218"/>
      <c r="T240" s="219"/>
      <c r="AT240" s="220" t="s">
        <v>226</v>
      </c>
      <c r="AU240" s="220" t="s">
        <v>79</v>
      </c>
      <c r="AV240" s="14" t="s">
        <v>79</v>
      </c>
      <c r="AW240" s="14" t="s">
        <v>31</v>
      </c>
      <c r="AX240" s="14" t="s">
        <v>77</v>
      </c>
      <c r="AY240" s="220" t="s">
        <v>144</v>
      </c>
    </row>
    <row r="241" spans="1:65" s="2" customFormat="1" ht="24.2" customHeight="1">
      <c r="A241" s="37"/>
      <c r="B241" s="38"/>
      <c r="C241" s="168" t="s">
        <v>467</v>
      </c>
      <c r="D241" s="168" t="s">
        <v>145</v>
      </c>
      <c r="E241" s="169" t="s">
        <v>1047</v>
      </c>
      <c r="F241" s="170" t="s">
        <v>1048</v>
      </c>
      <c r="G241" s="171" t="s">
        <v>254</v>
      </c>
      <c r="H241" s="172">
        <v>62.2</v>
      </c>
      <c r="I241" s="173"/>
      <c r="J241" s="174">
        <f>ROUND(I241*H241,2)</f>
        <v>0</v>
      </c>
      <c r="K241" s="170" t="s">
        <v>157</v>
      </c>
      <c r="L241" s="42"/>
      <c r="M241" s="175" t="s">
        <v>19</v>
      </c>
      <c r="N241" s="176" t="s">
        <v>40</v>
      </c>
      <c r="O241" s="67"/>
      <c r="P241" s="177">
        <f>O241*H241</f>
        <v>0</v>
      </c>
      <c r="Q241" s="177">
        <v>3.3546000000000001E-3</v>
      </c>
      <c r="R241" s="177">
        <f>Q241*H241</f>
        <v>0.20865612000000003</v>
      </c>
      <c r="S241" s="177">
        <v>0</v>
      </c>
      <c r="T241" s="178">
        <f>S241*H241</f>
        <v>0</v>
      </c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R241" s="179" t="s">
        <v>165</v>
      </c>
      <c r="AT241" s="179" t="s">
        <v>145</v>
      </c>
      <c r="AU241" s="179" t="s">
        <v>79</v>
      </c>
      <c r="AY241" s="20" t="s">
        <v>144</v>
      </c>
      <c r="BE241" s="180">
        <f>IF(N241="základní",J241,0)</f>
        <v>0</v>
      </c>
      <c r="BF241" s="180">
        <f>IF(N241="snížená",J241,0)</f>
        <v>0</v>
      </c>
      <c r="BG241" s="180">
        <f>IF(N241="zákl. přenesená",J241,0)</f>
        <v>0</v>
      </c>
      <c r="BH241" s="180">
        <f>IF(N241="sníž. přenesená",J241,0)</f>
        <v>0</v>
      </c>
      <c r="BI241" s="180">
        <f>IF(N241="nulová",J241,0)</f>
        <v>0</v>
      </c>
      <c r="BJ241" s="20" t="s">
        <v>77</v>
      </c>
      <c r="BK241" s="180">
        <f>ROUND(I241*H241,2)</f>
        <v>0</v>
      </c>
      <c r="BL241" s="20" t="s">
        <v>165</v>
      </c>
      <c r="BM241" s="179" t="s">
        <v>1049</v>
      </c>
    </row>
    <row r="242" spans="1:65" s="2" customFormat="1" ht="19.5">
      <c r="A242" s="37"/>
      <c r="B242" s="38"/>
      <c r="C242" s="39"/>
      <c r="D242" s="181" t="s">
        <v>152</v>
      </c>
      <c r="E242" s="39"/>
      <c r="F242" s="182" t="s">
        <v>1048</v>
      </c>
      <c r="G242" s="39"/>
      <c r="H242" s="39"/>
      <c r="I242" s="183"/>
      <c r="J242" s="39"/>
      <c r="K242" s="39"/>
      <c r="L242" s="42"/>
      <c r="M242" s="184"/>
      <c r="N242" s="185"/>
      <c r="O242" s="67"/>
      <c r="P242" s="67"/>
      <c r="Q242" s="67"/>
      <c r="R242" s="67"/>
      <c r="S242" s="67"/>
      <c r="T242" s="68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T242" s="20" t="s">
        <v>152</v>
      </c>
      <c r="AU242" s="20" t="s">
        <v>79</v>
      </c>
    </row>
    <row r="243" spans="1:65" s="2" customFormat="1" ht="11.25">
      <c r="A243" s="37"/>
      <c r="B243" s="38"/>
      <c r="C243" s="39"/>
      <c r="D243" s="186" t="s">
        <v>153</v>
      </c>
      <c r="E243" s="39"/>
      <c r="F243" s="187" t="s">
        <v>1050</v>
      </c>
      <c r="G243" s="39"/>
      <c r="H243" s="39"/>
      <c r="I243" s="183"/>
      <c r="J243" s="39"/>
      <c r="K243" s="39"/>
      <c r="L243" s="42"/>
      <c r="M243" s="184"/>
      <c r="N243" s="185"/>
      <c r="O243" s="67"/>
      <c r="P243" s="67"/>
      <c r="Q243" s="67"/>
      <c r="R243" s="67"/>
      <c r="S243" s="67"/>
      <c r="T243" s="68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T243" s="20" t="s">
        <v>153</v>
      </c>
      <c r="AU243" s="20" t="s">
        <v>79</v>
      </c>
    </row>
    <row r="244" spans="1:65" s="13" customFormat="1" ht="11.25">
      <c r="B244" s="200"/>
      <c r="C244" s="201"/>
      <c r="D244" s="181" t="s">
        <v>226</v>
      </c>
      <c r="E244" s="202" t="s">
        <v>19</v>
      </c>
      <c r="F244" s="203" t="s">
        <v>1041</v>
      </c>
      <c r="G244" s="201"/>
      <c r="H244" s="202" t="s">
        <v>19</v>
      </c>
      <c r="I244" s="204"/>
      <c r="J244" s="201"/>
      <c r="K244" s="201"/>
      <c r="L244" s="205"/>
      <c r="M244" s="206"/>
      <c r="N244" s="207"/>
      <c r="O244" s="207"/>
      <c r="P244" s="207"/>
      <c r="Q244" s="207"/>
      <c r="R244" s="207"/>
      <c r="S244" s="207"/>
      <c r="T244" s="208"/>
      <c r="AT244" s="209" t="s">
        <v>226</v>
      </c>
      <c r="AU244" s="209" t="s">
        <v>79</v>
      </c>
      <c r="AV244" s="13" t="s">
        <v>77</v>
      </c>
      <c r="AW244" s="13" t="s">
        <v>31</v>
      </c>
      <c r="AX244" s="13" t="s">
        <v>69</v>
      </c>
      <c r="AY244" s="209" t="s">
        <v>144</v>
      </c>
    </row>
    <row r="245" spans="1:65" s="14" customFormat="1" ht="11.25">
      <c r="B245" s="210"/>
      <c r="C245" s="211"/>
      <c r="D245" s="181" t="s">
        <v>226</v>
      </c>
      <c r="E245" s="212" t="s">
        <v>19</v>
      </c>
      <c r="F245" s="213" t="s">
        <v>1051</v>
      </c>
      <c r="G245" s="211"/>
      <c r="H245" s="214">
        <v>62.2</v>
      </c>
      <c r="I245" s="215"/>
      <c r="J245" s="211"/>
      <c r="K245" s="211"/>
      <c r="L245" s="216"/>
      <c r="M245" s="217"/>
      <c r="N245" s="218"/>
      <c r="O245" s="218"/>
      <c r="P245" s="218"/>
      <c r="Q245" s="218"/>
      <c r="R245" s="218"/>
      <c r="S245" s="218"/>
      <c r="T245" s="219"/>
      <c r="AT245" s="220" t="s">
        <v>226</v>
      </c>
      <c r="AU245" s="220" t="s">
        <v>79</v>
      </c>
      <c r="AV245" s="14" t="s">
        <v>79</v>
      </c>
      <c r="AW245" s="14" t="s">
        <v>31</v>
      </c>
      <c r="AX245" s="14" t="s">
        <v>77</v>
      </c>
      <c r="AY245" s="220" t="s">
        <v>144</v>
      </c>
    </row>
    <row r="246" spans="1:65" s="2" customFormat="1" ht="24.2" customHeight="1">
      <c r="A246" s="37"/>
      <c r="B246" s="38"/>
      <c r="C246" s="168" t="s">
        <v>474</v>
      </c>
      <c r="D246" s="168" t="s">
        <v>145</v>
      </c>
      <c r="E246" s="169" t="s">
        <v>1052</v>
      </c>
      <c r="F246" s="170" t="s">
        <v>1053</v>
      </c>
      <c r="G246" s="171" t="s">
        <v>254</v>
      </c>
      <c r="H246" s="172">
        <v>62.2</v>
      </c>
      <c r="I246" s="173"/>
      <c r="J246" s="174">
        <f>ROUND(I246*H246,2)</f>
        <v>0</v>
      </c>
      <c r="K246" s="170" t="s">
        <v>157</v>
      </c>
      <c r="L246" s="42"/>
      <c r="M246" s="175" t="s">
        <v>19</v>
      </c>
      <c r="N246" s="176" t="s">
        <v>40</v>
      </c>
      <c r="O246" s="67"/>
      <c r="P246" s="177">
        <f>O246*H246</f>
        <v>0</v>
      </c>
      <c r="Q246" s="177">
        <v>2.5000000000000001E-3</v>
      </c>
      <c r="R246" s="177">
        <f>Q246*H246</f>
        <v>0.1555</v>
      </c>
      <c r="S246" s="177">
        <v>0</v>
      </c>
      <c r="T246" s="178">
        <f>S246*H246</f>
        <v>0</v>
      </c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R246" s="179" t="s">
        <v>165</v>
      </c>
      <c r="AT246" s="179" t="s">
        <v>145</v>
      </c>
      <c r="AU246" s="179" t="s">
        <v>79</v>
      </c>
      <c r="AY246" s="20" t="s">
        <v>144</v>
      </c>
      <c r="BE246" s="180">
        <f>IF(N246="základní",J246,0)</f>
        <v>0</v>
      </c>
      <c r="BF246" s="180">
        <f>IF(N246="snížená",J246,0)</f>
        <v>0</v>
      </c>
      <c r="BG246" s="180">
        <f>IF(N246="zákl. přenesená",J246,0)</f>
        <v>0</v>
      </c>
      <c r="BH246" s="180">
        <f>IF(N246="sníž. přenesená",J246,0)</f>
        <v>0</v>
      </c>
      <c r="BI246" s="180">
        <f>IF(N246="nulová",J246,0)</f>
        <v>0</v>
      </c>
      <c r="BJ246" s="20" t="s">
        <v>77</v>
      </c>
      <c r="BK246" s="180">
        <f>ROUND(I246*H246,2)</f>
        <v>0</v>
      </c>
      <c r="BL246" s="20" t="s">
        <v>165</v>
      </c>
      <c r="BM246" s="179" t="s">
        <v>1054</v>
      </c>
    </row>
    <row r="247" spans="1:65" s="2" customFormat="1" ht="19.5">
      <c r="A247" s="37"/>
      <c r="B247" s="38"/>
      <c r="C247" s="39"/>
      <c r="D247" s="181" t="s">
        <v>152</v>
      </c>
      <c r="E247" s="39"/>
      <c r="F247" s="182" t="s">
        <v>1053</v>
      </c>
      <c r="G247" s="39"/>
      <c r="H247" s="39"/>
      <c r="I247" s="183"/>
      <c r="J247" s="39"/>
      <c r="K247" s="39"/>
      <c r="L247" s="42"/>
      <c r="M247" s="184"/>
      <c r="N247" s="185"/>
      <c r="O247" s="67"/>
      <c r="P247" s="67"/>
      <c r="Q247" s="67"/>
      <c r="R247" s="67"/>
      <c r="S247" s="67"/>
      <c r="T247" s="68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T247" s="20" t="s">
        <v>152</v>
      </c>
      <c r="AU247" s="20" t="s">
        <v>79</v>
      </c>
    </row>
    <row r="248" spans="1:65" s="2" customFormat="1" ht="11.25">
      <c r="A248" s="37"/>
      <c r="B248" s="38"/>
      <c r="C248" s="39"/>
      <c r="D248" s="186" t="s">
        <v>153</v>
      </c>
      <c r="E248" s="39"/>
      <c r="F248" s="187" t="s">
        <v>1055</v>
      </c>
      <c r="G248" s="39"/>
      <c r="H248" s="39"/>
      <c r="I248" s="183"/>
      <c r="J248" s="39"/>
      <c r="K248" s="39"/>
      <c r="L248" s="42"/>
      <c r="M248" s="184"/>
      <c r="N248" s="185"/>
      <c r="O248" s="67"/>
      <c r="P248" s="67"/>
      <c r="Q248" s="67"/>
      <c r="R248" s="67"/>
      <c r="S248" s="67"/>
      <c r="T248" s="68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T248" s="20" t="s">
        <v>153</v>
      </c>
      <c r="AU248" s="20" t="s">
        <v>79</v>
      </c>
    </row>
    <row r="249" spans="1:65" s="13" customFormat="1" ht="11.25">
      <c r="B249" s="200"/>
      <c r="C249" s="201"/>
      <c r="D249" s="181" t="s">
        <v>226</v>
      </c>
      <c r="E249" s="202" t="s">
        <v>19</v>
      </c>
      <c r="F249" s="203" t="s">
        <v>1041</v>
      </c>
      <c r="G249" s="201"/>
      <c r="H249" s="202" t="s">
        <v>19</v>
      </c>
      <c r="I249" s="204"/>
      <c r="J249" s="201"/>
      <c r="K249" s="201"/>
      <c r="L249" s="205"/>
      <c r="M249" s="206"/>
      <c r="N249" s="207"/>
      <c r="O249" s="207"/>
      <c r="P249" s="207"/>
      <c r="Q249" s="207"/>
      <c r="R249" s="207"/>
      <c r="S249" s="207"/>
      <c r="T249" s="208"/>
      <c r="AT249" s="209" t="s">
        <v>226</v>
      </c>
      <c r="AU249" s="209" t="s">
        <v>79</v>
      </c>
      <c r="AV249" s="13" t="s">
        <v>77</v>
      </c>
      <c r="AW249" s="13" t="s">
        <v>31</v>
      </c>
      <c r="AX249" s="13" t="s">
        <v>69</v>
      </c>
      <c r="AY249" s="209" t="s">
        <v>144</v>
      </c>
    </row>
    <row r="250" spans="1:65" s="14" customFormat="1" ht="11.25">
      <c r="B250" s="210"/>
      <c r="C250" s="211"/>
      <c r="D250" s="181" t="s">
        <v>226</v>
      </c>
      <c r="E250" s="212" t="s">
        <v>19</v>
      </c>
      <c r="F250" s="213" t="s">
        <v>1051</v>
      </c>
      <c r="G250" s="211"/>
      <c r="H250" s="214">
        <v>62.2</v>
      </c>
      <c r="I250" s="215"/>
      <c r="J250" s="211"/>
      <c r="K250" s="211"/>
      <c r="L250" s="216"/>
      <c r="M250" s="217"/>
      <c r="N250" s="218"/>
      <c r="O250" s="218"/>
      <c r="P250" s="218"/>
      <c r="Q250" s="218"/>
      <c r="R250" s="218"/>
      <c r="S250" s="218"/>
      <c r="T250" s="219"/>
      <c r="AT250" s="220" t="s">
        <v>226</v>
      </c>
      <c r="AU250" s="220" t="s">
        <v>79</v>
      </c>
      <c r="AV250" s="14" t="s">
        <v>79</v>
      </c>
      <c r="AW250" s="14" t="s">
        <v>31</v>
      </c>
      <c r="AX250" s="14" t="s">
        <v>77</v>
      </c>
      <c r="AY250" s="220" t="s">
        <v>144</v>
      </c>
    </row>
    <row r="251" spans="1:65" s="2" customFormat="1" ht="24.2" customHeight="1">
      <c r="A251" s="37"/>
      <c r="B251" s="38"/>
      <c r="C251" s="168" t="s">
        <v>479</v>
      </c>
      <c r="D251" s="168" t="s">
        <v>145</v>
      </c>
      <c r="E251" s="169" t="s">
        <v>1056</v>
      </c>
      <c r="F251" s="170" t="s">
        <v>1057</v>
      </c>
      <c r="G251" s="171" t="s">
        <v>254</v>
      </c>
      <c r="H251" s="172">
        <v>62.2</v>
      </c>
      <c r="I251" s="173"/>
      <c r="J251" s="174">
        <f>ROUND(I251*H251,2)</f>
        <v>0</v>
      </c>
      <c r="K251" s="170" t="s">
        <v>157</v>
      </c>
      <c r="L251" s="42"/>
      <c r="M251" s="175" t="s">
        <v>19</v>
      </c>
      <c r="N251" s="176" t="s">
        <v>40</v>
      </c>
      <c r="O251" s="67"/>
      <c r="P251" s="177">
        <f>O251*H251</f>
        <v>0</v>
      </c>
      <c r="Q251" s="177">
        <v>0</v>
      </c>
      <c r="R251" s="177">
        <f>Q251*H251</f>
        <v>0</v>
      </c>
      <c r="S251" s="177">
        <v>0</v>
      </c>
      <c r="T251" s="178">
        <f>S251*H251</f>
        <v>0</v>
      </c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R251" s="179" t="s">
        <v>165</v>
      </c>
      <c r="AT251" s="179" t="s">
        <v>145</v>
      </c>
      <c r="AU251" s="179" t="s">
        <v>79</v>
      </c>
      <c r="AY251" s="20" t="s">
        <v>144</v>
      </c>
      <c r="BE251" s="180">
        <f>IF(N251="základní",J251,0)</f>
        <v>0</v>
      </c>
      <c r="BF251" s="180">
        <f>IF(N251="snížená",J251,0)</f>
        <v>0</v>
      </c>
      <c r="BG251" s="180">
        <f>IF(N251="zákl. přenesená",J251,0)</f>
        <v>0</v>
      </c>
      <c r="BH251" s="180">
        <f>IF(N251="sníž. přenesená",J251,0)</f>
        <v>0</v>
      </c>
      <c r="BI251" s="180">
        <f>IF(N251="nulová",J251,0)</f>
        <v>0</v>
      </c>
      <c r="BJ251" s="20" t="s">
        <v>77</v>
      </c>
      <c r="BK251" s="180">
        <f>ROUND(I251*H251,2)</f>
        <v>0</v>
      </c>
      <c r="BL251" s="20" t="s">
        <v>165</v>
      </c>
      <c r="BM251" s="179" t="s">
        <v>1058</v>
      </c>
    </row>
    <row r="252" spans="1:65" s="2" customFormat="1" ht="19.5">
      <c r="A252" s="37"/>
      <c r="B252" s="38"/>
      <c r="C252" s="39"/>
      <c r="D252" s="181" t="s">
        <v>152</v>
      </c>
      <c r="E252" s="39"/>
      <c r="F252" s="182" t="s">
        <v>1057</v>
      </c>
      <c r="G252" s="39"/>
      <c r="H252" s="39"/>
      <c r="I252" s="183"/>
      <c r="J252" s="39"/>
      <c r="K252" s="39"/>
      <c r="L252" s="42"/>
      <c r="M252" s="184"/>
      <c r="N252" s="185"/>
      <c r="O252" s="67"/>
      <c r="P252" s="67"/>
      <c r="Q252" s="67"/>
      <c r="R252" s="67"/>
      <c r="S252" s="67"/>
      <c r="T252" s="68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T252" s="20" t="s">
        <v>152</v>
      </c>
      <c r="AU252" s="20" t="s">
        <v>79</v>
      </c>
    </row>
    <row r="253" spans="1:65" s="2" customFormat="1" ht="11.25">
      <c r="A253" s="37"/>
      <c r="B253" s="38"/>
      <c r="C253" s="39"/>
      <c r="D253" s="186" t="s">
        <v>153</v>
      </c>
      <c r="E253" s="39"/>
      <c r="F253" s="187" t="s">
        <v>1059</v>
      </c>
      <c r="G253" s="39"/>
      <c r="H253" s="39"/>
      <c r="I253" s="183"/>
      <c r="J253" s="39"/>
      <c r="K253" s="39"/>
      <c r="L253" s="42"/>
      <c r="M253" s="184"/>
      <c r="N253" s="185"/>
      <c r="O253" s="67"/>
      <c r="P253" s="67"/>
      <c r="Q253" s="67"/>
      <c r="R253" s="67"/>
      <c r="S253" s="67"/>
      <c r="T253" s="68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T253" s="20" t="s">
        <v>153</v>
      </c>
      <c r="AU253" s="20" t="s">
        <v>79</v>
      </c>
    </row>
    <row r="254" spans="1:65" s="13" customFormat="1" ht="11.25">
      <c r="B254" s="200"/>
      <c r="C254" s="201"/>
      <c r="D254" s="181" t="s">
        <v>226</v>
      </c>
      <c r="E254" s="202" t="s">
        <v>19</v>
      </c>
      <c r="F254" s="203" t="s">
        <v>1041</v>
      </c>
      <c r="G254" s="201"/>
      <c r="H254" s="202" t="s">
        <v>19</v>
      </c>
      <c r="I254" s="204"/>
      <c r="J254" s="201"/>
      <c r="K254" s="201"/>
      <c r="L254" s="205"/>
      <c r="M254" s="206"/>
      <c r="N254" s="207"/>
      <c r="O254" s="207"/>
      <c r="P254" s="207"/>
      <c r="Q254" s="207"/>
      <c r="R254" s="207"/>
      <c r="S254" s="207"/>
      <c r="T254" s="208"/>
      <c r="AT254" s="209" t="s">
        <v>226</v>
      </c>
      <c r="AU254" s="209" t="s">
        <v>79</v>
      </c>
      <c r="AV254" s="13" t="s">
        <v>77</v>
      </c>
      <c r="AW254" s="13" t="s">
        <v>31</v>
      </c>
      <c r="AX254" s="13" t="s">
        <v>69</v>
      </c>
      <c r="AY254" s="209" t="s">
        <v>144</v>
      </c>
    </row>
    <row r="255" spans="1:65" s="14" customFormat="1" ht="11.25">
      <c r="B255" s="210"/>
      <c r="C255" s="211"/>
      <c r="D255" s="181" t="s">
        <v>226</v>
      </c>
      <c r="E255" s="212" t="s">
        <v>19</v>
      </c>
      <c r="F255" s="213" t="s">
        <v>1051</v>
      </c>
      <c r="G255" s="211"/>
      <c r="H255" s="214">
        <v>62.2</v>
      </c>
      <c r="I255" s="215"/>
      <c r="J255" s="211"/>
      <c r="K255" s="211"/>
      <c r="L255" s="216"/>
      <c r="M255" s="217"/>
      <c r="N255" s="218"/>
      <c r="O255" s="218"/>
      <c r="P255" s="218"/>
      <c r="Q255" s="218"/>
      <c r="R255" s="218"/>
      <c r="S255" s="218"/>
      <c r="T255" s="219"/>
      <c r="AT255" s="220" t="s">
        <v>226</v>
      </c>
      <c r="AU255" s="220" t="s">
        <v>79</v>
      </c>
      <c r="AV255" s="14" t="s">
        <v>79</v>
      </c>
      <c r="AW255" s="14" t="s">
        <v>31</v>
      </c>
      <c r="AX255" s="14" t="s">
        <v>77</v>
      </c>
      <c r="AY255" s="220" t="s">
        <v>144</v>
      </c>
    </row>
    <row r="256" spans="1:65" s="2" customFormat="1" ht="24.2" customHeight="1">
      <c r="A256" s="37"/>
      <c r="B256" s="38"/>
      <c r="C256" s="168" t="s">
        <v>485</v>
      </c>
      <c r="D256" s="168" t="s">
        <v>145</v>
      </c>
      <c r="E256" s="169" t="s">
        <v>1060</v>
      </c>
      <c r="F256" s="170" t="s">
        <v>1061</v>
      </c>
      <c r="G256" s="171" t="s">
        <v>296</v>
      </c>
      <c r="H256" s="172">
        <v>0.97399999999999998</v>
      </c>
      <c r="I256" s="173"/>
      <c r="J256" s="174">
        <f>ROUND(I256*H256,2)</f>
        <v>0</v>
      </c>
      <c r="K256" s="170" t="s">
        <v>157</v>
      </c>
      <c r="L256" s="42"/>
      <c r="M256" s="175" t="s">
        <v>19</v>
      </c>
      <c r="N256" s="176" t="s">
        <v>40</v>
      </c>
      <c r="O256" s="67"/>
      <c r="P256" s="177">
        <f>O256*H256</f>
        <v>0</v>
      </c>
      <c r="Q256" s="177">
        <v>1.0435904</v>
      </c>
      <c r="R256" s="177">
        <f>Q256*H256</f>
        <v>1.0164570496000001</v>
      </c>
      <c r="S256" s="177">
        <v>0</v>
      </c>
      <c r="T256" s="178">
        <f>S256*H256</f>
        <v>0</v>
      </c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R256" s="179" t="s">
        <v>165</v>
      </c>
      <c r="AT256" s="179" t="s">
        <v>145</v>
      </c>
      <c r="AU256" s="179" t="s">
        <v>79</v>
      </c>
      <c r="AY256" s="20" t="s">
        <v>144</v>
      </c>
      <c r="BE256" s="180">
        <f>IF(N256="základní",J256,0)</f>
        <v>0</v>
      </c>
      <c r="BF256" s="180">
        <f>IF(N256="snížená",J256,0)</f>
        <v>0</v>
      </c>
      <c r="BG256" s="180">
        <f>IF(N256="zákl. přenesená",J256,0)</f>
        <v>0</v>
      </c>
      <c r="BH256" s="180">
        <f>IF(N256="sníž. přenesená",J256,0)</f>
        <v>0</v>
      </c>
      <c r="BI256" s="180">
        <f>IF(N256="nulová",J256,0)</f>
        <v>0</v>
      </c>
      <c r="BJ256" s="20" t="s">
        <v>77</v>
      </c>
      <c r="BK256" s="180">
        <f>ROUND(I256*H256,2)</f>
        <v>0</v>
      </c>
      <c r="BL256" s="20" t="s">
        <v>165</v>
      </c>
      <c r="BM256" s="179" t="s">
        <v>1062</v>
      </c>
    </row>
    <row r="257" spans="1:65" s="2" customFormat="1" ht="19.5">
      <c r="A257" s="37"/>
      <c r="B257" s="38"/>
      <c r="C257" s="39"/>
      <c r="D257" s="181" t="s">
        <v>152</v>
      </c>
      <c r="E257" s="39"/>
      <c r="F257" s="182" t="s">
        <v>1061</v>
      </c>
      <c r="G257" s="39"/>
      <c r="H257" s="39"/>
      <c r="I257" s="183"/>
      <c r="J257" s="39"/>
      <c r="K257" s="39"/>
      <c r="L257" s="42"/>
      <c r="M257" s="184"/>
      <c r="N257" s="185"/>
      <c r="O257" s="67"/>
      <c r="P257" s="67"/>
      <c r="Q257" s="67"/>
      <c r="R257" s="67"/>
      <c r="S257" s="67"/>
      <c r="T257" s="68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T257" s="20" t="s">
        <v>152</v>
      </c>
      <c r="AU257" s="20" t="s">
        <v>79</v>
      </c>
    </row>
    <row r="258" spans="1:65" s="2" customFormat="1" ht="11.25">
      <c r="A258" s="37"/>
      <c r="B258" s="38"/>
      <c r="C258" s="39"/>
      <c r="D258" s="186" t="s">
        <v>153</v>
      </c>
      <c r="E258" s="39"/>
      <c r="F258" s="187" t="s">
        <v>1063</v>
      </c>
      <c r="G258" s="39"/>
      <c r="H258" s="39"/>
      <c r="I258" s="183"/>
      <c r="J258" s="39"/>
      <c r="K258" s="39"/>
      <c r="L258" s="42"/>
      <c r="M258" s="184"/>
      <c r="N258" s="185"/>
      <c r="O258" s="67"/>
      <c r="P258" s="67"/>
      <c r="Q258" s="67"/>
      <c r="R258" s="67"/>
      <c r="S258" s="67"/>
      <c r="T258" s="68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T258" s="20" t="s">
        <v>153</v>
      </c>
      <c r="AU258" s="20" t="s">
        <v>79</v>
      </c>
    </row>
    <row r="259" spans="1:65" s="14" customFormat="1" ht="11.25">
      <c r="B259" s="210"/>
      <c r="C259" s="211"/>
      <c r="D259" s="181" t="s">
        <v>226</v>
      </c>
      <c r="E259" s="212" t="s">
        <v>19</v>
      </c>
      <c r="F259" s="213" t="s">
        <v>1064</v>
      </c>
      <c r="G259" s="211"/>
      <c r="H259" s="214">
        <v>0.97399999999999998</v>
      </c>
      <c r="I259" s="215"/>
      <c r="J259" s="211"/>
      <c r="K259" s="211"/>
      <c r="L259" s="216"/>
      <c r="M259" s="217"/>
      <c r="N259" s="218"/>
      <c r="O259" s="218"/>
      <c r="P259" s="218"/>
      <c r="Q259" s="218"/>
      <c r="R259" s="218"/>
      <c r="S259" s="218"/>
      <c r="T259" s="219"/>
      <c r="AT259" s="220" t="s">
        <v>226</v>
      </c>
      <c r="AU259" s="220" t="s">
        <v>79</v>
      </c>
      <c r="AV259" s="14" t="s">
        <v>79</v>
      </c>
      <c r="AW259" s="14" t="s">
        <v>31</v>
      </c>
      <c r="AX259" s="14" t="s">
        <v>77</v>
      </c>
      <c r="AY259" s="220" t="s">
        <v>144</v>
      </c>
    </row>
    <row r="260" spans="1:65" s="2" customFormat="1" ht="16.5" customHeight="1">
      <c r="A260" s="37"/>
      <c r="B260" s="38"/>
      <c r="C260" s="168" t="s">
        <v>489</v>
      </c>
      <c r="D260" s="168" t="s">
        <v>145</v>
      </c>
      <c r="E260" s="169" t="s">
        <v>1065</v>
      </c>
      <c r="F260" s="170" t="s">
        <v>1066</v>
      </c>
      <c r="G260" s="171" t="s">
        <v>296</v>
      </c>
      <c r="H260" s="172">
        <v>0.42199999999999999</v>
      </c>
      <c r="I260" s="173"/>
      <c r="J260" s="174">
        <f>ROUND(I260*H260,2)</f>
        <v>0</v>
      </c>
      <c r="K260" s="170" t="s">
        <v>157</v>
      </c>
      <c r="L260" s="42"/>
      <c r="M260" s="175" t="s">
        <v>19</v>
      </c>
      <c r="N260" s="176" t="s">
        <v>40</v>
      </c>
      <c r="O260" s="67"/>
      <c r="P260" s="177">
        <f>O260*H260</f>
        <v>0</v>
      </c>
      <c r="Q260" s="177">
        <v>1.0763607862</v>
      </c>
      <c r="R260" s="177">
        <f>Q260*H260</f>
        <v>0.45422425177639997</v>
      </c>
      <c r="S260" s="177">
        <v>0</v>
      </c>
      <c r="T260" s="178">
        <f>S260*H260</f>
        <v>0</v>
      </c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R260" s="179" t="s">
        <v>165</v>
      </c>
      <c r="AT260" s="179" t="s">
        <v>145</v>
      </c>
      <c r="AU260" s="179" t="s">
        <v>79</v>
      </c>
      <c r="AY260" s="20" t="s">
        <v>144</v>
      </c>
      <c r="BE260" s="180">
        <f>IF(N260="základní",J260,0)</f>
        <v>0</v>
      </c>
      <c r="BF260" s="180">
        <f>IF(N260="snížená",J260,0)</f>
        <v>0</v>
      </c>
      <c r="BG260" s="180">
        <f>IF(N260="zákl. přenesená",J260,0)</f>
        <v>0</v>
      </c>
      <c r="BH260" s="180">
        <f>IF(N260="sníž. přenesená",J260,0)</f>
        <v>0</v>
      </c>
      <c r="BI260" s="180">
        <f>IF(N260="nulová",J260,0)</f>
        <v>0</v>
      </c>
      <c r="BJ260" s="20" t="s">
        <v>77</v>
      </c>
      <c r="BK260" s="180">
        <f>ROUND(I260*H260,2)</f>
        <v>0</v>
      </c>
      <c r="BL260" s="20" t="s">
        <v>165</v>
      </c>
      <c r="BM260" s="179" t="s">
        <v>1067</v>
      </c>
    </row>
    <row r="261" spans="1:65" s="2" customFormat="1" ht="11.25">
      <c r="A261" s="37"/>
      <c r="B261" s="38"/>
      <c r="C261" s="39"/>
      <c r="D261" s="181" t="s">
        <v>152</v>
      </c>
      <c r="E261" s="39"/>
      <c r="F261" s="182" t="s">
        <v>1066</v>
      </c>
      <c r="G261" s="39"/>
      <c r="H261" s="39"/>
      <c r="I261" s="183"/>
      <c r="J261" s="39"/>
      <c r="K261" s="39"/>
      <c r="L261" s="42"/>
      <c r="M261" s="184"/>
      <c r="N261" s="185"/>
      <c r="O261" s="67"/>
      <c r="P261" s="67"/>
      <c r="Q261" s="67"/>
      <c r="R261" s="67"/>
      <c r="S261" s="67"/>
      <c r="T261" s="68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T261" s="20" t="s">
        <v>152</v>
      </c>
      <c r="AU261" s="20" t="s">
        <v>79</v>
      </c>
    </row>
    <row r="262" spans="1:65" s="2" customFormat="1" ht="11.25">
      <c r="A262" s="37"/>
      <c r="B262" s="38"/>
      <c r="C262" s="39"/>
      <c r="D262" s="186" t="s">
        <v>153</v>
      </c>
      <c r="E262" s="39"/>
      <c r="F262" s="187" t="s">
        <v>1068</v>
      </c>
      <c r="G262" s="39"/>
      <c r="H262" s="39"/>
      <c r="I262" s="183"/>
      <c r="J262" s="39"/>
      <c r="K262" s="39"/>
      <c r="L262" s="42"/>
      <c r="M262" s="184"/>
      <c r="N262" s="185"/>
      <c r="O262" s="67"/>
      <c r="P262" s="67"/>
      <c r="Q262" s="67"/>
      <c r="R262" s="67"/>
      <c r="S262" s="67"/>
      <c r="T262" s="68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T262" s="20" t="s">
        <v>153</v>
      </c>
      <c r="AU262" s="20" t="s">
        <v>79</v>
      </c>
    </row>
    <row r="263" spans="1:65" s="14" customFormat="1" ht="11.25">
      <c r="B263" s="210"/>
      <c r="C263" s="211"/>
      <c r="D263" s="181" t="s">
        <v>226</v>
      </c>
      <c r="E263" s="212" t="s">
        <v>19</v>
      </c>
      <c r="F263" s="213" t="s">
        <v>1069</v>
      </c>
      <c r="G263" s="211"/>
      <c r="H263" s="214">
        <v>0.42199999999999999</v>
      </c>
      <c r="I263" s="215"/>
      <c r="J263" s="211"/>
      <c r="K263" s="211"/>
      <c r="L263" s="216"/>
      <c r="M263" s="217"/>
      <c r="N263" s="218"/>
      <c r="O263" s="218"/>
      <c r="P263" s="218"/>
      <c r="Q263" s="218"/>
      <c r="R263" s="218"/>
      <c r="S263" s="218"/>
      <c r="T263" s="219"/>
      <c r="AT263" s="220" t="s">
        <v>226</v>
      </c>
      <c r="AU263" s="220" t="s">
        <v>79</v>
      </c>
      <c r="AV263" s="14" t="s">
        <v>79</v>
      </c>
      <c r="AW263" s="14" t="s">
        <v>31</v>
      </c>
      <c r="AX263" s="14" t="s">
        <v>77</v>
      </c>
      <c r="AY263" s="220" t="s">
        <v>144</v>
      </c>
    </row>
    <row r="264" spans="1:65" s="2" customFormat="1" ht="37.9" customHeight="1">
      <c r="A264" s="37"/>
      <c r="B264" s="38"/>
      <c r="C264" s="168" t="s">
        <v>496</v>
      </c>
      <c r="D264" s="168" t="s">
        <v>145</v>
      </c>
      <c r="E264" s="169" t="s">
        <v>1070</v>
      </c>
      <c r="F264" s="170" t="s">
        <v>1071</v>
      </c>
      <c r="G264" s="171" t="s">
        <v>254</v>
      </c>
      <c r="H264" s="172">
        <v>96.25</v>
      </c>
      <c r="I264" s="173"/>
      <c r="J264" s="174">
        <f>ROUND(I264*H264,2)</f>
        <v>0</v>
      </c>
      <c r="K264" s="170" t="s">
        <v>157</v>
      </c>
      <c r="L264" s="42"/>
      <c r="M264" s="175" t="s">
        <v>19</v>
      </c>
      <c r="N264" s="176" t="s">
        <v>40</v>
      </c>
      <c r="O264" s="67"/>
      <c r="P264" s="177">
        <f>O264*H264</f>
        <v>0</v>
      </c>
      <c r="Q264" s="177">
        <v>0.26904800000000001</v>
      </c>
      <c r="R264" s="177">
        <f>Q264*H264</f>
        <v>25.895870000000002</v>
      </c>
      <c r="S264" s="177">
        <v>0</v>
      </c>
      <c r="T264" s="178">
        <f>S264*H264</f>
        <v>0</v>
      </c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R264" s="179" t="s">
        <v>165</v>
      </c>
      <c r="AT264" s="179" t="s">
        <v>145</v>
      </c>
      <c r="AU264" s="179" t="s">
        <v>79</v>
      </c>
      <c r="AY264" s="20" t="s">
        <v>144</v>
      </c>
      <c r="BE264" s="180">
        <f>IF(N264="základní",J264,0)</f>
        <v>0</v>
      </c>
      <c r="BF264" s="180">
        <f>IF(N264="snížená",J264,0)</f>
        <v>0</v>
      </c>
      <c r="BG264" s="180">
        <f>IF(N264="zákl. přenesená",J264,0)</f>
        <v>0</v>
      </c>
      <c r="BH264" s="180">
        <f>IF(N264="sníž. přenesená",J264,0)</f>
        <v>0</v>
      </c>
      <c r="BI264" s="180">
        <f>IF(N264="nulová",J264,0)</f>
        <v>0</v>
      </c>
      <c r="BJ264" s="20" t="s">
        <v>77</v>
      </c>
      <c r="BK264" s="180">
        <f>ROUND(I264*H264,2)</f>
        <v>0</v>
      </c>
      <c r="BL264" s="20" t="s">
        <v>165</v>
      </c>
      <c r="BM264" s="179" t="s">
        <v>1072</v>
      </c>
    </row>
    <row r="265" spans="1:65" s="2" customFormat="1" ht="19.5">
      <c r="A265" s="37"/>
      <c r="B265" s="38"/>
      <c r="C265" s="39"/>
      <c r="D265" s="181" t="s">
        <v>152</v>
      </c>
      <c r="E265" s="39"/>
      <c r="F265" s="182" t="s">
        <v>1071</v>
      </c>
      <c r="G265" s="39"/>
      <c r="H265" s="39"/>
      <c r="I265" s="183"/>
      <c r="J265" s="39"/>
      <c r="K265" s="39"/>
      <c r="L265" s="42"/>
      <c r="M265" s="184"/>
      <c r="N265" s="185"/>
      <c r="O265" s="67"/>
      <c r="P265" s="67"/>
      <c r="Q265" s="67"/>
      <c r="R265" s="67"/>
      <c r="S265" s="67"/>
      <c r="T265" s="68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T265" s="20" t="s">
        <v>152</v>
      </c>
      <c r="AU265" s="20" t="s">
        <v>79</v>
      </c>
    </row>
    <row r="266" spans="1:65" s="2" customFormat="1" ht="11.25">
      <c r="A266" s="37"/>
      <c r="B266" s="38"/>
      <c r="C266" s="39"/>
      <c r="D266" s="186" t="s">
        <v>153</v>
      </c>
      <c r="E266" s="39"/>
      <c r="F266" s="187" t="s">
        <v>1073</v>
      </c>
      <c r="G266" s="39"/>
      <c r="H266" s="39"/>
      <c r="I266" s="183"/>
      <c r="J266" s="39"/>
      <c r="K266" s="39"/>
      <c r="L266" s="42"/>
      <c r="M266" s="184"/>
      <c r="N266" s="185"/>
      <c r="O266" s="67"/>
      <c r="P266" s="67"/>
      <c r="Q266" s="67"/>
      <c r="R266" s="67"/>
      <c r="S266" s="67"/>
      <c r="T266" s="68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T266" s="20" t="s">
        <v>153</v>
      </c>
      <c r="AU266" s="20" t="s">
        <v>79</v>
      </c>
    </row>
    <row r="267" spans="1:65" s="14" customFormat="1" ht="11.25">
      <c r="B267" s="210"/>
      <c r="C267" s="211"/>
      <c r="D267" s="181" t="s">
        <v>226</v>
      </c>
      <c r="E267" s="212" t="s">
        <v>19</v>
      </c>
      <c r="F267" s="213" t="s">
        <v>1074</v>
      </c>
      <c r="G267" s="211"/>
      <c r="H267" s="214">
        <v>96.25</v>
      </c>
      <c r="I267" s="215"/>
      <c r="J267" s="211"/>
      <c r="K267" s="211"/>
      <c r="L267" s="216"/>
      <c r="M267" s="217"/>
      <c r="N267" s="218"/>
      <c r="O267" s="218"/>
      <c r="P267" s="218"/>
      <c r="Q267" s="218"/>
      <c r="R267" s="218"/>
      <c r="S267" s="218"/>
      <c r="T267" s="219"/>
      <c r="AT267" s="220" t="s">
        <v>226</v>
      </c>
      <c r="AU267" s="220" t="s">
        <v>79</v>
      </c>
      <c r="AV267" s="14" t="s">
        <v>79</v>
      </c>
      <c r="AW267" s="14" t="s">
        <v>31</v>
      </c>
      <c r="AX267" s="14" t="s">
        <v>77</v>
      </c>
      <c r="AY267" s="220" t="s">
        <v>144</v>
      </c>
    </row>
    <row r="268" spans="1:65" s="2" customFormat="1" ht="37.9" customHeight="1">
      <c r="A268" s="37"/>
      <c r="B268" s="38"/>
      <c r="C268" s="168" t="s">
        <v>501</v>
      </c>
      <c r="D268" s="168" t="s">
        <v>145</v>
      </c>
      <c r="E268" s="169" t="s">
        <v>1075</v>
      </c>
      <c r="F268" s="170" t="s">
        <v>1076</v>
      </c>
      <c r="G268" s="171" t="s">
        <v>492</v>
      </c>
      <c r="H268" s="172">
        <v>6</v>
      </c>
      <c r="I268" s="173"/>
      <c r="J268" s="174">
        <f>ROUND(I268*H268,2)</f>
        <v>0</v>
      </c>
      <c r="K268" s="170" t="s">
        <v>157</v>
      </c>
      <c r="L268" s="42"/>
      <c r="M268" s="175" t="s">
        <v>19</v>
      </c>
      <c r="N268" s="176" t="s">
        <v>40</v>
      </c>
      <c r="O268" s="67"/>
      <c r="P268" s="177">
        <f>O268*H268</f>
        <v>0</v>
      </c>
      <c r="Q268" s="177">
        <v>3.6549999999999999E-2</v>
      </c>
      <c r="R268" s="177">
        <f>Q268*H268</f>
        <v>0.21929999999999999</v>
      </c>
      <c r="S268" s="177">
        <v>0</v>
      </c>
      <c r="T268" s="178">
        <f>S268*H268</f>
        <v>0</v>
      </c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R268" s="179" t="s">
        <v>165</v>
      </c>
      <c r="AT268" s="179" t="s">
        <v>145</v>
      </c>
      <c r="AU268" s="179" t="s">
        <v>79</v>
      </c>
      <c r="AY268" s="20" t="s">
        <v>144</v>
      </c>
      <c r="BE268" s="180">
        <f>IF(N268="základní",J268,0)</f>
        <v>0</v>
      </c>
      <c r="BF268" s="180">
        <f>IF(N268="snížená",J268,0)</f>
        <v>0</v>
      </c>
      <c r="BG268" s="180">
        <f>IF(N268="zákl. přenesená",J268,0)</f>
        <v>0</v>
      </c>
      <c r="BH268" s="180">
        <f>IF(N268="sníž. přenesená",J268,0)</f>
        <v>0</v>
      </c>
      <c r="BI268" s="180">
        <f>IF(N268="nulová",J268,0)</f>
        <v>0</v>
      </c>
      <c r="BJ268" s="20" t="s">
        <v>77</v>
      </c>
      <c r="BK268" s="180">
        <f>ROUND(I268*H268,2)</f>
        <v>0</v>
      </c>
      <c r="BL268" s="20" t="s">
        <v>165</v>
      </c>
      <c r="BM268" s="179" t="s">
        <v>1077</v>
      </c>
    </row>
    <row r="269" spans="1:65" s="2" customFormat="1" ht="19.5">
      <c r="A269" s="37"/>
      <c r="B269" s="38"/>
      <c r="C269" s="39"/>
      <c r="D269" s="181" t="s">
        <v>152</v>
      </c>
      <c r="E269" s="39"/>
      <c r="F269" s="182" t="s">
        <v>1076</v>
      </c>
      <c r="G269" s="39"/>
      <c r="H269" s="39"/>
      <c r="I269" s="183"/>
      <c r="J269" s="39"/>
      <c r="K269" s="39"/>
      <c r="L269" s="42"/>
      <c r="M269" s="184"/>
      <c r="N269" s="185"/>
      <c r="O269" s="67"/>
      <c r="P269" s="67"/>
      <c r="Q269" s="67"/>
      <c r="R269" s="67"/>
      <c r="S269" s="67"/>
      <c r="T269" s="68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T269" s="20" t="s">
        <v>152</v>
      </c>
      <c r="AU269" s="20" t="s">
        <v>79</v>
      </c>
    </row>
    <row r="270" spans="1:65" s="2" customFormat="1" ht="11.25">
      <c r="A270" s="37"/>
      <c r="B270" s="38"/>
      <c r="C270" s="39"/>
      <c r="D270" s="186" t="s">
        <v>153</v>
      </c>
      <c r="E270" s="39"/>
      <c r="F270" s="187" t="s">
        <v>1078</v>
      </c>
      <c r="G270" s="39"/>
      <c r="H270" s="39"/>
      <c r="I270" s="183"/>
      <c r="J270" s="39"/>
      <c r="K270" s="39"/>
      <c r="L270" s="42"/>
      <c r="M270" s="184"/>
      <c r="N270" s="185"/>
      <c r="O270" s="67"/>
      <c r="P270" s="67"/>
      <c r="Q270" s="67"/>
      <c r="R270" s="67"/>
      <c r="S270" s="67"/>
      <c r="T270" s="68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T270" s="20" t="s">
        <v>153</v>
      </c>
      <c r="AU270" s="20" t="s">
        <v>79</v>
      </c>
    </row>
    <row r="271" spans="1:65" s="14" customFormat="1" ht="11.25">
      <c r="B271" s="210"/>
      <c r="C271" s="211"/>
      <c r="D271" s="181" t="s">
        <v>226</v>
      </c>
      <c r="E271" s="212" t="s">
        <v>19</v>
      </c>
      <c r="F271" s="213" t="s">
        <v>1079</v>
      </c>
      <c r="G271" s="211"/>
      <c r="H271" s="214">
        <v>6</v>
      </c>
      <c r="I271" s="215"/>
      <c r="J271" s="211"/>
      <c r="K271" s="211"/>
      <c r="L271" s="216"/>
      <c r="M271" s="217"/>
      <c r="N271" s="218"/>
      <c r="O271" s="218"/>
      <c r="P271" s="218"/>
      <c r="Q271" s="218"/>
      <c r="R271" s="218"/>
      <c r="S271" s="218"/>
      <c r="T271" s="219"/>
      <c r="AT271" s="220" t="s">
        <v>226</v>
      </c>
      <c r="AU271" s="220" t="s">
        <v>79</v>
      </c>
      <c r="AV271" s="14" t="s">
        <v>79</v>
      </c>
      <c r="AW271" s="14" t="s">
        <v>31</v>
      </c>
      <c r="AX271" s="14" t="s">
        <v>77</v>
      </c>
      <c r="AY271" s="220" t="s">
        <v>144</v>
      </c>
    </row>
    <row r="272" spans="1:65" s="2" customFormat="1" ht="37.9" customHeight="1">
      <c r="A272" s="37"/>
      <c r="B272" s="38"/>
      <c r="C272" s="168" t="s">
        <v>506</v>
      </c>
      <c r="D272" s="168" t="s">
        <v>145</v>
      </c>
      <c r="E272" s="169" t="s">
        <v>1080</v>
      </c>
      <c r="F272" s="170" t="s">
        <v>1081</v>
      </c>
      <c r="G272" s="171" t="s">
        <v>492</v>
      </c>
      <c r="H272" s="172">
        <v>13</v>
      </c>
      <c r="I272" s="173"/>
      <c r="J272" s="174">
        <f>ROUND(I272*H272,2)</f>
        <v>0</v>
      </c>
      <c r="K272" s="170" t="s">
        <v>157</v>
      </c>
      <c r="L272" s="42"/>
      <c r="M272" s="175" t="s">
        <v>19</v>
      </c>
      <c r="N272" s="176" t="s">
        <v>40</v>
      </c>
      <c r="O272" s="67"/>
      <c r="P272" s="177">
        <f>O272*H272</f>
        <v>0</v>
      </c>
      <c r="Q272" s="177">
        <v>4.5547999999999998E-2</v>
      </c>
      <c r="R272" s="177">
        <f>Q272*H272</f>
        <v>0.59212399999999998</v>
      </c>
      <c r="S272" s="177">
        <v>0</v>
      </c>
      <c r="T272" s="178">
        <f>S272*H272</f>
        <v>0</v>
      </c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R272" s="179" t="s">
        <v>165</v>
      </c>
      <c r="AT272" s="179" t="s">
        <v>145</v>
      </c>
      <c r="AU272" s="179" t="s">
        <v>79</v>
      </c>
      <c r="AY272" s="20" t="s">
        <v>144</v>
      </c>
      <c r="BE272" s="180">
        <f>IF(N272="základní",J272,0)</f>
        <v>0</v>
      </c>
      <c r="BF272" s="180">
        <f>IF(N272="snížená",J272,0)</f>
        <v>0</v>
      </c>
      <c r="BG272" s="180">
        <f>IF(N272="zákl. přenesená",J272,0)</f>
        <v>0</v>
      </c>
      <c r="BH272" s="180">
        <f>IF(N272="sníž. přenesená",J272,0)</f>
        <v>0</v>
      </c>
      <c r="BI272" s="180">
        <f>IF(N272="nulová",J272,0)</f>
        <v>0</v>
      </c>
      <c r="BJ272" s="20" t="s">
        <v>77</v>
      </c>
      <c r="BK272" s="180">
        <f>ROUND(I272*H272,2)</f>
        <v>0</v>
      </c>
      <c r="BL272" s="20" t="s">
        <v>165</v>
      </c>
      <c r="BM272" s="179" t="s">
        <v>1082</v>
      </c>
    </row>
    <row r="273" spans="1:65" s="2" customFormat="1" ht="19.5">
      <c r="A273" s="37"/>
      <c r="B273" s="38"/>
      <c r="C273" s="39"/>
      <c r="D273" s="181" t="s">
        <v>152</v>
      </c>
      <c r="E273" s="39"/>
      <c r="F273" s="182" t="s">
        <v>1081</v>
      </c>
      <c r="G273" s="39"/>
      <c r="H273" s="39"/>
      <c r="I273" s="183"/>
      <c r="J273" s="39"/>
      <c r="K273" s="39"/>
      <c r="L273" s="42"/>
      <c r="M273" s="184"/>
      <c r="N273" s="185"/>
      <c r="O273" s="67"/>
      <c r="P273" s="67"/>
      <c r="Q273" s="67"/>
      <c r="R273" s="67"/>
      <c r="S273" s="67"/>
      <c r="T273" s="68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T273" s="20" t="s">
        <v>152</v>
      </c>
      <c r="AU273" s="20" t="s">
        <v>79</v>
      </c>
    </row>
    <row r="274" spans="1:65" s="2" customFormat="1" ht="11.25">
      <c r="A274" s="37"/>
      <c r="B274" s="38"/>
      <c r="C274" s="39"/>
      <c r="D274" s="186" t="s">
        <v>153</v>
      </c>
      <c r="E274" s="39"/>
      <c r="F274" s="187" t="s">
        <v>1083</v>
      </c>
      <c r="G274" s="39"/>
      <c r="H274" s="39"/>
      <c r="I274" s="183"/>
      <c r="J274" s="39"/>
      <c r="K274" s="39"/>
      <c r="L274" s="42"/>
      <c r="M274" s="184"/>
      <c r="N274" s="185"/>
      <c r="O274" s="67"/>
      <c r="P274" s="67"/>
      <c r="Q274" s="67"/>
      <c r="R274" s="67"/>
      <c r="S274" s="67"/>
      <c r="T274" s="68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T274" s="20" t="s">
        <v>153</v>
      </c>
      <c r="AU274" s="20" t="s">
        <v>79</v>
      </c>
    </row>
    <row r="275" spans="1:65" s="14" customFormat="1" ht="11.25">
      <c r="B275" s="210"/>
      <c r="C275" s="211"/>
      <c r="D275" s="181" t="s">
        <v>226</v>
      </c>
      <c r="E275" s="212" t="s">
        <v>19</v>
      </c>
      <c r="F275" s="213" t="s">
        <v>1084</v>
      </c>
      <c r="G275" s="211"/>
      <c r="H275" s="214">
        <v>13</v>
      </c>
      <c r="I275" s="215"/>
      <c r="J275" s="211"/>
      <c r="K275" s="211"/>
      <c r="L275" s="216"/>
      <c r="M275" s="217"/>
      <c r="N275" s="218"/>
      <c r="O275" s="218"/>
      <c r="P275" s="218"/>
      <c r="Q275" s="218"/>
      <c r="R275" s="218"/>
      <c r="S275" s="218"/>
      <c r="T275" s="219"/>
      <c r="AT275" s="220" t="s">
        <v>226</v>
      </c>
      <c r="AU275" s="220" t="s">
        <v>79</v>
      </c>
      <c r="AV275" s="14" t="s">
        <v>79</v>
      </c>
      <c r="AW275" s="14" t="s">
        <v>31</v>
      </c>
      <c r="AX275" s="14" t="s">
        <v>77</v>
      </c>
      <c r="AY275" s="220" t="s">
        <v>144</v>
      </c>
    </row>
    <row r="276" spans="1:65" s="2" customFormat="1" ht="37.9" customHeight="1">
      <c r="A276" s="37"/>
      <c r="B276" s="38"/>
      <c r="C276" s="168" t="s">
        <v>511</v>
      </c>
      <c r="D276" s="168" t="s">
        <v>145</v>
      </c>
      <c r="E276" s="169" t="s">
        <v>1085</v>
      </c>
      <c r="F276" s="170" t="s">
        <v>1086</v>
      </c>
      <c r="G276" s="171" t="s">
        <v>492</v>
      </c>
      <c r="H276" s="172">
        <v>3</v>
      </c>
      <c r="I276" s="173"/>
      <c r="J276" s="174">
        <f>ROUND(I276*H276,2)</f>
        <v>0</v>
      </c>
      <c r="K276" s="170" t="s">
        <v>157</v>
      </c>
      <c r="L276" s="42"/>
      <c r="M276" s="175" t="s">
        <v>19</v>
      </c>
      <c r="N276" s="176" t="s">
        <v>40</v>
      </c>
      <c r="O276" s="67"/>
      <c r="P276" s="177">
        <f>O276*H276</f>
        <v>0</v>
      </c>
      <c r="Q276" s="177">
        <v>5.4550000000000001E-2</v>
      </c>
      <c r="R276" s="177">
        <f>Q276*H276</f>
        <v>0.16365000000000002</v>
      </c>
      <c r="S276" s="177">
        <v>0</v>
      </c>
      <c r="T276" s="178">
        <f>S276*H276</f>
        <v>0</v>
      </c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R276" s="179" t="s">
        <v>165</v>
      </c>
      <c r="AT276" s="179" t="s">
        <v>145</v>
      </c>
      <c r="AU276" s="179" t="s">
        <v>79</v>
      </c>
      <c r="AY276" s="20" t="s">
        <v>144</v>
      </c>
      <c r="BE276" s="180">
        <f>IF(N276="základní",J276,0)</f>
        <v>0</v>
      </c>
      <c r="BF276" s="180">
        <f>IF(N276="snížená",J276,0)</f>
        <v>0</v>
      </c>
      <c r="BG276" s="180">
        <f>IF(N276="zákl. přenesená",J276,0)</f>
        <v>0</v>
      </c>
      <c r="BH276" s="180">
        <f>IF(N276="sníž. přenesená",J276,0)</f>
        <v>0</v>
      </c>
      <c r="BI276" s="180">
        <f>IF(N276="nulová",J276,0)</f>
        <v>0</v>
      </c>
      <c r="BJ276" s="20" t="s">
        <v>77</v>
      </c>
      <c r="BK276" s="180">
        <f>ROUND(I276*H276,2)</f>
        <v>0</v>
      </c>
      <c r="BL276" s="20" t="s">
        <v>165</v>
      </c>
      <c r="BM276" s="179" t="s">
        <v>1087</v>
      </c>
    </row>
    <row r="277" spans="1:65" s="2" customFormat="1" ht="19.5">
      <c r="A277" s="37"/>
      <c r="B277" s="38"/>
      <c r="C277" s="39"/>
      <c r="D277" s="181" t="s">
        <v>152</v>
      </c>
      <c r="E277" s="39"/>
      <c r="F277" s="182" t="s">
        <v>1086</v>
      </c>
      <c r="G277" s="39"/>
      <c r="H277" s="39"/>
      <c r="I277" s="183"/>
      <c r="J277" s="39"/>
      <c r="K277" s="39"/>
      <c r="L277" s="42"/>
      <c r="M277" s="184"/>
      <c r="N277" s="185"/>
      <c r="O277" s="67"/>
      <c r="P277" s="67"/>
      <c r="Q277" s="67"/>
      <c r="R277" s="67"/>
      <c r="S277" s="67"/>
      <c r="T277" s="68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T277" s="20" t="s">
        <v>152</v>
      </c>
      <c r="AU277" s="20" t="s">
        <v>79</v>
      </c>
    </row>
    <row r="278" spans="1:65" s="2" customFormat="1" ht="11.25">
      <c r="A278" s="37"/>
      <c r="B278" s="38"/>
      <c r="C278" s="39"/>
      <c r="D278" s="186" t="s">
        <v>153</v>
      </c>
      <c r="E278" s="39"/>
      <c r="F278" s="187" t="s">
        <v>1088</v>
      </c>
      <c r="G278" s="39"/>
      <c r="H278" s="39"/>
      <c r="I278" s="183"/>
      <c r="J278" s="39"/>
      <c r="K278" s="39"/>
      <c r="L278" s="42"/>
      <c r="M278" s="184"/>
      <c r="N278" s="185"/>
      <c r="O278" s="67"/>
      <c r="P278" s="67"/>
      <c r="Q278" s="67"/>
      <c r="R278" s="67"/>
      <c r="S278" s="67"/>
      <c r="T278" s="68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T278" s="20" t="s">
        <v>153</v>
      </c>
      <c r="AU278" s="20" t="s">
        <v>79</v>
      </c>
    </row>
    <row r="279" spans="1:65" s="14" customFormat="1" ht="11.25">
      <c r="B279" s="210"/>
      <c r="C279" s="211"/>
      <c r="D279" s="181" t="s">
        <v>226</v>
      </c>
      <c r="E279" s="212" t="s">
        <v>19</v>
      </c>
      <c r="F279" s="213" t="s">
        <v>1089</v>
      </c>
      <c r="G279" s="211"/>
      <c r="H279" s="214">
        <v>3</v>
      </c>
      <c r="I279" s="215"/>
      <c r="J279" s="211"/>
      <c r="K279" s="211"/>
      <c r="L279" s="216"/>
      <c r="M279" s="217"/>
      <c r="N279" s="218"/>
      <c r="O279" s="218"/>
      <c r="P279" s="218"/>
      <c r="Q279" s="218"/>
      <c r="R279" s="218"/>
      <c r="S279" s="218"/>
      <c r="T279" s="219"/>
      <c r="AT279" s="220" t="s">
        <v>226</v>
      </c>
      <c r="AU279" s="220" t="s">
        <v>79</v>
      </c>
      <c r="AV279" s="14" t="s">
        <v>79</v>
      </c>
      <c r="AW279" s="14" t="s">
        <v>31</v>
      </c>
      <c r="AX279" s="14" t="s">
        <v>77</v>
      </c>
      <c r="AY279" s="220" t="s">
        <v>144</v>
      </c>
    </row>
    <row r="280" spans="1:65" s="2" customFormat="1" ht="37.9" customHeight="1">
      <c r="A280" s="37"/>
      <c r="B280" s="38"/>
      <c r="C280" s="168" t="s">
        <v>258</v>
      </c>
      <c r="D280" s="168" t="s">
        <v>145</v>
      </c>
      <c r="E280" s="169" t="s">
        <v>1090</v>
      </c>
      <c r="F280" s="170" t="s">
        <v>1091</v>
      </c>
      <c r="G280" s="171" t="s">
        <v>492</v>
      </c>
      <c r="H280" s="172">
        <v>12</v>
      </c>
      <c r="I280" s="173"/>
      <c r="J280" s="174">
        <f>ROUND(I280*H280,2)</f>
        <v>0</v>
      </c>
      <c r="K280" s="170" t="s">
        <v>157</v>
      </c>
      <c r="L280" s="42"/>
      <c r="M280" s="175" t="s">
        <v>19</v>
      </c>
      <c r="N280" s="176" t="s">
        <v>40</v>
      </c>
      <c r="O280" s="67"/>
      <c r="P280" s="177">
        <f>O280*H280</f>
        <v>0</v>
      </c>
      <c r="Q280" s="177">
        <v>6.3549999999999995E-2</v>
      </c>
      <c r="R280" s="177">
        <f>Q280*H280</f>
        <v>0.76259999999999994</v>
      </c>
      <c r="S280" s="177">
        <v>0</v>
      </c>
      <c r="T280" s="178">
        <f>S280*H280</f>
        <v>0</v>
      </c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R280" s="179" t="s">
        <v>165</v>
      </c>
      <c r="AT280" s="179" t="s">
        <v>145</v>
      </c>
      <c r="AU280" s="179" t="s">
        <v>79</v>
      </c>
      <c r="AY280" s="20" t="s">
        <v>144</v>
      </c>
      <c r="BE280" s="180">
        <f>IF(N280="základní",J280,0)</f>
        <v>0</v>
      </c>
      <c r="BF280" s="180">
        <f>IF(N280="snížená",J280,0)</f>
        <v>0</v>
      </c>
      <c r="BG280" s="180">
        <f>IF(N280="zákl. přenesená",J280,0)</f>
        <v>0</v>
      </c>
      <c r="BH280" s="180">
        <f>IF(N280="sníž. přenesená",J280,0)</f>
        <v>0</v>
      </c>
      <c r="BI280" s="180">
        <f>IF(N280="nulová",J280,0)</f>
        <v>0</v>
      </c>
      <c r="BJ280" s="20" t="s">
        <v>77</v>
      </c>
      <c r="BK280" s="180">
        <f>ROUND(I280*H280,2)</f>
        <v>0</v>
      </c>
      <c r="BL280" s="20" t="s">
        <v>165</v>
      </c>
      <c r="BM280" s="179" t="s">
        <v>1092</v>
      </c>
    </row>
    <row r="281" spans="1:65" s="2" customFormat="1" ht="19.5">
      <c r="A281" s="37"/>
      <c r="B281" s="38"/>
      <c r="C281" s="39"/>
      <c r="D281" s="181" t="s">
        <v>152</v>
      </c>
      <c r="E281" s="39"/>
      <c r="F281" s="182" t="s">
        <v>1091</v>
      </c>
      <c r="G281" s="39"/>
      <c r="H281" s="39"/>
      <c r="I281" s="183"/>
      <c r="J281" s="39"/>
      <c r="K281" s="39"/>
      <c r="L281" s="42"/>
      <c r="M281" s="184"/>
      <c r="N281" s="185"/>
      <c r="O281" s="67"/>
      <c r="P281" s="67"/>
      <c r="Q281" s="67"/>
      <c r="R281" s="67"/>
      <c r="S281" s="67"/>
      <c r="T281" s="68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T281" s="20" t="s">
        <v>152</v>
      </c>
      <c r="AU281" s="20" t="s">
        <v>79</v>
      </c>
    </row>
    <row r="282" spans="1:65" s="2" customFormat="1" ht="11.25">
      <c r="A282" s="37"/>
      <c r="B282" s="38"/>
      <c r="C282" s="39"/>
      <c r="D282" s="186" t="s">
        <v>153</v>
      </c>
      <c r="E282" s="39"/>
      <c r="F282" s="187" t="s">
        <v>1093</v>
      </c>
      <c r="G282" s="39"/>
      <c r="H282" s="39"/>
      <c r="I282" s="183"/>
      <c r="J282" s="39"/>
      <c r="K282" s="39"/>
      <c r="L282" s="42"/>
      <c r="M282" s="184"/>
      <c r="N282" s="185"/>
      <c r="O282" s="67"/>
      <c r="P282" s="67"/>
      <c r="Q282" s="67"/>
      <c r="R282" s="67"/>
      <c r="S282" s="67"/>
      <c r="T282" s="68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T282" s="20" t="s">
        <v>153</v>
      </c>
      <c r="AU282" s="20" t="s">
        <v>79</v>
      </c>
    </row>
    <row r="283" spans="1:65" s="14" customFormat="1" ht="11.25">
      <c r="B283" s="210"/>
      <c r="C283" s="211"/>
      <c r="D283" s="181" t="s">
        <v>226</v>
      </c>
      <c r="E283" s="212" t="s">
        <v>19</v>
      </c>
      <c r="F283" s="213" t="s">
        <v>1094</v>
      </c>
      <c r="G283" s="211"/>
      <c r="H283" s="214">
        <v>12</v>
      </c>
      <c r="I283" s="215"/>
      <c r="J283" s="211"/>
      <c r="K283" s="211"/>
      <c r="L283" s="216"/>
      <c r="M283" s="217"/>
      <c r="N283" s="218"/>
      <c r="O283" s="218"/>
      <c r="P283" s="218"/>
      <c r="Q283" s="218"/>
      <c r="R283" s="218"/>
      <c r="S283" s="218"/>
      <c r="T283" s="219"/>
      <c r="AT283" s="220" t="s">
        <v>226</v>
      </c>
      <c r="AU283" s="220" t="s">
        <v>79</v>
      </c>
      <c r="AV283" s="14" t="s">
        <v>79</v>
      </c>
      <c r="AW283" s="14" t="s">
        <v>31</v>
      </c>
      <c r="AX283" s="14" t="s">
        <v>77</v>
      </c>
      <c r="AY283" s="220" t="s">
        <v>144</v>
      </c>
    </row>
    <row r="284" spans="1:65" s="2" customFormat="1" ht="37.9" customHeight="1">
      <c r="A284" s="37"/>
      <c r="B284" s="38"/>
      <c r="C284" s="168" t="s">
        <v>519</v>
      </c>
      <c r="D284" s="168" t="s">
        <v>145</v>
      </c>
      <c r="E284" s="169" t="s">
        <v>1095</v>
      </c>
      <c r="F284" s="170" t="s">
        <v>1096</v>
      </c>
      <c r="G284" s="171" t="s">
        <v>492</v>
      </c>
      <c r="H284" s="172">
        <v>3</v>
      </c>
      <c r="I284" s="173"/>
      <c r="J284" s="174">
        <f>ROUND(I284*H284,2)</f>
        <v>0</v>
      </c>
      <c r="K284" s="170" t="s">
        <v>157</v>
      </c>
      <c r="L284" s="42"/>
      <c r="M284" s="175" t="s">
        <v>19</v>
      </c>
      <c r="N284" s="176" t="s">
        <v>40</v>
      </c>
      <c r="O284" s="67"/>
      <c r="P284" s="177">
        <f>O284*H284</f>
        <v>0</v>
      </c>
      <c r="Q284" s="177">
        <v>0.10904999999999999</v>
      </c>
      <c r="R284" s="177">
        <f>Q284*H284</f>
        <v>0.32715</v>
      </c>
      <c r="S284" s="177">
        <v>0</v>
      </c>
      <c r="T284" s="178">
        <f>S284*H284</f>
        <v>0</v>
      </c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R284" s="179" t="s">
        <v>165</v>
      </c>
      <c r="AT284" s="179" t="s">
        <v>145</v>
      </c>
      <c r="AU284" s="179" t="s">
        <v>79</v>
      </c>
      <c r="AY284" s="20" t="s">
        <v>144</v>
      </c>
      <c r="BE284" s="180">
        <f>IF(N284="základní",J284,0)</f>
        <v>0</v>
      </c>
      <c r="BF284" s="180">
        <f>IF(N284="snížená",J284,0)</f>
        <v>0</v>
      </c>
      <c r="BG284" s="180">
        <f>IF(N284="zákl. přenesená",J284,0)</f>
        <v>0</v>
      </c>
      <c r="BH284" s="180">
        <f>IF(N284="sníž. přenesená",J284,0)</f>
        <v>0</v>
      </c>
      <c r="BI284" s="180">
        <f>IF(N284="nulová",J284,0)</f>
        <v>0</v>
      </c>
      <c r="BJ284" s="20" t="s">
        <v>77</v>
      </c>
      <c r="BK284" s="180">
        <f>ROUND(I284*H284,2)</f>
        <v>0</v>
      </c>
      <c r="BL284" s="20" t="s">
        <v>165</v>
      </c>
      <c r="BM284" s="179" t="s">
        <v>1097</v>
      </c>
    </row>
    <row r="285" spans="1:65" s="2" customFormat="1" ht="19.5">
      <c r="A285" s="37"/>
      <c r="B285" s="38"/>
      <c r="C285" s="39"/>
      <c r="D285" s="181" t="s">
        <v>152</v>
      </c>
      <c r="E285" s="39"/>
      <c r="F285" s="182" t="s">
        <v>1096</v>
      </c>
      <c r="G285" s="39"/>
      <c r="H285" s="39"/>
      <c r="I285" s="183"/>
      <c r="J285" s="39"/>
      <c r="K285" s="39"/>
      <c r="L285" s="42"/>
      <c r="M285" s="184"/>
      <c r="N285" s="185"/>
      <c r="O285" s="67"/>
      <c r="P285" s="67"/>
      <c r="Q285" s="67"/>
      <c r="R285" s="67"/>
      <c r="S285" s="67"/>
      <c r="T285" s="68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T285" s="20" t="s">
        <v>152</v>
      </c>
      <c r="AU285" s="20" t="s">
        <v>79</v>
      </c>
    </row>
    <row r="286" spans="1:65" s="2" customFormat="1" ht="11.25">
      <c r="A286" s="37"/>
      <c r="B286" s="38"/>
      <c r="C286" s="39"/>
      <c r="D286" s="186" t="s">
        <v>153</v>
      </c>
      <c r="E286" s="39"/>
      <c r="F286" s="187" t="s">
        <v>1098</v>
      </c>
      <c r="G286" s="39"/>
      <c r="H286" s="39"/>
      <c r="I286" s="183"/>
      <c r="J286" s="39"/>
      <c r="K286" s="39"/>
      <c r="L286" s="42"/>
      <c r="M286" s="184"/>
      <c r="N286" s="185"/>
      <c r="O286" s="67"/>
      <c r="P286" s="67"/>
      <c r="Q286" s="67"/>
      <c r="R286" s="67"/>
      <c r="S286" s="67"/>
      <c r="T286" s="68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T286" s="20" t="s">
        <v>153</v>
      </c>
      <c r="AU286" s="20" t="s">
        <v>79</v>
      </c>
    </row>
    <row r="287" spans="1:65" s="14" customFormat="1" ht="11.25">
      <c r="B287" s="210"/>
      <c r="C287" s="211"/>
      <c r="D287" s="181" t="s">
        <v>226</v>
      </c>
      <c r="E287" s="212" t="s">
        <v>19</v>
      </c>
      <c r="F287" s="213" t="s">
        <v>1089</v>
      </c>
      <c r="G287" s="211"/>
      <c r="H287" s="214">
        <v>3</v>
      </c>
      <c r="I287" s="215"/>
      <c r="J287" s="211"/>
      <c r="K287" s="211"/>
      <c r="L287" s="216"/>
      <c r="M287" s="217"/>
      <c r="N287" s="218"/>
      <c r="O287" s="218"/>
      <c r="P287" s="218"/>
      <c r="Q287" s="218"/>
      <c r="R287" s="218"/>
      <c r="S287" s="218"/>
      <c r="T287" s="219"/>
      <c r="AT287" s="220" t="s">
        <v>226</v>
      </c>
      <c r="AU287" s="220" t="s">
        <v>79</v>
      </c>
      <c r="AV287" s="14" t="s">
        <v>79</v>
      </c>
      <c r="AW287" s="14" t="s">
        <v>31</v>
      </c>
      <c r="AX287" s="14" t="s">
        <v>77</v>
      </c>
      <c r="AY287" s="220" t="s">
        <v>144</v>
      </c>
    </row>
    <row r="288" spans="1:65" s="11" customFormat="1" ht="22.9" customHeight="1">
      <c r="B288" s="154"/>
      <c r="C288" s="155"/>
      <c r="D288" s="156" t="s">
        <v>68</v>
      </c>
      <c r="E288" s="198" t="s">
        <v>165</v>
      </c>
      <c r="F288" s="198" t="s">
        <v>1099</v>
      </c>
      <c r="G288" s="155"/>
      <c r="H288" s="155"/>
      <c r="I288" s="158"/>
      <c r="J288" s="199">
        <f>BK288</f>
        <v>0</v>
      </c>
      <c r="K288" s="155"/>
      <c r="L288" s="160"/>
      <c r="M288" s="161"/>
      <c r="N288" s="162"/>
      <c r="O288" s="162"/>
      <c r="P288" s="163">
        <f>SUM(P289:P341)</f>
        <v>0</v>
      </c>
      <c r="Q288" s="162"/>
      <c r="R288" s="163">
        <f>SUM(R289:R341)</f>
        <v>44.787804234094494</v>
      </c>
      <c r="S288" s="162"/>
      <c r="T288" s="164">
        <f>SUM(T289:T341)</f>
        <v>0</v>
      </c>
      <c r="AR288" s="165" t="s">
        <v>77</v>
      </c>
      <c r="AT288" s="166" t="s">
        <v>68</v>
      </c>
      <c r="AU288" s="166" t="s">
        <v>77</v>
      </c>
      <c r="AY288" s="165" t="s">
        <v>144</v>
      </c>
      <c r="BK288" s="167">
        <f>SUM(BK289:BK341)</f>
        <v>0</v>
      </c>
    </row>
    <row r="289" spans="1:65" s="2" customFormat="1" ht="49.15" customHeight="1">
      <c r="A289" s="37"/>
      <c r="B289" s="38"/>
      <c r="C289" s="168" t="s">
        <v>523</v>
      </c>
      <c r="D289" s="168" t="s">
        <v>145</v>
      </c>
      <c r="E289" s="169" t="s">
        <v>1100</v>
      </c>
      <c r="F289" s="170" t="s">
        <v>1101</v>
      </c>
      <c r="G289" s="171" t="s">
        <v>223</v>
      </c>
      <c r="H289" s="172">
        <v>15.428000000000001</v>
      </c>
      <c r="I289" s="173"/>
      <c r="J289" s="174">
        <f>ROUND(I289*H289,2)</f>
        <v>0</v>
      </c>
      <c r="K289" s="170" t="s">
        <v>157</v>
      </c>
      <c r="L289" s="42"/>
      <c r="M289" s="175" t="s">
        <v>19</v>
      </c>
      <c r="N289" s="176" t="s">
        <v>40</v>
      </c>
      <c r="O289" s="67"/>
      <c r="P289" s="177">
        <f>O289*H289</f>
        <v>0</v>
      </c>
      <c r="Q289" s="177">
        <v>2.5020099999999998</v>
      </c>
      <c r="R289" s="177">
        <f>Q289*H289</f>
        <v>38.601010279999997</v>
      </c>
      <c r="S289" s="177">
        <v>0</v>
      </c>
      <c r="T289" s="178">
        <f>S289*H289</f>
        <v>0</v>
      </c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R289" s="179" t="s">
        <v>165</v>
      </c>
      <c r="AT289" s="179" t="s">
        <v>145</v>
      </c>
      <c r="AU289" s="179" t="s">
        <v>79</v>
      </c>
      <c r="AY289" s="20" t="s">
        <v>144</v>
      </c>
      <c r="BE289" s="180">
        <f>IF(N289="základní",J289,0)</f>
        <v>0</v>
      </c>
      <c r="BF289" s="180">
        <f>IF(N289="snížená",J289,0)</f>
        <v>0</v>
      </c>
      <c r="BG289" s="180">
        <f>IF(N289="zákl. přenesená",J289,0)</f>
        <v>0</v>
      </c>
      <c r="BH289" s="180">
        <f>IF(N289="sníž. přenesená",J289,0)</f>
        <v>0</v>
      </c>
      <c r="BI289" s="180">
        <f>IF(N289="nulová",J289,0)</f>
        <v>0</v>
      </c>
      <c r="BJ289" s="20" t="s">
        <v>77</v>
      </c>
      <c r="BK289" s="180">
        <f>ROUND(I289*H289,2)</f>
        <v>0</v>
      </c>
      <c r="BL289" s="20" t="s">
        <v>165</v>
      </c>
      <c r="BM289" s="179" t="s">
        <v>1102</v>
      </c>
    </row>
    <row r="290" spans="1:65" s="2" customFormat="1" ht="29.25">
      <c r="A290" s="37"/>
      <c r="B290" s="38"/>
      <c r="C290" s="39"/>
      <c r="D290" s="181" t="s">
        <v>152</v>
      </c>
      <c r="E290" s="39"/>
      <c r="F290" s="182" t="s">
        <v>1101</v>
      </c>
      <c r="G290" s="39"/>
      <c r="H290" s="39"/>
      <c r="I290" s="183"/>
      <c r="J290" s="39"/>
      <c r="K290" s="39"/>
      <c r="L290" s="42"/>
      <c r="M290" s="184"/>
      <c r="N290" s="185"/>
      <c r="O290" s="67"/>
      <c r="P290" s="67"/>
      <c r="Q290" s="67"/>
      <c r="R290" s="67"/>
      <c r="S290" s="67"/>
      <c r="T290" s="68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T290" s="20" t="s">
        <v>152</v>
      </c>
      <c r="AU290" s="20" t="s">
        <v>79</v>
      </c>
    </row>
    <row r="291" spans="1:65" s="2" customFormat="1" ht="11.25">
      <c r="A291" s="37"/>
      <c r="B291" s="38"/>
      <c r="C291" s="39"/>
      <c r="D291" s="186" t="s">
        <v>153</v>
      </c>
      <c r="E291" s="39"/>
      <c r="F291" s="187" t="s">
        <v>1103</v>
      </c>
      <c r="G291" s="39"/>
      <c r="H291" s="39"/>
      <c r="I291" s="183"/>
      <c r="J291" s="39"/>
      <c r="K291" s="39"/>
      <c r="L291" s="42"/>
      <c r="M291" s="184"/>
      <c r="N291" s="185"/>
      <c r="O291" s="67"/>
      <c r="P291" s="67"/>
      <c r="Q291" s="67"/>
      <c r="R291" s="67"/>
      <c r="S291" s="67"/>
      <c r="T291" s="68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T291" s="20" t="s">
        <v>153</v>
      </c>
      <c r="AU291" s="20" t="s">
        <v>79</v>
      </c>
    </row>
    <row r="292" spans="1:65" s="13" customFormat="1" ht="11.25">
      <c r="B292" s="200"/>
      <c r="C292" s="201"/>
      <c r="D292" s="181" t="s">
        <v>226</v>
      </c>
      <c r="E292" s="202" t="s">
        <v>19</v>
      </c>
      <c r="F292" s="203" t="s">
        <v>1104</v>
      </c>
      <c r="G292" s="201"/>
      <c r="H292" s="202" t="s">
        <v>19</v>
      </c>
      <c r="I292" s="204"/>
      <c r="J292" s="201"/>
      <c r="K292" s="201"/>
      <c r="L292" s="205"/>
      <c r="M292" s="206"/>
      <c r="N292" s="207"/>
      <c r="O292" s="207"/>
      <c r="P292" s="207"/>
      <c r="Q292" s="207"/>
      <c r="R292" s="207"/>
      <c r="S292" s="207"/>
      <c r="T292" s="208"/>
      <c r="AT292" s="209" t="s">
        <v>226</v>
      </c>
      <c r="AU292" s="209" t="s">
        <v>79</v>
      </c>
      <c r="AV292" s="13" t="s">
        <v>77</v>
      </c>
      <c r="AW292" s="13" t="s">
        <v>31</v>
      </c>
      <c r="AX292" s="13" t="s">
        <v>69</v>
      </c>
      <c r="AY292" s="209" t="s">
        <v>144</v>
      </c>
    </row>
    <row r="293" spans="1:65" s="14" customFormat="1" ht="11.25">
      <c r="B293" s="210"/>
      <c r="C293" s="211"/>
      <c r="D293" s="181" t="s">
        <v>226</v>
      </c>
      <c r="E293" s="212" t="s">
        <v>19</v>
      </c>
      <c r="F293" s="213" t="s">
        <v>1105</v>
      </c>
      <c r="G293" s="211"/>
      <c r="H293" s="214">
        <v>15.428000000000001</v>
      </c>
      <c r="I293" s="215"/>
      <c r="J293" s="211"/>
      <c r="K293" s="211"/>
      <c r="L293" s="216"/>
      <c r="M293" s="217"/>
      <c r="N293" s="218"/>
      <c r="O293" s="218"/>
      <c r="P293" s="218"/>
      <c r="Q293" s="218"/>
      <c r="R293" s="218"/>
      <c r="S293" s="218"/>
      <c r="T293" s="219"/>
      <c r="AT293" s="220" t="s">
        <v>226</v>
      </c>
      <c r="AU293" s="220" t="s">
        <v>79</v>
      </c>
      <c r="AV293" s="14" t="s">
        <v>79</v>
      </c>
      <c r="AW293" s="14" t="s">
        <v>31</v>
      </c>
      <c r="AX293" s="14" t="s">
        <v>77</v>
      </c>
      <c r="AY293" s="220" t="s">
        <v>144</v>
      </c>
    </row>
    <row r="294" spans="1:65" s="2" customFormat="1" ht="24.2" customHeight="1">
      <c r="A294" s="37"/>
      <c r="B294" s="38"/>
      <c r="C294" s="168" t="s">
        <v>528</v>
      </c>
      <c r="D294" s="168" t="s">
        <v>145</v>
      </c>
      <c r="E294" s="169" t="s">
        <v>1106</v>
      </c>
      <c r="F294" s="170" t="s">
        <v>1107</v>
      </c>
      <c r="G294" s="171" t="s">
        <v>223</v>
      </c>
      <c r="H294" s="172">
        <v>0.25</v>
      </c>
      <c r="I294" s="173"/>
      <c r="J294" s="174">
        <f>ROUND(I294*H294,2)</f>
        <v>0</v>
      </c>
      <c r="K294" s="170" t="s">
        <v>157</v>
      </c>
      <c r="L294" s="42"/>
      <c r="M294" s="175" t="s">
        <v>19</v>
      </c>
      <c r="N294" s="176" t="s">
        <v>40</v>
      </c>
      <c r="O294" s="67"/>
      <c r="P294" s="177">
        <f>O294*H294</f>
        <v>0</v>
      </c>
      <c r="Q294" s="177">
        <v>2.5019800000000001</v>
      </c>
      <c r="R294" s="177">
        <f>Q294*H294</f>
        <v>0.62549500000000002</v>
      </c>
      <c r="S294" s="177">
        <v>0</v>
      </c>
      <c r="T294" s="178">
        <f>S294*H294</f>
        <v>0</v>
      </c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R294" s="179" t="s">
        <v>165</v>
      </c>
      <c r="AT294" s="179" t="s">
        <v>145</v>
      </c>
      <c r="AU294" s="179" t="s">
        <v>79</v>
      </c>
      <c r="AY294" s="20" t="s">
        <v>144</v>
      </c>
      <c r="BE294" s="180">
        <f>IF(N294="základní",J294,0)</f>
        <v>0</v>
      </c>
      <c r="BF294" s="180">
        <f>IF(N294="snížená",J294,0)</f>
        <v>0</v>
      </c>
      <c r="BG294" s="180">
        <f>IF(N294="zákl. přenesená",J294,0)</f>
        <v>0</v>
      </c>
      <c r="BH294" s="180">
        <f>IF(N294="sníž. přenesená",J294,0)</f>
        <v>0</v>
      </c>
      <c r="BI294" s="180">
        <f>IF(N294="nulová",J294,0)</f>
        <v>0</v>
      </c>
      <c r="BJ294" s="20" t="s">
        <v>77</v>
      </c>
      <c r="BK294" s="180">
        <f>ROUND(I294*H294,2)</f>
        <v>0</v>
      </c>
      <c r="BL294" s="20" t="s">
        <v>165</v>
      </c>
      <c r="BM294" s="179" t="s">
        <v>1108</v>
      </c>
    </row>
    <row r="295" spans="1:65" s="2" customFormat="1" ht="19.5">
      <c r="A295" s="37"/>
      <c r="B295" s="38"/>
      <c r="C295" s="39"/>
      <c r="D295" s="181" t="s">
        <v>152</v>
      </c>
      <c r="E295" s="39"/>
      <c r="F295" s="182" t="s">
        <v>1107</v>
      </c>
      <c r="G295" s="39"/>
      <c r="H295" s="39"/>
      <c r="I295" s="183"/>
      <c r="J295" s="39"/>
      <c r="K295" s="39"/>
      <c r="L295" s="42"/>
      <c r="M295" s="184"/>
      <c r="N295" s="185"/>
      <c r="O295" s="67"/>
      <c r="P295" s="67"/>
      <c r="Q295" s="67"/>
      <c r="R295" s="67"/>
      <c r="S295" s="67"/>
      <c r="T295" s="68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T295" s="20" t="s">
        <v>152</v>
      </c>
      <c r="AU295" s="20" t="s">
        <v>79</v>
      </c>
    </row>
    <row r="296" spans="1:65" s="2" customFormat="1" ht="11.25">
      <c r="A296" s="37"/>
      <c r="B296" s="38"/>
      <c r="C296" s="39"/>
      <c r="D296" s="186" t="s">
        <v>153</v>
      </c>
      <c r="E296" s="39"/>
      <c r="F296" s="187" t="s">
        <v>1109</v>
      </c>
      <c r="G296" s="39"/>
      <c r="H296" s="39"/>
      <c r="I296" s="183"/>
      <c r="J296" s="39"/>
      <c r="K296" s="39"/>
      <c r="L296" s="42"/>
      <c r="M296" s="184"/>
      <c r="N296" s="185"/>
      <c r="O296" s="67"/>
      <c r="P296" s="67"/>
      <c r="Q296" s="67"/>
      <c r="R296" s="67"/>
      <c r="S296" s="67"/>
      <c r="T296" s="68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T296" s="20" t="s">
        <v>153</v>
      </c>
      <c r="AU296" s="20" t="s">
        <v>79</v>
      </c>
    </row>
    <row r="297" spans="1:65" s="14" customFormat="1" ht="11.25">
      <c r="B297" s="210"/>
      <c r="C297" s="211"/>
      <c r="D297" s="181" t="s">
        <v>226</v>
      </c>
      <c r="E297" s="212" t="s">
        <v>19</v>
      </c>
      <c r="F297" s="213" t="s">
        <v>1110</v>
      </c>
      <c r="G297" s="211"/>
      <c r="H297" s="214">
        <v>0.25</v>
      </c>
      <c r="I297" s="215"/>
      <c r="J297" s="211"/>
      <c r="K297" s="211"/>
      <c r="L297" s="216"/>
      <c r="M297" s="217"/>
      <c r="N297" s="218"/>
      <c r="O297" s="218"/>
      <c r="P297" s="218"/>
      <c r="Q297" s="218"/>
      <c r="R297" s="218"/>
      <c r="S297" s="218"/>
      <c r="T297" s="219"/>
      <c r="AT297" s="220" t="s">
        <v>226</v>
      </c>
      <c r="AU297" s="220" t="s">
        <v>79</v>
      </c>
      <c r="AV297" s="14" t="s">
        <v>79</v>
      </c>
      <c r="AW297" s="14" t="s">
        <v>31</v>
      </c>
      <c r="AX297" s="14" t="s">
        <v>77</v>
      </c>
      <c r="AY297" s="220" t="s">
        <v>144</v>
      </c>
    </row>
    <row r="298" spans="1:65" s="2" customFormat="1" ht="66.75" customHeight="1">
      <c r="A298" s="37"/>
      <c r="B298" s="38"/>
      <c r="C298" s="168" t="s">
        <v>532</v>
      </c>
      <c r="D298" s="168" t="s">
        <v>145</v>
      </c>
      <c r="E298" s="169" t="s">
        <v>1111</v>
      </c>
      <c r="F298" s="170" t="s">
        <v>1112</v>
      </c>
      <c r="G298" s="171" t="s">
        <v>296</v>
      </c>
      <c r="H298" s="172">
        <v>0.68500000000000005</v>
      </c>
      <c r="I298" s="173"/>
      <c r="J298" s="174">
        <f>ROUND(I298*H298,2)</f>
        <v>0</v>
      </c>
      <c r="K298" s="170" t="s">
        <v>157</v>
      </c>
      <c r="L298" s="42"/>
      <c r="M298" s="175" t="s">
        <v>19</v>
      </c>
      <c r="N298" s="176" t="s">
        <v>40</v>
      </c>
      <c r="O298" s="67"/>
      <c r="P298" s="177">
        <f>O298*H298</f>
        <v>0</v>
      </c>
      <c r="Q298" s="177">
        <v>1.0627727796999999</v>
      </c>
      <c r="R298" s="177">
        <f>Q298*H298</f>
        <v>0.72799935409450001</v>
      </c>
      <c r="S298" s="177">
        <v>0</v>
      </c>
      <c r="T298" s="178">
        <f>S298*H298</f>
        <v>0</v>
      </c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R298" s="179" t="s">
        <v>165</v>
      </c>
      <c r="AT298" s="179" t="s">
        <v>145</v>
      </c>
      <c r="AU298" s="179" t="s">
        <v>79</v>
      </c>
      <c r="AY298" s="20" t="s">
        <v>144</v>
      </c>
      <c r="BE298" s="180">
        <f>IF(N298="základní",J298,0)</f>
        <v>0</v>
      </c>
      <c r="BF298" s="180">
        <f>IF(N298="snížená",J298,0)</f>
        <v>0</v>
      </c>
      <c r="BG298" s="180">
        <f>IF(N298="zákl. přenesená",J298,0)</f>
        <v>0</v>
      </c>
      <c r="BH298" s="180">
        <f>IF(N298="sníž. přenesená",J298,0)</f>
        <v>0</v>
      </c>
      <c r="BI298" s="180">
        <f>IF(N298="nulová",J298,0)</f>
        <v>0</v>
      </c>
      <c r="BJ298" s="20" t="s">
        <v>77</v>
      </c>
      <c r="BK298" s="180">
        <f>ROUND(I298*H298,2)</f>
        <v>0</v>
      </c>
      <c r="BL298" s="20" t="s">
        <v>165</v>
      </c>
      <c r="BM298" s="179" t="s">
        <v>1113</v>
      </c>
    </row>
    <row r="299" spans="1:65" s="2" customFormat="1" ht="48.75">
      <c r="A299" s="37"/>
      <c r="B299" s="38"/>
      <c r="C299" s="39"/>
      <c r="D299" s="181" t="s">
        <v>152</v>
      </c>
      <c r="E299" s="39"/>
      <c r="F299" s="182" t="s">
        <v>1114</v>
      </c>
      <c r="G299" s="39"/>
      <c r="H299" s="39"/>
      <c r="I299" s="183"/>
      <c r="J299" s="39"/>
      <c r="K299" s="39"/>
      <c r="L299" s="42"/>
      <c r="M299" s="184"/>
      <c r="N299" s="185"/>
      <c r="O299" s="67"/>
      <c r="P299" s="67"/>
      <c r="Q299" s="67"/>
      <c r="R299" s="67"/>
      <c r="S299" s="67"/>
      <c r="T299" s="68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T299" s="20" t="s">
        <v>152</v>
      </c>
      <c r="AU299" s="20" t="s">
        <v>79</v>
      </c>
    </row>
    <row r="300" spans="1:65" s="2" customFormat="1" ht="11.25">
      <c r="A300" s="37"/>
      <c r="B300" s="38"/>
      <c r="C300" s="39"/>
      <c r="D300" s="186" t="s">
        <v>153</v>
      </c>
      <c r="E300" s="39"/>
      <c r="F300" s="187" t="s">
        <v>1115</v>
      </c>
      <c r="G300" s="39"/>
      <c r="H300" s="39"/>
      <c r="I300" s="183"/>
      <c r="J300" s="39"/>
      <c r="K300" s="39"/>
      <c r="L300" s="42"/>
      <c r="M300" s="184"/>
      <c r="N300" s="185"/>
      <c r="O300" s="67"/>
      <c r="P300" s="67"/>
      <c r="Q300" s="67"/>
      <c r="R300" s="67"/>
      <c r="S300" s="67"/>
      <c r="T300" s="68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T300" s="20" t="s">
        <v>153</v>
      </c>
      <c r="AU300" s="20" t="s">
        <v>79</v>
      </c>
    </row>
    <row r="301" spans="1:65" s="14" customFormat="1" ht="11.25">
      <c r="B301" s="210"/>
      <c r="C301" s="211"/>
      <c r="D301" s="181" t="s">
        <v>226</v>
      </c>
      <c r="E301" s="212" t="s">
        <v>19</v>
      </c>
      <c r="F301" s="213" t="s">
        <v>1116</v>
      </c>
      <c r="G301" s="211"/>
      <c r="H301" s="214">
        <v>0.68500000000000005</v>
      </c>
      <c r="I301" s="215"/>
      <c r="J301" s="211"/>
      <c r="K301" s="211"/>
      <c r="L301" s="216"/>
      <c r="M301" s="217"/>
      <c r="N301" s="218"/>
      <c r="O301" s="218"/>
      <c r="P301" s="218"/>
      <c r="Q301" s="218"/>
      <c r="R301" s="218"/>
      <c r="S301" s="218"/>
      <c r="T301" s="219"/>
      <c r="AT301" s="220" t="s">
        <v>226</v>
      </c>
      <c r="AU301" s="220" t="s">
        <v>79</v>
      </c>
      <c r="AV301" s="14" t="s">
        <v>79</v>
      </c>
      <c r="AW301" s="14" t="s">
        <v>31</v>
      </c>
      <c r="AX301" s="14" t="s">
        <v>77</v>
      </c>
      <c r="AY301" s="220" t="s">
        <v>144</v>
      </c>
    </row>
    <row r="302" spans="1:65" s="2" customFormat="1" ht="66.75" customHeight="1">
      <c r="A302" s="37"/>
      <c r="B302" s="38"/>
      <c r="C302" s="168" t="s">
        <v>539</v>
      </c>
      <c r="D302" s="168" t="s">
        <v>145</v>
      </c>
      <c r="E302" s="169" t="s">
        <v>1117</v>
      </c>
      <c r="F302" s="170" t="s">
        <v>1112</v>
      </c>
      <c r="G302" s="171" t="s">
        <v>296</v>
      </c>
      <c r="H302" s="172">
        <v>0.54700000000000004</v>
      </c>
      <c r="I302" s="173"/>
      <c r="J302" s="174">
        <f>ROUND(I302*H302,2)</f>
        <v>0</v>
      </c>
      <c r="K302" s="170" t="s">
        <v>157</v>
      </c>
      <c r="L302" s="42"/>
      <c r="M302" s="175" t="s">
        <v>19</v>
      </c>
      <c r="N302" s="176" t="s">
        <v>40</v>
      </c>
      <c r="O302" s="67"/>
      <c r="P302" s="177">
        <f>O302*H302</f>
        <v>0</v>
      </c>
      <c r="Q302" s="177">
        <v>1.05555</v>
      </c>
      <c r="R302" s="177">
        <f>Q302*H302</f>
        <v>0.57738585000000009</v>
      </c>
      <c r="S302" s="177">
        <v>0</v>
      </c>
      <c r="T302" s="178">
        <f>S302*H302</f>
        <v>0</v>
      </c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R302" s="179" t="s">
        <v>165</v>
      </c>
      <c r="AT302" s="179" t="s">
        <v>145</v>
      </c>
      <c r="AU302" s="179" t="s">
        <v>79</v>
      </c>
      <c r="AY302" s="20" t="s">
        <v>144</v>
      </c>
      <c r="BE302" s="180">
        <f>IF(N302="základní",J302,0)</f>
        <v>0</v>
      </c>
      <c r="BF302" s="180">
        <f>IF(N302="snížená",J302,0)</f>
        <v>0</v>
      </c>
      <c r="BG302" s="180">
        <f>IF(N302="zákl. přenesená",J302,0)</f>
        <v>0</v>
      </c>
      <c r="BH302" s="180">
        <f>IF(N302="sníž. přenesená",J302,0)</f>
        <v>0</v>
      </c>
      <c r="BI302" s="180">
        <f>IF(N302="nulová",J302,0)</f>
        <v>0</v>
      </c>
      <c r="BJ302" s="20" t="s">
        <v>77</v>
      </c>
      <c r="BK302" s="180">
        <f>ROUND(I302*H302,2)</f>
        <v>0</v>
      </c>
      <c r="BL302" s="20" t="s">
        <v>165</v>
      </c>
      <c r="BM302" s="179" t="s">
        <v>1118</v>
      </c>
    </row>
    <row r="303" spans="1:65" s="2" customFormat="1" ht="48.75">
      <c r="A303" s="37"/>
      <c r="B303" s="38"/>
      <c r="C303" s="39"/>
      <c r="D303" s="181" t="s">
        <v>152</v>
      </c>
      <c r="E303" s="39"/>
      <c r="F303" s="182" t="s">
        <v>1119</v>
      </c>
      <c r="G303" s="39"/>
      <c r="H303" s="39"/>
      <c r="I303" s="183"/>
      <c r="J303" s="39"/>
      <c r="K303" s="39"/>
      <c r="L303" s="42"/>
      <c r="M303" s="184"/>
      <c r="N303" s="185"/>
      <c r="O303" s="67"/>
      <c r="P303" s="67"/>
      <c r="Q303" s="67"/>
      <c r="R303" s="67"/>
      <c r="S303" s="67"/>
      <c r="T303" s="68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T303" s="20" t="s">
        <v>152</v>
      </c>
      <c r="AU303" s="20" t="s">
        <v>79</v>
      </c>
    </row>
    <row r="304" spans="1:65" s="2" customFormat="1" ht="11.25">
      <c r="A304" s="37"/>
      <c r="B304" s="38"/>
      <c r="C304" s="39"/>
      <c r="D304" s="186" t="s">
        <v>153</v>
      </c>
      <c r="E304" s="39"/>
      <c r="F304" s="187" t="s">
        <v>1120</v>
      </c>
      <c r="G304" s="39"/>
      <c r="H304" s="39"/>
      <c r="I304" s="183"/>
      <c r="J304" s="39"/>
      <c r="K304" s="39"/>
      <c r="L304" s="42"/>
      <c r="M304" s="184"/>
      <c r="N304" s="185"/>
      <c r="O304" s="67"/>
      <c r="P304" s="67"/>
      <c r="Q304" s="67"/>
      <c r="R304" s="67"/>
      <c r="S304" s="67"/>
      <c r="T304" s="68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T304" s="20" t="s">
        <v>153</v>
      </c>
      <c r="AU304" s="20" t="s">
        <v>79</v>
      </c>
    </row>
    <row r="305" spans="1:65" s="14" customFormat="1" ht="11.25">
      <c r="B305" s="210"/>
      <c r="C305" s="211"/>
      <c r="D305" s="181" t="s">
        <v>226</v>
      </c>
      <c r="E305" s="212" t="s">
        <v>19</v>
      </c>
      <c r="F305" s="213" t="s">
        <v>1121</v>
      </c>
      <c r="G305" s="211"/>
      <c r="H305" s="214">
        <v>0.54700000000000004</v>
      </c>
      <c r="I305" s="215"/>
      <c r="J305" s="211"/>
      <c r="K305" s="211"/>
      <c r="L305" s="216"/>
      <c r="M305" s="217"/>
      <c r="N305" s="218"/>
      <c r="O305" s="218"/>
      <c r="P305" s="218"/>
      <c r="Q305" s="218"/>
      <c r="R305" s="218"/>
      <c r="S305" s="218"/>
      <c r="T305" s="219"/>
      <c r="AT305" s="220" t="s">
        <v>226</v>
      </c>
      <c r="AU305" s="220" t="s">
        <v>79</v>
      </c>
      <c r="AV305" s="14" t="s">
        <v>79</v>
      </c>
      <c r="AW305" s="14" t="s">
        <v>31</v>
      </c>
      <c r="AX305" s="14" t="s">
        <v>77</v>
      </c>
      <c r="AY305" s="220" t="s">
        <v>144</v>
      </c>
    </row>
    <row r="306" spans="1:65" s="2" customFormat="1" ht="37.9" customHeight="1">
      <c r="A306" s="37"/>
      <c r="B306" s="38"/>
      <c r="C306" s="168" t="s">
        <v>544</v>
      </c>
      <c r="D306" s="168" t="s">
        <v>145</v>
      </c>
      <c r="E306" s="169" t="s">
        <v>1122</v>
      </c>
      <c r="F306" s="170" t="s">
        <v>1123</v>
      </c>
      <c r="G306" s="171" t="s">
        <v>254</v>
      </c>
      <c r="H306" s="172">
        <v>78</v>
      </c>
      <c r="I306" s="173"/>
      <c r="J306" s="174">
        <f>ROUND(I306*H306,2)</f>
        <v>0</v>
      </c>
      <c r="K306" s="170" t="s">
        <v>157</v>
      </c>
      <c r="L306" s="42"/>
      <c r="M306" s="175" t="s">
        <v>19</v>
      </c>
      <c r="N306" s="176" t="s">
        <v>40</v>
      </c>
      <c r="O306" s="67"/>
      <c r="P306" s="177">
        <f>O306*H306</f>
        <v>0</v>
      </c>
      <c r="Q306" s="177">
        <v>5.3299999999999997E-3</v>
      </c>
      <c r="R306" s="177">
        <f>Q306*H306</f>
        <v>0.41574</v>
      </c>
      <c r="S306" s="177">
        <v>0</v>
      </c>
      <c r="T306" s="178">
        <f>S306*H306</f>
        <v>0</v>
      </c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R306" s="179" t="s">
        <v>165</v>
      </c>
      <c r="AT306" s="179" t="s">
        <v>145</v>
      </c>
      <c r="AU306" s="179" t="s">
        <v>79</v>
      </c>
      <c r="AY306" s="20" t="s">
        <v>144</v>
      </c>
      <c r="BE306" s="180">
        <f>IF(N306="základní",J306,0)</f>
        <v>0</v>
      </c>
      <c r="BF306" s="180">
        <f>IF(N306="snížená",J306,0)</f>
        <v>0</v>
      </c>
      <c r="BG306" s="180">
        <f>IF(N306="zákl. přenesená",J306,0)</f>
        <v>0</v>
      </c>
      <c r="BH306" s="180">
        <f>IF(N306="sníž. přenesená",J306,0)</f>
        <v>0</v>
      </c>
      <c r="BI306" s="180">
        <f>IF(N306="nulová",J306,0)</f>
        <v>0</v>
      </c>
      <c r="BJ306" s="20" t="s">
        <v>77</v>
      </c>
      <c r="BK306" s="180">
        <f>ROUND(I306*H306,2)</f>
        <v>0</v>
      </c>
      <c r="BL306" s="20" t="s">
        <v>165</v>
      </c>
      <c r="BM306" s="179" t="s">
        <v>1124</v>
      </c>
    </row>
    <row r="307" spans="1:65" s="2" customFormat="1" ht="19.5">
      <c r="A307" s="37"/>
      <c r="B307" s="38"/>
      <c r="C307" s="39"/>
      <c r="D307" s="181" t="s">
        <v>152</v>
      </c>
      <c r="E307" s="39"/>
      <c r="F307" s="182" t="s">
        <v>1123</v>
      </c>
      <c r="G307" s="39"/>
      <c r="H307" s="39"/>
      <c r="I307" s="183"/>
      <c r="J307" s="39"/>
      <c r="K307" s="39"/>
      <c r="L307" s="42"/>
      <c r="M307" s="184"/>
      <c r="N307" s="185"/>
      <c r="O307" s="67"/>
      <c r="P307" s="67"/>
      <c r="Q307" s="67"/>
      <c r="R307" s="67"/>
      <c r="S307" s="67"/>
      <c r="T307" s="68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T307" s="20" t="s">
        <v>152</v>
      </c>
      <c r="AU307" s="20" t="s">
        <v>79</v>
      </c>
    </row>
    <row r="308" spans="1:65" s="2" customFormat="1" ht="11.25">
      <c r="A308" s="37"/>
      <c r="B308" s="38"/>
      <c r="C308" s="39"/>
      <c r="D308" s="186" t="s">
        <v>153</v>
      </c>
      <c r="E308" s="39"/>
      <c r="F308" s="187" t="s">
        <v>1125</v>
      </c>
      <c r="G308" s="39"/>
      <c r="H308" s="39"/>
      <c r="I308" s="183"/>
      <c r="J308" s="39"/>
      <c r="K308" s="39"/>
      <c r="L308" s="42"/>
      <c r="M308" s="184"/>
      <c r="N308" s="185"/>
      <c r="O308" s="67"/>
      <c r="P308" s="67"/>
      <c r="Q308" s="67"/>
      <c r="R308" s="67"/>
      <c r="S308" s="67"/>
      <c r="T308" s="68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T308" s="20" t="s">
        <v>153</v>
      </c>
      <c r="AU308" s="20" t="s">
        <v>79</v>
      </c>
    </row>
    <row r="309" spans="1:65" s="14" customFormat="1" ht="11.25">
      <c r="B309" s="210"/>
      <c r="C309" s="211"/>
      <c r="D309" s="181" t="s">
        <v>226</v>
      </c>
      <c r="E309" s="212" t="s">
        <v>19</v>
      </c>
      <c r="F309" s="213" t="s">
        <v>1126</v>
      </c>
      <c r="G309" s="211"/>
      <c r="H309" s="214">
        <v>78</v>
      </c>
      <c r="I309" s="215"/>
      <c r="J309" s="211"/>
      <c r="K309" s="211"/>
      <c r="L309" s="216"/>
      <c r="M309" s="217"/>
      <c r="N309" s="218"/>
      <c r="O309" s="218"/>
      <c r="P309" s="218"/>
      <c r="Q309" s="218"/>
      <c r="R309" s="218"/>
      <c r="S309" s="218"/>
      <c r="T309" s="219"/>
      <c r="AT309" s="220" t="s">
        <v>226</v>
      </c>
      <c r="AU309" s="220" t="s">
        <v>79</v>
      </c>
      <c r="AV309" s="14" t="s">
        <v>79</v>
      </c>
      <c r="AW309" s="14" t="s">
        <v>31</v>
      </c>
      <c r="AX309" s="14" t="s">
        <v>77</v>
      </c>
      <c r="AY309" s="220" t="s">
        <v>144</v>
      </c>
    </row>
    <row r="310" spans="1:65" s="2" customFormat="1" ht="37.9" customHeight="1">
      <c r="A310" s="37"/>
      <c r="B310" s="38"/>
      <c r="C310" s="168" t="s">
        <v>549</v>
      </c>
      <c r="D310" s="168" t="s">
        <v>145</v>
      </c>
      <c r="E310" s="169" t="s">
        <v>1127</v>
      </c>
      <c r="F310" s="170" t="s">
        <v>1128</v>
      </c>
      <c r="G310" s="171" t="s">
        <v>254</v>
      </c>
      <c r="H310" s="172">
        <v>78</v>
      </c>
      <c r="I310" s="173"/>
      <c r="J310" s="174">
        <f>ROUND(I310*H310,2)</f>
        <v>0</v>
      </c>
      <c r="K310" s="170" t="s">
        <v>157</v>
      </c>
      <c r="L310" s="42"/>
      <c r="M310" s="175" t="s">
        <v>19</v>
      </c>
      <c r="N310" s="176" t="s">
        <v>40</v>
      </c>
      <c r="O310" s="67"/>
      <c r="P310" s="177">
        <f>O310*H310</f>
        <v>0</v>
      </c>
      <c r="Q310" s="177">
        <v>0</v>
      </c>
      <c r="R310" s="177">
        <f>Q310*H310</f>
        <v>0</v>
      </c>
      <c r="S310" s="177">
        <v>0</v>
      </c>
      <c r="T310" s="178">
        <f>S310*H310</f>
        <v>0</v>
      </c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R310" s="179" t="s">
        <v>165</v>
      </c>
      <c r="AT310" s="179" t="s">
        <v>145</v>
      </c>
      <c r="AU310" s="179" t="s">
        <v>79</v>
      </c>
      <c r="AY310" s="20" t="s">
        <v>144</v>
      </c>
      <c r="BE310" s="180">
        <f>IF(N310="základní",J310,0)</f>
        <v>0</v>
      </c>
      <c r="BF310" s="180">
        <f>IF(N310="snížená",J310,0)</f>
        <v>0</v>
      </c>
      <c r="BG310" s="180">
        <f>IF(N310="zákl. přenesená",J310,0)</f>
        <v>0</v>
      </c>
      <c r="BH310" s="180">
        <f>IF(N310="sníž. přenesená",J310,0)</f>
        <v>0</v>
      </c>
      <c r="BI310" s="180">
        <f>IF(N310="nulová",J310,0)</f>
        <v>0</v>
      </c>
      <c r="BJ310" s="20" t="s">
        <v>77</v>
      </c>
      <c r="BK310" s="180">
        <f>ROUND(I310*H310,2)</f>
        <v>0</v>
      </c>
      <c r="BL310" s="20" t="s">
        <v>165</v>
      </c>
      <c r="BM310" s="179" t="s">
        <v>1129</v>
      </c>
    </row>
    <row r="311" spans="1:65" s="2" customFormat="1" ht="19.5">
      <c r="A311" s="37"/>
      <c r="B311" s="38"/>
      <c r="C311" s="39"/>
      <c r="D311" s="181" t="s">
        <v>152</v>
      </c>
      <c r="E311" s="39"/>
      <c r="F311" s="182" t="s">
        <v>1128</v>
      </c>
      <c r="G311" s="39"/>
      <c r="H311" s="39"/>
      <c r="I311" s="183"/>
      <c r="J311" s="39"/>
      <c r="K311" s="39"/>
      <c r="L311" s="42"/>
      <c r="M311" s="184"/>
      <c r="N311" s="185"/>
      <c r="O311" s="67"/>
      <c r="P311" s="67"/>
      <c r="Q311" s="67"/>
      <c r="R311" s="67"/>
      <c r="S311" s="67"/>
      <c r="T311" s="68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T311" s="20" t="s">
        <v>152</v>
      </c>
      <c r="AU311" s="20" t="s">
        <v>79</v>
      </c>
    </row>
    <row r="312" spans="1:65" s="2" customFormat="1" ht="11.25">
      <c r="A312" s="37"/>
      <c r="B312" s="38"/>
      <c r="C312" s="39"/>
      <c r="D312" s="186" t="s">
        <v>153</v>
      </c>
      <c r="E312" s="39"/>
      <c r="F312" s="187" t="s">
        <v>1130</v>
      </c>
      <c r="G312" s="39"/>
      <c r="H312" s="39"/>
      <c r="I312" s="183"/>
      <c r="J312" s="39"/>
      <c r="K312" s="39"/>
      <c r="L312" s="42"/>
      <c r="M312" s="184"/>
      <c r="N312" s="185"/>
      <c r="O312" s="67"/>
      <c r="P312" s="67"/>
      <c r="Q312" s="67"/>
      <c r="R312" s="67"/>
      <c r="S312" s="67"/>
      <c r="T312" s="68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T312" s="20" t="s">
        <v>153</v>
      </c>
      <c r="AU312" s="20" t="s">
        <v>79</v>
      </c>
    </row>
    <row r="313" spans="1:65" s="14" customFormat="1" ht="11.25">
      <c r="B313" s="210"/>
      <c r="C313" s="211"/>
      <c r="D313" s="181" t="s">
        <v>226</v>
      </c>
      <c r="E313" s="212" t="s">
        <v>19</v>
      </c>
      <c r="F313" s="213" t="s">
        <v>1126</v>
      </c>
      <c r="G313" s="211"/>
      <c r="H313" s="214">
        <v>78</v>
      </c>
      <c r="I313" s="215"/>
      <c r="J313" s="211"/>
      <c r="K313" s="211"/>
      <c r="L313" s="216"/>
      <c r="M313" s="217"/>
      <c r="N313" s="218"/>
      <c r="O313" s="218"/>
      <c r="P313" s="218"/>
      <c r="Q313" s="218"/>
      <c r="R313" s="218"/>
      <c r="S313" s="218"/>
      <c r="T313" s="219"/>
      <c r="AT313" s="220" t="s">
        <v>226</v>
      </c>
      <c r="AU313" s="220" t="s">
        <v>79</v>
      </c>
      <c r="AV313" s="14" t="s">
        <v>79</v>
      </c>
      <c r="AW313" s="14" t="s">
        <v>31</v>
      </c>
      <c r="AX313" s="14" t="s">
        <v>77</v>
      </c>
      <c r="AY313" s="220" t="s">
        <v>144</v>
      </c>
    </row>
    <row r="314" spans="1:65" s="2" customFormat="1" ht="37.9" customHeight="1">
      <c r="A314" s="37"/>
      <c r="B314" s="38"/>
      <c r="C314" s="168" t="s">
        <v>559</v>
      </c>
      <c r="D314" s="168" t="s">
        <v>145</v>
      </c>
      <c r="E314" s="169" t="s">
        <v>1131</v>
      </c>
      <c r="F314" s="170" t="s">
        <v>1132</v>
      </c>
      <c r="G314" s="171" t="s">
        <v>254</v>
      </c>
      <c r="H314" s="172">
        <v>78</v>
      </c>
      <c r="I314" s="173"/>
      <c r="J314" s="174">
        <f>ROUND(I314*H314,2)</f>
        <v>0</v>
      </c>
      <c r="K314" s="170" t="s">
        <v>157</v>
      </c>
      <c r="L314" s="42"/>
      <c r="M314" s="175" t="s">
        <v>19</v>
      </c>
      <c r="N314" s="176" t="s">
        <v>40</v>
      </c>
      <c r="O314" s="67"/>
      <c r="P314" s="177">
        <f>O314*H314</f>
        <v>0</v>
      </c>
      <c r="Q314" s="177">
        <v>8.0999999999999996E-4</v>
      </c>
      <c r="R314" s="177">
        <f>Q314*H314</f>
        <v>6.318E-2</v>
      </c>
      <c r="S314" s="177">
        <v>0</v>
      </c>
      <c r="T314" s="178">
        <f>S314*H314</f>
        <v>0</v>
      </c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R314" s="179" t="s">
        <v>165</v>
      </c>
      <c r="AT314" s="179" t="s">
        <v>145</v>
      </c>
      <c r="AU314" s="179" t="s">
        <v>79</v>
      </c>
      <c r="AY314" s="20" t="s">
        <v>144</v>
      </c>
      <c r="BE314" s="180">
        <f>IF(N314="základní",J314,0)</f>
        <v>0</v>
      </c>
      <c r="BF314" s="180">
        <f>IF(N314="snížená",J314,0)</f>
        <v>0</v>
      </c>
      <c r="BG314" s="180">
        <f>IF(N314="zákl. přenesená",J314,0)</f>
        <v>0</v>
      </c>
      <c r="BH314" s="180">
        <f>IF(N314="sníž. přenesená",J314,0)</f>
        <v>0</v>
      </c>
      <c r="BI314" s="180">
        <f>IF(N314="nulová",J314,0)</f>
        <v>0</v>
      </c>
      <c r="BJ314" s="20" t="s">
        <v>77</v>
      </c>
      <c r="BK314" s="180">
        <f>ROUND(I314*H314,2)</f>
        <v>0</v>
      </c>
      <c r="BL314" s="20" t="s">
        <v>165</v>
      </c>
      <c r="BM314" s="179" t="s">
        <v>1133</v>
      </c>
    </row>
    <row r="315" spans="1:65" s="2" customFormat="1" ht="19.5">
      <c r="A315" s="37"/>
      <c r="B315" s="38"/>
      <c r="C315" s="39"/>
      <c r="D315" s="181" t="s">
        <v>152</v>
      </c>
      <c r="E315" s="39"/>
      <c r="F315" s="182" t="s">
        <v>1132</v>
      </c>
      <c r="G315" s="39"/>
      <c r="H315" s="39"/>
      <c r="I315" s="183"/>
      <c r="J315" s="39"/>
      <c r="K315" s="39"/>
      <c r="L315" s="42"/>
      <c r="M315" s="184"/>
      <c r="N315" s="185"/>
      <c r="O315" s="67"/>
      <c r="P315" s="67"/>
      <c r="Q315" s="67"/>
      <c r="R315" s="67"/>
      <c r="S315" s="67"/>
      <c r="T315" s="68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T315" s="20" t="s">
        <v>152</v>
      </c>
      <c r="AU315" s="20" t="s">
        <v>79</v>
      </c>
    </row>
    <row r="316" spans="1:65" s="2" customFormat="1" ht="11.25">
      <c r="A316" s="37"/>
      <c r="B316" s="38"/>
      <c r="C316" s="39"/>
      <c r="D316" s="186" t="s">
        <v>153</v>
      </c>
      <c r="E316" s="39"/>
      <c r="F316" s="187" t="s">
        <v>1134</v>
      </c>
      <c r="G316" s="39"/>
      <c r="H316" s="39"/>
      <c r="I316" s="183"/>
      <c r="J316" s="39"/>
      <c r="K316" s="39"/>
      <c r="L316" s="42"/>
      <c r="M316" s="184"/>
      <c r="N316" s="185"/>
      <c r="O316" s="67"/>
      <c r="P316" s="67"/>
      <c r="Q316" s="67"/>
      <c r="R316" s="67"/>
      <c r="S316" s="67"/>
      <c r="T316" s="68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T316" s="20" t="s">
        <v>153</v>
      </c>
      <c r="AU316" s="20" t="s">
        <v>79</v>
      </c>
    </row>
    <row r="317" spans="1:65" s="14" customFormat="1" ht="11.25">
      <c r="B317" s="210"/>
      <c r="C317" s="211"/>
      <c r="D317" s="181" t="s">
        <v>226</v>
      </c>
      <c r="E317" s="212" t="s">
        <v>19</v>
      </c>
      <c r="F317" s="213" t="s">
        <v>1126</v>
      </c>
      <c r="G317" s="211"/>
      <c r="H317" s="214">
        <v>78</v>
      </c>
      <c r="I317" s="215"/>
      <c r="J317" s="211"/>
      <c r="K317" s="211"/>
      <c r="L317" s="216"/>
      <c r="M317" s="217"/>
      <c r="N317" s="218"/>
      <c r="O317" s="218"/>
      <c r="P317" s="218"/>
      <c r="Q317" s="218"/>
      <c r="R317" s="218"/>
      <c r="S317" s="218"/>
      <c r="T317" s="219"/>
      <c r="AT317" s="220" t="s">
        <v>226</v>
      </c>
      <c r="AU317" s="220" t="s">
        <v>79</v>
      </c>
      <c r="AV317" s="14" t="s">
        <v>79</v>
      </c>
      <c r="AW317" s="14" t="s">
        <v>31</v>
      </c>
      <c r="AX317" s="14" t="s">
        <v>77</v>
      </c>
      <c r="AY317" s="220" t="s">
        <v>144</v>
      </c>
    </row>
    <row r="318" spans="1:65" s="2" customFormat="1" ht="37.9" customHeight="1">
      <c r="A318" s="37"/>
      <c r="B318" s="38"/>
      <c r="C318" s="168" t="s">
        <v>566</v>
      </c>
      <c r="D318" s="168" t="s">
        <v>145</v>
      </c>
      <c r="E318" s="169" t="s">
        <v>1135</v>
      </c>
      <c r="F318" s="170" t="s">
        <v>1136</v>
      </c>
      <c r="G318" s="171" t="s">
        <v>254</v>
      </c>
      <c r="H318" s="172">
        <v>78</v>
      </c>
      <c r="I318" s="173"/>
      <c r="J318" s="174">
        <f>ROUND(I318*H318,2)</f>
        <v>0</v>
      </c>
      <c r="K318" s="170" t="s">
        <v>157</v>
      </c>
      <c r="L318" s="42"/>
      <c r="M318" s="175" t="s">
        <v>19</v>
      </c>
      <c r="N318" s="176" t="s">
        <v>40</v>
      </c>
      <c r="O318" s="67"/>
      <c r="P318" s="177">
        <f>O318*H318</f>
        <v>0</v>
      </c>
      <c r="Q318" s="177">
        <v>0</v>
      </c>
      <c r="R318" s="177">
        <f>Q318*H318</f>
        <v>0</v>
      </c>
      <c r="S318" s="177">
        <v>0</v>
      </c>
      <c r="T318" s="178">
        <f>S318*H318</f>
        <v>0</v>
      </c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R318" s="179" t="s">
        <v>165</v>
      </c>
      <c r="AT318" s="179" t="s">
        <v>145</v>
      </c>
      <c r="AU318" s="179" t="s">
        <v>79</v>
      </c>
      <c r="AY318" s="20" t="s">
        <v>144</v>
      </c>
      <c r="BE318" s="180">
        <f>IF(N318="základní",J318,0)</f>
        <v>0</v>
      </c>
      <c r="BF318" s="180">
        <f>IF(N318="snížená",J318,0)</f>
        <v>0</v>
      </c>
      <c r="BG318" s="180">
        <f>IF(N318="zákl. přenesená",J318,0)</f>
        <v>0</v>
      </c>
      <c r="BH318" s="180">
        <f>IF(N318="sníž. přenesená",J318,0)</f>
        <v>0</v>
      </c>
      <c r="BI318" s="180">
        <f>IF(N318="nulová",J318,0)</f>
        <v>0</v>
      </c>
      <c r="BJ318" s="20" t="s">
        <v>77</v>
      </c>
      <c r="BK318" s="180">
        <f>ROUND(I318*H318,2)</f>
        <v>0</v>
      </c>
      <c r="BL318" s="20" t="s">
        <v>165</v>
      </c>
      <c r="BM318" s="179" t="s">
        <v>1137</v>
      </c>
    </row>
    <row r="319" spans="1:65" s="2" customFormat="1" ht="19.5">
      <c r="A319" s="37"/>
      <c r="B319" s="38"/>
      <c r="C319" s="39"/>
      <c r="D319" s="181" t="s">
        <v>152</v>
      </c>
      <c r="E319" s="39"/>
      <c r="F319" s="182" t="s">
        <v>1136</v>
      </c>
      <c r="G319" s="39"/>
      <c r="H319" s="39"/>
      <c r="I319" s="183"/>
      <c r="J319" s="39"/>
      <c r="K319" s="39"/>
      <c r="L319" s="42"/>
      <c r="M319" s="184"/>
      <c r="N319" s="185"/>
      <c r="O319" s="67"/>
      <c r="P319" s="67"/>
      <c r="Q319" s="67"/>
      <c r="R319" s="67"/>
      <c r="S319" s="67"/>
      <c r="T319" s="68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T319" s="20" t="s">
        <v>152</v>
      </c>
      <c r="AU319" s="20" t="s">
        <v>79</v>
      </c>
    </row>
    <row r="320" spans="1:65" s="2" customFormat="1" ht="11.25">
      <c r="A320" s="37"/>
      <c r="B320" s="38"/>
      <c r="C320" s="39"/>
      <c r="D320" s="186" t="s">
        <v>153</v>
      </c>
      <c r="E320" s="39"/>
      <c r="F320" s="187" t="s">
        <v>1138</v>
      </c>
      <c r="G320" s="39"/>
      <c r="H320" s="39"/>
      <c r="I320" s="183"/>
      <c r="J320" s="39"/>
      <c r="K320" s="39"/>
      <c r="L320" s="42"/>
      <c r="M320" s="184"/>
      <c r="N320" s="185"/>
      <c r="O320" s="67"/>
      <c r="P320" s="67"/>
      <c r="Q320" s="67"/>
      <c r="R320" s="67"/>
      <c r="S320" s="67"/>
      <c r="T320" s="68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T320" s="20" t="s">
        <v>153</v>
      </c>
      <c r="AU320" s="20" t="s">
        <v>79</v>
      </c>
    </row>
    <row r="321" spans="1:65" s="14" customFormat="1" ht="11.25">
      <c r="B321" s="210"/>
      <c r="C321" s="211"/>
      <c r="D321" s="181" t="s">
        <v>226</v>
      </c>
      <c r="E321" s="212" t="s">
        <v>19</v>
      </c>
      <c r="F321" s="213" t="s">
        <v>1126</v>
      </c>
      <c r="G321" s="211"/>
      <c r="H321" s="214">
        <v>78</v>
      </c>
      <c r="I321" s="215"/>
      <c r="J321" s="211"/>
      <c r="K321" s="211"/>
      <c r="L321" s="216"/>
      <c r="M321" s="217"/>
      <c r="N321" s="218"/>
      <c r="O321" s="218"/>
      <c r="P321" s="218"/>
      <c r="Q321" s="218"/>
      <c r="R321" s="218"/>
      <c r="S321" s="218"/>
      <c r="T321" s="219"/>
      <c r="AT321" s="220" t="s">
        <v>226</v>
      </c>
      <c r="AU321" s="220" t="s">
        <v>79</v>
      </c>
      <c r="AV321" s="14" t="s">
        <v>79</v>
      </c>
      <c r="AW321" s="14" t="s">
        <v>31</v>
      </c>
      <c r="AX321" s="14" t="s">
        <v>77</v>
      </c>
      <c r="AY321" s="220" t="s">
        <v>144</v>
      </c>
    </row>
    <row r="322" spans="1:65" s="2" customFormat="1" ht="24.2" customHeight="1">
      <c r="A322" s="37"/>
      <c r="B322" s="38"/>
      <c r="C322" s="168" t="s">
        <v>571</v>
      </c>
      <c r="D322" s="168" t="s">
        <v>145</v>
      </c>
      <c r="E322" s="169" t="s">
        <v>1139</v>
      </c>
      <c r="F322" s="170" t="s">
        <v>1140</v>
      </c>
      <c r="G322" s="171" t="s">
        <v>254</v>
      </c>
      <c r="H322" s="172">
        <v>7.5</v>
      </c>
      <c r="I322" s="173"/>
      <c r="J322" s="174">
        <f>ROUND(I322*H322,2)</f>
        <v>0</v>
      </c>
      <c r="K322" s="170" t="s">
        <v>157</v>
      </c>
      <c r="L322" s="42"/>
      <c r="M322" s="175" t="s">
        <v>19</v>
      </c>
      <c r="N322" s="176" t="s">
        <v>40</v>
      </c>
      <c r="O322" s="67"/>
      <c r="P322" s="177">
        <f>O322*H322</f>
        <v>0</v>
      </c>
      <c r="Q322" s="177">
        <v>1.11725E-2</v>
      </c>
      <c r="R322" s="177">
        <f>Q322*H322</f>
        <v>8.379375E-2</v>
      </c>
      <c r="S322" s="177">
        <v>0</v>
      </c>
      <c r="T322" s="178">
        <f>S322*H322</f>
        <v>0</v>
      </c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R322" s="179" t="s">
        <v>165</v>
      </c>
      <c r="AT322" s="179" t="s">
        <v>145</v>
      </c>
      <c r="AU322" s="179" t="s">
        <v>79</v>
      </c>
      <c r="AY322" s="20" t="s">
        <v>144</v>
      </c>
      <c r="BE322" s="180">
        <f>IF(N322="základní",J322,0)</f>
        <v>0</v>
      </c>
      <c r="BF322" s="180">
        <f>IF(N322="snížená",J322,0)</f>
        <v>0</v>
      </c>
      <c r="BG322" s="180">
        <f>IF(N322="zákl. přenesená",J322,0)</f>
        <v>0</v>
      </c>
      <c r="BH322" s="180">
        <f>IF(N322="sníž. přenesená",J322,0)</f>
        <v>0</v>
      </c>
      <c r="BI322" s="180">
        <f>IF(N322="nulová",J322,0)</f>
        <v>0</v>
      </c>
      <c r="BJ322" s="20" t="s">
        <v>77</v>
      </c>
      <c r="BK322" s="180">
        <f>ROUND(I322*H322,2)</f>
        <v>0</v>
      </c>
      <c r="BL322" s="20" t="s">
        <v>165</v>
      </c>
      <c r="BM322" s="179" t="s">
        <v>1141</v>
      </c>
    </row>
    <row r="323" spans="1:65" s="2" customFormat="1" ht="11.25">
      <c r="A323" s="37"/>
      <c r="B323" s="38"/>
      <c r="C323" s="39"/>
      <c r="D323" s="181" t="s">
        <v>152</v>
      </c>
      <c r="E323" s="39"/>
      <c r="F323" s="182" t="s">
        <v>1140</v>
      </c>
      <c r="G323" s="39"/>
      <c r="H323" s="39"/>
      <c r="I323" s="183"/>
      <c r="J323" s="39"/>
      <c r="K323" s="39"/>
      <c r="L323" s="42"/>
      <c r="M323" s="184"/>
      <c r="N323" s="185"/>
      <c r="O323" s="67"/>
      <c r="P323" s="67"/>
      <c r="Q323" s="67"/>
      <c r="R323" s="67"/>
      <c r="S323" s="67"/>
      <c r="T323" s="68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T323" s="20" t="s">
        <v>152</v>
      </c>
      <c r="AU323" s="20" t="s">
        <v>79</v>
      </c>
    </row>
    <row r="324" spans="1:65" s="2" customFormat="1" ht="11.25">
      <c r="A324" s="37"/>
      <c r="B324" s="38"/>
      <c r="C324" s="39"/>
      <c r="D324" s="186" t="s">
        <v>153</v>
      </c>
      <c r="E324" s="39"/>
      <c r="F324" s="187" t="s">
        <v>1142</v>
      </c>
      <c r="G324" s="39"/>
      <c r="H324" s="39"/>
      <c r="I324" s="183"/>
      <c r="J324" s="39"/>
      <c r="K324" s="39"/>
      <c r="L324" s="42"/>
      <c r="M324" s="184"/>
      <c r="N324" s="185"/>
      <c r="O324" s="67"/>
      <c r="P324" s="67"/>
      <c r="Q324" s="67"/>
      <c r="R324" s="67"/>
      <c r="S324" s="67"/>
      <c r="T324" s="68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T324" s="20" t="s">
        <v>153</v>
      </c>
      <c r="AU324" s="20" t="s">
        <v>79</v>
      </c>
    </row>
    <row r="325" spans="1:65" s="14" customFormat="1" ht="11.25">
      <c r="B325" s="210"/>
      <c r="C325" s="211"/>
      <c r="D325" s="181" t="s">
        <v>226</v>
      </c>
      <c r="E325" s="212" t="s">
        <v>19</v>
      </c>
      <c r="F325" s="213" t="s">
        <v>1143</v>
      </c>
      <c r="G325" s="211"/>
      <c r="H325" s="214">
        <v>11.1</v>
      </c>
      <c r="I325" s="215"/>
      <c r="J325" s="211"/>
      <c r="K325" s="211"/>
      <c r="L325" s="216"/>
      <c r="M325" s="217"/>
      <c r="N325" s="218"/>
      <c r="O325" s="218"/>
      <c r="P325" s="218"/>
      <c r="Q325" s="218"/>
      <c r="R325" s="218"/>
      <c r="S325" s="218"/>
      <c r="T325" s="219"/>
      <c r="AT325" s="220" t="s">
        <v>226</v>
      </c>
      <c r="AU325" s="220" t="s">
        <v>79</v>
      </c>
      <c r="AV325" s="14" t="s">
        <v>79</v>
      </c>
      <c r="AW325" s="14" t="s">
        <v>31</v>
      </c>
      <c r="AX325" s="14" t="s">
        <v>69</v>
      </c>
      <c r="AY325" s="220" t="s">
        <v>144</v>
      </c>
    </row>
    <row r="326" spans="1:65" s="14" customFormat="1" ht="11.25">
      <c r="B326" s="210"/>
      <c r="C326" s="211"/>
      <c r="D326" s="181" t="s">
        <v>226</v>
      </c>
      <c r="E326" s="212" t="s">
        <v>19</v>
      </c>
      <c r="F326" s="213" t="s">
        <v>1144</v>
      </c>
      <c r="G326" s="211"/>
      <c r="H326" s="214">
        <v>7.5</v>
      </c>
      <c r="I326" s="215"/>
      <c r="J326" s="211"/>
      <c r="K326" s="211"/>
      <c r="L326" s="216"/>
      <c r="M326" s="217"/>
      <c r="N326" s="218"/>
      <c r="O326" s="218"/>
      <c r="P326" s="218"/>
      <c r="Q326" s="218"/>
      <c r="R326" s="218"/>
      <c r="S326" s="218"/>
      <c r="T326" s="219"/>
      <c r="AT326" s="220" t="s">
        <v>226</v>
      </c>
      <c r="AU326" s="220" t="s">
        <v>79</v>
      </c>
      <c r="AV326" s="14" t="s">
        <v>79</v>
      </c>
      <c r="AW326" s="14" t="s">
        <v>31</v>
      </c>
      <c r="AX326" s="14" t="s">
        <v>77</v>
      </c>
      <c r="AY326" s="220" t="s">
        <v>144</v>
      </c>
    </row>
    <row r="327" spans="1:65" s="2" customFormat="1" ht="24.2" customHeight="1">
      <c r="A327" s="37"/>
      <c r="B327" s="38"/>
      <c r="C327" s="168" t="s">
        <v>576</v>
      </c>
      <c r="D327" s="168" t="s">
        <v>145</v>
      </c>
      <c r="E327" s="169" t="s">
        <v>1145</v>
      </c>
      <c r="F327" s="170" t="s">
        <v>1146</v>
      </c>
      <c r="G327" s="171" t="s">
        <v>254</v>
      </c>
      <c r="H327" s="172">
        <v>7.5</v>
      </c>
      <c r="I327" s="173"/>
      <c r="J327" s="174">
        <f>ROUND(I327*H327,2)</f>
        <v>0</v>
      </c>
      <c r="K327" s="170" t="s">
        <v>157</v>
      </c>
      <c r="L327" s="42"/>
      <c r="M327" s="175" t="s">
        <v>19</v>
      </c>
      <c r="N327" s="176" t="s">
        <v>40</v>
      </c>
      <c r="O327" s="67"/>
      <c r="P327" s="177">
        <f>O327*H327</f>
        <v>0</v>
      </c>
      <c r="Q327" s="177">
        <v>0</v>
      </c>
      <c r="R327" s="177">
        <f>Q327*H327</f>
        <v>0</v>
      </c>
      <c r="S327" s="177">
        <v>0</v>
      </c>
      <c r="T327" s="178">
        <f>S327*H327</f>
        <v>0</v>
      </c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R327" s="179" t="s">
        <v>165</v>
      </c>
      <c r="AT327" s="179" t="s">
        <v>145</v>
      </c>
      <c r="AU327" s="179" t="s">
        <v>79</v>
      </c>
      <c r="AY327" s="20" t="s">
        <v>144</v>
      </c>
      <c r="BE327" s="180">
        <f>IF(N327="základní",J327,0)</f>
        <v>0</v>
      </c>
      <c r="BF327" s="180">
        <f>IF(N327="snížená",J327,0)</f>
        <v>0</v>
      </c>
      <c r="BG327" s="180">
        <f>IF(N327="zákl. přenesená",J327,0)</f>
        <v>0</v>
      </c>
      <c r="BH327" s="180">
        <f>IF(N327="sníž. přenesená",J327,0)</f>
        <v>0</v>
      </c>
      <c r="BI327" s="180">
        <f>IF(N327="nulová",J327,0)</f>
        <v>0</v>
      </c>
      <c r="BJ327" s="20" t="s">
        <v>77</v>
      </c>
      <c r="BK327" s="180">
        <f>ROUND(I327*H327,2)</f>
        <v>0</v>
      </c>
      <c r="BL327" s="20" t="s">
        <v>165</v>
      </c>
      <c r="BM327" s="179" t="s">
        <v>1147</v>
      </c>
    </row>
    <row r="328" spans="1:65" s="2" customFormat="1" ht="11.25">
      <c r="A328" s="37"/>
      <c r="B328" s="38"/>
      <c r="C328" s="39"/>
      <c r="D328" s="181" t="s">
        <v>152</v>
      </c>
      <c r="E328" s="39"/>
      <c r="F328" s="182" t="s">
        <v>1146</v>
      </c>
      <c r="G328" s="39"/>
      <c r="H328" s="39"/>
      <c r="I328" s="183"/>
      <c r="J328" s="39"/>
      <c r="K328" s="39"/>
      <c r="L328" s="42"/>
      <c r="M328" s="184"/>
      <c r="N328" s="185"/>
      <c r="O328" s="67"/>
      <c r="P328" s="67"/>
      <c r="Q328" s="67"/>
      <c r="R328" s="67"/>
      <c r="S328" s="67"/>
      <c r="T328" s="68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T328" s="20" t="s">
        <v>152</v>
      </c>
      <c r="AU328" s="20" t="s">
        <v>79</v>
      </c>
    </row>
    <row r="329" spans="1:65" s="2" customFormat="1" ht="11.25">
      <c r="A329" s="37"/>
      <c r="B329" s="38"/>
      <c r="C329" s="39"/>
      <c r="D329" s="186" t="s">
        <v>153</v>
      </c>
      <c r="E329" s="39"/>
      <c r="F329" s="187" t="s">
        <v>1148</v>
      </c>
      <c r="G329" s="39"/>
      <c r="H329" s="39"/>
      <c r="I329" s="183"/>
      <c r="J329" s="39"/>
      <c r="K329" s="39"/>
      <c r="L329" s="42"/>
      <c r="M329" s="184"/>
      <c r="N329" s="185"/>
      <c r="O329" s="67"/>
      <c r="P329" s="67"/>
      <c r="Q329" s="67"/>
      <c r="R329" s="67"/>
      <c r="S329" s="67"/>
      <c r="T329" s="68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T329" s="20" t="s">
        <v>153</v>
      </c>
      <c r="AU329" s="20" t="s">
        <v>79</v>
      </c>
    </row>
    <row r="330" spans="1:65" s="14" customFormat="1" ht="11.25">
      <c r="B330" s="210"/>
      <c r="C330" s="211"/>
      <c r="D330" s="181" t="s">
        <v>226</v>
      </c>
      <c r="E330" s="212" t="s">
        <v>19</v>
      </c>
      <c r="F330" s="213" t="s">
        <v>1143</v>
      </c>
      <c r="G330" s="211"/>
      <c r="H330" s="214">
        <v>11.1</v>
      </c>
      <c r="I330" s="215"/>
      <c r="J330" s="211"/>
      <c r="K330" s="211"/>
      <c r="L330" s="216"/>
      <c r="M330" s="217"/>
      <c r="N330" s="218"/>
      <c r="O330" s="218"/>
      <c r="P330" s="218"/>
      <c r="Q330" s="218"/>
      <c r="R330" s="218"/>
      <c r="S330" s="218"/>
      <c r="T330" s="219"/>
      <c r="AT330" s="220" t="s">
        <v>226</v>
      </c>
      <c r="AU330" s="220" t="s">
        <v>79</v>
      </c>
      <c r="AV330" s="14" t="s">
        <v>79</v>
      </c>
      <c r="AW330" s="14" t="s">
        <v>31</v>
      </c>
      <c r="AX330" s="14" t="s">
        <v>69</v>
      </c>
      <c r="AY330" s="220" t="s">
        <v>144</v>
      </c>
    </row>
    <row r="331" spans="1:65" s="14" customFormat="1" ht="11.25">
      <c r="B331" s="210"/>
      <c r="C331" s="211"/>
      <c r="D331" s="181" t="s">
        <v>226</v>
      </c>
      <c r="E331" s="212" t="s">
        <v>19</v>
      </c>
      <c r="F331" s="213" t="s">
        <v>1149</v>
      </c>
      <c r="G331" s="211"/>
      <c r="H331" s="214">
        <v>7.5</v>
      </c>
      <c r="I331" s="215"/>
      <c r="J331" s="211"/>
      <c r="K331" s="211"/>
      <c r="L331" s="216"/>
      <c r="M331" s="217"/>
      <c r="N331" s="218"/>
      <c r="O331" s="218"/>
      <c r="P331" s="218"/>
      <c r="Q331" s="218"/>
      <c r="R331" s="218"/>
      <c r="S331" s="218"/>
      <c r="T331" s="219"/>
      <c r="AT331" s="220" t="s">
        <v>226</v>
      </c>
      <c r="AU331" s="220" t="s">
        <v>79</v>
      </c>
      <c r="AV331" s="14" t="s">
        <v>79</v>
      </c>
      <c r="AW331" s="14" t="s">
        <v>31</v>
      </c>
      <c r="AX331" s="14" t="s">
        <v>77</v>
      </c>
      <c r="AY331" s="220" t="s">
        <v>144</v>
      </c>
    </row>
    <row r="332" spans="1:65" s="2" customFormat="1" ht="55.5" customHeight="1">
      <c r="A332" s="37"/>
      <c r="B332" s="38"/>
      <c r="C332" s="168" t="s">
        <v>584</v>
      </c>
      <c r="D332" s="168" t="s">
        <v>145</v>
      </c>
      <c r="E332" s="169" t="s">
        <v>1150</v>
      </c>
      <c r="F332" s="170" t="s">
        <v>1151</v>
      </c>
      <c r="G332" s="171" t="s">
        <v>492</v>
      </c>
      <c r="H332" s="172">
        <v>11</v>
      </c>
      <c r="I332" s="173"/>
      <c r="J332" s="174">
        <f>ROUND(I332*H332,2)</f>
        <v>0</v>
      </c>
      <c r="K332" s="170" t="s">
        <v>157</v>
      </c>
      <c r="L332" s="42"/>
      <c r="M332" s="175" t="s">
        <v>19</v>
      </c>
      <c r="N332" s="176" t="s">
        <v>40</v>
      </c>
      <c r="O332" s="67"/>
      <c r="P332" s="177">
        <f>O332*H332</f>
        <v>0</v>
      </c>
      <c r="Q332" s="177">
        <v>7.9000000000000008E-3</v>
      </c>
      <c r="R332" s="177">
        <f>Q332*H332</f>
        <v>8.6900000000000005E-2</v>
      </c>
      <c r="S332" s="177">
        <v>0</v>
      </c>
      <c r="T332" s="178">
        <f>S332*H332</f>
        <v>0</v>
      </c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R332" s="179" t="s">
        <v>165</v>
      </c>
      <c r="AT332" s="179" t="s">
        <v>145</v>
      </c>
      <c r="AU332" s="179" t="s">
        <v>79</v>
      </c>
      <c r="AY332" s="20" t="s">
        <v>144</v>
      </c>
      <c r="BE332" s="180">
        <f>IF(N332="základní",J332,0)</f>
        <v>0</v>
      </c>
      <c r="BF332" s="180">
        <f>IF(N332="snížená",J332,0)</f>
        <v>0</v>
      </c>
      <c r="BG332" s="180">
        <f>IF(N332="zákl. přenesená",J332,0)</f>
        <v>0</v>
      </c>
      <c r="BH332" s="180">
        <f>IF(N332="sníž. přenesená",J332,0)</f>
        <v>0</v>
      </c>
      <c r="BI332" s="180">
        <f>IF(N332="nulová",J332,0)</f>
        <v>0</v>
      </c>
      <c r="BJ332" s="20" t="s">
        <v>77</v>
      </c>
      <c r="BK332" s="180">
        <f>ROUND(I332*H332,2)</f>
        <v>0</v>
      </c>
      <c r="BL332" s="20" t="s">
        <v>165</v>
      </c>
      <c r="BM332" s="179" t="s">
        <v>1152</v>
      </c>
    </row>
    <row r="333" spans="1:65" s="2" customFormat="1" ht="29.25">
      <c r="A333" s="37"/>
      <c r="B333" s="38"/>
      <c r="C333" s="39"/>
      <c r="D333" s="181" t="s">
        <v>152</v>
      </c>
      <c r="E333" s="39"/>
      <c r="F333" s="182" t="s">
        <v>1151</v>
      </c>
      <c r="G333" s="39"/>
      <c r="H333" s="39"/>
      <c r="I333" s="183"/>
      <c r="J333" s="39"/>
      <c r="K333" s="39"/>
      <c r="L333" s="42"/>
      <c r="M333" s="184"/>
      <c r="N333" s="185"/>
      <c r="O333" s="67"/>
      <c r="P333" s="67"/>
      <c r="Q333" s="67"/>
      <c r="R333" s="67"/>
      <c r="S333" s="67"/>
      <c r="T333" s="68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T333" s="20" t="s">
        <v>152</v>
      </c>
      <c r="AU333" s="20" t="s">
        <v>79</v>
      </c>
    </row>
    <row r="334" spans="1:65" s="2" customFormat="1" ht="11.25">
      <c r="A334" s="37"/>
      <c r="B334" s="38"/>
      <c r="C334" s="39"/>
      <c r="D334" s="186" t="s">
        <v>153</v>
      </c>
      <c r="E334" s="39"/>
      <c r="F334" s="187" t="s">
        <v>1153</v>
      </c>
      <c r="G334" s="39"/>
      <c r="H334" s="39"/>
      <c r="I334" s="183"/>
      <c r="J334" s="39"/>
      <c r="K334" s="39"/>
      <c r="L334" s="42"/>
      <c r="M334" s="184"/>
      <c r="N334" s="185"/>
      <c r="O334" s="67"/>
      <c r="P334" s="67"/>
      <c r="Q334" s="67"/>
      <c r="R334" s="67"/>
      <c r="S334" s="67"/>
      <c r="T334" s="68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T334" s="20" t="s">
        <v>153</v>
      </c>
      <c r="AU334" s="20" t="s">
        <v>79</v>
      </c>
    </row>
    <row r="335" spans="1:65" s="13" customFormat="1" ht="11.25">
      <c r="B335" s="200"/>
      <c r="C335" s="201"/>
      <c r="D335" s="181" t="s">
        <v>226</v>
      </c>
      <c r="E335" s="202" t="s">
        <v>19</v>
      </c>
      <c r="F335" s="203" t="s">
        <v>1154</v>
      </c>
      <c r="G335" s="201"/>
      <c r="H335" s="202" t="s">
        <v>19</v>
      </c>
      <c r="I335" s="204"/>
      <c r="J335" s="201"/>
      <c r="K335" s="201"/>
      <c r="L335" s="205"/>
      <c r="M335" s="206"/>
      <c r="N335" s="207"/>
      <c r="O335" s="207"/>
      <c r="P335" s="207"/>
      <c r="Q335" s="207"/>
      <c r="R335" s="207"/>
      <c r="S335" s="207"/>
      <c r="T335" s="208"/>
      <c r="AT335" s="209" t="s">
        <v>226</v>
      </c>
      <c r="AU335" s="209" t="s">
        <v>79</v>
      </c>
      <c r="AV335" s="13" t="s">
        <v>77</v>
      </c>
      <c r="AW335" s="13" t="s">
        <v>31</v>
      </c>
      <c r="AX335" s="13" t="s">
        <v>69</v>
      </c>
      <c r="AY335" s="209" t="s">
        <v>144</v>
      </c>
    </row>
    <row r="336" spans="1:65" s="14" customFormat="1" ht="11.25">
      <c r="B336" s="210"/>
      <c r="C336" s="211"/>
      <c r="D336" s="181" t="s">
        <v>226</v>
      </c>
      <c r="E336" s="212" t="s">
        <v>19</v>
      </c>
      <c r="F336" s="213" t="s">
        <v>199</v>
      </c>
      <c r="G336" s="211"/>
      <c r="H336" s="214">
        <v>11</v>
      </c>
      <c r="I336" s="215"/>
      <c r="J336" s="211"/>
      <c r="K336" s="211"/>
      <c r="L336" s="216"/>
      <c r="M336" s="217"/>
      <c r="N336" s="218"/>
      <c r="O336" s="218"/>
      <c r="P336" s="218"/>
      <c r="Q336" s="218"/>
      <c r="R336" s="218"/>
      <c r="S336" s="218"/>
      <c r="T336" s="219"/>
      <c r="AT336" s="220" t="s">
        <v>226</v>
      </c>
      <c r="AU336" s="220" t="s">
        <v>79</v>
      </c>
      <c r="AV336" s="14" t="s">
        <v>79</v>
      </c>
      <c r="AW336" s="14" t="s">
        <v>31</v>
      </c>
      <c r="AX336" s="14" t="s">
        <v>77</v>
      </c>
      <c r="AY336" s="220" t="s">
        <v>144</v>
      </c>
    </row>
    <row r="337" spans="1:65" s="2" customFormat="1" ht="37.9" customHeight="1">
      <c r="A337" s="37"/>
      <c r="B337" s="38"/>
      <c r="C337" s="168" t="s">
        <v>590</v>
      </c>
      <c r="D337" s="168" t="s">
        <v>145</v>
      </c>
      <c r="E337" s="169" t="s">
        <v>1155</v>
      </c>
      <c r="F337" s="170" t="s">
        <v>1156</v>
      </c>
      <c r="G337" s="171" t="s">
        <v>254</v>
      </c>
      <c r="H337" s="172">
        <v>10</v>
      </c>
      <c r="I337" s="173"/>
      <c r="J337" s="174">
        <f>ROUND(I337*H337,2)</f>
        <v>0</v>
      </c>
      <c r="K337" s="170" t="s">
        <v>157</v>
      </c>
      <c r="L337" s="42"/>
      <c r="M337" s="175" t="s">
        <v>19</v>
      </c>
      <c r="N337" s="176" t="s">
        <v>40</v>
      </c>
      <c r="O337" s="67"/>
      <c r="P337" s="177">
        <f>O337*H337</f>
        <v>0</v>
      </c>
      <c r="Q337" s="177">
        <v>0.36063000000000001</v>
      </c>
      <c r="R337" s="177">
        <f>Q337*H337</f>
        <v>3.6063000000000001</v>
      </c>
      <c r="S337" s="177">
        <v>0</v>
      </c>
      <c r="T337" s="178">
        <f>S337*H337</f>
        <v>0</v>
      </c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R337" s="179" t="s">
        <v>165</v>
      </c>
      <c r="AT337" s="179" t="s">
        <v>145</v>
      </c>
      <c r="AU337" s="179" t="s">
        <v>79</v>
      </c>
      <c r="AY337" s="20" t="s">
        <v>144</v>
      </c>
      <c r="BE337" s="180">
        <f>IF(N337="základní",J337,0)</f>
        <v>0</v>
      </c>
      <c r="BF337" s="180">
        <f>IF(N337="snížená",J337,0)</f>
        <v>0</v>
      </c>
      <c r="BG337" s="180">
        <f>IF(N337="zákl. přenesená",J337,0)</f>
        <v>0</v>
      </c>
      <c r="BH337" s="180">
        <f>IF(N337="sníž. přenesená",J337,0)</f>
        <v>0</v>
      </c>
      <c r="BI337" s="180">
        <f>IF(N337="nulová",J337,0)</f>
        <v>0</v>
      </c>
      <c r="BJ337" s="20" t="s">
        <v>77</v>
      </c>
      <c r="BK337" s="180">
        <f>ROUND(I337*H337,2)</f>
        <v>0</v>
      </c>
      <c r="BL337" s="20" t="s">
        <v>165</v>
      </c>
      <c r="BM337" s="179" t="s">
        <v>1157</v>
      </c>
    </row>
    <row r="338" spans="1:65" s="2" customFormat="1" ht="19.5">
      <c r="A338" s="37"/>
      <c r="B338" s="38"/>
      <c r="C338" s="39"/>
      <c r="D338" s="181" t="s">
        <v>152</v>
      </c>
      <c r="E338" s="39"/>
      <c r="F338" s="182" t="s">
        <v>1156</v>
      </c>
      <c r="G338" s="39"/>
      <c r="H338" s="39"/>
      <c r="I338" s="183"/>
      <c r="J338" s="39"/>
      <c r="K338" s="39"/>
      <c r="L338" s="42"/>
      <c r="M338" s="184"/>
      <c r="N338" s="185"/>
      <c r="O338" s="67"/>
      <c r="P338" s="67"/>
      <c r="Q338" s="67"/>
      <c r="R338" s="67"/>
      <c r="S338" s="67"/>
      <c r="T338" s="68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T338" s="20" t="s">
        <v>152</v>
      </c>
      <c r="AU338" s="20" t="s">
        <v>79</v>
      </c>
    </row>
    <row r="339" spans="1:65" s="2" customFormat="1" ht="11.25">
      <c r="A339" s="37"/>
      <c r="B339" s="38"/>
      <c r="C339" s="39"/>
      <c r="D339" s="186" t="s">
        <v>153</v>
      </c>
      <c r="E339" s="39"/>
      <c r="F339" s="187" t="s">
        <v>1158</v>
      </c>
      <c r="G339" s="39"/>
      <c r="H339" s="39"/>
      <c r="I339" s="183"/>
      <c r="J339" s="39"/>
      <c r="K339" s="39"/>
      <c r="L339" s="42"/>
      <c r="M339" s="184"/>
      <c r="N339" s="185"/>
      <c r="O339" s="67"/>
      <c r="P339" s="67"/>
      <c r="Q339" s="67"/>
      <c r="R339" s="67"/>
      <c r="S339" s="67"/>
      <c r="T339" s="68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T339" s="20" t="s">
        <v>153</v>
      </c>
      <c r="AU339" s="20" t="s">
        <v>79</v>
      </c>
    </row>
    <row r="340" spans="1:65" s="13" customFormat="1" ht="11.25">
      <c r="B340" s="200"/>
      <c r="C340" s="201"/>
      <c r="D340" s="181" t="s">
        <v>226</v>
      </c>
      <c r="E340" s="202" t="s">
        <v>19</v>
      </c>
      <c r="F340" s="203" t="s">
        <v>1159</v>
      </c>
      <c r="G340" s="201"/>
      <c r="H340" s="202" t="s">
        <v>19</v>
      </c>
      <c r="I340" s="204"/>
      <c r="J340" s="201"/>
      <c r="K340" s="201"/>
      <c r="L340" s="205"/>
      <c r="M340" s="206"/>
      <c r="N340" s="207"/>
      <c r="O340" s="207"/>
      <c r="P340" s="207"/>
      <c r="Q340" s="207"/>
      <c r="R340" s="207"/>
      <c r="S340" s="207"/>
      <c r="T340" s="208"/>
      <c r="AT340" s="209" t="s">
        <v>226</v>
      </c>
      <c r="AU340" s="209" t="s">
        <v>79</v>
      </c>
      <c r="AV340" s="13" t="s">
        <v>77</v>
      </c>
      <c r="AW340" s="13" t="s">
        <v>31</v>
      </c>
      <c r="AX340" s="13" t="s">
        <v>69</v>
      </c>
      <c r="AY340" s="209" t="s">
        <v>144</v>
      </c>
    </row>
    <row r="341" spans="1:65" s="14" customFormat="1" ht="11.25">
      <c r="B341" s="210"/>
      <c r="C341" s="211"/>
      <c r="D341" s="181" t="s">
        <v>226</v>
      </c>
      <c r="E341" s="212" t="s">
        <v>19</v>
      </c>
      <c r="F341" s="213" t="s">
        <v>1160</v>
      </c>
      <c r="G341" s="211"/>
      <c r="H341" s="214">
        <v>10</v>
      </c>
      <c r="I341" s="215"/>
      <c r="J341" s="211"/>
      <c r="K341" s="211"/>
      <c r="L341" s="216"/>
      <c r="M341" s="217"/>
      <c r="N341" s="218"/>
      <c r="O341" s="218"/>
      <c r="P341" s="218"/>
      <c r="Q341" s="218"/>
      <c r="R341" s="218"/>
      <c r="S341" s="218"/>
      <c r="T341" s="219"/>
      <c r="AT341" s="220" t="s">
        <v>226</v>
      </c>
      <c r="AU341" s="220" t="s">
        <v>79</v>
      </c>
      <c r="AV341" s="14" t="s">
        <v>79</v>
      </c>
      <c r="AW341" s="14" t="s">
        <v>31</v>
      </c>
      <c r="AX341" s="14" t="s">
        <v>77</v>
      </c>
      <c r="AY341" s="220" t="s">
        <v>144</v>
      </c>
    </row>
    <row r="342" spans="1:65" s="11" customFormat="1" ht="22.9" customHeight="1">
      <c r="B342" s="154"/>
      <c r="C342" s="155"/>
      <c r="D342" s="156" t="s">
        <v>68</v>
      </c>
      <c r="E342" s="198" t="s">
        <v>174</v>
      </c>
      <c r="F342" s="198" t="s">
        <v>1161</v>
      </c>
      <c r="G342" s="155"/>
      <c r="H342" s="155"/>
      <c r="I342" s="158"/>
      <c r="J342" s="199">
        <f>BK342</f>
        <v>0</v>
      </c>
      <c r="K342" s="155"/>
      <c r="L342" s="160"/>
      <c r="M342" s="161"/>
      <c r="N342" s="162"/>
      <c r="O342" s="162"/>
      <c r="P342" s="163">
        <f>SUM(P343:P414)</f>
        <v>0</v>
      </c>
      <c r="Q342" s="162"/>
      <c r="R342" s="163">
        <f>SUM(R343:R414)</f>
        <v>27.429029726920401</v>
      </c>
      <c r="S342" s="162"/>
      <c r="T342" s="164">
        <f>SUM(T343:T414)</f>
        <v>0</v>
      </c>
      <c r="AR342" s="165" t="s">
        <v>77</v>
      </c>
      <c r="AT342" s="166" t="s">
        <v>68</v>
      </c>
      <c r="AU342" s="166" t="s">
        <v>77</v>
      </c>
      <c r="AY342" s="165" t="s">
        <v>144</v>
      </c>
      <c r="BK342" s="167">
        <f>SUM(BK343:BK414)</f>
        <v>0</v>
      </c>
    </row>
    <row r="343" spans="1:65" s="2" customFormat="1" ht="44.25" customHeight="1">
      <c r="A343" s="37"/>
      <c r="B343" s="38"/>
      <c r="C343" s="168" t="s">
        <v>594</v>
      </c>
      <c r="D343" s="168" t="s">
        <v>145</v>
      </c>
      <c r="E343" s="169" t="s">
        <v>1162</v>
      </c>
      <c r="F343" s="170" t="s">
        <v>1163</v>
      </c>
      <c r="G343" s="171" t="s">
        <v>254</v>
      </c>
      <c r="H343" s="172">
        <v>50.953000000000003</v>
      </c>
      <c r="I343" s="173"/>
      <c r="J343" s="174">
        <f>ROUND(I343*H343,2)</f>
        <v>0</v>
      </c>
      <c r="K343" s="170" t="s">
        <v>157</v>
      </c>
      <c r="L343" s="42"/>
      <c r="M343" s="175" t="s">
        <v>19</v>
      </c>
      <c r="N343" s="176" t="s">
        <v>40</v>
      </c>
      <c r="O343" s="67"/>
      <c r="P343" s="177">
        <f>O343*H343</f>
        <v>0</v>
      </c>
      <c r="Q343" s="177">
        <v>1.103E-2</v>
      </c>
      <c r="R343" s="177">
        <f>Q343*H343</f>
        <v>0.56201159000000001</v>
      </c>
      <c r="S343" s="177">
        <v>0</v>
      </c>
      <c r="T343" s="178">
        <f>S343*H343</f>
        <v>0</v>
      </c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R343" s="179" t="s">
        <v>165</v>
      </c>
      <c r="AT343" s="179" t="s">
        <v>145</v>
      </c>
      <c r="AU343" s="179" t="s">
        <v>79</v>
      </c>
      <c r="AY343" s="20" t="s">
        <v>144</v>
      </c>
      <c r="BE343" s="180">
        <f>IF(N343="základní",J343,0)</f>
        <v>0</v>
      </c>
      <c r="BF343" s="180">
        <f>IF(N343="snížená",J343,0)</f>
        <v>0</v>
      </c>
      <c r="BG343" s="180">
        <f>IF(N343="zákl. přenesená",J343,0)</f>
        <v>0</v>
      </c>
      <c r="BH343" s="180">
        <f>IF(N343="sníž. přenesená",J343,0)</f>
        <v>0</v>
      </c>
      <c r="BI343" s="180">
        <f>IF(N343="nulová",J343,0)</f>
        <v>0</v>
      </c>
      <c r="BJ343" s="20" t="s">
        <v>77</v>
      </c>
      <c r="BK343" s="180">
        <f>ROUND(I343*H343,2)</f>
        <v>0</v>
      </c>
      <c r="BL343" s="20" t="s">
        <v>165</v>
      </c>
      <c r="BM343" s="179" t="s">
        <v>1164</v>
      </c>
    </row>
    <row r="344" spans="1:65" s="2" customFormat="1" ht="29.25">
      <c r="A344" s="37"/>
      <c r="B344" s="38"/>
      <c r="C344" s="39"/>
      <c r="D344" s="181" t="s">
        <v>152</v>
      </c>
      <c r="E344" s="39"/>
      <c r="F344" s="182" t="s">
        <v>1163</v>
      </c>
      <c r="G344" s="39"/>
      <c r="H344" s="39"/>
      <c r="I344" s="183"/>
      <c r="J344" s="39"/>
      <c r="K344" s="39"/>
      <c r="L344" s="42"/>
      <c r="M344" s="184"/>
      <c r="N344" s="185"/>
      <c r="O344" s="67"/>
      <c r="P344" s="67"/>
      <c r="Q344" s="67"/>
      <c r="R344" s="67"/>
      <c r="S344" s="67"/>
      <c r="T344" s="68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T344" s="20" t="s">
        <v>152</v>
      </c>
      <c r="AU344" s="20" t="s">
        <v>79</v>
      </c>
    </row>
    <row r="345" spans="1:65" s="2" customFormat="1" ht="11.25">
      <c r="A345" s="37"/>
      <c r="B345" s="38"/>
      <c r="C345" s="39"/>
      <c r="D345" s="186" t="s">
        <v>153</v>
      </c>
      <c r="E345" s="39"/>
      <c r="F345" s="187" t="s">
        <v>1165</v>
      </c>
      <c r="G345" s="39"/>
      <c r="H345" s="39"/>
      <c r="I345" s="183"/>
      <c r="J345" s="39"/>
      <c r="K345" s="39"/>
      <c r="L345" s="42"/>
      <c r="M345" s="184"/>
      <c r="N345" s="185"/>
      <c r="O345" s="67"/>
      <c r="P345" s="67"/>
      <c r="Q345" s="67"/>
      <c r="R345" s="67"/>
      <c r="S345" s="67"/>
      <c r="T345" s="68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T345" s="20" t="s">
        <v>153</v>
      </c>
      <c r="AU345" s="20" t="s">
        <v>79</v>
      </c>
    </row>
    <row r="346" spans="1:65" s="14" customFormat="1" ht="11.25">
      <c r="B346" s="210"/>
      <c r="C346" s="211"/>
      <c r="D346" s="181" t="s">
        <v>226</v>
      </c>
      <c r="E346" s="212" t="s">
        <v>19</v>
      </c>
      <c r="F346" s="213" t="s">
        <v>1166</v>
      </c>
      <c r="G346" s="211"/>
      <c r="H346" s="214">
        <v>50.953000000000003</v>
      </c>
      <c r="I346" s="215"/>
      <c r="J346" s="211"/>
      <c r="K346" s="211"/>
      <c r="L346" s="216"/>
      <c r="M346" s="217"/>
      <c r="N346" s="218"/>
      <c r="O346" s="218"/>
      <c r="P346" s="218"/>
      <c r="Q346" s="218"/>
      <c r="R346" s="218"/>
      <c r="S346" s="218"/>
      <c r="T346" s="219"/>
      <c r="AT346" s="220" t="s">
        <v>226</v>
      </c>
      <c r="AU346" s="220" t="s">
        <v>79</v>
      </c>
      <c r="AV346" s="14" t="s">
        <v>79</v>
      </c>
      <c r="AW346" s="14" t="s">
        <v>31</v>
      </c>
      <c r="AX346" s="14" t="s">
        <v>77</v>
      </c>
      <c r="AY346" s="220" t="s">
        <v>144</v>
      </c>
    </row>
    <row r="347" spans="1:65" s="2" customFormat="1" ht="44.25" customHeight="1">
      <c r="A347" s="37"/>
      <c r="B347" s="38"/>
      <c r="C347" s="168" t="s">
        <v>251</v>
      </c>
      <c r="D347" s="168" t="s">
        <v>145</v>
      </c>
      <c r="E347" s="169" t="s">
        <v>1167</v>
      </c>
      <c r="F347" s="170" t="s">
        <v>1168</v>
      </c>
      <c r="G347" s="171" t="s">
        <v>254</v>
      </c>
      <c r="H347" s="172">
        <v>50.953000000000003</v>
      </c>
      <c r="I347" s="173"/>
      <c r="J347" s="174">
        <f>ROUND(I347*H347,2)</f>
        <v>0</v>
      </c>
      <c r="K347" s="170" t="s">
        <v>157</v>
      </c>
      <c r="L347" s="42"/>
      <c r="M347" s="175" t="s">
        <v>19</v>
      </c>
      <c r="N347" s="176" t="s">
        <v>40</v>
      </c>
      <c r="O347" s="67"/>
      <c r="P347" s="177">
        <f>O347*H347</f>
        <v>0</v>
      </c>
      <c r="Q347" s="177">
        <v>5.5199999999999997E-3</v>
      </c>
      <c r="R347" s="177">
        <f>Q347*H347</f>
        <v>0.28126055999999999</v>
      </c>
      <c r="S347" s="177">
        <v>0</v>
      </c>
      <c r="T347" s="178">
        <f>S347*H347</f>
        <v>0</v>
      </c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R347" s="179" t="s">
        <v>165</v>
      </c>
      <c r="AT347" s="179" t="s">
        <v>145</v>
      </c>
      <c r="AU347" s="179" t="s">
        <v>79</v>
      </c>
      <c r="AY347" s="20" t="s">
        <v>144</v>
      </c>
      <c r="BE347" s="180">
        <f>IF(N347="základní",J347,0)</f>
        <v>0</v>
      </c>
      <c r="BF347" s="180">
        <f>IF(N347="snížená",J347,0)</f>
        <v>0</v>
      </c>
      <c r="BG347" s="180">
        <f>IF(N347="zákl. přenesená",J347,0)</f>
        <v>0</v>
      </c>
      <c r="BH347" s="180">
        <f>IF(N347="sníž. přenesená",J347,0)</f>
        <v>0</v>
      </c>
      <c r="BI347" s="180">
        <f>IF(N347="nulová",J347,0)</f>
        <v>0</v>
      </c>
      <c r="BJ347" s="20" t="s">
        <v>77</v>
      </c>
      <c r="BK347" s="180">
        <f>ROUND(I347*H347,2)</f>
        <v>0</v>
      </c>
      <c r="BL347" s="20" t="s">
        <v>165</v>
      </c>
      <c r="BM347" s="179" t="s">
        <v>1169</v>
      </c>
    </row>
    <row r="348" spans="1:65" s="2" customFormat="1" ht="29.25">
      <c r="A348" s="37"/>
      <c r="B348" s="38"/>
      <c r="C348" s="39"/>
      <c r="D348" s="181" t="s">
        <v>152</v>
      </c>
      <c r="E348" s="39"/>
      <c r="F348" s="182" t="s">
        <v>1168</v>
      </c>
      <c r="G348" s="39"/>
      <c r="H348" s="39"/>
      <c r="I348" s="183"/>
      <c r="J348" s="39"/>
      <c r="K348" s="39"/>
      <c r="L348" s="42"/>
      <c r="M348" s="184"/>
      <c r="N348" s="185"/>
      <c r="O348" s="67"/>
      <c r="P348" s="67"/>
      <c r="Q348" s="67"/>
      <c r="R348" s="67"/>
      <c r="S348" s="67"/>
      <c r="T348" s="68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T348" s="20" t="s">
        <v>152</v>
      </c>
      <c r="AU348" s="20" t="s">
        <v>79</v>
      </c>
    </row>
    <row r="349" spans="1:65" s="2" customFormat="1" ht="11.25">
      <c r="A349" s="37"/>
      <c r="B349" s="38"/>
      <c r="C349" s="39"/>
      <c r="D349" s="186" t="s">
        <v>153</v>
      </c>
      <c r="E349" s="39"/>
      <c r="F349" s="187" t="s">
        <v>1170</v>
      </c>
      <c r="G349" s="39"/>
      <c r="H349" s="39"/>
      <c r="I349" s="183"/>
      <c r="J349" s="39"/>
      <c r="K349" s="39"/>
      <c r="L349" s="42"/>
      <c r="M349" s="184"/>
      <c r="N349" s="185"/>
      <c r="O349" s="67"/>
      <c r="P349" s="67"/>
      <c r="Q349" s="67"/>
      <c r="R349" s="67"/>
      <c r="S349" s="67"/>
      <c r="T349" s="68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T349" s="20" t="s">
        <v>153</v>
      </c>
      <c r="AU349" s="20" t="s">
        <v>79</v>
      </c>
    </row>
    <row r="350" spans="1:65" s="14" customFormat="1" ht="11.25">
      <c r="B350" s="210"/>
      <c r="C350" s="211"/>
      <c r="D350" s="181" t="s">
        <v>226</v>
      </c>
      <c r="E350" s="212" t="s">
        <v>19</v>
      </c>
      <c r="F350" s="213" t="s">
        <v>1166</v>
      </c>
      <c r="G350" s="211"/>
      <c r="H350" s="214">
        <v>50.953000000000003</v>
      </c>
      <c r="I350" s="215"/>
      <c r="J350" s="211"/>
      <c r="K350" s="211"/>
      <c r="L350" s="216"/>
      <c r="M350" s="217"/>
      <c r="N350" s="218"/>
      <c r="O350" s="218"/>
      <c r="P350" s="218"/>
      <c r="Q350" s="218"/>
      <c r="R350" s="218"/>
      <c r="S350" s="218"/>
      <c r="T350" s="219"/>
      <c r="AT350" s="220" t="s">
        <v>226</v>
      </c>
      <c r="AU350" s="220" t="s">
        <v>79</v>
      </c>
      <c r="AV350" s="14" t="s">
        <v>79</v>
      </c>
      <c r="AW350" s="14" t="s">
        <v>31</v>
      </c>
      <c r="AX350" s="14" t="s">
        <v>77</v>
      </c>
      <c r="AY350" s="220" t="s">
        <v>144</v>
      </c>
    </row>
    <row r="351" spans="1:65" s="2" customFormat="1" ht="37.9" customHeight="1">
      <c r="A351" s="37"/>
      <c r="B351" s="38"/>
      <c r="C351" s="168" t="s">
        <v>603</v>
      </c>
      <c r="D351" s="168" t="s">
        <v>145</v>
      </c>
      <c r="E351" s="169" t="s">
        <v>1171</v>
      </c>
      <c r="F351" s="170" t="s">
        <v>1172</v>
      </c>
      <c r="G351" s="171" t="s">
        <v>254</v>
      </c>
      <c r="H351" s="172">
        <v>178.99700000000001</v>
      </c>
      <c r="I351" s="173"/>
      <c r="J351" s="174">
        <f>ROUND(I351*H351,2)</f>
        <v>0</v>
      </c>
      <c r="K351" s="170" t="s">
        <v>157</v>
      </c>
      <c r="L351" s="42"/>
      <c r="M351" s="175" t="s">
        <v>19</v>
      </c>
      <c r="N351" s="176" t="s">
        <v>40</v>
      </c>
      <c r="O351" s="67"/>
      <c r="P351" s="177">
        <f>O351*H351</f>
        <v>0</v>
      </c>
      <c r="Q351" s="177">
        <v>1.103E-2</v>
      </c>
      <c r="R351" s="177">
        <f>Q351*H351</f>
        <v>1.9743369100000001</v>
      </c>
      <c r="S351" s="177">
        <v>0</v>
      </c>
      <c r="T351" s="178">
        <f>S351*H351</f>
        <v>0</v>
      </c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R351" s="179" t="s">
        <v>165</v>
      </c>
      <c r="AT351" s="179" t="s">
        <v>145</v>
      </c>
      <c r="AU351" s="179" t="s">
        <v>79</v>
      </c>
      <c r="AY351" s="20" t="s">
        <v>144</v>
      </c>
      <c r="BE351" s="180">
        <f>IF(N351="základní",J351,0)</f>
        <v>0</v>
      </c>
      <c r="BF351" s="180">
        <f>IF(N351="snížená",J351,0)</f>
        <v>0</v>
      </c>
      <c r="BG351" s="180">
        <f>IF(N351="zákl. přenesená",J351,0)</f>
        <v>0</v>
      </c>
      <c r="BH351" s="180">
        <f>IF(N351="sníž. přenesená",J351,0)</f>
        <v>0</v>
      </c>
      <c r="BI351" s="180">
        <f>IF(N351="nulová",J351,0)</f>
        <v>0</v>
      </c>
      <c r="BJ351" s="20" t="s">
        <v>77</v>
      </c>
      <c r="BK351" s="180">
        <f>ROUND(I351*H351,2)</f>
        <v>0</v>
      </c>
      <c r="BL351" s="20" t="s">
        <v>165</v>
      </c>
      <c r="BM351" s="179" t="s">
        <v>1173</v>
      </c>
    </row>
    <row r="352" spans="1:65" s="2" customFormat="1" ht="29.25">
      <c r="A352" s="37"/>
      <c r="B352" s="38"/>
      <c r="C352" s="39"/>
      <c r="D352" s="181" t="s">
        <v>152</v>
      </c>
      <c r="E352" s="39"/>
      <c r="F352" s="182" t="s">
        <v>1172</v>
      </c>
      <c r="G352" s="39"/>
      <c r="H352" s="39"/>
      <c r="I352" s="183"/>
      <c r="J352" s="39"/>
      <c r="K352" s="39"/>
      <c r="L352" s="42"/>
      <c r="M352" s="184"/>
      <c r="N352" s="185"/>
      <c r="O352" s="67"/>
      <c r="P352" s="67"/>
      <c r="Q352" s="67"/>
      <c r="R352" s="67"/>
      <c r="S352" s="67"/>
      <c r="T352" s="68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T352" s="20" t="s">
        <v>152</v>
      </c>
      <c r="AU352" s="20" t="s">
        <v>79</v>
      </c>
    </row>
    <row r="353" spans="1:65" s="2" customFormat="1" ht="11.25">
      <c r="A353" s="37"/>
      <c r="B353" s="38"/>
      <c r="C353" s="39"/>
      <c r="D353" s="186" t="s">
        <v>153</v>
      </c>
      <c r="E353" s="39"/>
      <c r="F353" s="187" t="s">
        <v>1174</v>
      </c>
      <c r="G353" s="39"/>
      <c r="H353" s="39"/>
      <c r="I353" s="183"/>
      <c r="J353" s="39"/>
      <c r="K353" s="39"/>
      <c r="L353" s="42"/>
      <c r="M353" s="184"/>
      <c r="N353" s="185"/>
      <c r="O353" s="67"/>
      <c r="P353" s="67"/>
      <c r="Q353" s="67"/>
      <c r="R353" s="67"/>
      <c r="S353" s="67"/>
      <c r="T353" s="68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T353" s="20" t="s">
        <v>153</v>
      </c>
      <c r="AU353" s="20" t="s">
        <v>79</v>
      </c>
    </row>
    <row r="354" spans="1:65" s="14" customFormat="1" ht="11.25">
      <c r="B354" s="210"/>
      <c r="C354" s="211"/>
      <c r="D354" s="181" t="s">
        <v>226</v>
      </c>
      <c r="E354" s="212" t="s">
        <v>19</v>
      </c>
      <c r="F354" s="213" t="s">
        <v>1175</v>
      </c>
      <c r="G354" s="211"/>
      <c r="H354" s="214">
        <v>40.424999999999997</v>
      </c>
      <c r="I354" s="215"/>
      <c r="J354" s="211"/>
      <c r="K354" s="211"/>
      <c r="L354" s="216"/>
      <c r="M354" s="217"/>
      <c r="N354" s="218"/>
      <c r="O354" s="218"/>
      <c r="P354" s="218"/>
      <c r="Q354" s="218"/>
      <c r="R354" s="218"/>
      <c r="S354" s="218"/>
      <c r="T354" s="219"/>
      <c r="AT354" s="220" t="s">
        <v>226</v>
      </c>
      <c r="AU354" s="220" t="s">
        <v>79</v>
      </c>
      <c r="AV354" s="14" t="s">
        <v>79</v>
      </c>
      <c r="AW354" s="14" t="s">
        <v>31</v>
      </c>
      <c r="AX354" s="14" t="s">
        <v>69</v>
      </c>
      <c r="AY354" s="220" t="s">
        <v>144</v>
      </c>
    </row>
    <row r="355" spans="1:65" s="14" customFormat="1" ht="11.25">
      <c r="B355" s="210"/>
      <c r="C355" s="211"/>
      <c r="D355" s="181" t="s">
        <v>226</v>
      </c>
      <c r="E355" s="212" t="s">
        <v>19</v>
      </c>
      <c r="F355" s="213" t="s">
        <v>1176</v>
      </c>
      <c r="G355" s="211"/>
      <c r="H355" s="214">
        <v>63.21</v>
      </c>
      <c r="I355" s="215"/>
      <c r="J355" s="211"/>
      <c r="K355" s="211"/>
      <c r="L355" s="216"/>
      <c r="M355" s="217"/>
      <c r="N355" s="218"/>
      <c r="O355" s="218"/>
      <c r="P355" s="218"/>
      <c r="Q355" s="218"/>
      <c r="R355" s="218"/>
      <c r="S355" s="218"/>
      <c r="T355" s="219"/>
      <c r="AT355" s="220" t="s">
        <v>226</v>
      </c>
      <c r="AU355" s="220" t="s">
        <v>79</v>
      </c>
      <c r="AV355" s="14" t="s">
        <v>79</v>
      </c>
      <c r="AW355" s="14" t="s">
        <v>31</v>
      </c>
      <c r="AX355" s="14" t="s">
        <v>69</v>
      </c>
      <c r="AY355" s="220" t="s">
        <v>144</v>
      </c>
    </row>
    <row r="356" spans="1:65" s="14" customFormat="1" ht="11.25">
      <c r="B356" s="210"/>
      <c r="C356" s="211"/>
      <c r="D356" s="181" t="s">
        <v>226</v>
      </c>
      <c r="E356" s="212" t="s">
        <v>19</v>
      </c>
      <c r="F356" s="213" t="s">
        <v>1177</v>
      </c>
      <c r="G356" s="211"/>
      <c r="H356" s="214">
        <v>52.185000000000002</v>
      </c>
      <c r="I356" s="215"/>
      <c r="J356" s="211"/>
      <c r="K356" s="211"/>
      <c r="L356" s="216"/>
      <c r="M356" s="217"/>
      <c r="N356" s="218"/>
      <c r="O356" s="218"/>
      <c r="P356" s="218"/>
      <c r="Q356" s="218"/>
      <c r="R356" s="218"/>
      <c r="S356" s="218"/>
      <c r="T356" s="219"/>
      <c r="AT356" s="220" t="s">
        <v>226</v>
      </c>
      <c r="AU356" s="220" t="s">
        <v>79</v>
      </c>
      <c r="AV356" s="14" t="s">
        <v>79</v>
      </c>
      <c r="AW356" s="14" t="s">
        <v>31</v>
      </c>
      <c r="AX356" s="14" t="s">
        <v>69</v>
      </c>
      <c r="AY356" s="220" t="s">
        <v>144</v>
      </c>
    </row>
    <row r="357" spans="1:65" s="14" customFormat="1" ht="11.25">
      <c r="B357" s="210"/>
      <c r="C357" s="211"/>
      <c r="D357" s="181" t="s">
        <v>226</v>
      </c>
      <c r="E357" s="212" t="s">
        <v>19</v>
      </c>
      <c r="F357" s="213" t="s">
        <v>1178</v>
      </c>
      <c r="G357" s="211"/>
      <c r="H357" s="214">
        <v>23.177</v>
      </c>
      <c r="I357" s="215"/>
      <c r="J357" s="211"/>
      <c r="K357" s="211"/>
      <c r="L357" s="216"/>
      <c r="M357" s="217"/>
      <c r="N357" s="218"/>
      <c r="O357" s="218"/>
      <c r="P357" s="218"/>
      <c r="Q357" s="218"/>
      <c r="R357" s="218"/>
      <c r="S357" s="218"/>
      <c r="T357" s="219"/>
      <c r="AT357" s="220" t="s">
        <v>226</v>
      </c>
      <c r="AU357" s="220" t="s">
        <v>79</v>
      </c>
      <c r="AV357" s="14" t="s">
        <v>79</v>
      </c>
      <c r="AW357" s="14" t="s">
        <v>31</v>
      </c>
      <c r="AX357" s="14" t="s">
        <v>69</v>
      </c>
      <c r="AY357" s="220" t="s">
        <v>144</v>
      </c>
    </row>
    <row r="358" spans="1:65" s="15" customFormat="1" ht="11.25">
      <c r="B358" s="221"/>
      <c r="C358" s="222"/>
      <c r="D358" s="181" t="s">
        <v>226</v>
      </c>
      <c r="E358" s="223" t="s">
        <v>19</v>
      </c>
      <c r="F358" s="224" t="s">
        <v>231</v>
      </c>
      <c r="G358" s="222"/>
      <c r="H358" s="225">
        <v>178.99699999999999</v>
      </c>
      <c r="I358" s="226"/>
      <c r="J358" s="222"/>
      <c r="K358" s="222"/>
      <c r="L358" s="227"/>
      <c r="M358" s="228"/>
      <c r="N358" s="229"/>
      <c r="O358" s="229"/>
      <c r="P358" s="229"/>
      <c r="Q358" s="229"/>
      <c r="R358" s="229"/>
      <c r="S358" s="229"/>
      <c r="T358" s="230"/>
      <c r="AT358" s="231" t="s">
        <v>226</v>
      </c>
      <c r="AU358" s="231" t="s">
        <v>79</v>
      </c>
      <c r="AV358" s="15" t="s">
        <v>165</v>
      </c>
      <c r="AW358" s="15" t="s">
        <v>31</v>
      </c>
      <c r="AX358" s="15" t="s">
        <v>77</v>
      </c>
      <c r="AY358" s="231" t="s">
        <v>144</v>
      </c>
    </row>
    <row r="359" spans="1:65" s="2" customFormat="1" ht="44.25" customHeight="1">
      <c r="A359" s="37"/>
      <c r="B359" s="38"/>
      <c r="C359" s="168" t="s">
        <v>608</v>
      </c>
      <c r="D359" s="168" t="s">
        <v>145</v>
      </c>
      <c r="E359" s="169" t="s">
        <v>1179</v>
      </c>
      <c r="F359" s="170" t="s">
        <v>1180</v>
      </c>
      <c r="G359" s="171" t="s">
        <v>254</v>
      </c>
      <c r="H359" s="172">
        <v>178.99700000000001</v>
      </c>
      <c r="I359" s="173"/>
      <c r="J359" s="174">
        <f>ROUND(I359*H359,2)</f>
        <v>0</v>
      </c>
      <c r="K359" s="170" t="s">
        <v>157</v>
      </c>
      <c r="L359" s="42"/>
      <c r="M359" s="175" t="s">
        <v>19</v>
      </c>
      <c r="N359" s="176" t="s">
        <v>40</v>
      </c>
      <c r="O359" s="67"/>
      <c r="P359" s="177">
        <f>O359*H359</f>
        <v>0</v>
      </c>
      <c r="Q359" s="177">
        <v>5.5199999999999997E-3</v>
      </c>
      <c r="R359" s="177">
        <f>Q359*H359</f>
        <v>0.98806344000000002</v>
      </c>
      <c r="S359" s="177">
        <v>0</v>
      </c>
      <c r="T359" s="178">
        <f>S359*H359</f>
        <v>0</v>
      </c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R359" s="179" t="s">
        <v>165</v>
      </c>
      <c r="AT359" s="179" t="s">
        <v>145</v>
      </c>
      <c r="AU359" s="179" t="s">
        <v>79</v>
      </c>
      <c r="AY359" s="20" t="s">
        <v>144</v>
      </c>
      <c r="BE359" s="180">
        <f>IF(N359="základní",J359,0)</f>
        <v>0</v>
      </c>
      <c r="BF359" s="180">
        <f>IF(N359="snížená",J359,0)</f>
        <v>0</v>
      </c>
      <c r="BG359" s="180">
        <f>IF(N359="zákl. přenesená",J359,0)</f>
        <v>0</v>
      </c>
      <c r="BH359" s="180">
        <f>IF(N359="sníž. přenesená",J359,0)</f>
        <v>0</v>
      </c>
      <c r="BI359" s="180">
        <f>IF(N359="nulová",J359,0)</f>
        <v>0</v>
      </c>
      <c r="BJ359" s="20" t="s">
        <v>77</v>
      </c>
      <c r="BK359" s="180">
        <f>ROUND(I359*H359,2)</f>
        <v>0</v>
      </c>
      <c r="BL359" s="20" t="s">
        <v>165</v>
      </c>
      <c r="BM359" s="179" t="s">
        <v>1181</v>
      </c>
    </row>
    <row r="360" spans="1:65" s="2" customFormat="1" ht="29.25">
      <c r="A360" s="37"/>
      <c r="B360" s="38"/>
      <c r="C360" s="39"/>
      <c r="D360" s="181" t="s">
        <v>152</v>
      </c>
      <c r="E360" s="39"/>
      <c r="F360" s="182" t="s">
        <v>1180</v>
      </c>
      <c r="G360" s="39"/>
      <c r="H360" s="39"/>
      <c r="I360" s="183"/>
      <c r="J360" s="39"/>
      <c r="K360" s="39"/>
      <c r="L360" s="42"/>
      <c r="M360" s="184"/>
      <c r="N360" s="185"/>
      <c r="O360" s="67"/>
      <c r="P360" s="67"/>
      <c r="Q360" s="67"/>
      <c r="R360" s="67"/>
      <c r="S360" s="67"/>
      <c r="T360" s="68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T360" s="20" t="s">
        <v>152</v>
      </c>
      <c r="AU360" s="20" t="s">
        <v>79</v>
      </c>
    </row>
    <row r="361" spans="1:65" s="2" customFormat="1" ht="11.25">
      <c r="A361" s="37"/>
      <c r="B361" s="38"/>
      <c r="C361" s="39"/>
      <c r="D361" s="186" t="s">
        <v>153</v>
      </c>
      <c r="E361" s="39"/>
      <c r="F361" s="187" t="s">
        <v>1182</v>
      </c>
      <c r="G361" s="39"/>
      <c r="H361" s="39"/>
      <c r="I361" s="183"/>
      <c r="J361" s="39"/>
      <c r="K361" s="39"/>
      <c r="L361" s="42"/>
      <c r="M361" s="184"/>
      <c r="N361" s="185"/>
      <c r="O361" s="67"/>
      <c r="P361" s="67"/>
      <c r="Q361" s="67"/>
      <c r="R361" s="67"/>
      <c r="S361" s="67"/>
      <c r="T361" s="68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T361" s="20" t="s">
        <v>153</v>
      </c>
      <c r="AU361" s="20" t="s">
        <v>79</v>
      </c>
    </row>
    <row r="362" spans="1:65" s="14" customFormat="1" ht="11.25">
      <c r="B362" s="210"/>
      <c r="C362" s="211"/>
      <c r="D362" s="181" t="s">
        <v>226</v>
      </c>
      <c r="E362" s="212" t="s">
        <v>19</v>
      </c>
      <c r="F362" s="213" t="s">
        <v>1175</v>
      </c>
      <c r="G362" s="211"/>
      <c r="H362" s="214">
        <v>40.424999999999997</v>
      </c>
      <c r="I362" s="215"/>
      <c r="J362" s="211"/>
      <c r="K362" s="211"/>
      <c r="L362" s="216"/>
      <c r="M362" s="217"/>
      <c r="N362" s="218"/>
      <c r="O362" s="218"/>
      <c r="P362" s="218"/>
      <c r="Q362" s="218"/>
      <c r="R362" s="218"/>
      <c r="S362" s="218"/>
      <c r="T362" s="219"/>
      <c r="AT362" s="220" t="s">
        <v>226</v>
      </c>
      <c r="AU362" s="220" t="s">
        <v>79</v>
      </c>
      <c r="AV362" s="14" t="s">
        <v>79</v>
      </c>
      <c r="AW362" s="14" t="s">
        <v>31</v>
      </c>
      <c r="AX362" s="14" t="s">
        <v>69</v>
      </c>
      <c r="AY362" s="220" t="s">
        <v>144</v>
      </c>
    </row>
    <row r="363" spans="1:65" s="14" customFormat="1" ht="11.25">
      <c r="B363" s="210"/>
      <c r="C363" s="211"/>
      <c r="D363" s="181" t="s">
        <v>226</v>
      </c>
      <c r="E363" s="212" t="s">
        <v>19</v>
      </c>
      <c r="F363" s="213" t="s">
        <v>1176</v>
      </c>
      <c r="G363" s="211"/>
      <c r="H363" s="214">
        <v>63.21</v>
      </c>
      <c r="I363" s="215"/>
      <c r="J363" s="211"/>
      <c r="K363" s="211"/>
      <c r="L363" s="216"/>
      <c r="M363" s="217"/>
      <c r="N363" s="218"/>
      <c r="O363" s="218"/>
      <c r="P363" s="218"/>
      <c r="Q363" s="218"/>
      <c r="R363" s="218"/>
      <c r="S363" s="218"/>
      <c r="T363" s="219"/>
      <c r="AT363" s="220" t="s">
        <v>226</v>
      </c>
      <c r="AU363" s="220" t="s">
        <v>79</v>
      </c>
      <c r="AV363" s="14" t="s">
        <v>79</v>
      </c>
      <c r="AW363" s="14" t="s">
        <v>31</v>
      </c>
      <c r="AX363" s="14" t="s">
        <v>69</v>
      </c>
      <c r="AY363" s="220" t="s">
        <v>144</v>
      </c>
    </row>
    <row r="364" spans="1:65" s="14" customFormat="1" ht="11.25">
      <c r="B364" s="210"/>
      <c r="C364" s="211"/>
      <c r="D364" s="181" t="s">
        <v>226</v>
      </c>
      <c r="E364" s="212" t="s">
        <v>19</v>
      </c>
      <c r="F364" s="213" t="s">
        <v>1177</v>
      </c>
      <c r="G364" s="211"/>
      <c r="H364" s="214">
        <v>52.185000000000002</v>
      </c>
      <c r="I364" s="215"/>
      <c r="J364" s="211"/>
      <c r="K364" s="211"/>
      <c r="L364" s="216"/>
      <c r="M364" s="217"/>
      <c r="N364" s="218"/>
      <c r="O364" s="218"/>
      <c r="P364" s="218"/>
      <c r="Q364" s="218"/>
      <c r="R364" s="218"/>
      <c r="S364" s="218"/>
      <c r="T364" s="219"/>
      <c r="AT364" s="220" t="s">
        <v>226</v>
      </c>
      <c r="AU364" s="220" t="s">
        <v>79</v>
      </c>
      <c r="AV364" s="14" t="s">
        <v>79</v>
      </c>
      <c r="AW364" s="14" t="s">
        <v>31</v>
      </c>
      <c r="AX364" s="14" t="s">
        <v>69</v>
      </c>
      <c r="AY364" s="220" t="s">
        <v>144</v>
      </c>
    </row>
    <row r="365" spans="1:65" s="14" customFormat="1" ht="11.25">
      <c r="B365" s="210"/>
      <c r="C365" s="211"/>
      <c r="D365" s="181" t="s">
        <v>226</v>
      </c>
      <c r="E365" s="212" t="s">
        <v>19</v>
      </c>
      <c r="F365" s="213" t="s">
        <v>1178</v>
      </c>
      <c r="G365" s="211"/>
      <c r="H365" s="214">
        <v>23.177</v>
      </c>
      <c r="I365" s="215"/>
      <c r="J365" s="211"/>
      <c r="K365" s="211"/>
      <c r="L365" s="216"/>
      <c r="M365" s="217"/>
      <c r="N365" s="218"/>
      <c r="O365" s="218"/>
      <c r="P365" s="218"/>
      <c r="Q365" s="218"/>
      <c r="R365" s="218"/>
      <c r="S365" s="218"/>
      <c r="T365" s="219"/>
      <c r="AT365" s="220" t="s">
        <v>226</v>
      </c>
      <c r="AU365" s="220" t="s">
        <v>79</v>
      </c>
      <c r="AV365" s="14" t="s">
        <v>79</v>
      </c>
      <c r="AW365" s="14" t="s">
        <v>31</v>
      </c>
      <c r="AX365" s="14" t="s">
        <v>69</v>
      </c>
      <c r="AY365" s="220" t="s">
        <v>144</v>
      </c>
    </row>
    <row r="366" spans="1:65" s="15" customFormat="1" ht="11.25">
      <c r="B366" s="221"/>
      <c r="C366" s="222"/>
      <c r="D366" s="181" t="s">
        <v>226</v>
      </c>
      <c r="E366" s="223" t="s">
        <v>19</v>
      </c>
      <c r="F366" s="224" t="s">
        <v>231</v>
      </c>
      <c r="G366" s="222"/>
      <c r="H366" s="225">
        <v>178.99699999999999</v>
      </c>
      <c r="I366" s="226"/>
      <c r="J366" s="222"/>
      <c r="K366" s="222"/>
      <c r="L366" s="227"/>
      <c r="M366" s="228"/>
      <c r="N366" s="229"/>
      <c r="O366" s="229"/>
      <c r="P366" s="229"/>
      <c r="Q366" s="229"/>
      <c r="R366" s="229"/>
      <c r="S366" s="229"/>
      <c r="T366" s="230"/>
      <c r="AT366" s="231" t="s">
        <v>226</v>
      </c>
      <c r="AU366" s="231" t="s">
        <v>79</v>
      </c>
      <c r="AV366" s="15" t="s">
        <v>165</v>
      </c>
      <c r="AW366" s="15" t="s">
        <v>31</v>
      </c>
      <c r="AX366" s="15" t="s">
        <v>77</v>
      </c>
      <c r="AY366" s="231" t="s">
        <v>144</v>
      </c>
    </row>
    <row r="367" spans="1:65" s="2" customFormat="1" ht="44.25" customHeight="1">
      <c r="A367" s="37"/>
      <c r="B367" s="38"/>
      <c r="C367" s="168" t="s">
        <v>614</v>
      </c>
      <c r="D367" s="168" t="s">
        <v>145</v>
      </c>
      <c r="E367" s="169" t="s">
        <v>1183</v>
      </c>
      <c r="F367" s="170" t="s">
        <v>1184</v>
      </c>
      <c r="G367" s="171" t="s">
        <v>254</v>
      </c>
      <c r="H367" s="172">
        <v>113.75</v>
      </c>
      <c r="I367" s="173"/>
      <c r="J367" s="174">
        <f>ROUND(I367*H367,2)</f>
        <v>0</v>
      </c>
      <c r="K367" s="170" t="s">
        <v>157</v>
      </c>
      <c r="L367" s="42"/>
      <c r="M367" s="175" t="s">
        <v>19</v>
      </c>
      <c r="N367" s="176" t="s">
        <v>40</v>
      </c>
      <c r="O367" s="67"/>
      <c r="P367" s="177">
        <f>O367*H367</f>
        <v>0</v>
      </c>
      <c r="Q367" s="177">
        <v>2.6360000000000001E-2</v>
      </c>
      <c r="R367" s="177">
        <f>Q367*H367</f>
        <v>2.9984500000000001</v>
      </c>
      <c r="S367" s="177">
        <v>0</v>
      </c>
      <c r="T367" s="178">
        <f>S367*H367</f>
        <v>0</v>
      </c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R367" s="179" t="s">
        <v>165</v>
      </c>
      <c r="AT367" s="179" t="s">
        <v>145</v>
      </c>
      <c r="AU367" s="179" t="s">
        <v>79</v>
      </c>
      <c r="AY367" s="20" t="s">
        <v>144</v>
      </c>
      <c r="BE367" s="180">
        <f>IF(N367="základní",J367,0)</f>
        <v>0</v>
      </c>
      <c r="BF367" s="180">
        <f>IF(N367="snížená",J367,0)</f>
        <v>0</v>
      </c>
      <c r="BG367" s="180">
        <f>IF(N367="zákl. přenesená",J367,0)</f>
        <v>0</v>
      </c>
      <c r="BH367" s="180">
        <f>IF(N367="sníž. přenesená",J367,0)</f>
        <v>0</v>
      </c>
      <c r="BI367" s="180">
        <f>IF(N367="nulová",J367,0)</f>
        <v>0</v>
      </c>
      <c r="BJ367" s="20" t="s">
        <v>77</v>
      </c>
      <c r="BK367" s="180">
        <f>ROUND(I367*H367,2)</f>
        <v>0</v>
      </c>
      <c r="BL367" s="20" t="s">
        <v>165</v>
      </c>
      <c r="BM367" s="179" t="s">
        <v>1185</v>
      </c>
    </row>
    <row r="368" spans="1:65" s="2" customFormat="1" ht="29.25">
      <c r="A368" s="37"/>
      <c r="B368" s="38"/>
      <c r="C368" s="39"/>
      <c r="D368" s="181" t="s">
        <v>152</v>
      </c>
      <c r="E368" s="39"/>
      <c r="F368" s="182" t="s">
        <v>1184</v>
      </c>
      <c r="G368" s="39"/>
      <c r="H368" s="39"/>
      <c r="I368" s="183"/>
      <c r="J368" s="39"/>
      <c r="K368" s="39"/>
      <c r="L368" s="42"/>
      <c r="M368" s="184"/>
      <c r="N368" s="185"/>
      <c r="O368" s="67"/>
      <c r="P368" s="67"/>
      <c r="Q368" s="67"/>
      <c r="R368" s="67"/>
      <c r="S368" s="67"/>
      <c r="T368" s="68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T368" s="20" t="s">
        <v>152</v>
      </c>
      <c r="AU368" s="20" t="s">
        <v>79</v>
      </c>
    </row>
    <row r="369" spans="1:65" s="2" customFormat="1" ht="11.25">
      <c r="A369" s="37"/>
      <c r="B369" s="38"/>
      <c r="C369" s="39"/>
      <c r="D369" s="186" t="s">
        <v>153</v>
      </c>
      <c r="E369" s="39"/>
      <c r="F369" s="187" t="s">
        <v>1186</v>
      </c>
      <c r="G369" s="39"/>
      <c r="H369" s="39"/>
      <c r="I369" s="183"/>
      <c r="J369" s="39"/>
      <c r="K369" s="39"/>
      <c r="L369" s="42"/>
      <c r="M369" s="184"/>
      <c r="N369" s="185"/>
      <c r="O369" s="67"/>
      <c r="P369" s="67"/>
      <c r="Q369" s="67"/>
      <c r="R369" s="67"/>
      <c r="S369" s="67"/>
      <c r="T369" s="68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T369" s="20" t="s">
        <v>153</v>
      </c>
      <c r="AU369" s="20" t="s">
        <v>79</v>
      </c>
    </row>
    <row r="370" spans="1:65" s="14" customFormat="1" ht="11.25">
      <c r="B370" s="210"/>
      <c r="C370" s="211"/>
      <c r="D370" s="181" t="s">
        <v>226</v>
      </c>
      <c r="E370" s="212" t="s">
        <v>19</v>
      </c>
      <c r="F370" s="213" t="s">
        <v>1187</v>
      </c>
      <c r="G370" s="211"/>
      <c r="H370" s="214">
        <v>113.75</v>
      </c>
      <c r="I370" s="215"/>
      <c r="J370" s="211"/>
      <c r="K370" s="211"/>
      <c r="L370" s="216"/>
      <c r="M370" s="217"/>
      <c r="N370" s="218"/>
      <c r="O370" s="218"/>
      <c r="P370" s="218"/>
      <c r="Q370" s="218"/>
      <c r="R370" s="218"/>
      <c r="S370" s="218"/>
      <c r="T370" s="219"/>
      <c r="AT370" s="220" t="s">
        <v>226</v>
      </c>
      <c r="AU370" s="220" t="s">
        <v>79</v>
      </c>
      <c r="AV370" s="14" t="s">
        <v>79</v>
      </c>
      <c r="AW370" s="14" t="s">
        <v>31</v>
      </c>
      <c r="AX370" s="14" t="s">
        <v>77</v>
      </c>
      <c r="AY370" s="220" t="s">
        <v>144</v>
      </c>
    </row>
    <row r="371" spans="1:65" s="2" customFormat="1" ht="44.25" customHeight="1">
      <c r="A371" s="37"/>
      <c r="B371" s="38"/>
      <c r="C371" s="168" t="s">
        <v>619</v>
      </c>
      <c r="D371" s="168" t="s">
        <v>145</v>
      </c>
      <c r="E371" s="169" t="s">
        <v>1188</v>
      </c>
      <c r="F371" s="170" t="s">
        <v>1189</v>
      </c>
      <c r="G371" s="171" t="s">
        <v>254</v>
      </c>
      <c r="H371" s="172">
        <v>113.75</v>
      </c>
      <c r="I371" s="173"/>
      <c r="J371" s="174">
        <f>ROUND(I371*H371,2)</f>
        <v>0</v>
      </c>
      <c r="K371" s="170" t="s">
        <v>157</v>
      </c>
      <c r="L371" s="42"/>
      <c r="M371" s="175" t="s">
        <v>19</v>
      </c>
      <c r="N371" s="176" t="s">
        <v>40</v>
      </c>
      <c r="O371" s="67"/>
      <c r="P371" s="177">
        <f>O371*H371</f>
        <v>0</v>
      </c>
      <c r="Q371" s="177">
        <v>7.9000000000000008E-3</v>
      </c>
      <c r="R371" s="177">
        <f>Q371*H371</f>
        <v>0.89862500000000012</v>
      </c>
      <c r="S371" s="177">
        <v>0</v>
      </c>
      <c r="T371" s="178">
        <f>S371*H371</f>
        <v>0</v>
      </c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R371" s="179" t="s">
        <v>165</v>
      </c>
      <c r="AT371" s="179" t="s">
        <v>145</v>
      </c>
      <c r="AU371" s="179" t="s">
        <v>79</v>
      </c>
      <c r="AY371" s="20" t="s">
        <v>144</v>
      </c>
      <c r="BE371" s="180">
        <f>IF(N371="základní",J371,0)</f>
        <v>0</v>
      </c>
      <c r="BF371" s="180">
        <f>IF(N371="snížená",J371,0)</f>
        <v>0</v>
      </c>
      <c r="BG371" s="180">
        <f>IF(N371="zákl. přenesená",J371,0)</f>
        <v>0</v>
      </c>
      <c r="BH371" s="180">
        <f>IF(N371="sníž. přenesená",J371,0)</f>
        <v>0</v>
      </c>
      <c r="BI371" s="180">
        <f>IF(N371="nulová",J371,0)</f>
        <v>0</v>
      </c>
      <c r="BJ371" s="20" t="s">
        <v>77</v>
      </c>
      <c r="BK371" s="180">
        <f>ROUND(I371*H371,2)</f>
        <v>0</v>
      </c>
      <c r="BL371" s="20" t="s">
        <v>165</v>
      </c>
      <c r="BM371" s="179" t="s">
        <v>1190</v>
      </c>
    </row>
    <row r="372" spans="1:65" s="2" customFormat="1" ht="29.25">
      <c r="A372" s="37"/>
      <c r="B372" s="38"/>
      <c r="C372" s="39"/>
      <c r="D372" s="181" t="s">
        <v>152</v>
      </c>
      <c r="E372" s="39"/>
      <c r="F372" s="182" t="s">
        <v>1189</v>
      </c>
      <c r="G372" s="39"/>
      <c r="H372" s="39"/>
      <c r="I372" s="183"/>
      <c r="J372" s="39"/>
      <c r="K372" s="39"/>
      <c r="L372" s="42"/>
      <c r="M372" s="184"/>
      <c r="N372" s="185"/>
      <c r="O372" s="67"/>
      <c r="P372" s="67"/>
      <c r="Q372" s="67"/>
      <c r="R372" s="67"/>
      <c r="S372" s="67"/>
      <c r="T372" s="68"/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T372" s="20" t="s">
        <v>152</v>
      </c>
      <c r="AU372" s="20" t="s">
        <v>79</v>
      </c>
    </row>
    <row r="373" spans="1:65" s="2" customFormat="1" ht="11.25">
      <c r="A373" s="37"/>
      <c r="B373" s="38"/>
      <c r="C373" s="39"/>
      <c r="D373" s="186" t="s">
        <v>153</v>
      </c>
      <c r="E373" s="39"/>
      <c r="F373" s="187" t="s">
        <v>1191</v>
      </c>
      <c r="G373" s="39"/>
      <c r="H373" s="39"/>
      <c r="I373" s="183"/>
      <c r="J373" s="39"/>
      <c r="K373" s="39"/>
      <c r="L373" s="42"/>
      <c r="M373" s="184"/>
      <c r="N373" s="185"/>
      <c r="O373" s="67"/>
      <c r="P373" s="67"/>
      <c r="Q373" s="67"/>
      <c r="R373" s="67"/>
      <c r="S373" s="67"/>
      <c r="T373" s="68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T373" s="20" t="s">
        <v>153</v>
      </c>
      <c r="AU373" s="20" t="s">
        <v>79</v>
      </c>
    </row>
    <row r="374" spans="1:65" s="14" customFormat="1" ht="11.25">
      <c r="B374" s="210"/>
      <c r="C374" s="211"/>
      <c r="D374" s="181" t="s">
        <v>226</v>
      </c>
      <c r="E374" s="212" t="s">
        <v>19</v>
      </c>
      <c r="F374" s="213" t="s">
        <v>1187</v>
      </c>
      <c r="G374" s="211"/>
      <c r="H374" s="214">
        <v>113.75</v>
      </c>
      <c r="I374" s="215"/>
      <c r="J374" s="211"/>
      <c r="K374" s="211"/>
      <c r="L374" s="216"/>
      <c r="M374" s="217"/>
      <c r="N374" s="218"/>
      <c r="O374" s="218"/>
      <c r="P374" s="218"/>
      <c r="Q374" s="218"/>
      <c r="R374" s="218"/>
      <c r="S374" s="218"/>
      <c r="T374" s="219"/>
      <c r="AT374" s="220" t="s">
        <v>226</v>
      </c>
      <c r="AU374" s="220" t="s">
        <v>79</v>
      </c>
      <c r="AV374" s="14" t="s">
        <v>79</v>
      </c>
      <c r="AW374" s="14" t="s">
        <v>31</v>
      </c>
      <c r="AX374" s="14" t="s">
        <v>77</v>
      </c>
      <c r="AY374" s="220" t="s">
        <v>144</v>
      </c>
    </row>
    <row r="375" spans="1:65" s="2" customFormat="1" ht="33" customHeight="1">
      <c r="A375" s="37"/>
      <c r="B375" s="38"/>
      <c r="C375" s="168" t="s">
        <v>624</v>
      </c>
      <c r="D375" s="168" t="s">
        <v>145</v>
      </c>
      <c r="E375" s="169" t="s">
        <v>1192</v>
      </c>
      <c r="F375" s="170" t="s">
        <v>1193</v>
      </c>
      <c r="G375" s="171" t="s">
        <v>223</v>
      </c>
      <c r="H375" s="172">
        <v>4.0759999999999996</v>
      </c>
      <c r="I375" s="173"/>
      <c r="J375" s="174">
        <f>ROUND(I375*H375,2)</f>
        <v>0</v>
      </c>
      <c r="K375" s="170" t="s">
        <v>157</v>
      </c>
      <c r="L375" s="42"/>
      <c r="M375" s="175" t="s">
        <v>19</v>
      </c>
      <c r="N375" s="176" t="s">
        <v>40</v>
      </c>
      <c r="O375" s="67"/>
      <c r="P375" s="177">
        <f>O375*H375</f>
        <v>0</v>
      </c>
      <c r="Q375" s="177">
        <v>2.5018699999999998</v>
      </c>
      <c r="R375" s="177">
        <f>Q375*H375</f>
        <v>10.197622119999998</v>
      </c>
      <c r="S375" s="177">
        <v>0</v>
      </c>
      <c r="T375" s="178">
        <f>S375*H375</f>
        <v>0</v>
      </c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R375" s="179" t="s">
        <v>165</v>
      </c>
      <c r="AT375" s="179" t="s">
        <v>145</v>
      </c>
      <c r="AU375" s="179" t="s">
        <v>79</v>
      </c>
      <c r="AY375" s="20" t="s">
        <v>144</v>
      </c>
      <c r="BE375" s="180">
        <f>IF(N375="základní",J375,0)</f>
        <v>0</v>
      </c>
      <c r="BF375" s="180">
        <f>IF(N375="snížená",J375,0)</f>
        <v>0</v>
      </c>
      <c r="BG375" s="180">
        <f>IF(N375="zákl. přenesená",J375,0)</f>
        <v>0</v>
      </c>
      <c r="BH375" s="180">
        <f>IF(N375="sníž. přenesená",J375,0)</f>
        <v>0</v>
      </c>
      <c r="BI375" s="180">
        <f>IF(N375="nulová",J375,0)</f>
        <v>0</v>
      </c>
      <c r="BJ375" s="20" t="s">
        <v>77</v>
      </c>
      <c r="BK375" s="180">
        <f>ROUND(I375*H375,2)</f>
        <v>0</v>
      </c>
      <c r="BL375" s="20" t="s">
        <v>165</v>
      </c>
      <c r="BM375" s="179" t="s">
        <v>1194</v>
      </c>
    </row>
    <row r="376" spans="1:65" s="2" customFormat="1" ht="19.5">
      <c r="A376" s="37"/>
      <c r="B376" s="38"/>
      <c r="C376" s="39"/>
      <c r="D376" s="181" t="s">
        <v>152</v>
      </c>
      <c r="E376" s="39"/>
      <c r="F376" s="182" t="s">
        <v>1193</v>
      </c>
      <c r="G376" s="39"/>
      <c r="H376" s="39"/>
      <c r="I376" s="183"/>
      <c r="J376" s="39"/>
      <c r="K376" s="39"/>
      <c r="L376" s="42"/>
      <c r="M376" s="184"/>
      <c r="N376" s="185"/>
      <c r="O376" s="67"/>
      <c r="P376" s="67"/>
      <c r="Q376" s="67"/>
      <c r="R376" s="67"/>
      <c r="S376" s="67"/>
      <c r="T376" s="68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T376" s="20" t="s">
        <v>152</v>
      </c>
      <c r="AU376" s="20" t="s">
        <v>79</v>
      </c>
    </row>
    <row r="377" spans="1:65" s="2" customFormat="1" ht="11.25">
      <c r="A377" s="37"/>
      <c r="B377" s="38"/>
      <c r="C377" s="39"/>
      <c r="D377" s="186" t="s">
        <v>153</v>
      </c>
      <c r="E377" s="39"/>
      <c r="F377" s="187" t="s">
        <v>1195</v>
      </c>
      <c r="G377" s="39"/>
      <c r="H377" s="39"/>
      <c r="I377" s="183"/>
      <c r="J377" s="39"/>
      <c r="K377" s="39"/>
      <c r="L377" s="42"/>
      <c r="M377" s="184"/>
      <c r="N377" s="185"/>
      <c r="O377" s="67"/>
      <c r="P377" s="67"/>
      <c r="Q377" s="67"/>
      <c r="R377" s="67"/>
      <c r="S377" s="67"/>
      <c r="T377" s="68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T377" s="20" t="s">
        <v>153</v>
      </c>
      <c r="AU377" s="20" t="s">
        <v>79</v>
      </c>
    </row>
    <row r="378" spans="1:65" s="13" customFormat="1" ht="11.25">
      <c r="B378" s="200"/>
      <c r="C378" s="201"/>
      <c r="D378" s="181" t="s">
        <v>226</v>
      </c>
      <c r="E378" s="202" t="s">
        <v>19</v>
      </c>
      <c r="F378" s="203" t="s">
        <v>1023</v>
      </c>
      <c r="G378" s="201"/>
      <c r="H378" s="202" t="s">
        <v>19</v>
      </c>
      <c r="I378" s="204"/>
      <c r="J378" s="201"/>
      <c r="K378" s="201"/>
      <c r="L378" s="205"/>
      <c r="M378" s="206"/>
      <c r="N378" s="207"/>
      <c r="O378" s="207"/>
      <c r="P378" s="207"/>
      <c r="Q378" s="207"/>
      <c r="R378" s="207"/>
      <c r="S378" s="207"/>
      <c r="T378" s="208"/>
      <c r="AT378" s="209" t="s">
        <v>226</v>
      </c>
      <c r="AU378" s="209" t="s">
        <v>79</v>
      </c>
      <c r="AV378" s="13" t="s">
        <v>77</v>
      </c>
      <c r="AW378" s="13" t="s">
        <v>31</v>
      </c>
      <c r="AX378" s="13" t="s">
        <v>69</v>
      </c>
      <c r="AY378" s="209" t="s">
        <v>144</v>
      </c>
    </row>
    <row r="379" spans="1:65" s="14" customFormat="1" ht="11.25">
      <c r="B379" s="210"/>
      <c r="C379" s="211"/>
      <c r="D379" s="181" t="s">
        <v>226</v>
      </c>
      <c r="E379" s="212" t="s">
        <v>19</v>
      </c>
      <c r="F379" s="213" t="s">
        <v>1196</v>
      </c>
      <c r="G379" s="211"/>
      <c r="H379" s="214">
        <v>4.0759999999999996</v>
      </c>
      <c r="I379" s="215"/>
      <c r="J379" s="211"/>
      <c r="K379" s="211"/>
      <c r="L379" s="216"/>
      <c r="M379" s="217"/>
      <c r="N379" s="218"/>
      <c r="O379" s="218"/>
      <c r="P379" s="218"/>
      <c r="Q379" s="218"/>
      <c r="R379" s="218"/>
      <c r="S379" s="218"/>
      <c r="T379" s="219"/>
      <c r="AT379" s="220" t="s">
        <v>226</v>
      </c>
      <c r="AU379" s="220" t="s">
        <v>79</v>
      </c>
      <c r="AV379" s="14" t="s">
        <v>79</v>
      </c>
      <c r="AW379" s="14" t="s">
        <v>31</v>
      </c>
      <c r="AX379" s="14" t="s">
        <v>77</v>
      </c>
      <c r="AY379" s="220" t="s">
        <v>144</v>
      </c>
    </row>
    <row r="380" spans="1:65" s="2" customFormat="1" ht="37.9" customHeight="1">
      <c r="A380" s="37"/>
      <c r="B380" s="38"/>
      <c r="C380" s="168" t="s">
        <v>629</v>
      </c>
      <c r="D380" s="168" t="s">
        <v>145</v>
      </c>
      <c r="E380" s="169" t="s">
        <v>1197</v>
      </c>
      <c r="F380" s="170" t="s">
        <v>1198</v>
      </c>
      <c r="G380" s="171" t="s">
        <v>223</v>
      </c>
      <c r="H380" s="172">
        <v>4.0759999999999996</v>
      </c>
      <c r="I380" s="173"/>
      <c r="J380" s="174">
        <f>ROUND(I380*H380,2)</f>
        <v>0</v>
      </c>
      <c r="K380" s="170" t="s">
        <v>157</v>
      </c>
      <c r="L380" s="42"/>
      <c r="M380" s="175" t="s">
        <v>19</v>
      </c>
      <c r="N380" s="176" t="s">
        <v>40</v>
      </c>
      <c r="O380" s="67"/>
      <c r="P380" s="177">
        <f>O380*H380</f>
        <v>0</v>
      </c>
      <c r="Q380" s="177">
        <v>0</v>
      </c>
      <c r="R380" s="177">
        <f>Q380*H380</f>
        <v>0</v>
      </c>
      <c r="S380" s="177">
        <v>0</v>
      </c>
      <c r="T380" s="178">
        <f>S380*H380</f>
        <v>0</v>
      </c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R380" s="179" t="s">
        <v>165</v>
      </c>
      <c r="AT380" s="179" t="s">
        <v>145</v>
      </c>
      <c r="AU380" s="179" t="s">
        <v>79</v>
      </c>
      <c r="AY380" s="20" t="s">
        <v>144</v>
      </c>
      <c r="BE380" s="180">
        <f>IF(N380="základní",J380,0)</f>
        <v>0</v>
      </c>
      <c r="BF380" s="180">
        <f>IF(N380="snížená",J380,0)</f>
        <v>0</v>
      </c>
      <c r="BG380" s="180">
        <f>IF(N380="zákl. přenesená",J380,0)</f>
        <v>0</v>
      </c>
      <c r="BH380" s="180">
        <f>IF(N380="sníž. přenesená",J380,0)</f>
        <v>0</v>
      </c>
      <c r="BI380" s="180">
        <f>IF(N380="nulová",J380,0)</f>
        <v>0</v>
      </c>
      <c r="BJ380" s="20" t="s">
        <v>77</v>
      </c>
      <c r="BK380" s="180">
        <f>ROUND(I380*H380,2)</f>
        <v>0</v>
      </c>
      <c r="BL380" s="20" t="s">
        <v>165</v>
      </c>
      <c r="BM380" s="179" t="s">
        <v>1199</v>
      </c>
    </row>
    <row r="381" spans="1:65" s="2" customFormat="1" ht="19.5">
      <c r="A381" s="37"/>
      <c r="B381" s="38"/>
      <c r="C381" s="39"/>
      <c r="D381" s="181" t="s">
        <v>152</v>
      </c>
      <c r="E381" s="39"/>
      <c r="F381" s="182" t="s">
        <v>1198</v>
      </c>
      <c r="G381" s="39"/>
      <c r="H381" s="39"/>
      <c r="I381" s="183"/>
      <c r="J381" s="39"/>
      <c r="K381" s="39"/>
      <c r="L381" s="42"/>
      <c r="M381" s="184"/>
      <c r="N381" s="185"/>
      <c r="O381" s="67"/>
      <c r="P381" s="67"/>
      <c r="Q381" s="67"/>
      <c r="R381" s="67"/>
      <c r="S381" s="67"/>
      <c r="T381" s="68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T381" s="20" t="s">
        <v>152</v>
      </c>
      <c r="AU381" s="20" t="s">
        <v>79</v>
      </c>
    </row>
    <row r="382" spans="1:65" s="2" customFormat="1" ht="11.25">
      <c r="A382" s="37"/>
      <c r="B382" s="38"/>
      <c r="C382" s="39"/>
      <c r="D382" s="186" t="s">
        <v>153</v>
      </c>
      <c r="E382" s="39"/>
      <c r="F382" s="187" t="s">
        <v>1200</v>
      </c>
      <c r="G382" s="39"/>
      <c r="H382" s="39"/>
      <c r="I382" s="183"/>
      <c r="J382" s="39"/>
      <c r="K382" s="39"/>
      <c r="L382" s="42"/>
      <c r="M382" s="184"/>
      <c r="N382" s="185"/>
      <c r="O382" s="67"/>
      <c r="P382" s="67"/>
      <c r="Q382" s="67"/>
      <c r="R382" s="67"/>
      <c r="S382" s="67"/>
      <c r="T382" s="68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T382" s="20" t="s">
        <v>153</v>
      </c>
      <c r="AU382" s="20" t="s">
        <v>79</v>
      </c>
    </row>
    <row r="383" spans="1:65" s="13" customFormat="1" ht="11.25">
      <c r="B383" s="200"/>
      <c r="C383" s="201"/>
      <c r="D383" s="181" t="s">
        <v>226</v>
      </c>
      <c r="E383" s="202" t="s">
        <v>19</v>
      </c>
      <c r="F383" s="203" t="s">
        <v>1023</v>
      </c>
      <c r="G383" s="201"/>
      <c r="H383" s="202" t="s">
        <v>19</v>
      </c>
      <c r="I383" s="204"/>
      <c r="J383" s="201"/>
      <c r="K383" s="201"/>
      <c r="L383" s="205"/>
      <c r="M383" s="206"/>
      <c r="N383" s="207"/>
      <c r="O383" s="207"/>
      <c r="P383" s="207"/>
      <c r="Q383" s="207"/>
      <c r="R383" s="207"/>
      <c r="S383" s="207"/>
      <c r="T383" s="208"/>
      <c r="AT383" s="209" t="s">
        <v>226</v>
      </c>
      <c r="AU383" s="209" t="s">
        <v>79</v>
      </c>
      <c r="AV383" s="13" t="s">
        <v>77</v>
      </c>
      <c r="AW383" s="13" t="s">
        <v>31</v>
      </c>
      <c r="AX383" s="13" t="s">
        <v>69</v>
      </c>
      <c r="AY383" s="209" t="s">
        <v>144</v>
      </c>
    </row>
    <row r="384" spans="1:65" s="14" customFormat="1" ht="11.25">
      <c r="B384" s="210"/>
      <c r="C384" s="211"/>
      <c r="D384" s="181" t="s">
        <v>226</v>
      </c>
      <c r="E384" s="212" t="s">
        <v>19</v>
      </c>
      <c r="F384" s="213" t="s">
        <v>1196</v>
      </c>
      <c r="G384" s="211"/>
      <c r="H384" s="214">
        <v>4.0759999999999996</v>
      </c>
      <c r="I384" s="215"/>
      <c r="J384" s="211"/>
      <c r="K384" s="211"/>
      <c r="L384" s="216"/>
      <c r="M384" s="217"/>
      <c r="N384" s="218"/>
      <c r="O384" s="218"/>
      <c r="P384" s="218"/>
      <c r="Q384" s="218"/>
      <c r="R384" s="218"/>
      <c r="S384" s="218"/>
      <c r="T384" s="219"/>
      <c r="AT384" s="220" t="s">
        <v>226</v>
      </c>
      <c r="AU384" s="220" t="s">
        <v>79</v>
      </c>
      <c r="AV384" s="14" t="s">
        <v>79</v>
      </c>
      <c r="AW384" s="14" t="s">
        <v>31</v>
      </c>
      <c r="AX384" s="14" t="s">
        <v>77</v>
      </c>
      <c r="AY384" s="220" t="s">
        <v>144</v>
      </c>
    </row>
    <row r="385" spans="1:65" s="2" customFormat="1" ht="44.25" customHeight="1">
      <c r="A385" s="37"/>
      <c r="B385" s="38"/>
      <c r="C385" s="168" t="s">
        <v>633</v>
      </c>
      <c r="D385" s="168" t="s">
        <v>145</v>
      </c>
      <c r="E385" s="169" t="s">
        <v>1201</v>
      </c>
      <c r="F385" s="170" t="s">
        <v>1202</v>
      </c>
      <c r="G385" s="171" t="s">
        <v>223</v>
      </c>
      <c r="H385" s="172">
        <v>4.0759999999999996</v>
      </c>
      <c r="I385" s="173"/>
      <c r="J385" s="174">
        <f>ROUND(I385*H385,2)</f>
        <v>0</v>
      </c>
      <c r="K385" s="170" t="s">
        <v>157</v>
      </c>
      <c r="L385" s="42"/>
      <c r="M385" s="175" t="s">
        <v>19</v>
      </c>
      <c r="N385" s="176" t="s">
        <v>40</v>
      </c>
      <c r="O385" s="67"/>
      <c r="P385" s="177">
        <f>O385*H385</f>
        <v>0</v>
      </c>
      <c r="Q385" s="177">
        <v>0</v>
      </c>
      <c r="R385" s="177">
        <f>Q385*H385</f>
        <v>0</v>
      </c>
      <c r="S385" s="177">
        <v>0</v>
      </c>
      <c r="T385" s="178">
        <f>S385*H385</f>
        <v>0</v>
      </c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R385" s="179" t="s">
        <v>165</v>
      </c>
      <c r="AT385" s="179" t="s">
        <v>145</v>
      </c>
      <c r="AU385" s="179" t="s">
        <v>79</v>
      </c>
      <c r="AY385" s="20" t="s">
        <v>144</v>
      </c>
      <c r="BE385" s="180">
        <f>IF(N385="základní",J385,0)</f>
        <v>0</v>
      </c>
      <c r="BF385" s="180">
        <f>IF(N385="snížená",J385,0)</f>
        <v>0</v>
      </c>
      <c r="BG385" s="180">
        <f>IF(N385="zákl. přenesená",J385,0)</f>
        <v>0</v>
      </c>
      <c r="BH385" s="180">
        <f>IF(N385="sníž. přenesená",J385,0)</f>
        <v>0</v>
      </c>
      <c r="BI385" s="180">
        <f>IF(N385="nulová",J385,0)</f>
        <v>0</v>
      </c>
      <c r="BJ385" s="20" t="s">
        <v>77</v>
      </c>
      <c r="BK385" s="180">
        <f>ROUND(I385*H385,2)</f>
        <v>0</v>
      </c>
      <c r="BL385" s="20" t="s">
        <v>165</v>
      </c>
      <c r="BM385" s="179" t="s">
        <v>1203</v>
      </c>
    </row>
    <row r="386" spans="1:65" s="2" customFormat="1" ht="29.25">
      <c r="A386" s="37"/>
      <c r="B386" s="38"/>
      <c r="C386" s="39"/>
      <c r="D386" s="181" t="s">
        <v>152</v>
      </c>
      <c r="E386" s="39"/>
      <c r="F386" s="182" t="s">
        <v>1202</v>
      </c>
      <c r="G386" s="39"/>
      <c r="H386" s="39"/>
      <c r="I386" s="183"/>
      <c r="J386" s="39"/>
      <c r="K386" s="39"/>
      <c r="L386" s="42"/>
      <c r="M386" s="184"/>
      <c r="N386" s="185"/>
      <c r="O386" s="67"/>
      <c r="P386" s="67"/>
      <c r="Q386" s="67"/>
      <c r="R386" s="67"/>
      <c r="S386" s="67"/>
      <c r="T386" s="68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T386" s="20" t="s">
        <v>152</v>
      </c>
      <c r="AU386" s="20" t="s">
        <v>79</v>
      </c>
    </row>
    <row r="387" spans="1:65" s="2" customFormat="1" ht="11.25">
      <c r="A387" s="37"/>
      <c r="B387" s="38"/>
      <c r="C387" s="39"/>
      <c r="D387" s="186" t="s">
        <v>153</v>
      </c>
      <c r="E387" s="39"/>
      <c r="F387" s="187" t="s">
        <v>1204</v>
      </c>
      <c r="G387" s="39"/>
      <c r="H387" s="39"/>
      <c r="I387" s="183"/>
      <c r="J387" s="39"/>
      <c r="K387" s="39"/>
      <c r="L387" s="42"/>
      <c r="M387" s="184"/>
      <c r="N387" s="185"/>
      <c r="O387" s="67"/>
      <c r="P387" s="67"/>
      <c r="Q387" s="67"/>
      <c r="R387" s="67"/>
      <c r="S387" s="67"/>
      <c r="T387" s="68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T387" s="20" t="s">
        <v>153</v>
      </c>
      <c r="AU387" s="20" t="s">
        <v>79</v>
      </c>
    </row>
    <row r="388" spans="1:65" s="13" customFormat="1" ht="11.25">
      <c r="B388" s="200"/>
      <c r="C388" s="201"/>
      <c r="D388" s="181" t="s">
        <v>226</v>
      </c>
      <c r="E388" s="202" t="s">
        <v>19</v>
      </c>
      <c r="F388" s="203" t="s">
        <v>1023</v>
      </c>
      <c r="G388" s="201"/>
      <c r="H388" s="202" t="s">
        <v>19</v>
      </c>
      <c r="I388" s="204"/>
      <c r="J388" s="201"/>
      <c r="K388" s="201"/>
      <c r="L388" s="205"/>
      <c r="M388" s="206"/>
      <c r="N388" s="207"/>
      <c r="O388" s="207"/>
      <c r="P388" s="207"/>
      <c r="Q388" s="207"/>
      <c r="R388" s="207"/>
      <c r="S388" s="207"/>
      <c r="T388" s="208"/>
      <c r="AT388" s="209" t="s">
        <v>226</v>
      </c>
      <c r="AU388" s="209" t="s">
        <v>79</v>
      </c>
      <c r="AV388" s="13" t="s">
        <v>77</v>
      </c>
      <c r="AW388" s="13" t="s">
        <v>31</v>
      </c>
      <c r="AX388" s="13" t="s">
        <v>69</v>
      </c>
      <c r="AY388" s="209" t="s">
        <v>144</v>
      </c>
    </row>
    <row r="389" spans="1:65" s="14" customFormat="1" ht="11.25">
      <c r="B389" s="210"/>
      <c r="C389" s="211"/>
      <c r="D389" s="181" t="s">
        <v>226</v>
      </c>
      <c r="E389" s="212" t="s">
        <v>19</v>
      </c>
      <c r="F389" s="213" t="s">
        <v>1196</v>
      </c>
      <c r="G389" s="211"/>
      <c r="H389" s="214">
        <v>4.0759999999999996</v>
      </c>
      <c r="I389" s="215"/>
      <c r="J389" s="211"/>
      <c r="K389" s="211"/>
      <c r="L389" s="216"/>
      <c r="M389" s="217"/>
      <c r="N389" s="218"/>
      <c r="O389" s="218"/>
      <c r="P389" s="218"/>
      <c r="Q389" s="218"/>
      <c r="R389" s="218"/>
      <c r="S389" s="218"/>
      <c r="T389" s="219"/>
      <c r="AT389" s="220" t="s">
        <v>226</v>
      </c>
      <c r="AU389" s="220" t="s">
        <v>79</v>
      </c>
      <c r="AV389" s="14" t="s">
        <v>79</v>
      </c>
      <c r="AW389" s="14" t="s">
        <v>31</v>
      </c>
      <c r="AX389" s="14" t="s">
        <v>77</v>
      </c>
      <c r="AY389" s="220" t="s">
        <v>144</v>
      </c>
    </row>
    <row r="390" spans="1:65" s="2" customFormat="1" ht="21.75" customHeight="1">
      <c r="A390" s="37"/>
      <c r="B390" s="38"/>
      <c r="C390" s="168" t="s">
        <v>637</v>
      </c>
      <c r="D390" s="168" t="s">
        <v>145</v>
      </c>
      <c r="E390" s="169" t="s">
        <v>1205</v>
      </c>
      <c r="F390" s="170" t="s">
        <v>1206</v>
      </c>
      <c r="G390" s="171" t="s">
        <v>296</v>
      </c>
      <c r="H390" s="172">
        <v>0.13200000000000001</v>
      </c>
      <c r="I390" s="173"/>
      <c r="J390" s="174">
        <f>ROUND(I390*H390,2)</f>
        <v>0</v>
      </c>
      <c r="K390" s="170" t="s">
        <v>157</v>
      </c>
      <c r="L390" s="42"/>
      <c r="M390" s="175" t="s">
        <v>19</v>
      </c>
      <c r="N390" s="176" t="s">
        <v>40</v>
      </c>
      <c r="O390" s="67"/>
      <c r="P390" s="177">
        <f>O390*H390</f>
        <v>0</v>
      </c>
      <c r="Q390" s="177">
        <v>1.0627727796999999</v>
      </c>
      <c r="R390" s="177">
        <f>Q390*H390</f>
        <v>0.1402860069204</v>
      </c>
      <c r="S390" s="177">
        <v>0</v>
      </c>
      <c r="T390" s="178">
        <f>S390*H390</f>
        <v>0</v>
      </c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R390" s="179" t="s">
        <v>165</v>
      </c>
      <c r="AT390" s="179" t="s">
        <v>145</v>
      </c>
      <c r="AU390" s="179" t="s">
        <v>79</v>
      </c>
      <c r="AY390" s="20" t="s">
        <v>144</v>
      </c>
      <c r="BE390" s="180">
        <f>IF(N390="základní",J390,0)</f>
        <v>0</v>
      </c>
      <c r="BF390" s="180">
        <f>IF(N390="snížená",J390,0)</f>
        <v>0</v>
      </c>
      <c r="BG390" s="180">
        <f>IF(N390="zákl. přenesená",J390,0)</f>
        <v>0</v>
      </c>
      <c r="BH390" s="180">
        <f>IF(N390="sníž. přenesená",J390,0)</f>
        <v>0</v>
      </c>
      <c r="BI390" s="180">
        <f>IF(N390="nulová",J390,0)</f>
        <v>0</v>
      </c>
      <c r="BJ390" s="20" t="s">
        <v>77</v>
      </c>
      <c r="BK390" s="180">
        <f>ROUND(I390*H390,2)</f>
        <v>0</v>
      </c>
      <c r="BL390" s="20" t="s">
        <v>165</v>
      </c>
      <c r="BM390" s="179" t="s">
        <v>1207</v>
      </c>
    </row>
    <row r="391" spans="1:65" s="2" customFormat="1" ht="11.25">
      <c r="A391" s="37"/>
      <c r="B391" s="38"/>
      <c r="C391" s="39"/>
      <c r="D391" s="181" t="s">
        <v>152</v>
      </c>
      <c r="E391" s="39"/>
      <c r="F391" s="182" t="s">
        <v>1206</v>
      </c>
      <c r="G391" s="39"/>
      <c r="H391" s="39"/>
      <c r="I391" s="183"/>
      <c r="J391" s="39"/>
      <c r="K391" s="39"/>
      <c r="L391" s="42"/>
      <c r="M391" s="184"/>
      <c r="N391" s="185"/>
      <c r="O391" s="67"/>
      <c r="P391" s="67"/>
      <c r="Q391" s="67"/>
      <c r="R391" s="67"/>
      <c r="S391" s="67"/>
      <c r="T391" s="68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T391" s="20" t="s">
        <v>152</v>
      </c>
      <c r="AU391" s="20" t="s">
        <v>79</v>
      </c>
    </row>
    <row r="392" spans="1:65" s="2" customFormat="1" ht="11.25">
      <c r="A392" s="37"/>
      <c r="B392" s="38"/>
      <c r="C392" s="39"/>
      <c r="D392" s="186" t="s">
        <v>153</v>
      </c>
      <c r="E392" s="39"/>
      <c r="F392" s="187" t="s">
        <v>1208</v>
      </c>
      <c r="G392" s="39"/>
      <c r="H392" s="39"/>
      <c r="I392" s="183"/>
      <c r="J392" s="39"/>
      <c r="K392" s="39"/>
      <c r="L392" s="42"/>
      <c r="M392" s="184"/>
      <c r="N392" s="185"/>
      <c r="O392" s="67"/>
      <c r="P392" s="67"/>
      <c r="Q392" s="67"/>
      <c r="R392" s="67"/>
      <c r="S392" s="67"/>
      <c r="T392" s="68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T392" s="20" t="s">
        <v>153</v>
      </c>
      <c r="AU392" s="20" t="s">
        <v>79</v>
      </c>
    </row>
    <row r="393" spans="1:65" s="13" customFormat="1" ht="11.25">
      <c r="B393" s="200"/>
      <c r="C393" s="201"/>
      <c r="D393" s="181" t="s">
        <v>226</v>
      </c>
      <c r="E393" s="202" t="s">
        <v>19</v>
      </c>
      <c r="F393" s="203" t="s">
        <v>1023</v>
      </c>
      <c r="G393" s="201"/>
      <c r="H393" s="202" t="s">
        <v>19</v>
      </c>
      <c r="I393" s="204"/>
      <c r="J393" s="201"/>
      <c r="K393" s="201"/>
      <c r="L393" s="205"/>
      <c r="M393" s="206"/>
      <c r="N393" s="207"/>
      <c r="O393" s="207"/>
      <c r="P393" s="207"/>
      <c r="Q393" s="207"/>
      <c r="R393" s="207"/>
      <c r="S393" s="207"/>
      <c r="T393" s="208"/>
      <c r="AT393" s="209" t="s">
        <v>226</v>
      </c>
      <c r="AU393" s="209" t="s">
        <v>79</v>
      </c>
      <c r="AV393" s="13" t="s">
        <v>77</v>
      </c>
      <c r="AW393" s="13" t="s">
        <v>31</v>
      </c>
      <c r="AX393" s="13" t="s">
        <v>69</v>
      </c>
      <c r="AY393" s="209" t="s">
        <v>144</v>
      </c>
    </row>
    <row r="394" spans="1:65" s="14" customFormat="1" ht="11.25">
      <c r="B394" s="210"/>
      <c r="C394" s="211"/>
      <c r="D394" s="181" t="s">
        <v>226</v>
      </c>
      <c r="E394" s="212" t="s">
        <v>19</v>
      </c>
      <c r="F394" s="213" t="s">
        <v>1209</v>
      </c>
      <c r="G394" s="211"/>
      <c r="H394" s="214">
        <v>0.13200000000000001</v>
      </c>
      <c r="I394" s="215"/>
      <c r="J394" s="211"/>
      <c r="K394" s="211"/>
      <c r="L394" s="216"/>
      <c r="M394" s="217"/>
      <c r="N394" s="218"/>
      <c r="O394" s="218"/>
      <c r="P394" s="218"/>
      <c r="Q394" s="218"/>
      <c r="R394" s="218"/>
      <c r="S394" s="218"/>
      <c r="T394" s="219"/>
      <c r="AT394" s="220" t="s">
        <v>226</v>
      </c>
      <c r="AU394" s="220" t="s">
        <v>79</v>
      </c>
      <c r="AV394" s="14" t="s">
        <v>79</v>
      </c>
      <c r="AW394" s="14" t="s">
        <v>31</v>
      </c>
      <c r="AX394" s="14" t="s">
        <v>77</v>
      </c>
      <c r="AY394" s="220" t="s">
        <v>144</v>
      </c>
    </row>
    <row r="395" spans="1:65" s="2" customFormat="1" ht="33" customHeight="1">
      <c r="A395" s="37"/>
      <c r="B395" s="38"/>
      <c r="C395" s="168" t="s">
        <v>644</v>
      </c>
      <c r="D395" s="168" t="s">
        <v>145</v>
      </c>
      <c r="E395" s="169" t="s">
        <v>1210</v>
      </c>
      <c r="F395" s="170" t="s">
        <v>1211</v>
      </c>
      <c r="G395" s="171" t="s">
        <v>254</v>
      </c>
      <c r="H395" s="172">
        <v>50.953000000000003</v>
      </c>
      <c r="I395" s="173"/>
      <c r="J395" s="174">
        <f>ROUND(I395*H395,2)</f>
        <v>0</v>
      </c>
      <c r="K395" s="170" t="s">
        <v>157</v>
      </c>
      <c r="L395" s="42"/>
      <c r="M395" s="175" t="s">
        <v>19</v>
      </c>
      <c r="N395" s="176" t="s">
        <v>40</v>
      </c>
      <c r="O395" s="67"/>
      <c r="P395" s="177">
        <f>O395*H395</f>
        <v>0</v>
      </c>
      <c r="Q395" s="177">
        <v>6.3E-2</v>
      </c>
      <c r="R395" s="177">
        <f>Q395*H395</f>
        <v>3.2100390000000001</v>
      </c>
      <c r="S395" s="177">
        <v>0</v>
      </c>
      <c r="T395" s="178">
        <f>S395*H395</f>
        <v>0</v>
      </c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R395" s="179" t="s">
        <v>165</v>
      </c>
      <c r="AT395" s="179" t="s">
        <v>145</v>
      </c>
      <c r="AU395" s="179" t="s">
        <v>79</v>
      </c>
      <c r="AY395" s="20" t="s">
        <v>144</v>
      </c>
      <c r="BE395" s="180">
        <f>IF(N395="základní",J395,0)</f>
        <v>0</v>
      </c>
      <c r="BF395" s="180">
        <f>IF(N395="snížená",J395,0)</f>
        <v>0</v>
      </c>
      <c r="BG395" s="180">
        <f>IF(N395="zákl. přenesená",J395,0)</f>
        <v>0</v>
      </c>
      <c r="BH395" s="180">
        <f>IF(N395="sníž. přenesená",J395,0)</f>
        <v>0</v>
      </c>
      <c r="BI395" s="180">
        <f>IF(N395="nulová",J395,0)</f>
        <v>0</v>
      </c>
      <c r="BJ395" s="20" t="s">
        <v>77</v>
      </c>
      <c r="BK395" s="180">
        <f>ROUND(I395*H395,2)</f>
        <v>0</v>
      </c>
      <c r="BL395" s="20" t="s">
        <v>165</v>
      </c>
      <c r="BM395" s="179" t="s">
        <v>1212</v>
      </c>
    </row>
    <row r="396" spans="1:65" s="2" customFormat="1" ht="19.5">
      <c r="A396" s="37"/>
      <c r="B396" s="38"/>
      <c r="C396" s="39"/>
      <c r="D396" s="181" t="s">
        <v>152</v>
      </c>
      <c r="E396" s="39"/>
      <c r="F396" s="182" t="s">
        <v>1211</v>
      </c>
      <c r="G396" s="39"/>
      <c r="H396" s="39"/>
      <c r="I396" s="183"/>
      <c r="J396" s="39"/>
      <c r="K396" s="39"/>
      <c r="L396" s="42"/>
      <c r="M396" s="184"/>
      <c r="N396" s="185"/>
      <c r="O396" s="67"/>
      <c r="P396" s="67"/>
      <c r="Q396" s="67"/>
      <c r="R396" s="67"/>
      <c r="S396" s="67"/>
      <c r="T396" s="68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T396" s="20" t="s">
        <v>152</v>
      </c>
      <c r="AU396" s="20" t="s">
        <v>79</v>
      </c>
    </row>
    <row r="397" spans="1:65" s="2" customFormat="1" ht="11.25">
      <c r="A397" s="37"/>
      <c r="B397" s="38"/>
      <c r="C397" s="39"/>
      <c r="D397" s="186" t="s">
        <v>153</v>
      </c>
      <c r="E397" s="39"/>
      <c r="F397" s="187" t="s">
        <v>1213</v>
      </c>
      <c r="G397" s="39"/>
      <c r="H397" s="39"/>
      <c r="I397" s="183"/>
      <c r="J397" s="39"/>
      <c r="K397" s="39"/>
      <c r="L397" s="42"/>
      <c r="M397" s="184"/>
      <c r="N397" s="185"/>
      <c r="O397" s="67"/>
      <c r="P397" s="67"/>
      <c r="Q397" s="67"/>
      <c r="R397" s="67"/>
      <c r="S397" s="67"/>
      <c r="T397" s="68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T397" s="20" t="s">
        <v>153</v>
      </c>
      <c r="AU397" s="20" t="s">
        <v>79</v>
      </c>
    </row>
    <row r="398" spans="1:65" s="13" customFormat="1" ht="11.25">
      <c r="B398" s="200"/>
      <c r="C398" s="201"/>
      <c r="D398" s="181" t="s">
        <v>226</v>
      </c>
      <c r="E398" s="202" t="s">
        <v>19</v>
      </c>
      <c r="F398" s="203" t="s">
        <v>1023</v>
      </c>
      <c r="G398" s="201"/>
      <c r="H398" s="202" t="s">
        <v>19</v>
      </c>
      <c r="I398" s="204"/>
      <c r="J398" s="201"/>
      <c r="K398" s="201"/>
      <c r="L398" s="205"/>
      <c r="M398" s="206"/>
      <c r="N398" s="207"/>
      <c r="O398" s="207"/>
      <c r="P398" s="207"/>
      <c r="Q398" s="207"/>
      <c r="R398" s="207"/>
      <c r="S398" s="207"/>
      <c r="T398" s="208"/>
      <c r="AT398" s="209" t="s">
        <v>226</v>
      </c>
      <c r="AU398" s="209" t="s">
        <v>79</v>
      </c>
      <c r="AV398" s="13" t="s">
        <v>77</v>
      </c>
      <c r="AW398" s="13" t="s">
        <v>31</v>
      </c>
      <c r="AX398" s="13" t="s">
        <v>69</v>
      </c>
      <c r="AY398" s="209" t="s">
        <v>144</v>
      </c>
    </row>
    <row r="399" spans="1:65" s="14" customFormat="1" ht="11.25">
      <c r="B399" s="210"/>
      <c r="C399" s="211"/>
      <c r="D399" s="181" t="s">
        <v>226</v>
      </c>
      <c r="E399" s="212" t="s">
        <v>19</v>
      </c>
      <c r="F399" s="213" t="s">
        <v>1214</v>
      </c>
      <c r="G399" s="211"/>
      <c r="H399" s="214">
        <v>50.953000000000003</v>
      </c>
      <c r="I399" s="215"/>
      <c r="J399" s="211"/>
      <c r="K399" s="211"/>
      <c r="L399" s="216"/>
      <c r="M399" s="217"/>
      <c r="N399" s="218"/>
      <c r="O399" s="218"/>
      <c r="P399" s="218"/>
      <c r="Q399" s="218"/>
      <c r="R399" s="218"/>
      <c r="S399" s="218"/>
      <c r="T399" s="219"/>
      <c r="AT399" s="220" t="s">
        <v>226</v>
      </c>
      <c r="AU399" s="220" t="s">
        <v>79</v>
      </c>
      <c r="AV399" s="14" t="s">
        <v>79</v>
      </c>
      <c r="AW399" s="14" t="s">
        <v>31</v>
      </c>
      <c r="AX399" s="14" t="s">
        <v>77</v>
      </c>
      <c r="AY399" s="220" t="s">
        <v>144</v>
      </c>
    </row>
    <row r="400" spans="1:65" s="2" customFormat="1" ht="24.2" customHeight="1">
      <c r="A400" s="37"/>
      <c r="B400" s="38"/>
      <c r="C400" s="168" t="s">
        <v>650</v>
      </c>
      <c r="D400" s="168" t="s">
        <v>145</v>
      </c>
      <c r="E400" s="169" t="s">
        <v>1215</v>
      </c>
      <c r="F400" s="170" t="s">
        <v>1216</v>
      </c>
      <c r="G400" s="171" t="s">
        <v>254</v>
      </c>
      <c r="H400" s="172">
        <v>50.953000000000003</v>
      </c>
      <c r="I400" s="173"/>
      <c r="J400" s="174">
        <f>ROUND(I400*H400,2)</f>
        <v>0</v>
      </c>
      <c r="K400" s="170" t="s">
        <v>157</v>
      </c>
      <c r="L400" s="42"/>
      <c r="M400" s="175" t="s">
        <v>19</v>
      </c>
      <c r="N400" s="176" t="s">
        <v>40</v>
      </c>
      <c r="O400" s="67"/>
      <c r="P400" s="177">
        <f>O400*H400</f>
        <v>0</v>
      </c>
      <c r="Q400" s="177">
        <v>0.11</v>
      </c>
      <c r="R400" s="177">
        <f>Q400*H400</f>
        <v>5.6048300000000006</v>
      </c>
      <c r="S400" s="177">
        <v>0</v>
      </c>
      <c r="T400" s="178">
        <f>S400*H400</f>
        <v>0</v>
      </c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R400" s="179" t="s">
        <v>165</v>
      </c>
      <c r="AT400" s="179" t="s">
        <v>145</v>
      </c>
      <c r="AU400" s="179" t="s">
        <v>79</v>
      </c>
      <c r="AY400" s="20" t="s">
        <v>144</v>
      </c>
      <c r="BE400" s="180">
        <f>IF(N400="základní",J400,0)</f>
        <v>0</v>
      </c>
      <c r="BF400" s="180">
        <f>IF(N400="snížená",J400,0)</f>
        <v>0</v>
      </c>
      <c r="BG400" s="180">
        <f>IF(N400="zákl. přenesená",J400,0)</f>
        <v>0</v>
      </c>
      <c r="BH400" s="180">
        <f>IF(N400="sníž. přenesená",J400,0)</f>
        <v>0</v>
      </c>
      <c r="BI400" s="180">
        <f>IF(N400="nulová",J400,0)</f>
        <v>0</v>
      </c>
      <c r="BJ400" s="20" t="s">
        <v>77</v>
      </c>
      <c r="BK400" s="180">
        <f>ROUND(I400*H400,2)</f>
        <v>0</v>
      </c>
      <c r="BL400" s="20" t="s">
        <v>165</v>
      </c>
      <c r="BM400" s="179" t="s">
        <v>1217</v>
      </c>
    </row>
    <row r="401" spans="1:65" s="2" customFormat="1" ht="11.25">
      <c r="A401" s="37"/>
      <c r="B401" s="38"/>
      <c r="C401" s="39"/>
      <c r="D401" s="181" t="s">
        <v>152</v>
      </c>
      <c r="E401" s="39"/>
      <c r="F401" s="182" t="s">
        <v>1216</v>
      </c>
      <c r="G401" s="39"/>
      <c r="H401" s="39"/>
      <c r="I401" s="183"/>
      <c r="J401" s="39"/>
      <c r="K401" s="39"/>
      <c r="L401" s="42"/>
      <c r="M401" s="184"/>
      <c r="N401" s="185"/>
      <c r="O401" s="67"/>
      <c r="P401" s="67"/>
      <c r="Q401" s="67"/>
      <c r="R401" s="67"/>
      <c r="S401" s="67"/>
      <c r="T401" s="68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T401" s="20" t="s">
        <v>152</v>
      </c>
      <c r="AU401" s="20" t="s">
        <v>79</v>
      </c>
    </row>
    <row r="402" spans="1:65" s="2" customFormat="1" ht="11.25">
      <c r="A402" s="37"/>
      <c r="B402" s="38"/>
      <c r="C402" s="39"/>
      <c r="D402" s="186" t="s">
        <v>153</v>
      </c>
      <c r="E402" s="39"/>
      <c r="F402" s="187" t="s">
        <v>1218</v>
      </c>
      <c r="G402" s="39"/>
      <c r="H402" s="39"/>
      <c r="I402" s="183"/>
      <c r="J402" s="39"/>
      <c r="K402" s="39"/>
      <c r="L402" s="42"/>
      <c r="M402" s="184"/>
      <c r="N402" s="185"/>
      <c r="O402" s="67"/>
      <c r="P402" s="67"/>
      <c r="Q402" s="67"/>
      <c r="R402" s="67"/>
      <c r="S402" s="67"/>
      <c r="T402" s="68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T402" s="20" t="s">
        <v>153</v>
      </c>
      <c r="AU402" s="20" t="s">
        <v>79</v>
      </c>
    </row>
    <row r="403" spans="1:65" s="13" customFormat="1" ht="11.25">
      <c r="B403" s="200"/>
      <c r="C403" s="201"/>
      <c r="D403" s="181" t="s">
        <v>226</v>
      </c>
      <c r="E403" s="202" t="s">
        <v>19</v>
      </c>
      <c r="F403" s="203" t="s">
        <v>1023</v>
      </c>
      <c r="G403" s="201"/>
      <c r="H403" s="202" t="s">
        <v>19</v>
      </c>
      <c r="I403" s="204"/>
      <c r="J403" s="201"/>
      <c r="K403" s="201"/>
      <c r="L403" s="205"/>
      <c r="M403" s="206"/>
      <c r="N403" s="207"/>
      <c r="O403" s="207"/>
      <c r="P403" s="207"/>
      <c r="Q403" s="207"/>
      <c r="R403" s="207"/>
      <c r="S403" s="207"/>
      <c r="T403" s="208"/>
      <c r="AT403" s="209" t="s">
        <v>226</v>
      </c>
      <c r="AU403" s="209" t="s">
        <v>79</v>
      </c>
      <c r="AV403" s="13" t="s">
        <v>77</v>
      </c>
      <c r="AW403" s="13" t="s">
        <v>31</v>
      </c>
      <c r="AX403" s="13" t="s">
        <v>69</v>
      </c>
      <c r="AY403" s="209" t="s">
        <v>144</v>
      </c>
    </row>
    <row r="404" spans="1:65" s="14" customFormat="1" ht="11.25">
      <c r="B404" s="210"/>
      <c r="C404" s="211"/>
      <c r="D404" s="181" t="s">
        <v>226</v>
      </c>
      <c r="E404" s="212" t="s">
        <v>19</v>
      </c>
      <c r="F404" s="213" t="s">
        <v>1214</v>
      </c>
      <c r="G404" s="211"/>
      <c r="H404" s="214">
        <v>50.953000000000003</v>
      </c>
      <c r="I404" s="215"/>
      <c r="J404" s="211"/>
      <c r="K404" s="211"/>
      <c r="L404" s="216"/>
      <c r="M404" s="217"/>
      <c r="N404" s="218"/>
      <c r="O404" s="218"/>
      <c r="P404" s="218"/>
      <c r="Q404" s="218"/>
      <c r="R404" s="218"/>
      <c r="S404" s="218"/>
      <c r="T404" s="219"/>
      <c r="AT404" s="220" t="s">
        <v>226</v>
      </c>
      <c r="AU404" s="220" t="s">
        <v>79</v>
      </c>
      <c r="AV404" s="14" t="s">
        <v>79</v>
      </c>
      <c r="AW404" s="14" t="s">
        <v>31</v>
      </c>
      <c r="AX404" s="14" t="s">
        <v>77</v>
      </c>
      <c r="AY404" s="220" t="s">
        <v>144</v>
      </c>
    </row>
    <row r="405" spans="1:65" s="2" customFormat="1" ht="37.9" customHeight="1">
      <c r="A405" s="37"/>
      <c r="B405" s="38"/>
      <c r="C405" s="168" t="s">
        <v>657</v>
      </c>
      <c r="D405" s="168" t="s">
        <v>145</v>
      </c>
      <c r="E405" s="169" t="s">
        <v>1219</v>
      </c>
      <c r="F405" s="170" t="s">
        <v>1220</v>
      </c>
      <c r="G405" s="171" t="s">
        <v>254</v>
      </c>
      <c r="H405" s="172">
        <v>50.953000000000003</v>
      </c>
      <c r="I405" s="173"/>
      <c r="J405" s="174">
        <f>ROUND(I405*H405,2)</f>
        <v>0</v>
      </c>
      <c r="K405" s="170" t="s">
        <v>157</v>
      </c>
      <c r="L405" s="42"/>
      <c r="M405" s="175" t="s">
        <v>19</v>
      </c>
      <c r="N405" s="176" t="s">
        <v>40</v>
      </c>
      <c r="O405" s="67"/>
      <c r="P405" s="177">
        <f>O405*H405</f>
        <v>0</v>
      </c>
      <c r="Q405" s="177">
        <v>1.0999999999999999E-2</v>
      </c>
      <c r="R405" s="177">
        <f>Q405*H405</f>
        <v>0.56048299999999995</v>
      </c>
      <c r="S405" s="177">
        <v>0</v>
      </c>
      <c r="T405" s="178">
        <f>S405*H405</f>
        <v>0</v>
      </c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R405" s="179" t="s">
        <v>165</v>
      </c>
      <c r="AT405" s="179" t="s">
        <v>145</v>
      </c>
      <c r="AU405" s="179" t="s">
        <v>79</v>
      </c>
      <c r="AY405" s="20" t="s">
        <v>144</v>
      </c>
      <c r="BE405" s="180">
        <f>IF(N405="základní",J405,0)</f>
        <v>0</v>
      </c>
      <c r="BF405" s="180">
        <f>IF(N405="snížená",J405,0)</f>
        <v>0</v>
      </c>
      <c r="BG405" s="180">
        <f>IF(N405="zákl. přenesená",J405,0)</f>
        <v>0</v>
      </c>
      <c r="BH405" s="180">
        <f>IF(N405="sníž. přenesená",J405,0)</f>
        <v>0</v>
      </c>
      <c r="BI405" s="180">
        <f>IF(N405="nulová",J405,0)</f>
        <v>0</v>
      </c>
      <c r="BJ405" s="20" t="s">
        <v>77</v>
      </c>
      <c r="BK405" s="180">
        <f>ROUND(I405*H405,2)</f>
        <v>0</v>
      </c>
      <c r="BL405" s="20" t="s">
        <v>165</v>
      </c>
      <c r="BM405" s="179" t="s">
        <v>1221</v>
      </c>
    </row>
    <row r="406" spans="1:65" s="2" customFormat="1" ht="19.5">
      <c r="A406" s="37"/>
      <c r="B406" s="38"/>
      <c r="C406" s="39"/>
      <c r="D406" s="181" t="s">
        <v>152</v>
      </c>
      <c r="E406" s="39"/>
      <c r="F406" s="182" t="s">
        <v>1220</v>
      </c>
      <c r="G406" s="39"/>
      <c r="H406" s="39"/>
      <c r="I406" s="183"/>
      <c r="J406" s="39"/>
      <c r="K406" s="39"/>
      <c r="L406" s="42"/>
      <c r="M406" s="184"/>
      <c r="N406" s="185"/>
      <c r="O406" s="67"/>
      <c r="P406" s="67"/>
      <c r="Q406" s="67"/>
      <c r="R406" s="67"/>
      <c r="S406" s="67"/>
      <c r="T406" s="68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T406" s="20" t="s">
        <v>152</v>
      </c>
      <c r="AU406" s="20" t="s">
        <v>79</v>
      </c>
    </row>
    <row r="407" spans="1:65" s="2" customFormat="1" ht="11.25">
      <c r="A407" s="37"/>
      <c r="B407" s="38"/>
      <c r="C407" s="39"/>
      <c r="D407" s="186" t="s">
        <v>153</v>
      </c>
      <c r="E407" s="39"/>
      <c r="F407" s="187" t="s">
        <v>1222</v>
      </c>
      <c r="G407" s="39"/>
      <c r="H407" s="39"/>
      <c r="I407" s="183"/>
      <c r="J407" s="39"/>
      <c r="K407" s="39"/>
      <c r="L407" s="42"/>
      <c r="M407" s="184"/>
      <c r="N407" s="185"/>
      <c r="O407" s="67"/>
      <c r="P407" s="67"/>
      <c r="Q407" s="67"/>
      <c r="R407" s="67"/>
      <c r="S407" s="67"/>
      <c r="T407" s="68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T407" s="20" t="s">
        <v>153</v>
      </c>
      <c r="AU407" s="20" t="s">
        <v>79</v>
      </c>
    </row>
    <row r="408" spans="1:65" s="13" customFormat="1" ht="11.25">
      <c r="B408" s="200"/>
      <c r="C408" s="201"/>
      <c r="D408" s="181" t="s">
        <v>226</v>
      </c>
      <c r="E408" s="202" t="s">
        <v>19</v>
      </c>
      <c r="F408" s="203" t="s">
        <v>1023</v>
      </c>
      <c r="G408" s="201"/>
      <c r="H408" s="202" t="s">
        <v>19</v>
      </c>
      <c r="I408" s="204"/>
      <c r="J408" s="201"/>
      <c r="K408" s="201"/>
      <c r="L408" s="205"/>
      <c r="M408" s="206"/>
      <c r="N408" s="207"/>
      <c r="O408" s="207"/>
      <c r="P408" s="207"/>
      <c r="Q408" s="207"/>
      <c r="R408" s="207"/>
      <c r="S408" s="207"/>
      <c r="T408" s="208"/>
      <c r="AT408" s="209" t="s">
        <v>226</v>
      </c>
      <c r="AU408" s="209" t="s">
        <v>79</v>
      </c>
      <c r="AV408" s="13" t="s">
        <v>77</v>
      </c>
      <c r="AW408" s="13" t="s">
        <v>31</v>
      </c>
      <c r="AX408" s="13" t="s">
        <v>69</v>
      </c>
      <c r="AY408" s="209" t="s">
        <v>144</v>
      </c>
    </row>
    <row r="409" spans="1:65" s="14" customFormat="1" ht="11.25">
      <c r="B409" s="210"/>
      <c r="C409" s="211"/>
      <c r="D409" s="181" t="s">
        <v>226</v>
      </c>
      <c r="E409" s="212" t="s">
        <v>19</v>
      </c>
      <c r="F409" s="213" t="s">
        <v>1214</v>
      </c>
      <c r="G409" s="211"/>
      <c r="H409" s="214">
        <v>50.953000000000003</v>
      </c>
      <c r="I409" s="215"/>
      <c r="J409" s="211"/>
      <c r="K409" s="211"/>
      <c r="L409" s="216"/>
      <c r="M409" s="217"/>
      <c r="N409" s="218"/>
      <c r="O409" s="218"/>
      <c r="P409" s="218"/>
      <c r="Q409" s="218"/>
      <c r="R409" s="218"/>
      <c r="S409" s="218"/>
      <c r="T409" s="219"/>
      <c r="AT409" s="220" t="s">
        <v>226</v>
      </c>
      <c r="AU409" s="220" t="s">
        <v>79</v>
      </c>
      <c r="AV409" s="14" t="s">
        <v>79</v>
      </c>
      <c r="AW409" s="14" t="s">
        <v>31</v>
      </c>
      <c r="AX409" s="14" t="s">
        <v>77</v>
      </c>
      <c r="AY409" s="220" t="s">
        <v>144</v>
      </c>
    </row>
    <row r="410" spans="1:65" s="2" customFormat="1" ht="37.9" customHeight="1">
      <c r="A410" s="37"/>
      <c r="B410" s="38"/>
      <c r="C410" s="168" t="s">
        <v>662</v>
      </c>
      <c r="D410" s="168" t="s">
        <v>145</v>
      </c>
      <c r="E410" s="169" t="s">
        <v>1223</v>
      </c>
      <c r="F410" s="170" t="s">
        <v>1224</v>
      </c>
      <c r="G410" s="171" t="s">
        <v>243</v>
      </c>
      <c r="H410" s="172">
        <v>31.8</v>
      </c>
      <c r="I410" s="173"/>
      <c r="J410" s="174">
        <f>ROUND(I410*H410,2)</f>
        <v>0</v>
      </c>
      <c r="K410" s="170" t="s">
        <v>157</v>
      </c>
      <c r="L410" s="42"/>
      <c r="M410" s="175" t="s">
        <v>19</v>
      </c>
      <c r="N410" s="176" t="s">
        <v>40</v>
      </c>
      <c r="O410" s="67"/>
      <c r="P410" s="177">
        <f>O410*H410</f>
        <v>0</v>
      </c>
      <c r="Q410" s="177">
        <v>4.0949999999999998E-4</v>
      </c>
      <c r="R410" s="177">
        <f>Q410*H410</f>
        <v>1.30221E-2</v>
      </c>
      <c r="S410" s="177">
        <v>0</v>
      </c>
      <c r="T410" s="178">
        <f>S410*H410</f>
        <v>0</v>
      </c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R410" s="179" t="s">
        <v>165</v>
      </c>
      <c r="AT410" s="179" t="s">
        <v>145</v>
      </c>
      <c r="AU410" s="179" t="s">
        <v>79</v>
      </c>
      <c r="AY410" s="20" t="s">
        <v>144</v>
      </c>
      <c r="BE410" s="180">
        <f>IF(N410="základní",J410,0)</f>
        <v>0</v>
      </c>
      <c r="BF410" s="180">
        <f>IF(N410="snížená",J410,0)</f>
        <v>0</v>
      </c>
      <c r="BG410" s="180">
        <f>IF(N410="zákl. přenesená",J410,0)</f>
        <v>0</v>
      </c>
      <c r="BH410" s="180">
        <f>IF(N410="sníž. přenesená",J410,0)</f>
        <v>0</v>
      </c>
      <c r="BI410" s="180">
        <f>IF(N410="nulová",J410,0)</f>
        <v>0</v>
      </c>
      <c r="BJ410" s="20" t="s">
        <v>77</v>
      </c>
      <c r="BK410" s="180">
        <f>ROUND(I410*H410,2)</f>
        <v>0</v>
      </c>
      <c r="BL410" s="20" t="s">
        <v>165</v>
      </c>
      <c r="BM410" s="179" t="s">
        <v>1225</v>
      </c>
    </row>
    <row r="411" spans="1:65" s="2" customFormat="1" ht="19.5">
      <c r="A411" s="37"/>
      <c r="B411" s="38"/>
      <c r="C411" s="39"/>
      <c r="D411" s="181" t="s">
        <v>152</v>
      </c>
      <c r="E411" s="39"/>
      <c r="F411" s="182" t="s">
        <v>1224</v>
      </c>
      <c r="G411" s="39"/>
      <c r="H411" s="39"/>
      <c r="I411" s="183"/>
      <c r="J411" s="39"/>
      <c r="K411" s="39"/>
      <c r="L411" s="42"/>
      <c r="M411" s="184"/>
      <c r="N411" s="185"/>
      <c r="O411" s="67"/>
      <c r="P411" s="67"/>
      <c r="Q411" s="67"/>
      <c r="R411" s="67"/>
      <c r="S411" s="67"/>
      <c r="T411" s="68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T411" s="20" t="s">
        <v>152</v>
      </c>
      <c r="AU411" s="20" t="s">
        <v>79</v>
      </c>
    </row>
    <row r="412" spans="1:65" s="2" customFormat="1" ht="11.25">
      <c r="A412" s="37"/>
      <c r="B412" s="38"/>
      <c r="C412" s="39"/>
      <c r="D412" s="186" t="s">
        <v>153</v>
      </c>
      <c r="E412" s="39"/>
      <c r="F412" s="187" t="s">
        <v>1226</v>
      </c>
      <c r="G412" s="39"/>
      <c r="H412" s="39"/>
      <c r="I412" s="183"/>
      <c r="J412" s="39"/>
      <c r="K412" s="39"/>
      <c r="L412" s="42"/>
      <c r="M412" s="184"/>
      <c r="N412" s="185"/>
      <c r="O412" s="67"/>
      <c r="P412" s="67"/>
      <c r="Q412" s="67"/>
      <c r="R412" s="67"/>
      <c r="S412" s="67"/>
      <c r="T412" s="68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T412" s="20" t="s">
        <v>153</v>
      </c>
      <c r="AU412" s="20" t="s">
        <v>79</v>
      </c>
    </row>
    <row r="413" spans="1:65" s="13" customFormat="1" ht="11.25">
      <c r="B413" s="200"/>
      <c r="C413" s="201"/>
      <c r="D413" s="181" t="s">
        <v>226</v>
      </c>
      <c r="E413" s="202" t="s">
        <v>19</v>
      </c>
      <c r="F413" s="203" t="s">
        <v>1023</v>
      </c>
      <c r="G413" s="201"/>
      <c r="H413" s="202" t="s">
        <v>19</v>
      </c>
      <c r="I413" s="204"/>
      <c r="J413" s="201"/>
      <c r="K413" s="201"/>
      <c r="L413" s="205"/>
      <c r="M413" s="206"/>
      <c r="N413" s="207"/>
      <c r="O413" s="207"/>
      <c r="P413" s="207"/>
      <c r="Q413" s="207"/>
      <c r="R413" s="207"/>
      <c r="S413" s="207"/>
      <c r="T413" s="208"/>
      <c r="AT413" s="209" t="s">
        <v>226</v>
      </c>
      <c r="AU413" s="209" t="s">
        <v>79</v>
      </c>
      <c r="AV413" s="13" t="s">
        <v>77</v>
      </c>
      <c r="AW413" s="13" t="s">
        <v>31</v>
      </c>
      <c r="AX413" s="13" t="s">
        <v>69</v>
      </c>
      <c r="AY413" s="209" t="s">
        <v>144</v>
      </c>
    </row>
    <row r="414" spans="1:65" s="14" customFormat="1" ht="11.25">
      <c r="B414" s="210"/>
      <c r="C414" s="211"/>
      <c r="D414" s="181" t="s">
        <v>226</v>
      </c>
      <c r="E414" s="212" t="s">
        <v>19</v>
      </c>
      <c r="F414" s="213" t="s">
        <v>1227</v>
      </c>
      <c r="G414" s="211"/>
      <c r="H414" s="214">
        <v>31.8</v>
      </c>
      <c r="I414" s="215"/>
      <c r="J414" s="211"/>
      <c r="K414" s="211"/>
      <c r="L414" s="216"/>
      <c r="M414" s="217"/>
      <c r="N414" s="218"/>
      <c r="O414" s="218"/>
      <c r="P414" s="218"/>
      <c r="Q414" s="218"/>
      <c r="R414" s="218"/>
      <c r="S414" s="218"/>
      <c r="T414" s="219"/>
      <c r="AT414" s="220" t="s">
        <v>226</v>
      </c>
      <c r="AU414" s="220" t="s">
        <v>79</v>
      </c>
      <c r="AV414" s="14" t="s">
        <v>79</v>
      </c>
      <c r="AW414" s="14" t="s">
        <v>31</v>
      </c>
      <c r="AX414" s="14" t="s">
        <v>77</v>
      </c>
      <c r="AY414" s="220" t="s">
        <v>144</v>
      </c>
    </row>
    <row r="415" spans="1:65" s="11" customFormat="1" ht="22.9" customHeight="1">
      <c r="B415" s="154"/>
      <c r="C415" s="155"/>
      <c r="D415" s="156" t="s">
        <v>68</v>
      </c>
      <c r="E415" s="198" t="s">
        <v>189</v>
      </c>
      <c r="F415" s="198" t="s">
        <v>240</v>
      </c>
      <c r="G415" s="155"/>
      <c r="H415" s="155"/>
      <c r="I415" s="158"/>
      <c r="J415" s="199">
        <f>BK415</f>
        <v>0</v>
      </c>
      <c r="K415" s="155"/>
      <c r="L415" s="160"/>
      <c r="M415" s="161"/>
      <c r="N415" s="162"/>
      <c r="O415" s="162"/>
      <c r="P415" s="163">
        <f>SUM(P416:P437)</f>
        <v>0</v>
      </c>
      <c r="Q415" s="162"/>
      <c r="R415" s="163">
        <f>SUM(R416:R437)</f>
        <v>1.4361755E-2</v>
      </c>
      <c r="S415" s="162"/>
      <c r="T415" s="164">
        <f>SUM(T416:T437)</f>
        <v>0</v>
      </c>
      <c r="AR415" s="165" t="s">
        <v>77</v>
      </c>
      <c r="AT415" s="166" t="s">
        <v>68</v>
      </c>
      <c r="AU415" s="166" t="s">
        <v>77</v>
      </c>
      <c r="AY415" s="165" t="s">
        <v>144</v>
      </c>
      <c r="BK415" s="167">
        <f>SUM(BK416:BK437)</f>
        <v>0</v>
      </c>
    </row>
    <row r="416" spans="1:65" s="2" customFormat="1" ht="44.25" customHeight="1">
      <c r="A416" s="37"/>
      <c r="B416" s="38"/>
      <c r="C416" s="168" t="s">
        <v>1228</v>
      </c>
      <c r="D416" s="168" t="s">
        <v>145</v>
      </c>
      <c r="E416" s="169" t="s">
        <v>1229</v>
      </c>
      <c r="F416" s="170" t="s">
        <v>1230</v>
      </c>
      <c r="G416" s="171" t="s">
        <v>254</v>
      </c>
      <c r="H416" s="172">
        <v>87.5</v>
      </c>
      <c r="I416" s="173"/>
      <c r="J416" s="174">
        <f>ROUND(I416*H416,2)</f>
        <v>0</v>
      </c>
      <c r="K416" s="170" t="s">
        <v>157</v>
      </c>
      <c r="L416" s="42"/>
      <c r="M416" s="175" t="s">
        <v>19</v>
      </c>
      <c r="N416" s="176" t="s">
        <v>40</v>
      </c>
      <c r="O416" s="67"/>
      <c r="P416" s="177">
        <f>O416*H416</f>
        <v>0</v>
      </c>
      <c r="Q416" s="177">
        <v>0</v>
      </c>
      <c r="R416" s="177">
        <f>Q416*H416</f>
        <v>0</v>
      </c>
      <c r="S416" s="177">
        <v>0</v>
      </c>
      <c r="T416" s="178">
        <f>S416*H416</f>
        <v>0</v>
      </c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R416" s="179" t="s">
        <v>165</v>
      </c>
      <c r="AT416" s="179" t="s">
        <v>145</v>
      </c>
      <c r="AU416" s="179" t="s">
        <v>79</v>
      </c>
      <c r="AY416" s="20" t="s">
        <v>144</v>
      </c>
      <c r="BE416" s="180">
        <f>IF(N416="základní",J416,0)</f>
        <v>0</v>
      </c>
      <c r="BF416" s="180">
        <f>IF(N416="snížená",J416,0)</f>
        <v>0</v>
      </c>
      <c r="BG416" s="180">
        <f>IF(N416="zákl. přenesená",J416,0)</f>
        <v>0</v>
      </c>
      <c r="BH416" s="180">
        <f>IF(N416="sníž. přenesená",J416,0)</f>
        <v>0</v>
      </c>
      <c r="BI416" s="180">
        <f>IF(N416="nulová",J416,0)</f>
        <v>0</v>
      </c>
      <c r="BJ416" s="20" t="s">
        <v>77</v>
      </c>
      <c r="BK416" s="180">
        <f>ROUND(I416*H416,2)</f>
        <v>0</v>
      </c>
      <c r="BL416" s="20" t="s">
        <v>165</v>
      </c>
      <c r="BM416" s="179" t="s">
        <v>1231</v>
      </c>
    </row>
    <row r="417" spans="1:65" s="2" customFormat="1" ht="29.25">
      <c r="A417" s="37"/>
      <c r="B417" s="38"/>
      <c r="C417" s="39"/>
      <c r="D417" s="181" t="s">
        <v>152</v>
      </c>
      <c r="E417" s="39"/>
      <c r="F417" s="182" t="s">
        <v>1230</v>
      </c>
      <c r="G417" s="39"/>
      <c r="H417" s="39"/>
      <c r="I417" s="183"/>
      <c r="J417" s="39"/>
      <c r="K417" s="39"/>
      <c r="L417" s="42"/>
      <c r="M417" s="184"/>
      <c r="N417" s="185"/>
      <c r="O417" s="67"/>
      <c r="P417" s="67"/>
      <c r="Q417" s="67"/>
      <c r="R417" s="67"/>
      <c r="S417" s="67"/>
      <c r="T417" s="68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T417" s="20" t="s">
        <v>152</v>
      </c>
      <c r="AU417" s="20" t="s">
        <v>79</v>
      </c>
    </row>
    <row r="418" spans="1:65" s="2" customFormat="1" ht="11.25">
      <c r="A418" s="37"/>
      <c r="B418" s="38"/>
      <c r="C418" s="39"/>
      <c r="D418" s="186" t="s">
        <v>153</v>
      </c>
      <c r="E418" s="39"/>
      <c r="F418" s="187" t="s">
        <v>1232</v>
      </c>
      <c r="G418" s="39"/>
      <c r="H418" s="39"/>
      <c r="I418" s="183"/>
      <c r="J418" s="39"/>
      <c r="K418" s="39"/>
      <c r="L418" s="42"/>
      <c r="M418" s="184"/>
      <c r="N418" s="185"/>
      <c r="O418" s="67"/>
      <c r="P418" s="67"/>
      <c r="Q418" s="67"/>
      <c r="R418" s="67"/>
      <c r="S418" s="67"/>
      <c r="T418" s="68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T418" s="20" t="s">
        <v>153</v>
      </c>
      <c r="AU418" s="20" t="s">
        <v>79</v>
      </c>
    </row>
    <row r="419" spans="1:65" s="14" customFormat="1" ht="11.25">
      <c r="B419" s="210"/>
      <c r="C419" s="211"/>
      <c r="D419" s="181" t="s">
        <v>226</v>
      </c>
      <c r="E419" s="212" t="s">
        <v>19</v>
      </c>
      <c r="F419" s="213" t="s">
        <v>1233</v>
      </c>
      <c r="G419" s="211"/>
      <c r="H419" s="214">
        <v>87.5</v>
      </c>
      <c r="I419" s="215"/>
      <c r="J419" s="211"/>
      <c r="K419" s="211"/>
      <c r="L419" s="216"/>
      <c r="M419" s="217"/>
      <c r="N419" s="218"/>
      <c r="O419" s="218"/>
      <c r="P419" s="218"/>
      <c r="Q419" s="218"/>
      <c r="R419" s="218"/>
      <c r="S419" s="218"/>
      <c r="T419" s="219"/>
      <c r="AT419" s="220" t="s">
        <v>226</v>
      </c>
      <c r="AU419" s="220" t="s">
        <v>79</v>
      </c>
      <c r="AV419" s="14" t="s">
        <v>79</v>
      </c>
      <c r="AW419" s="14" t="s">
        <v>31</v>
      </c>
      <c r="AX419" s="14" t="s">
        <v>77</v>
      </c>
      <c r="AY419" s="220" t="s">
        <v>144</v>
      </c>
    </row>
    <row r="420" spans="1:65" s="2" customFormat="1" ht="55.5" customHeight="1">
      <c r="A420" s="37"/>
      <c r="B420" s="38"/>
      <c r="C420" s="168" t="s">
        <v>1234</v>
      </c>
      <c r="D420" s="168" t="s">
        <v>145</v>
      </c>
      <c r="E420" s="169" t="s">
        <v>1235</v>
      </c>
      <c r="F420" s="170" t="s">
        <v>1236</v>
      </c>
      <c r="G420" s="171" t="s">
        <v>254</v>
      </c>
      <c r="H420" s="172">
        <v>10500</v>
      </c>
      <c r="I420" s="173"/>
      <c r="J420" s="174">
        <f>ROUND(I420*H420,2)</f>
        <v>0</v>
      </c>
      <c r="K420" s="170" t="s">
        <v>157</v>
      </c>
      <c r="L420" s="42"/>
      <c r="M420" s="175" t="s">
        <v>19</v>
      </c>
      <c r="N420" s="176" t="s">
        <v>40</v>
      </c>
      <c r="O420" s="67"/>
      <c r="P420" s="177">
        <f>O420*H420</f>
        <v>0</v>
      </c>
      <c r="Q420" s="177">
        <v>0</v>
      </c>
      <c r="R420" s="177">
        <f>Q420*H420</f>
        <v>0</v>
      </c>
      <c r="S420" s="177">
        <v>0</v>
      </c>
      <c r="T420" s="178">
        <f>S420*H420</f>
        <v>0</v>
      </c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R420" s="179" t="s">
        <v>165</v>
      </c>
      <c r="AT420" s="179" t="s">
        <v>145</v>
      </c>
      <c r="AU420" s="179" t="s">
        <v>79</v>
      </c>
      <c r="AY420" s="20" t="s">
        <v>144</v>
      </c>
      <c r="BE420" s="180">
        <f>IF(N420="základní",J420,0)</f>
        <v>0</v>
      </c>
      <c r="BF420" s="180">
        <f>IF(N420="snížená",J420,0)</f>
        <v>0</v>
      </c>
      <c r="BG420" s="180">
        <f>IF(N420="zákl. přenesená",J420,0)</f>
        <v>0</v>
      </c>
      <c r="BH420" s="180">
        <f>IF(N420="sníž. přenesená",J420,0)</f>
        <v>0</v>
      </c>
      <c r="BI420" s="180">
        <f>IF(N420="nulová",J420,0)</f>
        <v>0</v>
      </c>
      <c r="BJ420" s="20" t="s">
        <v>77</v>
      </c>
      <c r="BK420" s="180">
        <f>ROUND(I420*H420,2)</f>
        <v>0</v>
      </c>
      <c r="BL420" s="20" t="s">
        <v>165</v>
      </c>
      <c r="BM420" s="179" t="s">
        <v>1237</v>
      </c>
    </row>
    <row r="421" spans="1:65" s="2" customFormat="1" ht="29.25">
      <c r="A421" s="37"/>
      <c r="B421" s="38"/>
      <c r="C421" s="39"/>
      <c r="D421" s="181" t="s">
        <v>152</v>
      </c>
      <c r="E421" s="39"/>
      <c r="F421" s="182" t="s">
        <v>1236</v>
      </c>
      <c r="G421" s="39"/>
      <c r="H421" s="39"/>
      <c r="I421" s="183"/>
      <c r="J421" s="39"/>
      <c r="K421" s="39"/>
      <c r="L421" s="42"/>
      <c r="M421" s="184"/>
      <c r="N421" s="185"/>
      <c r="O421" s="67"/>
      <c r="P421" s="67"/>
      <c r="Q421" s="67"/>
      <c r="R421" s="67"/>
      <c r="S421" s="67"/>
      <c r="T421" s="68"/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T421" s="20" t="s">
        <v>152</v>
      </c>
      <c r="AU421" s="20" t="s">
        <v>79</v>
      </c>
    </row>
    <row r="422" spans="1:65" s="2" customFormat="1" ht="11.25">
      <c r="A422" s="37"/>
      <c r="B422" s="38"/>
      <c r="C422" s="39"/>
      <c r="D422" s="186" t="s">
        <v>153</v>
      </c>
      <c r="E422" s="39"/>
      <c r="F422" s="187" t="s">
        <v>1238</v>
      </c>
      <c r="G422" s="39"/>
      <c r="H422" s="39"/>
      <c r="I422" s="183"/>
      <c r="J422" s="39"/>
      <c r="K422" s="39"/>
      <c r="L422" s="42"/>
      <c r="M422" s="184"/>
      <c r="N422" s="185"/>
      <c r="O422" s="67"/>
      <c r="P422" s="67"/>
      <c r="Q422" s="67"/>
      <c r="R422" s="67"/>
      <c r="S422" s="67"/>
      <c r="T422" s="68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T422" s="20" t="s">
        <v>153</v>
      </c>
      <c r="AU422" s="20" t="s">
        <v>79</v>
      </c>
    </row>
    <row r="423" spans="1:65" s="14" customFormat="1" ht="11.25">
      <c r="B423" s="210"/>
      <c r="C423" s="211"/>
      <c r="D423" s="181" t="s">
        <v>226</v>
      </c>
      <c r="E423" s="212" t="s">
        <v>19</v>
      </c>
      <c r="F423" s="213" t="s">
        <v>1239</v>
      </c>
      <c r="G423" s="211"/>
      <c r="H423" s="214">
        <v>10500</v>
      </c>
      <c r="I423" s="215"/>
      <c r="J423" s="211"/>
      <c r="K423" s="211"/>
      <c r="L423" s="216"/>
      <c r="M423" s="217"/>
      <c r="N423" s="218"/>
      <c r="O423" s="218"/>
      <c r="P423" s="218"/>
      <c r="Q423" s="218"/>
      <c r="R423" s="218"/>
      <c r="S423" s="218"/>
      <c r="T423" s="219"/>
      <c r="AT423" s="220" t="s">
        <v>226</v>
      </c>
      <c r="AU423" s="220" t="s">
        <v>79</v>
      </c>
      <c r="AV423" s="14" t="s">
        <v>79</v>
      </c>
      <c r="AW423" s="14" t="s">
        <v>31</v>
      </c>
      <c r="AX423" s="14" t="s">
        <v>77</v>
      </c>
      <c r="AY423" s="220" t="s">
        <v>144</v>
      </c>
    </row>
    <row r="424" spans="1:65" s="2" customFormat="1" ht="44.25" customHeight="1">
      <c r="A424" s="37"/>
      <c r="B424" s="38"/>
      <c r="C424" s="168" t="s">
        <v>1240</v>
      </c>
      <c r="D424" s="168" t="s">
        <v>145</v>
      </c>
      <c r="E424" s="169" t="s">
        <v>1241</v>
      </c>
      <c r="F424" s="170" t="s">
        <v>1242</v>
      </c>
      <c r="G424" s="171" t="s">
        <v>254</v>
      </c>
      <c r="H424" s="172">
        <v>87.5</v>
      </c>
      <c r="I424" s="173"/>
      <c r="J424" s="174">
        <f>ROUND(I424*H424,2)</f>
        <v>0</v>
      </c>
      <c r="K424" s="170" t="s">
        <v>157</v>
      </c>
      <c r="L424" s="42"/>
      <c r="M424" s="175" t="s">
        <v>19</v>
      </c>
      <c r="N424" s="176" t="s">
        <v>40</v>
      </c>
      <c r="O424" s="67"/>
      <c r="P424" s="177">
        <f>O424*H424</f>
        <v>0</v>
      </c>
      <c r="Q424" s="177">
        <v>0</v>
      </c>
      <c r="R424" s="177">
        <f>Q424*H424</f>
        <v>0</v>
      </c>
      <c r="S424" s="177">
        <v>0</v>
      </c>
      <c r="T424" s="178">
        <f>S424*H424</f>
        <v>0</v>
      </c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R424" s="179" t="s">
        <v>165</v>
      </c>
      <c r="AT424" s="179" t="s">
        <v>145</v>
      </c>
      <c r="AU424" s="179" t="s">
        <v>79</v>
      </c>
      <c r="AY424" s="20" t="s">
        <v>144</v>
      </c>
      <c r="BE424" s="180">
        <f>IF(N424="základní",J424,0)</f>
        <v>0</v>
      </c>
      <c r="BF424" s="180">
        <f>IF(N424="snížená",J424,0)</f>
        <v>0</v>
      </c>
      <c r="BG424" s="180">
        <f>IF(N424="zákl. přenesená",J424,0)</f>
        <v>0</v>
      </c>
      <c r="BH424" s="180">
        <f>IF(N424="sníž. přenesená",J424,0)</f>
        <v>0</v>
      </c>
      <c r="BI424" s="180">
        <f>IF(N424="nulová",J424,0)</f>
        <v>0</v>
      </c>
      <c r="BJ424" s="20" t="s">
        <v>77</v>
      </c>
      <c r="BK424" s="180">
        <f>ROUND(I424*H424,2)</f>
        <v>0</v>
      </c>
      <c r="BL424" s="20" t="s">
        <v>165</v>
      </c>
      <c r="BM424" s="179" t="s">
        <v>1243</v>
      </c>
    </row>
    <row r="425" spans="1:65" s="2" customFormat="1" ht="29.25">
      <c r="A425" s="37"/>
      <c r="B425" s="38"/>
      <c r="C425" s="39"/>
      <c r="D425" s="181" t="s">
        <v>152</v>
      </c>
      <c r="E425" s="39"/>
      <c r="F425" s="182" t="s">
        <v>1242</v>
      </c>
      <c r="G425" s="39"/>
      <c r="H425" s="39"/>
      <c r="I425" s="183"/>
      <c r="J425" s="39"/>
      <c r="K425" s="39"/>
      <c r="L425" s="42"/>
      <c r="M425" s="184"/>
      <c r="N425" s="185"/>
      <c r="O425" s="67"/>
      <c r="P425" s="67"/>
      <c r="Q425" s="67"/>
      <c r="R425" s="67"/>
      <c r="S425" s="67"/>
      <c r="T425" s="68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T425" s="20" t="s">
        <v>152</v>
      </c>
      <c r="AU425" s="20" t="s">
        <v>79</v>
      </c>
    </row>
    <row r="426" spans="1:65" s="2" customFormat="1" ht="11.25">
      <c r="A426" s="37"/>
      <c r="B426" s="38"/>
      <c r="C426" s="39"/>
      <c r="D426" s="186" t="s">
        <v>153</v>
      </c>
      <c r="E426" s="39"/>
      <c r="F426" s="187" t="s">
        <v>1244</v>
      </c>
      <c r="G426" s="39"/>
      <c r="H426" s="39"/>
      <c r="I426" s="183"/>
      <c r="J426" s="39"/>
      <c r="K426" s="39"/>
      <c r="L426" s="42"/>
      <c r="M426" s="184"/>
      <c r="N426" s="185"/>
      <c r="O426" s="67"/>
      <c r="P426" s="67"/>
      <c r="Q426" s="67"/>
      <c r="R426" s="67"/>
      <c r="S426" s="67"/>
      <c r="T426" s="68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T426" s="20" t="s">
        <v>153</v>
      </c>
      <c r="AU426" s="20" t="s">
        <v>79</v>
      </c>
    </row>
    <row r="427" spans="1:65" s="14" customFormat="1" ht="11.25">
      <c r="B427" s="210"/>
      <c r="C427" s="211"/>
      <c r="D427" s="181" t="s">
        <v>226</v>
      </c>
      <c r="E427" s="212" t="s">
        <v>19</v>
      </c>
      <c r="F427" s="213" t="s">
        <v>1233</v>
      </c>
      <c r="G427" s="211"/>
      <c r="H427" s="214">
        <v>87.5</v>
      </c>
      <c r="I427" s="215"/>
      <c r="J427" s="211"/>
      <c r="K427" s="211"/>
      <c r="L427" s="216"/>
      <c r="M427" s="217"/>
      <c r="N427" s="218"/>
      <c r="O427" s="218"/>
      <c r="P427" s="218"/>
      <c r="Q427" s="218"/>
      <c r="R427" s="218"/>
      <c r="S427" s="218"/>
      <c r="T427" s="219"/>
      <c r="AT427" s="220" t="s">
        <v>226</v>
      </c>
      <c r="AU427" s="220" t="s">
        <v>79</v>
      </c>
      <c r="AV427" s="14" t="s">
        <v>79</v>
      </c>
      <c r="AW427" s="14" t="s">
        <v>31</v>
      </c>
      <c r="AX427" s="14" t="s">
        <v>77</v>
      </c>
      <c r="AY427" s="220" t="s">
        <v>144</v>
      </c>
    </row>
    <row r="428" spans="1:65" s="2" customFormat="1" ht="37.9" customHeight="1">
      <c r="A428" s="37"/>
      <c r="B428" s="38"/>
      <c r="C428" s="168" t="s">
        <v>1245</v>
      </c>
      <c r="D428" s="168" t="s">
        <v>145</v>
      </c>
      <c r="E428" s="169" t="s">
        <v>1246</v>
      </c>
      <c r="F428" s="170" t="s">
        <v>1247</v>
      </c>
      <c r="G428" s="171" t="s">
        <v>254</v>
      </c>
      <c r="H428" s="172">
        <v>64.313000000000002</v>
      </c>
      <c r="I428" s="173"/>
      <c r="J428" s="174">
        <f>ROUND(I428*H428,2)</f>
        <v>0</v>
      </c>
      <c r="K428" s="170" t="s">
        <v>157</v>
      </c>
      <c r="L428" s="42"/>
      <c r="M428" s="175" t="s">
        <v>19</v>
      </c>
      <c r="N428" s="176" t="s">
        <v>40</v>
      </c>
      <c r="O428" s="67"/>
      <c r="P428" s="177">
        <f>O428*H428</f>
        <v>0</v>
      </c>
      <c r="Q428" s="177">
        <v>3.4999999999999997E-5</v>
      </c>
      <c r="R428" s="177">
        <f>Q428*H428</f>
        <v>2.2509549999999998E-3</v>
      </c>
      <c r="S428" s="177">
        <v>0</v>
      </c>
      <c r="T428" s="178">
        <f>S428*H428</f>
        <v>0</v>
      </c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R428" s="179" t="s">
        <v>165</v>
      </c>
      <c r="AT428" s="179" t="s">
        <v>145</v>
      </c>
      <c r="AU428" s="179" t="s">
        <v>79</v>
      </c>
      <c r="AY428" s="20" t="s">
        <v>144</v>
      </c>
      <c r="BE428" s="180">
        <f>IF(N428="základní",J428,0)</f>
        <v>0</v>
      </c>
      <c r="BF428" s="180">
        <f>IF(N428="snížená",J428,0)</f>
        <v>0</v>
      </c>
      <c r="BG428" s="180">
        <f>IF(N428="zákl. přenesená",J428,0)</f>
        <v>0</v>
      </c>
      <c r="BH428" s="180">
        <f>IF(N428="sníž. přenesená",J428,0)</f>
        <v>0</v>
      </c>
      <c r="BI428" s="180">
        <f>IF(N428="nulová",J428,0)</f>
        <v>0</v>
      </c>
      <c r="BJ428" s="20" t="s">
        <v>77</v>
      </c>
      <c r="BK428" s="180">
        <f>ROUND(I428*H428,2)</f>
        <v>0</v>
      </c>
      <c r="BL428" s="20" t="s">
        <v>165</v>
      </c>
      <c r="BM428" s="179" t="s">
        <v>1248</v>
      </c>
    </row>
    <row r="429" spans="1:65" s="2" customFormat="1" ht="19.5">
      <c r="A429" s="37"/>
      <c r="B429" s="38"/>
      <c r="C429" s="39"/>
      <c r="D429" s="181" t="s">
        <v>152</v>
      </c>
      <c r="E429" s="39"/>
      <c r="F429" s="182" t="s">
        <v>1247</v>
      </c>
      <c r="G429" s="39"/>
      <c r="H429" s="39"/>
      <c r="I429" s="183"/>
      <c r="J429" s="39"/>
      <c r="K429" s="39"/>
      <c r="L429" s="42"/>
      <c r="M429" s="184"/>
      <c r="N429" s="185"/>
      <c r="O429" s="67"/>
      <c r="P429" s="67"/>
      <c r="Q429" s="67"/>
      <c r="R429" s="67"/>
      <c r="S429" s="67"/>
      <c r="T429" s="68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T429" s="20" t="s">
        <v>152</v>
      </c>
      <c r="AU429" s="20" t="s">
        <v>79</v>
      </c>
    </row>
    <row r="430" spans="1:65" s="2" customFormat="1" ht="11.25">
      <c r="A430" s="37"/>
      <c r="B430" s="38"/>
      <c r="C430" s="39"/>
      <c r="D430" s="186" t="s">
        <v>153</v>
      </c>
      <c r="E430" s="39"/>
      <c r="F430" s="187" t="s">
        <v>1249</v>
      </c>
      <c r="G430" s="39"/>
      <c r="H430" s="39"/>
      <c r="I430" s="183"/>
      <c r="J430" s="39"/>
      <c r="K430" s="39"/>
      <c r="L430" s="42"/>
      <c r="M430" s="184"/>
      <c r="N430" s="185"/>
      <c r="O430" s="67"/>
      <c r="P430" s="67"/>
      <c r="Q430" s="67"/>
      <c r="R430" s="67"/>
      <c r="S430" s="67"/>
      <c r="T430" s="68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T430" s="20" t="s">
        <v>153</v>
      </c>
      <c r="AU430" s="20" t="s">
        <v>79</v>
      </c>
    </row>
    <row r="431" spans="1:65" s="14" customFormat="1" ht="11.25">
      <c r="B431" s="210"/>
      <c r="C431" s="211"/>
      <c r="D431" s="181" t="s">
        <v>226</v>
      </c>
      <c r="E431" s="212" t="s">
        <v>19</v>
      </c>
      <c r="F431" s="213" t="s">
        <v>1029</v>
      </c>
      <c r="G431" s="211"/>
      <c r="H431" s="214">
        <v>64.313000000000002</v>
      </c>
      <c r="I431" s="215"/>
      <c r="J431" s="211"/>
      <c r="K431" s="211"/>
      <c r="L431" s="216"/>
      <c r="M431" s="217"/>
      <c r="N431" s="218"/>
      <c r="O431" s="218"/>
      <c r="P431" s="218"/>
      <c r="Q431" s="218"/>
      <c r="R431" s="218"/>
      <c r="S431" s="218"/>
      <c r="T431" s="219"/>
      <c r="AT431" s="220" t="s">
        <v>226</v>
      </c>
      <c r="AU431" s="220" t="s">
        <v>79</v>
      </c>
      <c r="AV431" s="14" t="s">
        <v>79</v>
      </c>
      <c r="AW431" s="14" t="s">
        <v>31</v>
      </c>
      <c r="AX431" s="14" t="s">
        <v>77</v>
      </c>
      <c r="AY431" s="220" t="s">
        <v>144</v>
      </c>
    </row>
    <row r="432" spans="1:65" s="2" customFormat="1" ht="24.2" customHeight="1">
      <c r="A432" s="37"/>
      <c r="B432" s="38"/>
      <c r="C432" s="168" t="s">
        <v>1250</v>
      </c>
      <c r="D432" s="168" t="s">
        <v>145</v>
      </c>
      <c r="E432" s="169" t="s">
        <v>1251</v>
      </c>
      <c r="F432" s="170" t="s">
        <v>1252</v>
      </c>
      <c r="G432" s="171" t="s">
        <v>492</v>
      </c>
      <c r="H432" s="172">
        <v>1</v>
      </c>
      <c r="I432" s="173"/>
      <c r="J432" s="174">
        <f>ROUND(I432*H432,2)</f>
        <v>0</v>
      </c>
      <c r="K432" s="170" t="s">
        <v>157</v>
      </c>
      <c r="L432" s="42"/>
      <c r="M432" s="175" t="s">
        <v>19</v>
      </c>
      <c r="N432" s="176" t="s">
        <v>40</v>
      </c>
      <c r="O432" s="67"/>
      <c r="P432" s="177">
        <f>O432*H432</f>
        <v>0</v>
      </c>
      <c r="Q432" s="177">
        <v>1.108E-4</v>
      </c>
      <c r="R432" s="177">
        <f>Q432*H432</f>
        <v>1.108E-4</v>
      </c>
      <c r="S432" s="177">
        <v>0</v>
      </c>
      <c r="T432" s="178">
        <f>S432*H432</f>
        <v>0</v>
      </c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R432" s="179" t="s">
        <v>165</v>
      </c>
      <c r="AT432" s="179" t="s">
        <v>145</v>
      </c>
      <c r="AU432" s="179" t="s">
        <v>79</v>
      </c>
      <c r="AY432" s="20" t="s">
        <v>144</v>
      </c>
      <c r="BE432" s="180">
        <f>IF(N432="základní",J432,0)</f>
        <v>0</v>
      </c>
      <c r="BF432" s="180">
        <f>IF(N432="snížená",J432,0)</f>
        <v>0</v>
      </c>
      <c r="BG432" s="180">
        <f>IF(N432="zákl. přenesená",J432,0)</f>
        <v>0</v>
      </c>
      <c r="BH432" s="180">
        <f>IF(N432="sníž. přenesená",J432,0)</f>
        <v>0</v>
      </c>
      <c r="BI432" s="180">
        <f>IF(N432="nulová",J432,0)</f>
        <v>0</v>
      </c>
      <c r="BJ432" s="20" t="s">
        <v>77</v>
      </c>
      <c r="BK432" s="180">
        <f>ROUND(I432*H432,2)</f>
        <v>0</v>
      </c>
      <c r="BL432" s="20" t="s">
        <v>165</v>
      </c>
      <c r="BM432" s="179" t="s">
        <v>1253</v>
      </c>
    </row>
    <row r="433" spans="1:65" s="2" customFormat="1" ht="19.5">
      <c r="A433" s="37"/>
      <c r="B433" s="38"/>
      <c r="C433" s="39"/>
      <c r="D433" s="181" t="s">
        <v>152</v>
      </c>
      <c r="E433" s="39"/>
      <c r="F433" s="182" t="s">
        <v>1252</v>
      </c>
      <c r="G433" s="39"/>
      <c r="H433" s="39"/>
      <c r="I433" s="183"/>
      <c r="J433" s="39"/>
      <c r="K433" s="39"/>
      <c r="L433" s="42"/>
      <c r="M433" s="184"/>
      <c r="N433" s="185"/>
      <c r="O433" s="67"/>
      <c r="P433" s="67"/>
      <c r="Q433" s="67"/>
      <c r="R433" s="67"/>
      <c r="S433" s="67"/>
      <c r="T433" s="68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T433" s="20" t="s">
        <v>152</v>
      </c>
      <c r="AU433" s="20" t="s">
        <v>79</v>
      </c>
    </row>
    <row r="434" spans="1:65" s="2" customFormat="1" ht="11.25">
      <c r="A434" s="37"/>
      <c r="B434" s="38"/>
      <c r="C434" s="39"/>
      <c r="D434" s="186" t="s">
        <v>153</v>
      </c>
      <c r="E434" s="39"/>
      <c r="F434" s="187" t="s">
        <v>1254</v>
      </c>
      <c r="G434" s="39"/>
      <c r="H434" s="39"/>
      <c r="I434" s="183"/>
      <c r="J434" s="39"/>
      <c r="K434" s="39"/>
      <c r="L434" s="42"/>
      <c r="M434" s="184"/>
      <c r="N434" s="185"/>
      <c r="O434" s="67"/>
      <c r="P434" s="67"/>
      <c r="Q434" s="67"/>
      <c r="R434" s="67"/>
      <c r="S434" s="67"/>
      <c r="T434" s="68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T434" s="20" t="s">
        <v>153</v>
      </c>
      <c r="AU434" s="20" t="s">
        <v>79</v>
      </c>
    </row>
    <row r="435" spans="1:65" s="2" customFormat="1" ht="24.2" customHeight="1">
      <c r="A435" s="37"/>
      <c r="B435" s="38"/>
      <c r="C435" s="246" t="s">
        <v>1255</v>
      </c>
      <c r="D435" s="246" t="s">
        <v>381</v>
      </c>
      <c r="E435" s="247" t="s">
        <v>1256</v>
      </c>
      <c r="F435" s="248" t="s">
        <v>1257</v>
      </c>
      <c r="G435" s="249" t="s">
        <v>492</v>
      </c>
      <c r="H435" s="250">
        <v>1</v>
      </c>
      <c r="I435" s="251"/>
      <c r="J435" s="252">
        <f>ROUND(I435*H435,2)</f>
        <v>0</v>
      </c>
      <c r="K435" s="248" t="s">
        <v>157</v>
      </c>
      <c r="L435" s="253"/>
      <c r="M435" s="254" t="s">
        <v>19</v>
      </c>
      <c r="N435" s="255" t="s">
        <v>40</v>
      </c>
      <c r="O435" s="67"/>
      <c r="P435" s="177">
        <f>O435*H435</f>
        <v>0</v>
      </c>
      <c r="Q435" s="177">
        <v>1.2E-2</v>
      </c>
      <c r="R435" s="177">
        <f>Q435*H435</f>
        <v>1.2E-2</v>
      </c>
      <c r="S435" s="177">
        <v>0</v>
      </c>
      <c r="T435" s="178">
        <f>S435*H435</f>
        <v>0</v>
      </c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R435" s="179" t="s">
        <v>184</v>
      </c>
      <c r="AT435" s="179" t="s">
        <v>381</v>
      </c>
      <c r="AU435" s="179" t="s">
        <v>79</v>
      </c>
      <c r="AY435" s="20" t="s">
        <v>144</v>
      </c>
      <c r="BE435" s="180">
        <f>IF(N435="základní",J435,0)</f>
        <v>0</v>
      </c>
      <c r="BF435" s="180">
        <f>IF(N435="snížená",J435,0)</f>
        <v>0</v>
      </c>
      <c r="BG435" s="180">
        <f>IF(N435="zákl. přenesená",J435,0)</f>
        <v>0</v>
      </c>
      <c r="BH435" s="180">
        <f>IF(N435="sníž. přenesená",J435,0)</f>
        <v>0</v>
      </c>
      <c r="BI435" s="180">
        <f>IF(N435="nulová",J435,0)</f>
        <v>0</v>
      </c>
      <c r="BJ435" s="20" t="s">
        <v>77</v>
      </c>
      <c r="BK435" s="180">
        <f>ROUND(I435*H435,2)</f>
        <v>0</v>
      </c>
      <c r="BL435" s="20" t="s">
        <v>165</v>
      </c>
      <c r="BM435" s="179" t="s">
        <v>1258</v>
      </c>
    </row>
    <row r="436" spans="1:65" s="2" customFormat="1" ht="19.5">
      <c r="A436" s="37"/>
      <c r="B436" s="38"/>
      <c r="C436" s="39"/>
      <c r="D436" s="181" t="s">
        <v>152</v>
      </c>
      <c r="E436" s="39"/>
      <c r="F436" s="182" t="s">
        <v>1257</v>
      </c>
      <c r="G436" s="39"/>
      <c r="H436" s="39"/>
      <c r="I436" s="183"/>
      <c r="J436" s="39"/>
      <c r="K436" s="39"/>
      <c r="L436" s="42"/>
      <c r="M436" s="184"/>
      <c r="N436" s="185"/>
      <c r="O436" s="67"/>
      <c r="P436" s="67"/>
      <c r="Q436" s="67"/>
      <c r="R436" s="67"/>
      <c r="S436" s="67"/>
      <c r="T436" s="68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T436" s="20" t="s">
        <v>152</v>
      </c>
      <c r="AU436" s="20" t="s">
        <v>79</v>
      </c>
    </row>
    <row r="437" spans="1:65" s="2" customFormat="1" ht="19.5">
      <c r="A437" s="37"/>
      <c r="B437" s="38"/>
      <c r="C437" s="39"/>
      <c r="D437" s="181" t="s">
        <v>494</v>
      </c>
      <c r="E437" s="39"/>
      <c r="F437" s="256" t="s">
        <v>1259</v>
      </c>
      <c r="G437" s="39"/>
      <c r="H437" s="39"/>
      <c r="I437" s="183"/>
      <c r="J437" s="39"/>
      <c r="K437" s="39"/>
      <c r="L437" s="42"/>
      <c r="M437" s="184"/>
      <c r="N437" s="185"/>
      <c r="O437" s="67"/>
      <c r="P437" s="67"/>
      <c r="Q437" s="67"/>
      <c r="R437" s="67"/>
      <c r="S437" s="67"/>
      <c r="T437" s="68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T437" s="20" t="s">
        <v>494</v>
      </c>
      <c r="AU437" s="20" t="s">
        <v>79</v>
      </c>
    </row>
    <row r="438" spans="1:65" s="11" customFormat="1" ht="22.9" customHeight="1">
      <c r="B438" s="154"/>
      <c r="C438" s="155"/>
      <c r="D438" s="156" t="s">
        <v>68</v>
      </c>
      <c r="E438" s="198" t="s">
        <v>537</v>
      </c>
      <c r="F438" s="198" t="s">
        <v>538</v>
      </c>
      <c r="G438" s="155"/>
      <c r="H438" s="155"/>
      <c r="I438" s="158"/>
      <c r="J438" s="199">
        <f>BK438</f>
        <v>0</v>
      </c>
      <c r="K438" s="155"/>
      <c r="L438" s="160"/>
      <c r="M438" s="161"/>
      <c r="N438" s="162"/>
      <c r="O438" s="162"/>
      <c r="P438" s="163">
        <f>SUM(P439:P447)</f>
        <v>0</v>
      </c>
      <c r="Q438" s="162"/>
      <c r="R438" s="163">
        <f>SUM(R439:R447)</f>
        <v>0</v>
      </c>
      <c r="S438" s="162"/>
      <c r="T438" s="164">
        <f>SUM(T439:T447)</f>
        <v>0</v>
      </c>
      <c r="AR438" s="165" t="s">
        <v>77</v>
      </c>
      <c r="AT438" s="166" t="s">
        <v>68</v>
      </c>
      <c r="AU438" s="166" t="s">
        <v>77</v>
      </c>
      <c r="AY438" s="165" t="s">
        <v>144</v>
      </c>
      <c r="BK438" s="167">
        <f>SUM(BK439:BK447)</f>
        <v>0</v>
      </c>
    </row>
    <row r="439" spans="1:65" s="2" customFormat="1" ht="55.5" customHeight="1">
      <c r="A439" s="37"/>
      <c r="B439" s="38"/>
      <c r="C439" s="168" t="s">
        <v>1260</v>
      </c>
      <c r="D439" s="168" t="s">
        <v>145</v>
      </c>
      <c r="E439" s="169" t="s">
        <v>1261</v>
      </c>
      <c r="F439" s="170" t="s">
        <v>1262</v>
      </c>
      <c r="G439" s="171" t="s">
        <v>296</v>
      </c>
      <c r="H439" s="172">
        <v>200.53899999999999</v>
      </c>
      <c r="I439" s="173"/>
      <c r="J439" s="174">
        <f>ROUND(I439*H439,2)</f>
        <v>0</v>
      </c>
      <c r="K439" s="170" t="s">
        <v>157</v>
      </c>
      <c r="L439" s="42"/>
      <c r="M439" s="175" t="s">
        <v>19</v>
      </c>
      <c r="N439" s="176" t="s">
        <v>40</v>
      </c>
      <c r="O439" s="67"/>
      <c r="P439" s="177">
        <f>O439*H439</f>
        <v>0</v>
      </c>
      <c r="Q439" s="177">
        <v>0</v>
      </c>
      <c r="R439" s="177">
        <f>Q439*H439</f>
        <v>0</v>
      </c>
      <c r="S439" s="177">
        <v>0</v>
      </c>
      <c r="T439" s="178">
        <f>S439*H439</f>
        <v>0</v>
      </c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R439" s="179" t="s">
        <v>165</v>
      </c>
      <c r="AT439" s="179" t="s">
        <v>145</v>
      </c>
      <c r="AU439" s="179" t="s">
        <v>79</v>
      </c>
      <c r="AY439" s="20" t="s">
        <v>144</v>
      </c>
      <c r="BE439" s="180">
        <f>IF(N439="základní",J439,0)</f>
        <v>0</v>
      </c>
      <c r="BF439" s="180">
        <f>IF(N439="snížená",J439,0)</f>
        <v>0</v>
      </c>
      <c r="BG439" s="180">
        <f>IF(N439="zákl. přenesená",J439,0)</f>
        <v>0</v>
      </c>
      <c r="BH439" s="180">
        <f>IF(N439="sníž. přenesená",J439,0)</f>
        <v>0</v>
      </c>
      <c r="BI439" s="180">
        <f>IF(N439="nulová",J439,0)</f>
        <v>0</v>
      </c>
      <c r="BJ439" s="20" t="s">
        <v>77</v>
      </c>
      <c r="BK439" s="180">
        <f>ROUND(I439*H439,2)</f>
        <v>0</v>
      </c>
      <c r="BL439" s="20" t="s">
        <v>165</v>
      </c>
      <c r="BM439" s="179" t="s">
        <v>1263</v>
      </c>
    </row>
    <row r="440" spans="1:65" s="2" customFormat="1" ht="39">
      <c r="A440" s="37"/>
      <c r="B440" s="38"/>
      <c r="C440" s="39"/>
      <c r="D440" s="181" t="s">
        <v>152</v>
      </c>
      <c r="E440" s="39"/>
      <c r="F440" s="182" t="s">
        <v>1262</v>
      </c>
      <c r="G440" s="39"/>
      <c r="H440" s="39"/>
      <c r="I440" s="183"/>
      <c r="J440" s="39"/>
      <c r="K440" s="39"/>
      <c r="L440" s="42"/>
      <c r="M440" s="184"/>
      <c r="N440" s="185"/>
      <c r="O440" s="67"/>
      <c r="P440" s="67"/>
      <c r="Q440" s="67"/>
      <c r="R440" s="67"/>
      <c r="S440" s="67"/>
      <c r="T440" s="68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T440" s="20" t="s">
        <v>152</v>
      </c>
      <c r="AU440" s="20" t="s">
        <v>79</v>
      </c>
    </row>
    <row r="441" spans="1:65" s="2" customFormat="1" ht="11.25">
      <c r="A441" s="37"/>
      <c r="B441" s="38"/>
      <c r="C441" s="39"/>
      <c r="D441" s="186" t="s">
        <v>153</v>
      </c>
      <c r="E441" s="39"/>
      <c r="F441" s="187" t="s">
        <v>1264</v>
      </c>
      <c r="G441" s="39"/>
      <c r="H441" s="39"/>
      <c r="I441" s="183"/>
      <c r="J441" s="39"/>
      <c r="K441" s="39"/>
      <c r="L441" s="42"/>
      <c r="M441" s="184"/>
      <c r="N441" s="185"/>
      <c r="O441" s="67"/>
      <c r="P441" s="67"/>
      <c r="Q441" s="67"/>
      <c r="R441" s="67"/>
      <c r="S441" s="67"/>
      <c r="T441" s="68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T441" s="20" t="s">
        <v>153</v>
      </c>
      <c r="AU441" s="20" t="s">
        <v>79</v>
      </c>
    </row>
    <row r="442" spans="1:65" s="2" customFormat="1" ht="66.75" customHeight="1">
      <c r="A442" s="37"/>
      <c r="B442" s="38"/>
      <c r="C442" s="168" t="s">
        <v>1265</v>
      </c>
      <c r="D442" s="168" t="s">
        <v>145</v>
      </c>
      <c r="E442" s="169" t="s">
        <v>1266</v>
      </c>
      <c r="F442" s="170" t="s">
        <v>1267</v>
      </c>
      <c r="G442" s="171" t="s">
        <v>296</v>
      </c>
      <c r="H442" s="172">
        <v>200.53899999999999</v>
      </c>
      <c r="I442" s="173"/>
      <c r="J442" s="174">
        <f>ROUND(I442*H442,2)</f>
        <v>0</v>
      </c>
      <c r="K442" s="170" t="s">
        <v>157</v>
      </c>
      <c r="L442" s="42"/>
      <c r="M442" s="175" t="s">
        <v>19</v>
      </c>
      <c r="N442" s="176" t="s">
        <v>40</v>
      </c>
      <c r="O442" s="67"/>
      <c r="P442" s="177">
        <f>O442*H442</f>
        <v>0</v>
      </c>
      <c r="Q442" s="177">
        <v>0</v>
      </c>
      <c r="R442" s="177">
        <f>Q442*H442</f>
        <v>0</v>
      </c>
      <c r="S442" s="177">
        <v>0</v>
      </c>
      <c r="T442" s="178">
        <f>S442*H442</f>
        <v>0</v>
      </c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R442" s="179" t="s">
        <v>165</v>
      </c>
      <c r="AT442" s="179" t="s">
        <v>145</v>
      </c>
      <c r="AU442" s="179" t="s">
        <v>79</v>
      </c>
      <c r="AY442" s="20" t="s">
        <v>144</v>
      </c>
      <c r="BE442" s="180">
        <f>IF(N442="základní",J442,0)</f>
        <v>0</v>
      </c>
      <c r="BF442" s="180">
        <f>IF(N442="snížená",J442,0)</f>
        <v>0</v>
      </c>
      <c r="BG442" s="180">
        <f>IF(N442="zákl. přenesená",J442,0)</f>
        <v>0</v>
      </c>
      <c r="BH442" s="180">
        <f>IF(N442="sníž. přenesená",J442,0)</f>
        <v>0</v>
      </c>
      <c r="BI442" s="180">
        <f>IF(N442="nulová",J442,0)</f>
        <v>0</v>
      </c>
      <c r="BJ442" s="20" t="s">
        <v>77</v>
      </c>
      <c r="BK442" s="180">
        <f>ROUND(I442*H442,2)</f>
        <v>0</v>
      </c>
      <c r="BL442" s="20" t="s">
        <v>165</v>
      </c>
      <c r="BM442" s="179" t="s">
        <v>1268</v>
      </c>
    </row>
    <row r="443" spans="1:65" s="2" customFormat="1" ht="39">
      <c r="A443" s="37"/>
      <c r="B443" s="38"/>
      <c r="C443" s="39"/>
      <c r="D443" s="181" t="s">
        <v>152</v>
      </c>
      <c r="E443" s="39"/>
      <c r="F443" s="182" t="s">
        <v>1267</v>
      </c>
      <c r="G443" s="39"/>
      <c r="H443" s="39"/>
      <c r="I443" s="183"/>
      <c r="J443" s="39"/>
      <c r="K443" s="39"/>
      <c r="L443" s="42"/>
      <c r="M443" s="184"/>
      <c r="N443" s="185"/>
      <c r="O443" s="67"/>
      <c r="P443" s="67"/>
      <c r="Q443" s="67"/>
      <c r="R443" s="67"/>
      <c r="S443" s="67"/>
      <c r="T443" s="68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T443" s="20" t="s">
        <v>152</v>
      </c>
      <c r="AU443" s="20" t="s">
        <v>79</v>
      </c>
    </row>
    <row r="444" spans="1:65" s="2" customFormat="1" ht="11.25">
      <c r="A444" s="37"/>
      <c r="B444" s="38"/>
      <c r="C444" s="39"/>
      <c r="D444" s="186" t="s">
        <v>153</v>
      </c>
      <c r="E444" s="39"/>
      <c r="F444" s="187" t="s">
        <v>1269</v>
      </c>
      <c r="G444" s="39"/>
      <c r="H444" s="39"/>
      <c r="I444" s="183"/>
      <c r="J444" s="39"/>
      <c r="K444" s="39"/>
      <c r="L444" s="42"/>
      <c r="M444" s="184"/>
      <c r="N444" s="185"/>
      <c r="O444" s="67"/>
      <c r="P444" s="67"/>
      <c r="Q444" s="67"/>
      <c r="R444" s="67"/>
      <c r="S444" s="67"/>
      <c r="T444" s="68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T444" s="20" t="s">
        <v>153</v>
      </c>
      <c r="AU444" s="20" t="s">
        <v>79</v>
      </c>
    </row>
    <row r="445" spans="1:65" s="2" customFormat="1" ht="66.75" customHeight="1">
      <c r="A445" s="37"/>
      <c r="B445" s="38"/>
      <c r="C445" s="168" t="s">
        <v>1270</v>
      </c>
      <c r="D445" s="168" t="s">
        <v>145</v>
      </c>
      <c r="E445" s="169" t="s">
        <v>1271</v>
      </c>
      <c r="F445" s="170" t="s">
        <v>1272</v>
      </c>
      <c r="G445" s="171" t="s">
        <v>296</v>
      </c>
      <c r="H445" s="172">
        <v>200.53899999999999</v>
      </c>
      <c r="I445" s="173"/>
      <c r="J445" s="174">
        <f>ROUND(I445*H445,2)</f>
        <v>0</v>
      </c>
      <c r="K445" s="170" t="s">
        <v>157</v>
      </c>
      <c r="L445" s="42"/>
      <c r="M445" s="175" t="s">
        <v>19</v>
      </c>
      <c r="N445" s="176" t="s">
        <v>40</v>
      </c>
      <c r="O445" s="67"/>
      <c r="P445" s="177">
        <f>O445*H445</f>
        <v>0</v>
      </c>
      <c r="Q445" s="177">
        <v>0</v>
      </c>
      <c r="R445" s="177">
        <f>Q445*H445</f>
        <v>0</v>
      </c>
      <c r="S445" s="177">
        <v>0</v>
      </c>
      <c r="T445" s="178">
        <f>S445*H445</f>
        <v>0</v>
      </c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R445" s="179" t="s">
        <v>165</v>
      </c>
      <c r="AT445" s="179" t="s">
        <v>145</v>
      </c>
      <c r="AU445" s="179" t="s">
        <v>79</v>
      </c>
      <c r="AY445" s="20" t="s">
        <v>144</v>
      </c>
      <c r="BE445" s="180">
        <f>IF(N445="základní",J445,0)</f>
        <v>0</v>
      </c>
      <c r="BF445" s="180">
        <f>IF(N445="snížená",J445,0)</f>
        <v>0</v>
      </c>
      <c r="BG445" s="180">
        <f>IF(N445="zákl. přenesená",J445,0)</f>
        <v>0</v>
      </c>
      <c r="BH445" s="180">
        <f>IF(N445="sníž. přenesená",J445,0)</f>
        <v>0</v>
      </c>
      <c r="BI445" s="180">
        <f>IF(N445="nulová",J445,0)</f>
        <v>0</v>
      </c>
      <c r="BJ445" s="20" t="s">
        <v>77</v>
      </c>
      <c r="BK445" s="180">
        <f>ROUND(I445*H445,2)</f>
        <v>0</v>
      </c>
      <c r="BL445" s="20" t="s">
        <v>165</v>
      </c>
      <c r="BM445" s="179" t="s">
        <v>1273</v>
      </c>
    </row>
    <row r="446" spans="1:65" s="2" customFormat="1" ht="48.75">
      <c r="A446" s="37"/>
      <c r="B446" s="38"/>
      <c r="C446" s="39"/>
      <c r="D446" s="181" t="s">
        <v>152</v>
      </c>
      <c r="E446" s="39"/>
      <c r="F446" s="182" t="s">
        <v>1272</v>
      </c>
      <c r="G446" s="39"/>
      <c r="H446" s="39"/>
      <c r="I446" s="183"/>
      <c r="J446" s="39"/>
      <c r="K446" s="39"/>
      <c r="L446" s="42"/>
      <c r="M446" s="184"/>
      <c r="N446" s="185"/>
      <c r="O446" s="67"/>
      <c r="P446" s="67"/>
      <c r="Q446" s="67"/>
      <c r="R446" s="67"/>
      <c r="S446" s="67"/>
      <c r="T446" s="68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T446" s="20" t="s">
        <v>152</v>
      </c>
      <c r="AU446" s="20" t="s">
        <v>79</v>
      </c>
    </row>
    <row r="447" spans="1:65" s="2" customFormat="1" ht="11.25">
      <c r="A447" s="37"/>
      <c r="B447" s="38"/>
      <c r="C447" s="39"/>
      <c r="D447" s="186" t="s">
        <v>153</v>
      </c>
      <c r="E447" s="39"/>
      <c r="F447" s="187" t="s">
        <v>1274</v>
      </c>
      <c r="G447" s="39"/>
      <c r="H447" s="39"/>
      <c r="I447" s="183"/>
      <c r="J447" s="39"/>
      <c r="K447" s="39"/>
      <c r="L447" s="42"/>
      <c r="M447" s="184"/>
      <c r="N447" s="185"/>
      <c r="O447" s="67"/>
      <c r="P447" s="67"/>
      <c r="Q447" s="67"/>
      <c r="R447" s="67"/>
      <c r="S447" s="67"/>
      <c r="T447" s="68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T447" s="20" t="s">
        <v>153</v>
      </c>
      <c r="AU447" s="20" t="s">
        <v>79</v>
      </c>
    </row>
    <row r="448" spans="1:65" s="11" customFormat="1" ht="25.9" customHeight="1">
      <c r="B448" s="154"/>
      <c r="C448" s="155"/>
      <c r="D448" s="156" t="s">
        <v>68</v>
      </c>
      <c r="E448" s="157" t="s">
        <v>555</v>
      </c>
      <c r="F448" s="157" t="s">
        <v>556</v>
      </c>
      <c r="G448" s="155"/>
      <c r="H448" s="155"/>
      <c r="I448" s="158"/>
      <c r="J448" s="159">
        <f>BK448</f>
        <v>0</v>
      </c>
      <c r="K448" s="155"/>
      <c r="L448" s="160"/>
      <c r="M448" s="161"/>
      <c r="N448" s="162"/>
      <c r="O448" s="162"/>
      <c r="P448" s="163">
        <f>P449+P496+P546+P580+P598+P616+P652+P698+P765+P808+P843+P870</f>
        <v>0</v>
      </c>
      <c r="Q448" s="162"/>
      <c r="R448" s="163">
        <f>R449+R496+R546+R580+R598+R616+R652+R698+R765+R808+R843+R870</f>
        <v>12.679559957419999</v>
      </c>
      <c r="S448" s="162"/>
      <c r="T448" s="164">
        <f>T449+T496+T546+T580+T598+T616+T652+T698+T765+T808+T843+T870</f>
        <v>0</v>
      </c>
      <c r="AR448" s="165" t="s">
        <v>79</v>
      </c>
      <c r="AT448" s="166" t="s">
        <v>68</v>
      </c>
      <c r="AU448" s="166" t="s">
        <v>69</v>
      </c>
      <c r="AY448" s="165" t="s">
        <v>144</v>
      </c>
      <c r="BK448" s="167">
        <f>BK449+BK496+BK546+BK580+BK598+BK616+BK652+BK698+BK765+BK808+BK843+BK870</f>
        <v>0</v>
      </c>
    </row>
    <row r="449" spans="1:65" s="11" customFormat="1" ht="22.9" customHeight="1">
      <c r="B449" s="154"/>
      <c r="C449" s="155"/>
      <c r="D449" s="156" t="s">
        <v>68</v>
      </c>
      <c r="E449" s="198" t="s">
        <v>1275</v>
      </c>
      <c r="F449" s="198" t="s">
        <v>1276</v>
      </c>
      <c r="G449" s="155"/>
      <c r="H449" s="155"/>
      <c r="I449" s="158"/>
      <c r="J449" s="199">
        <f>BK449</f>
        <v>0</v>
      </c>
      <c r="K449" s="155"/>
      <c r="L449" s="160"/>
      <c r="M449" s="161"/>
      <c r="N449" s="162"/>
      <c r="O449" s="162"/>
      <c r="P449" s="163">
        <f>SUM(P450:P495)</f>
        <v>0</v>
      </c>
      <c r="Q449" s="162"/>
      <c r="R449" s="163">
        <f>SUM(R450:R495)</f>
        <v>0.76500113000000014</v>
      </c>
      <c r="S449" s="162"/>
      <c r="T449" s="164">
        <f>SUM(T450:T495)</f>
        <v>0</v>
      </c>
      <c r="AR449" s="165" t="s">
        <v>79</v>
      </c>
      <c r="AT449" s="166" t="s">
        <v>68</v>
      </c>
      <c r="AU449" s="166" t="s">
        <v>77</v>
      </c>
      <c r="AY449" s="165" t="s">
        <v>144</v>
      </c>
      <c r="BK449" s="167">
        <f>SUM(BK450:BK495)</f>
        <v>0</v>
      </c>
    </row>
    <row r="450" spans="1:65" s="2" customFormat="1" ht="37.9" customHeight="1">
      <c r="A450" s="37"/>
      <c r="B450" s="38"/>
      <c r="C450" s="168" t="s">
        <v>1277</v>
      </c>
      <c r="D450" s="168" t="s">
        <v>145</v>
      </c>
      <c r="E450" s="169" t="s">
        <v>1278</v>
      </c>
      <c r="F450" s="170" t="s">
        <v>1279</v>
      </c>
      <c r="G450" s="171" t="s">
        <v>254</v>
      </c>
      <c r="H450" s="172">
        <v>64.313000000000002</v>
      </c>
      <c r="I450" s="173"/>
      <c r="J450" s="174">
        <f>ROUND(I450*H450,2)</f>
        <v>0</v>
      </c>
      <c r="K450" s="170" t="s">
        <v>157</v>
      </c>
      <c r="L450" s="42"/>
      <c r="M450" s="175" t="s">
        <v>19</v>
      </c>
      <c r="N450" s="176" t="s">
        <v>40</v>
      </c>
      <c r="O450" s="67"/>
      <c r="P450" s="177">
        <f>O450*H450</f>
        <v>0</v>
      </c>
      <c r="Q450" s="177">
        <v>0</v>
      </c>
      <c r="R450" s="177">
        <f>Q450*H450</f>
        <v>0</v>
      </c>
      <c r="S450" s="177">
        <v>0</v>
      </c>
      <c r="T450" s="178">
        <f>S450*H450</f>
        <v>0</v>
      </c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R450" s="179" t="s">
        <v>408</v>
      </c>
      <c r="AT450" s="179" t="s">
        <v>145</v>
      </c>
      <c r="AU450" s="179" t="s">
        <v>79</v>
      </c>
      <c r="AY450" s="20" t="s">
        <v>144</v>
      </c>
      <c r="BE450" s="180">
        <f>IF(N450="základní",J450,0)</f>
        <v>0</v>
      </c>
      <c r="BF450" s="180">
        <f>IF(N450="snížená",J450,0)</f>
        <v>0</v>
      </c>
      <c r="BG450" s="180">
        <f>IF(N450="zákl. přenesená",J450,0)</f>
        <v>0</v>
      </c>
      <c r="BH450" s="180">
        <f>IF(N450="sníž. přenesená",J450,0)</f>
        <v>0</v>
      </c>
      <c r="BI450" s="180">
        <f>IF(N450="nulová",J450,0)</f>
        <v>0</v>
      </c>
      <c r="BJ450" s="20" t="s">
        <v>77</v>
      </c>
      <c r="BK450" s="180">
        <f>ROUND(I450*H450,2)</f>
        <v>0</v>
      </c>
      <c r="BL450" s="20" t="s">
        <v>408</v>
      </c>
      <c r="BM450" s="179" t="s">
        <v>1280</v>
      </c>
    </row>
    <row r="451" spans="1:65" s="2" customFormat="1" ht="19.5">
      <c r="A451" s="37"/>
      <c r="B451" s="38"/>
      <c r="C451" s="39"/>
      <c r="D451" s="181" t="s">
        <v>152</v>
      </c>
      <c r="E451" s="39"/>
      <c r="F451" s="182" t="s">
        <v>1279</v>
      </c>
      <c r="G451" s="39"/>
      <c r="H451" s="39"/>
      <c r="I451" s="183"/>
      <c r="J451" s="39"/>
      <c r="K451" s="39"/>
      <c r="L451" s="42"/>
      <c r="M451" s="184"/>
      <c r="N451" s="185"/>
      <c r="O451" s="67"/>
      <c r="P451" s="67"/>
      <c r="Q451" s="67"/>
      <c r="R451" s="67"/>
      <c r="S451" s="67"/>
      <c r="T451" s="68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T451" s="20" t="s">
        <v>152</v>
      </c>
      <c r="AU451" s="20" t="s">
        <v>79</v>
      </c>
    </row>
    <row r="452" spans="1:65" s="2" customFormat="1" ht="11.25">
      <c r="A452" s="37"/>
      <c r="B452" s="38"/>
      <c r="C452" s="39"/>
      <c r="D452" s="186" t="s">
        <v>153</v>
      </c>
      <c r="E452" s="39"/>
      <c r="F452" s="187" t="s">
        <v>1281</v>
      </c>
      <c r="G452" s="39"/>
      <c r="H452" s="39"/>
      <c r="I452" s="183"/>
      <c r="J452" s="39"/>
      <c r="K452" s="39"/>
      <c r="L452" s="42"/>
      <c r="M452" s="184"/>
      <c r="N452" s="185"/>
      <c r="O452" s="67"/>
      <c r="P452" s="67"/>
      <c r="Q452" s="67"/>
      <c r="R452" s="67"/>
      <c r="S452" s="67"/>
      <c r="T452" s="68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T452" s="20" t="s">
        <v>153</v>
      </c>
      <c r="AU452" s="20" t="s">
        <v>79</v>
      </c>
    </row>
    <row r="453" spans="1:65" s="14" customFormat="1" ht="11.25">
      <c r="B453" s="210"/>
      <c r="C453" s="211"/>
      <c r="D453" s="181" t="s">
        <v>226</v>
      </c>
      <c r="E453" s="212" t="s">
        <v>19</v>
      </c>
      <c r="F453" s="213" t="s">
        <v>1029</v>
      </c>
      <c r="G453" s="211"/>
      <c r="H453" s="214">
        <v>64.313000000000002</v>
      </c>
      <c r="I453" s="215"/>
      <c r="J453" s="211"/>
      <c r="K453" s="211"/>
      <c r="L453" s="216"/>
      <c r="M453" s="217"/>
      <c r="N453" s="218"/>
      <c r="O453" s="218"/>
      <c r="P453" s="218"/>
      <c r="Q453" s="218"/>
      <c r="R453" s="218"/>
      <c r="S453" s="218"/>
      <c r="T453" s="219"/>
      <c r="AT453" s="220" t="s">
        <v>226</v>
      </c>
      <c r="AU453" s="220" t="s">
        <v>79</v>
      </c>
      <c r="AV453" s="14" t="s">
        <v>79</v>
      </c>
      <c r="AW453" s="14" t="s">
        <v>31</v>
      </c>
      <c r="AX453" s="14" t="s">
        <v>77</v>
      </c>
      <c r="AY453" s="220" t="s">
        <v>144</v>
      </c>
    </row>
    <row r="454" spans="1:65" s="2" customFormat="1" ht="16.5" customHeight="1">
      <c r="A454" s="37"/>
      <c r="B454" s="38"/>
      <c r="C454" s="246" t="s">
        <v>1282</v>
      </c>
      <c r="D454" s="246" t="s">
        <v>381</v>
      </c>
      <c r="E454" s="247" t="s">
        <v>1283</v>
      </c>
      <c r="F454" s="248" t="s">
        <v>1284</v>
      </c>
      <c r="G454" s="249" t="s">
        <v>296</v>
      </c>
      <c r="H454" s="250">
        <v>2.5999999999999999E-2</v>
      </c>
      <c r="I454" s="251"/>
      <c r="J454" s="252">
        <f>ROUND(I454*H454,2)</f>
        <v>0</v>
      </c>
      <c r="K454" s="248" t="s">
        <v>157</v>
      </c>
      <c r="L454" s="253"/>
      <c r="M454" s="254" t="s">
        <v>19</v>
      </c>
      <c r="N454" s="255" t="s">
        <v>40</v>
      </c>
      <c r="O454" s="67"/>
      <c r="P454" s="177">
        <f>O454*H454</f>
        <v>0</v>
      </c>
      <c r="Q454" s="177">
        <v>1</v>
      </c>
      <c r="R454" s="177">
        <f>Q454*H454</f>
        <v>2.5999999999999999E-2</v>
      </c>
      <c r="S454" s="177">
        <v>0</v>
      </c>
      <c r="T454" s="178">
        <f>S454*H454</f>
        <v>0</v>
      </c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R454" s="179" t="s">
        <v>496</v>
      </c>
      <c r="AT454" s="179" t="s">
        <v>381</v>
      </c>
      <c r="AU454" s="179" t="s">
        <v>79</v>
      </c>
      <c r="AY454" s="20" t="s">
        <v>144</v>
      </c>
      <c r="BE454" s="180">
        <f>IF(N454="základní",J454,0)</f>
        <v>0</v>
      </c>
      <c r="BF454" s="180">
        <f>IF(N454="snížená",J454,0)</f>
        <v>0</v>
      </c>
      <c r="BG454" s="180">
        <f>IF(N454="zákl. přenesená",J454,0)</f>
        <v>0</v>
      </c>
      <c r="BH454" s="180">
        <f>IF(N454="sníž. přenesená",J454,0)</f>
        <v>0</v>
      </c>
      <c r="BI454" s="180">
        <f>IF(N454="nulová",J454,0)</f>
        <v>0</v>
      </c>
      <c r="BJ454" s="20" t="s">
        <v>77</v>
      </c>
      <c r="BK454" s="180">
        <f>ROUND(I454*H454,2)</f>
        <v>0</v>
      </c>
      <c r="BL454" s="20" t="s">
        <v>408</v>
      </c>
      <c r="BM454" s="179" t="s">
        <v>1285</v>
      </c>
    </row>
    <row r="455" spans="1:65" s="2" customFormat="1" ht="11.25">
      <c r="A455" s="37"/>
      <c r="B455" s="38"/>
      <c r="C455" s="39"/>
      <c r="D455" s="181" t="s">
        <v>152</v>
      </c>
      <c r="E455" s="39"/>
      <c r="F455" s="182" t="s">
        <v>1284</v>
      </c>
      <c r="G455" s="39"/>
      <c r="H455" s="39"/>
      <c r="I455" s="183"/>
      <c r="J455" s="39"/>
      <c r="K455" s="39"/>
      <c r="L455" s="42"/>
      <c r="M455" s="184"/>
      <c r="N455" s="185"/>
      <c r="O455" s="67"/>
      <c r="P455" s="67"/>
      <c r="Q455" s="67"/>
      <c r="R455" s="67"/>
      <c r="S455" s="67"/>
      <c r="T455" s="68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T455" s="20" t="s">
        <v>152</v>
      </c>
      <c r="AU455" s="20" t="s">
        <v>79</v>
      </c>
    </row>
    <row r="456" spans="1:65" s="14" customFormat="1" ht="11.25">
      <c r="B456" s="210"/>
      <c r="C456" s="211"/>
      <c r="D456" s="181" t="s">
        <v>226</v>
      </c>
      <c r="E456" s="212" t="s">
        <v>19</v>
      </c>
      <c r="F456" s="213" t="s">
        <v>1286</v>
      </c>
      <c r="G456" s="211"/>
      <c r="H456" s="214">
        <v>2.5999999999999999E-2</v>
      </c>
      <c r="I456" s="215"/>
      <c r="J456" s="211"/>
      <c r="K456" s="211"/>
      <c r="L456" s="216"/>
      <c r="M456" s="217"/>
      <c r="N456" s="218"/>
      <c r="O456" s="218"/>
      <c r="P456" s="218"/>
      <c r="Q456" s="218"/>
      <c r="R456" s="218"/>
      <c r="S456" s="218"/>
      <c r="T456" s="219"/>
      <c r="AT456" s="220" t="s">
        <v>226</v>
      </c>
      <c r="AU456" s="220" t="s">
        <v>79</v>
      </c>
      <c r="AV456" s="14" t="s">
        <v>79</v>
      </c>
      <c r="AW456" s="14" t="s">
        <v>31</v>
      </c>
      <c r="AX456" s="14" t="s">
        <v>77</v>
      </c>
      <c r="AY456" s="220" t="s">
        <v>144</v>
      </c>
    </row>
    <row r="457" spans="1:65" s="2" customFormat="1" ht="37.9" customHeight="1">
      <c r="A457" s="37"/>
      <c r="B457" s="38"/>
      <c r="C457" s="168" t="s">
        <v>1287</v>
      </c>
      <c r="D457" s="168" t="s">
        <v>145</v>
      </c>
      <c r="E457" s="169" t="s">
        <v>1288</v>
      </c>
      <c r="F457" s="170" t="s">
        <v>1289</v>
      </c>
      <c r="G457" s="171" t="s">
        <v>254</v>
      </c>
      <c r="H457" s="172">
        <v>36.49</v>
      </c>
      <c r="I457" s="173"/>
      <c r="J457" s="174">
        <f>ROUND(I457*H457,2)</f>
        <v>0</v>
      </c>
      <c r="K457" s="170" t="s">
        <v>157</v>
      </c>
      <c r="L457" s="42"/>
      <c r="M457" s="175" t="s">
        <v>19</v>
      </c>
      <c r="N457" s="176" t="s">
        <v>40</v>
      </c>
      <c r="O457" s="67"/>
      <c r="P457" s="177">
        <f>O457*H457</f>
        <v>0</v>
      </c>
      <c r="Q457" s="177">
        <v>0</v>
      </c>
      <c r="R457" s="177">
        <f>Q457*H457</f>
        <v>0</v>
      </c>
      <c r="S457" s="177">
        <v>0</v>
      </c>
      <c r="T457" s="178">
        <f>S457*H457</f>
        <v>0</v>
      </c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R457" s="179" t="s">
        <v>408</v>
      </c>
      <c r="AT457" s="179" t="s">
        <v>145</v>
      </c>
      <c r="AU457" s="179" t="s">
        <v>79</v>
      </c>
      <c r="AY457" s="20" t="s">
        <v>144</v>
      </c>
      <c r="BE457" s="180">
        <f>IF(N457="základní",J457,0)</f>
        <v>0</v>
      </c>
      <c r="BF457" s="180">
        <f>IF(N457="snížená",J457,0)</f>
        <v>0</v>
      </c>
      <c r="BG457" s="180">
        <f>IF(N457="zákl. přenesená",J457,0)</f>
        <v>0</v>
      </c>
      <c r="BH457" s="180">
        <f>IF(N457="sníž. přenesená",J457,0)</f>
        <v>0</v>
      </c>
      <c r="BI457" s="180">
        <f>IF(N457="nulová",J457,0)</f>
        <v>0</v>
      </c>
      <c r="BJ457" s="20" t="s">
        <v>77</v>
      </c>
      <c r="BK457" s="180">
        <f>ROUND(I457*H457,2)</f>
        <v>0</v>
      </c>
      <c r="BL457" s="20" t="s">
        <v>408</v>
      </c>
      <c r="BM457" s="179" t="s">
        <v>1290</v>
      </c>
    </row>
    <row r="458" spans="1:65" s="2" customFormat="1" ht="19.5">
      <c r="A458" s="37"/>
      <c r="B458" s="38"/>
      <c r="C458" s="39"/>
      <c r="D458" s="181" t="s">
        <v>152</v>
      </c>
      <c r="E458" s="39"/>
      <c r="F458" s="182" t="s">
        <v>1289</v>
      </c>
      <c r="G458" s="39"/>
      <c r="H458" s="39"/>
      <c r="I458" s="183"/>
      <c r="J458" s="39"/>
      <c r="K458" s="39"/>
      <c r="L458" s="42"/>
      <c r="M458" s="184"/>
      <c r="N458" s="185"/>
      <c r="O458" s="67"/>
      <c r="P458" s="67"/>
      <c r="Q458" s="67"/>
      <c r="R458" s="67"/>
      <c r="S458" s="67"/>
      <c r="T458" s="68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T458" s="20" t="s">
        <v>152</v>
      </c>
      <c r="AU458" s="20" t="s">
        <v>79</v>
      </c>
    </row>
    <row r="459" spans="1:65" s="2" customFormat="1" ht="11.25">
      <c r="A459" s="37"/>
      <c r="B459" s="38"/>
      <c r="C459" s="39"/>
      <c r="D459" s="186" t="s">
        <v>153</v>
      </c>
      <c r="E459" s="39"/>
      <c r="F459" s="187" t="s">
        <v>1291</v>
      </c>
      <c r="G459" s="39"/>
      <c r="H459" s="39"/>
      <c r="I459" s="183"/>
      <c r="J459" s="39"/>
      <c r="K459" s="39"/>
      <c r="L459" s="42"/>
      <c r="M459" s="184"/>
      <c r="N459" s="185"/>
      <c r="O459" s="67"/>
      <c r="P459" s="67"/>
      <c r="Q459" s="67"/>
      <c r="R459" s="67"/>
      <c r="S459" s="67"/>
      <c r="T459" s="68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T459" s="20" t="s">
        <v>153</v>
      </c>
      <c r="AU459" s="20" t="s">
        <v>79</v>
      </c>
    </row>
    <row r="460" spans="1:65" s="13" customFormat="1" ht="11.25">
      <c r="B460" s="200"/>
      <c r="C460" s="201"/>
      <c r="D460" s="181" t="s">
        <v>226</v>
      </c>
      <c r="E460" s="202" t="s">
        <v>19</v>
      </c>
      <c r="F460" s="203" t="s">
        <v>1292</v>
      </c>
      <c r="G460" s="201"/>
      <c r="H460" s="202" t="s">
        <v>19</v>
      </c>
      <c r="I460" s="204"/>
      <c r="J460" s="201"/>
      <c r="K460" s="201"/>
      <c r="L460" s="205"/>
      <c r="M460" s="206"/>
      <c r="N460" s="207"/>
      <c r="O460" s="207"/>
      <c r="P460" s="207"/>
      <c r="Q460" s="207"/>
      <c r="R460" s="207"/>
      <c r="S460" s="207"/>
      <c r="T460" s="208"/>
      <c r="AT460" s="209" t="s">
        <v>226</v>
      </c>
      <c r="AU460" s="209" t="s">
        <v>79</v>
      </c>
      <c r="AV460" s="13" t="s">
        <v>77</v>
      </c>
      <c r="AW460" s="13" t="s">
        <v>31</v>
      </c>
      <c r="AX460" s="13" t="s">
        <v>69</v>
      </c>
      <c r="AY460" s="209" t="s">
        <v>144</v>
      </c>
    </row>
    <row r="461" spans="1:65" s="14" customFormat="1" ht="22.5">
      <c r="B461" s="210"/>
      <c r="C461" s="211"/>
      <c r="D461" s="181" t="s">
        <v>226</v>
      </c>
      <c r="E461" s="212" t="s">
        <v>19</v>
      </c>
      <c r="F461" s="213" t="s">
        <v>1293</v>
      </c>
      <c r="G461" s="211"/>
      <c r="H461" s="214">
        <v>36.49</v>
      </c>
      <c r="I461" s="215"/>
      <c r="J461" s="211"/>
      <c r="K461" s="211"/>
      <c r="L461" s="216"/>
      <c r="M461" s="217"/>
      <c r="N461" s="218"/>
      <c r="O461" s="218"/>
      <c r="P461" s="218"/>
      <c r="Q461" s="218"/>
      <c r="R461" s="218"/>
      <c r="S461" s="218"/>
      <c r="T461" s="219"/>
      <c r="AT461" s="220" t="s">
        <v>226</v>
      </c>
      <c r="AU461" s="220" t="s">
        <v>79</v>
      </c>
      <c r="AV461" s="14" t="s">
        <v>79</v>
      </c>
      <c r="AW461" s="14" t="s">
        <v>31</v>
      </c>
      <c r="AX461" s="14" t="s">
        <v>77</v>
      </c>
      <c r="AY461" s="220" t="s">
        <v>144</v>
      </c>
    </row>
    <row r="462" spans="1:65" s="2" customFormat="1" ht="16.5" customHeight="1">
      <c r="A462" s="37"/>
      <c r="B462" s="38"/>
      <c r="C462" s="246" t="s">
        <v>1294</v>
      </c>
      <c r="D462" s="246" t="s">
        <v>381</v>
      </c>
      <c r="E462" s="247" t="s">
        <v>1283</v>
      </c>
      <c r="F462" s="248" t="s">
        <v>1284</v>
      </c>
      <c r="G462" s="249" t="s">
        <v>296</v>
      </c>
      <c r="H462" s="250">
        <v>1.4999999999999999E-2</v>
      </c>
      <c r="I462" s="251"/>
      <c r="J462" s="252">
        <f>ROUND(I462*H462,2)</f>
        <v>0</v>
      </c>
      <c r="K462" s="248" t="s">
        <v>157</v>
      </c>
      <c r="L462" s="253"/>
      <c r="M462" s="254" t="s">
        <v>19</v>
      </c>
      <c r="N462" s="255" t="s">
        <v>40</v>
      </c>
      <c r="O462" s="67"/>
      <c r="P462" s="177">
        <f>O462*H462</f>
        <v>0</v>
      </c>
      <c r="Q462" s="177">
        <v>1</v>
      </c>
      <c r="R462" s="177">
        <f>Q462*H462</f>
        <v>1.4999999999999999E-2</v>
      </c>
      <c r="S462" s="177">
        <v>0</v>
      </c>
      <c r="T462" s="178">
        <f>S462*H462</f>
        <v>0</v>
      </c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R462" s="179" t="s">
        <v>496</v>
      </c>
      <c r="AT462" s="179" t="s">
        <v>381</v>
      </c>
      <c r="AU462" s="179" t="s">
        <v>79</v>
      </c>
      <c r="AY462" s="20" t="s">
        <v>144</v>
      </c>
      <c r="BE462" s="180">
        <f>IF(N462="základní",J462,0)</f>
        <v>0</v>
      </c>
      <c r="BF462" s="180">
        <f>IF(N462="snížená",J462,0)</f>
        <v>0</v>
      </c>
      <c r="BG462" s="180">
        <f>IF(N462="zákl. přenesená",J462,0)</f>
        <v>0</v>
      </c>
      <c r="BH462" s="180">
        <f>IF(N462="sníž. přenesená",J462,0)</f>
        <v>0</v>
      </c>
      <c r="BI462" s="180">
        <f>IF(N462="nulová",J462,0)</f>
        <v>0</v>
      </c>
      <c r="BJ462" s="20" t="s">
        <v>77</v>
      </c>
      <c r="BK462" s="180">
        <f>ROUND(I462*H462,2)</f>
        <v>0</v>
      </c>
      <c r="BL462" s="20" t="s">
        <v>408</v>
      </c>
      <c r="BM462" s="179" t="s">
        <v>1295</v>
      </c>
    </row>
    <row r="463" spans="1:65" s="2" customFormat="1" ht="11.25">
      <c r="A463" s="37"/>
      <c r="B463" s="38"/>
      <c r="C463" s="39"/>
      <c r="D463" s="181" t="s">
        <v>152</v>
      </c>
      <c r="E463" s="39"/>
      <c r="F463" s="182" t="s">
        <v>1284</v>
      </c>
      <c r="G463" s="39"/>
      <c r="H463" s="39"/>
      <c r="I463" s="183"/>
      <c r="J463" s="39"/>
      <c r="K463" s="39"/>
      <c r="L463" s="42"/>
      <c r="M463" s="184"/>
      <c r="N463" s="185"/>
      <c r="O463" s="67"/>
      <c r="P463" s="67"/>
      <c r="Q463" s="67"/>
      <c r="R463" s="67"/>
      <c r="S463" s="67"/>
      <c r="T463" s="68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T463" s="20" t="s">
        <v>152</v>
      </c>
      <c r="AU463" s="20" t="s">
        <v>79</v>
      </c>
    </row>
    <row r="464" spans="1:65" s="13" customFormat="1" ht="11.25">
      <c r="B464" s="200"/>
      <c r="C464" s="201"/>
      <c r="D464" s="181" t="s">
        <v>226</v>
      </c>
      <c r="E464" s="202" t="s">
        <v>19</v>
      </c>
      <c r="F464" s="203" t="s">
        <v>1296</v>
      </c>
      <c r="G464" s="201"/>
      <c r="H464" s="202" t="s">
        <v>19</v>
      </c>
      <c r="I464" s="204"/>
      <c r="J464" s="201"/>
      <c r="K464" s="201"/>
      <c r="L464" s="205"/>
      <c r="M464" s="206"/>
      <c r="N464" s="207"/>
      <c r="O464" s="207"/>
      <c r="P464" s="207"/>
      <c r="Q464" s="207"/>
      <c r="R464" s="207"/>
      <c r="S464" s="207"/>
      <c r="T464" s="208"/>
      <c r="AT464" s="209" t="s">
        <v>226</v>
      </c>
      <c r="AU464" s="209" t="s">
        <v>79</v>
      </c>
      <c r="AV464" s="13" t="s">
        <v>77</v>
      </c>
      <c r="AW464" s="13" t="s">
        <v>31</v>
      </c>
      <c r="AX464" s="13" t="s">
        <v>69</v>
      </c>
      <c r="AY464" s="209" t="s">
        <v>144</v>
      </c>
    </row>
    <row r="465" spans="1:65" s="14" customFormat="1" ht="22.5">
      <c r="B465" s="210"/>
      <c r="C465" s="211"/>
      <c r="D465" s="181" t="s">
        <v>226</v>
      </c>
      <c r="E465" s="212" t="s">
        <v>19</v>
      </c>
      <c r="F465" s="213" t="s">
        <v>1297</v>
      </c>
      <c r="G465" s="211"/>
      <c r="H465" s="214">
        <v>1.4999999999999999E-2</v>
      </c>
      <c r="I465" s="215"/>
      <c r="J465" s="211"/>
      <c r="K465" s="211"/>
      <c r="L465" s="216"/>
      <c r="M465" s="217"/>
      <c r="N465" s="218"/>
      <c r="O465" s="218"/>
      <c r="P465" s="218"/>
      <c r="Q465" s="218"/>
      <c r="R465" s="218"/>
      <c r="S465" s="218"/>
      <c r="T465" s="219"/>
      <c r="AT465" s="220" t="s">
        <v>226</v>
      </c>
      <c r="AU465" s="220" t="s">
        <v>79</v>
      </c>
      <c r="AV465" s="14" t="s">
        <v>79</v>
      </c>
      <c r="AW465" s="14" t="s">
        <v>31</v>
      </c>
      <c r="AX465" s="14" t="s">
        <v>77</v>
      </c>
      <c r="AY465" s="220" t="s">
        <v>144</v>
      </c>
    </row>
    <row r="466" spans="1:65" s="2" customFormat="1" ht="24.2" customHeight="1">
      <c r="A466" s="37"/>
      <c r="B466" s="38"/>
      <c r="C466" s="168" t="s">
        <v>1298</v>
      </c>
      <c r="D466" s="168" t="s">
        <v>145</v>
      </c>
      <c r="E466" s="169" t="s">
        <v>1299</v>
      </c>
      <c r="F466" s="170" t="s">
        <v>1300</v>
      </c>
      <c r="G466" s="171" t="s">
        <v>254</v>
      </c>
      <c r="H466" s="172">
        <v>72.98</v>
      </c>
      <c r="I466" s="173"/>
      <c r="J466" s="174">
        <f>ROUND(I466*H466,2)</f>
        <v>0</v>
      </c>
      <c r="K466" s="170" t="s">
        <v>157</v>
      </c>
      <c r="L466" s="42"/>
      <c r="M466" s="175" t="s">
        <v>19</v>
      </c>
      <c r="N466" s="176" t="s">
        <v>40</v>
      </c>
      <c r="O466" s="67"/>
      <c r="P466" s="177">
        <f>O466*H466</f>
        <v>0</v>
      </c>
      <c r="Q466" s="177">
        <v>4.0000000000000002E-4</v>
      </c>
      <c r="R466" s="177">
        <f>Q466*H466</f>
        <v>2.9192000000000003E-2</v>
      </c>
      <c r="S466" s="177">
        <v>0</v>
      </c>
      <c r="T466" s="178">
        <f>S466*H466</f>
        <v>0</v>
      </c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R466" s="179" t="s">
        <v>408</v>
      </c>
      <c r="AT466" s="179" t="s">
        <v>145</v>
      </c>
      <c r="AU466" s="179" t="s">
        <v>79</v>
      </c>
      <c r="AY466" s="20" t="s">
        <v>144</v>
      </c>
      <c r="BE466" s="180">
        <f>IF(N466="základní",J466,0)</f>
        <v>0</v>
      </c>
      <c r="BF466" s="180">
        <f>IF(N466="snížená",J466,0)</f>
        <v>0</v>
      </c>
      <c r="BG466" s="180">
        <f>IF(N466="zákl. přenesená",J466,0)</f>
        <v>0</v>
      </c>
      <c r="BH466" s="180">
        <f>IF(N466="sníž. přenesená",J466,0)</f>
        <v>0</v>
      </c>
      <c r="BI466" s="180">
        <f>IF(N466="nulová",J466,0)</f>
        <v>0</v>
      </c>
      <c r="BJ466" s="20" t="s">
        <v>77</v>
      </c>
      <c r="BK466" s="180">
        <f>ROUND(I466*H466,2)</f>
        <v>0</v>
      </c>
      <c r="BL466" s="20" t="s">
        <v>408</v>
      </c>
      <c r="BM466" s="179" t="s">
        <v>1301</v>
      </c>
    </row>
    <row r="467" spans="1:65" s="2" customFormat="1" ht="19.5">
      <c r="A467" s="37"/>
      <c r="B467" s="38"/>
      <c r="C467" s="39"/>
      <c r="D467" s="181" t="s">
        <v>152</v>
      </c>
      <c r="E467" s="39"/>
      <c r="F467" s="182" t="s">
        <v>1300</v>
      </c>
      <c r="G467" s="39"/>
      <c r="H467" s="39"/>
      <c r="I467" s="183"/>
      <c r="J467" s="39"/>
      <c r="K467" s="39"/>
      <c r="L467" s="42"/>
      <c r="M467" s="184"/>
      <c r="N467" s="185"/>
      <c r="O467" s="67"/>
      <c r="P467" s="67"/>
      <c r="Q467" s="67"/>
      <c r="R467" s="67"/>
      <c r="S467" s="67"/>
      <c r="T467" s="68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T467" s="20" t="s">
        <v>152</v>
      </c>
      <c r="AU467" s="20" t="s">
        <v>79</v>
      </c>
    </row>
    <row r="468" spans="1:65" s="2" customFormat="1" ht="11.25">
      <c r="A468" s="37"/>
      <c r="B468" s="38"/>
      <c r="C468" s="39"/>
      <c r="D468" s="186" t="s">
        <v>153</v>
      </c>
      <c r="E468" s="39"/>
      <c r="F468" s="187" t="s">
        <v>1302</v>
      </c>
      <c r="G468" s="39"/>
      <c r="H468" s="39"/>
      <c r="I468" s="183"/>
      <c r="J468" s="39"/>
      <c r="K468" s="39"/>
      <c r="L468" s="42"/>
      <c r="M468" s="184"/>
      <c r="N468" s="185"/>
      <c r="O468" s="67"/>
      <c r="P468" s="67"/>
      <c r="Q468" s="67"/>
      <c r="R468" s="67"/>
      <c r="S468" s="67"/>
      <c r="T468" s="68"/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  <c r="AE468" s="37"/>
      <c r="AT468" s="20" t="s">
        <v>153</v>
      </c>
      <c r="AU468" s="20" t="s">
        <v>79</v>
      </c>
    </row>
    <row r="469" spans="1:65" s="13" customFormat="1" ht="11.25">
      <c r="B469" s="200"/>
      <c r="C469" s="201"/>
      <c r="D469" s="181" t="s">
        <v>226</v>
      </c>
      <c r="E469" s="202" t="s">
        <v>19</v>
      </c>
      <c r="F469" s="203" t="s">
        <v>1303</v>
      </c>
      <c r="G469" s="201"/>
      <c r="H469" s="202" t="s">
        <v>19</v>
      </c>
      <c r="I469" s="204"/>
      <c r="J469" s="201"/>
      <c r="K469" s="201"/>
      <c r="L469" s="205"/>
      <c r="M469" s="206"/>
      <c r="N469" s="207"/>
      <c r="O469" s="207"/>
      <c r="P469" s="207"/>
      <c r="Q469" s="207"/>
      <c r="R469" s="207"/>
      <c r="S469" s="207"/>
      <c r="T469" s="208"/>
      <c r="AT469" s="209" t="s">
        <v>226</v>
      </c>
      <c r="AU469" s="209" t="s">
        <v>79</v>
      </c>
      <c r="AV469" s="13" t="s">
        <v>77</v>
      </c>
      <c r="AW469" s="13" t="s">
        <v>31</v>
      </c>
      <c r="AX469" s="13" t="s">
        <v>69</v>
      </c>
      <c r="AY469" s="209" t="s">
        <v>144</v>
      </c>
    </row>
    <row r="470" spans="1:65" s="14" customFormat="1" ht="22.5">
      <c r="B470" s="210"/>
      <c r="C470" s="211"/>
      <c r="D470" s="181" t="s">
        <v>226</v>
      </c>
      <c r="E470" s="212" t="s">
        <v>19</v>
      </c>
      <c r="F470" s="213" t="s">
        <v>1304</v>
      </c>
      <c r="G470" s="211"/>
      <c r="H470" s="214">
        <v>72.98</v>
      </c>
      <c r="I470" s="215"/>
      <c r="J470" s="211"/>
      <c r="K470" s="211"/>
      <c r="L470" s="216"/>
      <c r="M470" s="217"/>
      <c r="N470" s="218"/>
      <c r="O470" s="218"/>
      <c r="P470" s="218"/>
      <c r="Q470" s="218"/>
      <c r="R470" s="218"/>
      <c r="S470" s="218"/>
      <c r="T470" s="219"/>
      <c r="AT470" s="220" t="s">
        <v>226</v>
      </c>
      <c r="AU470" s="220" t="s">
        <v>79</v>
      </c>
      <c r="AV470" s="14" t="s">
        <v>79</v>
      </c>
      <c r="AW470" s="14" t="s">
        <v>31</v>
      </c>
      <c r="AX470" s="14" t="s">
        <v>77</v>
      </c>
      <c r="AY470" s="220" t="s">
        <v>144</v>
      </c>
    </row>
    <row r="471" spans="1:65" s="2" customFormat="1" ht="49.15" customHeight="1">
      <c r="A471" s="37"/>
      <c r="B471" s="38"/>
      <c r="C471" s="246" t="s">
        <v>1305</v>
      </c>
      <c r="D471" s="246" t="s">
        <v>381</v>
      </c>
      <c r="E471" s="247" t="s">
        <v>1306</v>
      </c>
      <c r="F471" s="248" t="s">
        <v>1307</v>
      </c>
      <c r="G471" s="249" t="s">
        <v>254</v>
      </c>
      <c r="H471" s="250">
        <v>80.278000000000006</v>
      </c>
      <c r="I471" s="251"/>
      <c r="J471" s="252">
        <f>ROUND(I471*H471,2)</f>
        <v>0</v>
      </c>
      <c r="K471" s="248" t="s">
        <v>157</v>
      </c>
      <c r="L471" s="253"/>
      <c r="M471" s="254" t="s">
        <v>19</v>
      </c>
      <c r="N471" s="255" t="s">
        <v>40</v>
      </c>
      <c r="O471" s="67"/>
      <c r="P471" s="177">
        <f>O471*H471</f>
        <v>0</v>
      </c>
      <c r="Q471" s="177">
        <v>5.4000000000000003E-3</v>
      </c>
      <c r="R471" s="177">
        <f>Q471*H471</f>
        <v>0.43350120000000003</v>
      </c>
      <c r="S471" s="177">
        <v>0</v>
      </c>
      <c r="T471" s="178">
        <f>S471*H471</f>
        <v>0</v>
      </c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  <c r="AE471" s="37"/>
      <c r="AR471" s="179" t="s">
        <v>496</v>
      </c>
      <c r="AT471" s="179" t="s">
        <v>381</v>
      </c>
      <c r="AU471" s="179" t="s">
        <v>79</v>
      </c>
      <c r="AY471" s="20" t="s">
        <v>144</v>
      </c>
      <c r="BE471" s="180">
        <f>IF(N471="základní",J471,0)</f>
        <v>0</v>
      </c>
      <c r="BF471" s="180">
        <f>IF(N471="snížená",J471,0)</f>
        <v>0</v>
      </c>
      <c r="BG471" s="180">
        <f>IF(N471="zákl. přenesená",J471,0)</f>
        <v>0</v>
      </c>
      <c r="BH471" s="180">
        <f>IF(N471="sníž. přenesená",J471,0)</f>
        <v>0</v>
      </c>
      <c r="BI471" s="180">
        <f>IF(N471="nulová",J471,0)</f>
        <v>0</v>
      </c>
      <c r="BJ471" s="20" t="s">
        <v>77</v>
      </c>
      <c r="BK471" s="180">
        <f>ROUND(I471*H471,2)</f>
        <v>0</v>
      </c>
      <c r="BL471" s="20" t="s">
        <v>408</v>
      </c>
      <c r="BM471" s="179" t="s">
        <v>1308</v>
      </c>
    </row>
    <row r="472" spans="1:65" s="2" customFormat="1" ht="29.25">
      <c r="A472" s="37"/>
      <c r="B472" s="38"/>
      <c r="C472" s="39"/>
      <c r="D472" s="181" t="s">
        <v>152</v>
      </c>
      <c r="E472" s="39"/>
      <c r="F472" s="182" t="s">
        <v>1307</v>
      </c>
      <c r="G472" s="39"/>
      <c r="H472" s="39"/>
      <c r="I472" s="183"/>
      <c r="J472" s="39"/>
      <c r="K472" s="39"/>
      <c r="L472" s="42"/>
      <c r="M472" s="184"/>
      <c r="N472" s="185"/>
      <c r="O472" s="67"/>
      <c r="P472" s="67"/>
      <c r="Q472" s="67"/>
      <c r="R472" s="67"/>
      <c r="S472" s="67"/>
      <c r="T472" s="68"/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  <c r="AE472" s="37"/>
      <c r="AT472" s="20" t="s">
        <v>152</v>
      </c>
      <c r="AU472" s="20" t="s">
        <v>79</v>
      </c>
    </row>
    <row r="473" spans="1:65" s="13" customFormat="1" ht="11.25">
      <c r="B473" s="200"/>
      <c r="C473" s="201"/>
      <c r="D473" s="181" t="s">
        <v>226</v>
      </c>
      <c r="E473" s="202" t="s">
        <v>19</v>
      </c>
      <c r="F473" s="203" t="s">
        <v>1303</v>
      </c>
      <c r="G473" s="201"/>
      <c r="H473" s="202" t="s">
        <v>19</v>
      </c>
      <c r="I473" s="204"/>
      <c r="J473" s="201"/>
      <c r="K473" s="201"/>
      <c r="L473" s="205"/>
      <c r="M473" s="206"/>
      <c r="N473" s="207"/>
      <c r="O473" s="207"/>
      <c r="P473" s="207"/>
      <c r="Q473" s="207"/>
      <c r="R473" s="207"/>
      <c r="S473" s="207"/>
      <c r="T473" s="208"/>
      <c r="AT473" s="209" t="s">
        <v>226</v>
      </c>
      <c r="AU473" s="209" t="s">
        <v>79</v>
      </c>
      <c r="AV473" s="13" t="s">
        <v>77</v>
      </c>
      <c r="AW473" s="13" t="s">
        <v>31</v>
      </c>
      <c r="AX473" s="13" t="s">
        <v>69</v>
      </c>
      <c r="AY473" s="209" t="s">
        <v>144</v>
      </c>
    </row>
    <row r="474" spans="1:65" s="14" customFormat="1" ht="22.5">
      <c r="B474" s="210"/>
      <c r="C474" s="211"/>
      <c r="D474" s="181" t="s">
        <v>226</v>
      </c>
      <c r="E474" s="212" t="s">
        <v>19</v>
      </c>
      <c r="F474" s="213" t="s">
        <v>1309</v>
      </c>
      <c r="G474" s="211"/>
      <c r="H474" s="214">
        <v>80.278000000000006</v>
      </c>
      <c r="I474" s="215"/>
      <c r="J474" s="211"/>
      <c r="K474" s="211"/>
      <c r="L474" s="216"/>
      <c r="M474" s="217"/>
      <c r="N474" s="218"/>
      <c r="O474" s="218"/>
      <c r="P474" s="218"/>
      <c r="Q474" s="218"/>
      <c r="R474" s="218"/>
      <c r="S474" s="218"/>
      <c r="T474" s="219"/>
      <c r="AT474" s="220" t="s">
        <v>226</v>
      </c>
      <c r="AU474" s="220" t="s">
        <v>79</v>
      </c>
      <c r="AV474" s="14" t="s">
        <v>79</v>
      </c>
      <c r="AW474" s="14" t="s">
        <v>31</v>
      </c>
      <c r="AX474" s="14" t="s">
        <v>77</v>
      </c>
      <c r="AY474" s="220" t="s">
        <v>144</v>
      </c>
    </row>
    <row r="475" spans="1:65" s="2" customFormat="1" ht="49.15" customHeight="1">
      <c r="A475" s="37"/>
      <c r="B475" s="38"/>
      <c r="C475" s="168" t="s">
        <v>1310</v>
      </c>
      <c r="D475" s="168" t="s">
        <v>145</v>
      </c>
      <c r="E475" s="169" t="s">
        <v>1311</v>
      </c>
      <c r="F475" s="170" t="s">
        <v>1312</v>
      </c>
      <c r="G475" s="171" t="s">
        <v>254</v>
      </c>
      <c r="H475" s="172">
        <v>28.965</v>
      </c>
      <c r="I475" s="173"/>
      <c r="J475" s="174">
        <f>ROUND(I475*H475,2)</f>
        <v>0</v>
      </c>
      <c r="K475" s="170" t="s">
        <v>157</v>
      </c>
      <c r="L475" s="42"/>
      <c r="M475" s="175" t="s">
        <v>19</v>
      </c>
      <c r="N475" s="176" t="s">
        <v>40</v>
      </c>
      <c r="O475" s="67"/>
      <c r="P475" s="177">
        <f>O475*H475</f>
        <v>0</v>
      </c>
      <c r="Q475" s="177">
        <v>5.0000000000000002E-5</v>
      </c>
      <c r="R475" s="177">
        <f>Q475*H475</f>
        <v>1.4482500000000001E-3</v>
      </c>
      <c r="S475" s="177">
        <v>0</v>
      </c>
      <c r="T475" s="178">
        <f>S475*H475</f>
        <v>0</v>
      </c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  <c r="AE475" s="37"/>
      <c r="AR475" s="179" t="s">
        <v>408</v>
      </c>
      <c r="AT475" s="179" t="s">
        <v>145</v>
      </c>
      <c r="AU475" s="179" t="s">
        <v>79</v>
      </c>
      <c r="AY475" s="20" t="s">
        <v>144</v>
      </c>
      <c r="BE475" s="180">
        <f>IF(N475="základní",J475,0)</f>
        <v>0</v>
      </c>
      <c r="BF475" s="180">
        <f>IF(N475="snížená",J475,0)</f>
        <v>0</v>
      </c>
      <c r="BG475" s="180">
        <f>IF(N475="zákl. přenesená",J475,0)</f>
        <v>0</v>
      </c>
      <c r="BH475" s="180">
        <f>IF(N475="sníž. přenesená",J475,0)</f>
        <v>0</v>
      </c>
      <c r="BI475" s="180">
        <f>IF(N475="nulová",J475,0)</f>
        <v>0</v>
      </c>
      <c r="BJ475" s="20" t="s">
        <v>77</v>
      </c>
      <c r="BK475" s="180">
        <f>ROUND(I475*H475,2)</f>
        <v>0</v>
      </c>
      <c r="BL475" s="20" t="s">
        <v>408</v>
      </c>
      <c r="BM475" s="179" t="s">
        <v>1313</v>
      </c>
    </row>
    <row r="476" spans="1:65" s="2" customFormat="1" ht="29.25">
      <c r="A476" s="37"/>
      <c r="B476" s="38"/>
      <c r="C476" s="39"/>
      <c r="D476" s="181" t="s">
        <v>152</v>
      </c>
      <c r="E476" s="39"/>
      <c r="F476" s="182" t="s">
        <v>1312</v>
      </c>
      <c r="G476" s="39"/>
      <c r="H476" s="39"/>
      <c r="I476" s="183"/>
      <c r="J476" s="39"/>
      <c r="K476" s="39"/>
      <c r="L476" s="42"/>
      <c r="M476" s="184"/>
      <c r="N476" s="185"/>
      <c r="O476" s="67"/>
      <c r="P476" s="67"/>
      <c r="Q476" s="67"/>
      <c r="R476" s="67"/>
      <c r="S476" s="67"/>
      <c r="T476" s="68"/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  <c r="AE476" s="37"/>
      <c r="AT476" s="20" t="s">
        <v>152</v>
      </c>
      <c r="AU476" s="20" t="s">
        <v>79</v>
      </c>
    </row>
    <row r="477" spans="1:65" s="2" customFormat="1" ht="11.25">
      <c r="A477" s="37"/>
      <c r="B477" s="38"/>
      <c r="C477" s="39"/>
      <c r="D477" s="186" t="s">
        <v>153</v>
      </c>
      <c r="E477" s="39"/>
      <c r="F477" s="187" t="s">
        <v>1314</v>
      </c>
      <c r="G477" s="39"/>
      <c r="H477" s="39"/>
      <c r="I477" s="183"/>
      <c r="J477" s="39"/>
      <c r="K477" s="39"/>
      <c r="L477" s="42"/>
      <c r="M477" s="184"/>
      <c r="N477" s="185"/>
      <c r="O477" s="67"/>
      <c r="P477" s="67"/>
      <c r="Q477" s="67"/>
      <c r="R477" s="67"/>
      <c r="S477" s="67"/>
      <c r="T477" s="68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T477" s="20" t="s">
        <v>153</v>
      </c>
      <c r="AU477" s="20" t="s">
        <v>79</v>
      </c>
    </row>
    <row r="478" spans="1:65" s="13" customFormat="1" ht="11.25">
      <c r="B478" s="200"/>
      <c r="C478" s="201"/>
      <c r="D478" s="181" t="s">
        <v>226</v>
      </c>
      <c r="E478" s="202" t="s">
        <v>19</v>
      </c>
      <c r="F478" s="203" t="s">
        <v>1296</v>
      </c>
      <c r="G478" s="201"/>
      <c r="H478" s="202" t="s">
        <v>19</v>
      </c>
      <c r="I478" s="204"/>
      <c r="J478" s="201"/>
      <c r="K478" s="201"/>
      <c r="L478" s="205"/>
      <c r="M478" s="206"/>
      <c r="N478" s="207"/>
      <c r="O478" s="207"/>
      <c r="P478" s="207"/>
      <c r="Q478" s="207"/>
      <c r="R478" s="207"/>
      <c r="S478" s="207"/>
      <c r="T478" s="208"/>
      <c r="AT478" s="209" t="s">
        <v>226</v>
      </c>
      <c r="AU478" s="209" t="s">
        <v>79</v>
      </c>
      <c r="AV478" s="13" t="s">
        <v>77</v>
      </c>
      <c r="AW478" s="13" t="s">
        <v>31</v>
      </c>
      <c r="AX478" s="13" t="s">
        <v>69</v>
      </c>
      <c r="AY478" s="209" t="s">
        <v>144</v>
      </c>
    </row>
    <row r="479" spans="1:65" s="14" customFormat="1" ht="11.25">
      <c r="B479" s="210"/>
      <c r="C479" s="211"/>
      <c r="D479" s="181" t="s">
        <v>226</v>
      </c>
      <c r="E479" s="212" t="s">
        <v>19</v>
      </c>
      <c r="F479" s="213" t="s">
        <v>1315</v>
      </c>
      <c r="G479" s="211"/>
      <c r="H479" s="214">
        <v>28.965</v>
      </c>
      <c r="I479" s="215"/>
      <c r="J479" s="211"/>
      <c r="K479" s="211"/>
      <c r="L479" s="216"/>
      <c r="M479" s="217"/>
      <c r="N479" s="218"/>
      <c r="O479" s="218"/>
      <c r="P479" s="218"/>
      <c r="Q479" s="218"/>
      <c r="R479" s="218"/>
      <c r="S479" s="218"/>
      <c r="T479" s="219"/>
      <c r="AT479" s="220" t="s">
        <v>226</v>
      </c>
      <c r="AU479" s="220" t="s">
        <v>79</v>
      </c>
      <c r="AV479" s="14" t="s">
        <v>79</v>
      </c>
      <c r="AW479" s="14" t="s">
        <v>31</v>
      </c>
      <c r="AX479" s="14" t="s">
        <v>77</v>
      </c>
      <c r="AY479" s="220" t="s">
        <v>144</v>
      </c>
    </row>
    <row r="480" spans="1:65" s="2" customFormat="1" ht="24.2" customHeight="1">
      <c r="A480" s="37"/>
      <c r="B480" s="38"/>
      <c r="C480" s="246" t="s">
        <v>1316</v>
      </c>
      <c r="D480" s="246" t="s">
        <v>381</v>
      </c>
      <c r="E480" s="247" t="s">
        <v>1317</v>
      </c>
      <c r="F480" s="248" t="s">
        <v>1318</v>
      </c>
      <c r="G480" s="249" t="s">
        <v>254</v>
      </c>
      <c r="H480" s="250">
        <v>30.413</v>
      </c>
      <c r="I480" s="251"/>
      <c r="J480" s="252">
        <f>ROUND(I480*H480,2)</f>
        <v>0</v>
      </c>
      <c r="K480" s="248" t="s">
        <v>157</v>
      </c>
      <c r="L480" s="253"/>
      <c r="M480" s="254" t="s">
        <v>19</v>
      </c>
      <c r="N480" s="255" t="s">
        <v>40</v>
      </c>
      <c r="O480" s="67"/>
      <c r="P480" s="177">
        <f>O480*H480</f>
        <v>0</v>
      </c>
      <c r="Q480" s="177">
        <v>1.5E-3</v>
      </c>
      <c r="R480" s="177">
        <f>Q480*H480</f>
        <v>4.56195E-2</v>
      </c>
      <c r="S480" s="177">
        <v>0</v>
      </c>
      <c r="T480" s="178">
        <f>S480*H480</f>
        <v>0</v>
      </c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R480" s="179" t="s">
        <v>496</v>
      </c>
      <c r="AT480" s="179" t="s">
        <v>381</v>
      </c>
      <c r="AU480" s="179" t="s">
        <v>79</v>
      </c>
      <c r="AY480" s="20" t="s">
        <v>144</v>
      </c>
      <c r="BE480" s="180">
        <f>IF(N480="základní",J480,0)</f>
        <v>0</v>
      </c>
      <c r="BF480" s="180">
        <f>IF(N480="snížená",J480,0)</f>
        <v>0</v>
      </c>
      <c r="BG480" s="180">
        <f>IF(N480="zákl. přenesená",J480,0)</f>
        <v>0</v>
      </c>
      <c r="BH480" s="180">
        <f>IF(N480="sníž. přenesená",J480,0)</f>
        <v>0</v>
      </c>
      <c r="BI480" s="180">
        <f>IF(N480="nulová",J480,0)</f>
        <v>0</v>
      </c>
      <c r="BJ480" s="20" t="s">
        <v>77</v>
      </c>
      <c r="BK480" s="180">
        <f>ROUND(I480*H480,2)</f>
        <v>0</v>
      </c>
      <c r="BL480" s="20" t="s">
        <v>408</v>
      </c>
      <c r="BM480" s="179" t="s">
        <v>1319</v>
      </c>
    </row>
    <row r="481" spans="1:65" s="2" customFormat="1" ht="19.5">
      <c r="A481" s="37"/>
      <c r="B481" s="38"/>
      <c r="C481" s="39"/>
      <c r="D481" s="181" t="s">
        <v>152</v>
      </c>
      <c r="E481" s="39"/>
      <c r="F481" s="182" t="s">
        <v>1318</v>
      </c>
      <c r="G481" s="39"/>
      <c r="H481" s="39"/>
      <c r="I481" s="183"/>
      <c r="J481" s="39"/>
      <c r="K481" s="39"/>
      <c r="L481" s="42"/>
      <c r="M481" s="184"/>
      <c r="N481" s="185"/>
      <c r="O481" s="67"/>
      <c r="P481" s="67"/>
      <c r="Q481" s="67"/>
      <c r="R481" s="67"/>
      <c r="S481" s="67"/>
      <c r="T481" s="68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  <c r="AE481" s="37"/>
      <c r="AT481" s="20" t="s">
        <v>152</v>
      </c>
      <c r="AU481" s="20" t="s">
        <v>79</v>
      </c>
    </row>
    <row r="482" spans="1:65" s="13" customFormat="1" ht="11.25">
      <c r="B482" s="200"/>
      <c r="C482" s="201"/>
      <c r="D482" s="181" t="s">
        <v>226</v>
      </c>
      <c r="E482" s="202" t="s">
        <v>19</v>
      </c>
      <c r="F482" s="203" t="s">
        <v>1296</v>
      </c>
      <c r="G482" s="201"/>
      <c r="H482" s="202" t="s">
        <v>19</v>
      </c>
      <c r="I482" s="204"/>
      <c r="J482" s="201"/>
      <c r="K482" s="201"/>
      <c r="L482" s="205"/>
      <c r="M482" s="206"/>
      <c r="N482" s="207"/>
      <c r="O482" s="207"/>
      <c r="P482" s="207"/>
      <c r="Q482" s="207"/>
      <c r="R482" s="207"/>
      <c r="S482" s="207"/>
      <c r="T482" s="208"/>
      <c r="AT482" s="209" t="s">
        <v>226</v>
      </c>
      <c r="AU482" s="209" t="s">
        <v>79</v>
      </c>
      <c r="AV482" s="13" t="s">
        <v>77</v>
      </c>
      <c r="AW482" s="13" t="s">
        <v>31</v>
      </c>
      <c r="AX482" s="13" t="s">
        <v>69</v>
      </c>
      <c r="AY482" s="209" t="s">
        <v>144</v>
      </c>
    </row>
    <row r="483" spans="1:65" s="14" customFormat="1" ht="11.25">
      <c r="B483" s="210"/>
      <c r="C483" s="211"/>
      <c r="D483" s="181" t="s">
        <v>226</v>
      </c>
      <c r="E483" s="212" t="s">
        <v>19</v>
      </c>
      <c r="F483" s="213" t="s">
        <v>1320</v>
      </c>
      <c r="G483" s="211"/>
      <c r="H483" s="214">
        <v>30.413</v>
      </c>
      <c r="I483" s="215"/>
      <c r="J483" s="211"/>
      <c r="K483" s="211"/>
      <c r="L483" s="216"/>
      <c r="M483" s="217"/>
      <c r="N483" s="218"/>
      <c r="O483" s="218"/>
      <c r="P483" s="218"/>
      <c r="Q483" s="218"/>
      <c r="R483" s="218"/>
      <c r="S483" s="218"/>
      <c r="T483" s="219"/>
      <c r="AT483" s="220" t="s">
        <v>226</v>
      </c>
      <c r="AU483" s="220" t="s">
        <v>79</v>
      </c>
      <c r="AV483" s="14" t="s">
        <v>79</v>
      </c>
      <c r="AW483" s="14" t="s">
        <v>31</v>
      </c>
      <c r="AX483" s="14" t="s">
        <v>77</v>
      </c>
      <c r="AY483" s="220" t="s">
        <v>144</v>
      </c>
    </row>
    <row r="484" spans="1:65" s="2" customFormat="1" ht="37.9" customHeight="1">
      <c r="A484" s="37"/>
      <c r="B484" s="38"/>
      <c r="C484" s="168" t="s">
        <v>1321</v>
      </c>
      <c r="D484" s="168" t="s">
        <v>145</v>
      </c>
      <c r="E484" s="169" t="s">
        <v>1322</v>
      </c>
      <c r="F484" s="170" t="s">
        <v>1323</v>
      </c>
      <c r="G484" s="171" t="s">
        <v>254</v>
      </c>
      <c r="H484" s="172">
        <v>72.013999999999996</v>
      </c>
      <c r="I484" s="173"/>
      <c r="J484" s="174">
        <f>ROUND(I484*H484,2)</f>
        <v>0</v>
      </c>
      <c r="K484" s="170" t="s">
        <v>157</v>
      </c>
      <c r="L484" s="42"/>
      <c r="M484" s="175" t="s">
        <v>19</v>
      </c>
      <c r="N484" s="176" t="s">
        <v>40</v>
      </c>
      <c r="O484" s="67"/>
      <c r="P484" s="177">
        <f>O484*H484</f>
        <v>0</v>
      </c>
      <c r="Q484" s="177">
        <v>7.6999999999999996E-4</v>
      </c>
      <c r="R484" s="177">
        <f>Q484*H484</f>
        <v>5.5450779999999991E-2</v>
      </c>
      <c r="S484" s="177">
        <v>0</v>
      </c>
      <c r="T484" s="178">
        <f>S484*H484</f>
        <v>0</v>
      </c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  <c r="AE484" s="37"/>
      <c r="AR484" s="179" t="s">
        <v>408</v>
      </c>
      <c r="AT484" s="179" t="s">
        <v>145</v>
      </c>
      <c r="AU484" s="179" t="s">
        <v>79</v>
      </c>
      <c r="AY484" s="20" t="s">
        <v>144</v>
      </c>
      <c r="BE484" s="180">
        <f>IF(N484="základní",J484,0)</f>
        <v>0</v>
      </c>
      <c r="BF484" s="180">
        <f>IF(N484="snížená",J484,0)</f>
        <v>0</v>
      </c>
      <c r="BG484" s="180">
        <f>IF(N484="zákl. přenesená",J484,0)</f>
        <v>0</v>
      </c>
      <c r="BH484" s="180">
        <f>IF(N484="sníž. přenesená",J484,0)</f>
        <v>0</v>
      </c>
      <c r="BI484" s="180">
        <f>IF(N484="nulová",J484,0)</f>
        <v>0</v>
      </c>
      <c r="BJ484" s="20" t="s">
        <v>77</v>
      </c>
      <c r="BK484" s="180">
        <f>ROUND(I484*H484,2)</f>
        <v>0</v>
      </c>
      <c r="BL484" s="20" t="s">
        <v>408</v>
      </c>
      <c r="BM484" s="179" t="s">
        <v>1324</v>
      </c>
    </row>
    <row r="485" spans="1:65" s="2" customFormat="1" ht="19.5">
      <c r="A485" s="37"/>
      <c r="B485" s="38"/>
      <c r="C485" s="39"/>
      <c r="D485" s="181" t="s">
        <v>152</v>
      </c>
      <c r="E485" s="39"/>
      <c r="F485" s="182" t="s">
        <v>1323</v>
      </c>
      <c r="G485" s="39"/>
      <c r="H485" s="39"/>
      <c r="I485" s="183"/>
      <c r="J485" s="39"/>
      <c r="K485" s="39"/>
      <c r="L485" s="42"/>
      <c r="M485" s="184"/>
      <c r="N485" s="185"/>
      <c r="O485" s="67"/>
      <c r="P485" s="67"/>
      <c r="Q485" s="67"/>
      <c r="R485" s="67"/>
      <c r="S485" s="67"/>
      <c r="T485" s="68"/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  <c r="AE485" s="37"/>
      <c r="AT485" s="20" t="s">
        <v>152</v>
      </c>
      <c r="AU485" s="20" t="s">
        <v>79</v>
      </c>
    </row>
    <row r="486" spans="1:65" s="2" customFormat="1" ht="11.25">
      <c r="A486" s="37"/>
      <c r="B486" s="38"/>
      <c r="C486" s="39"/>
      <c r="D486" s="186" t="s">
        <v>153</v>
      </c>
      <c r="E486" s="39"/>
      <c r="F486" s="187" t="s">
        <v>1325</v>
      </c>
      <c r="G486" s="39"/>
      <c r="H486" s="39"/>
      <c r="I486" s="183"/>
      <c r="J486" s="39"/>
      <c r="K486" s="39"/>
      <c r="L486" s="42"/>
      <c r="M486" s="184"/>
      <c r="N486" s="185"/>
      <c r="O486" s="67"/>
      <c r="P486" s="67"/>
      <c r="Q486" s="67"/>
      <c r="R486" s="67"/>
      <c r="S486" s="67"/>
      <c r="T486" s="68"/>
      <c r="U486" s="37"/>
      <c r="V486" s="37"/>
      <c r="W486" s="37"/>
      <c r="X486" s="37"/>
      <c r="Y486" s="37"/>
      <c r="Z486" s="37"/>
      <c r="AA486" s="37"/>
      <c r="AB486" s="37"/>
      <c r="AC486" s="37"/>
      <c r="AD486" s="37"/>
      <c r="AE486" s="37"/>
      <c r="AT486" s="20" t="s">
        <v>153</v>
      </c>
      <c r="AU486" s="20" t="s">
        <v>79</v>
      </c>
    </row>
    <row r="487" spans="1:65" s="13" customFormat="1" ht="11.25">
      <c r="B487" s="200"/>
      <c r="C487" s="201"/>
      <c r="D487" s="181" t="s">
        <v>226</v>
      </c>
      <c r="E487" s="202" t="s">
        <v>19</v>
      </c>
      <c r="F487" s="203" t="s">
        <v>1326</v>
      </c>
      <c r="G487" s="201"/>
      <c r="H487" s="202" t="s">
        <v>19</v>
      </c>
      <c r="I487" s="204"/>
      <c r="J487" s="201"/>
      <c r="K487" s="201"/>
      <c r="L487" s="205"/>
      <c r="M487" s="206"/>
      <c r="N487" s="207"/>
      <c r="O487" s="207"/>
      <c r="P487" s="207"/>
      <c r="Q487" s="207"/>
      <c r="R487" s="207"/>
      <c r="S487" s="207"/>
      <c r="T487" s="208"/>
      <c r="AT487" s="209" t="s">
        <v>226</v>
      </c>
      <c r="AU487" s="209" t="s">
        <v>79</v>
      </c>
      <c r="AV487" s="13" t="s">
        <v>77</v>
      </c>
      <c r="AW487" s="13" t="s">
        <v>31</v>
      </c>
      <c r="AX487" s="13" t="s">
        <v>69</v>
      </c>
      <c r="AY487" s="209" t="s">
        <v>144</v>
      </c>
    </row>
    <row r="488" spans="1:65" s="14" customFormat="1" ht="11.25">
      <c r="B488" s="210"/>
      <c r="C488" s="211"/>
      <c r="D488" s="181" t="s">
        <v>226</v>
      </c>
      <c r="E488" s="212" t="s">
        <v>19</v>
      </c>
      <c r="F488" s="213" t="s">
        <v>1327</v>
      </c>
      <c r="G488" s="211"/>
      <c r="H488" s="214">
        <v>72.013999999999996</v>
      </c>
      <c r="I488" s="215"/>
      <c r="J488" s="211"/>
      <c r="K488" s="211"/>
      <c r="L488" s="216"/>
      <c r="M488" s="217"/>
      <c r="N488" s="218"/>
      <c r="O488" s="218"/>
      <c r="P488" s="218"/>
      <c r="Q488" s="218"/>
      <c r="R488" s="218"/>
      <c r="S488" s="218"/>
      <c r="T488" s="219"/>
      <c r="AT488" s="220" t="s">
        <v>226</v>
      </c>
      <c r="AU488" s="220" t="s">
        <v>79</v>
      </c>
      <c r="AV488" s="14" t="s">
        <v>79</v>
      </c>
      <c r="AW488" s="14" t="s">
        <v>31</v>
      </c>
      <c r="AX488" s="14" t="s">
        <v>77</v>
      </c>
      <c r="AY488" s="220" t="s">
        <v>144</v>
      </c>
    </row>
    <row r="489" spans="1:65" s="2" customFormat="1" ht="21.75" customHeight="1">
      <c r="A489" s="37"/>
      <c r="B489" s="38"/>
      <c r="C489" s="246" t="s">
        <v>1328</v>
      </c>
      <c r="D489" s="246" t="s">
        <v>381</v>
      </c>
      <c r="E489" s="247" t="s">
        <v>1329</v>
      </c>
      <c r="F489" s="248" t="s">
        <v>1330</v>
      </c>
      <c r="G489" s="249" t="s">
        <v>254</v>
      </c>
      <c r="H489" s="250">
        <v>75.614000000000004</v>
      </c>
      <c r="I489" s="251"/>
      <c r="J489" s="252">
        <f>ROUND(I489*H489,2)</f>
        <v>0</v>
      </c>
      <c r="K489" s="248" t="s">
        <v>157</v>
      </c>
      <c r="L489" s="253"/>
      <c r="M489" s="254" t="s">
        <v>19</v>
      </c>
      <c r="N489" s="255" t="s">
        <v>40</v>
      </c>
      <c r="O489" s="67"/>
      <c r="P489" s="177">
        <f>O489*H489</f>
        <v>0</v>
      </c>
      <c r="Q489" s="177">
        <v>2.0999999999999999E-3</v>
      </c>
      <c r="R489" s="177">
        <f>Q489*H489</f>
        <v>0.1587894</v>
      </c>
      <c r="S489" s="177">
        <v>0</v>
      </c>
      <c r="T489" s="178">
        <f>S489*H489</f>
        <v>0</v>
      </c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R489" s="179" t="s">
        <v>496</v>
      </c>
      <c r="AT489" s="179" t="s">
        <v>381</v>
      </c>
      <c r="AU489" s="179" t="s">
        <v>79</v>
      </c>
      <c r="AY489" s="20" t="s">
        <v>144</v>
      </c>
      <c r="BE489" s="180">
        <f>IF(N489="základní",J489,0)</f>
        <v>0</v>
      </c>
      <c r="BF489" s="180">
        <f>IF(N489="snížená",J489,0)</f>
        <v>0</v>
      </c>
      <c r="BG489" s="180">
        <f>IF(N489="zákl. přenesená",J489,0)</f>
        <v>0</v>
      </c>
      <c r="BH489" s="180">
        <f>IF(N489="sníž. přenesená",J489,0)</f>
        <v>0</v>
      </c>
      <c r="BI489" s="180">
        <f>IF(N489="nulová",J489,0)</f>
        <v>0</v>
      </c>
      <c r="BJ489" s="20" t="s">
        <v>77</v>
      </c>
      <c r="BK489" s="180">
        <f>ROUND(I489*H489,2)</f>
        <v>0</v>
      </c>
      <c r="BL489" s="20" t="s">
        <v>408</v>
      </c>
      <c r="BM489" s="179" t="s">
        <v>1331</v>
      </c>
    </row>
    <row r="490" spans="1:65" s="2" customFormat="1" ht="11.25">
      <c r="A490" s="37"/>
      <c r="B490" s="38"/>
      <c r="C490" s="39"/>
      <c r="D490" s="181" t="s">
        <v>152</v>
      </c>
      <c r="E490" s="39"/>
      <c r="F490" s="182" t="s">
        <v>1330</v>
      </c>
      <c r="G490" s="39"/>
      <c r="H490" s="39"/>
      <c r="I490" s="183"/>
      <c r="J490" s="39"/>
      <c r="K490" s="39"/>
      <c r="L490" s="42"/>
      <c r="M490" s="184"/>
      <c r="N490" s="185"/>
      <c r="O490" s="67"/>
      <c r="P490" s="67"/>
      <c r="Q490" s="67"/>
      <c r="R490" s="67"/>
      <c r="S490" s="67"/>
      <c r="T490" s="68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  <c r="AE490" s="37"/>
      <c r="AT490" s="20" t="s">
        <v>152</v>
      </c>
      <c r="AU490" s="20" t="s">
        <v>79</v>
      </c>
    </row>
    <row r="491" spans="1:65" s="13" customFormat="1" ht="11.25">
      <c r="B491" s="200"/>
      <c r="C491" s="201"/>
      <c r="D491" s="181" t="s">
        <v>226</v>
      </c>
      <c r="E491" s="202" t="s">
        <v>19</v>
      </c>
      <c r="F491" s="203" t="s">
        <v>1326</v>
      </c>
      <c r="G491" s="201"/>
      <c r="H491" s="202" t="s">
        <v>19</v>
      </c>
      <c r="I491" s="204"/>
      <c r="J491" s="201"/>
      <c r="K491" s="201"/>
      <c r="L491" s="205"/>
      <c r="M491" s="206"/>
      <c r="N491" s="207"/>
      <c r="O491" s="207"/>
      <c r="P491" s="207"/>
      <c r="Q491" s="207"/>
      <c r="R491" s="207"/>
      <c r="S491" s="207"/>
      <c r="T491" s="208"/>
      <c r="AT491" s="209" t="s">
        <v>226</v>
      </c>
      <c r="AU491" s="209" t="s">
        <v>79</v>
      </c>
      <c r="AV491" s="13" t="s">
        <v>77</v>
      </c>
      <c r="AW491" s="13" t="s">
        <v>31</v>
      </c>
      <c r="AX491" s="13" t="s">
        <v>69</v>
      </c>
      <c r="AY491" s="209" t="s">
        <v>144</v>
      </c>
    </row>
    <row r="492" spans="1:65" s="14" customFormat="1" ht="11.25">
      <c r="B492" s="210"/>
      <c r="C492" s="211"/>
      <c r="D492" s="181" t="s">
        <v>226</v>
      </c>
      <c r="E492" s="212" t="s">
        <v>19</v>
      </c>
      <c r="F492" s="213" t="s">
        <v>1332</v>
      </c>
      <c r="G492" s="211"/>
      <c r="H492" s="214">
        <v>75.614000000000004</v>
      </c>
      <c r="I492" s="215"/>
      <c r="J492" s="211"/>
      <c r="K492" s="211"/>
      <c r="L492" s="216"/>
      <c r="M492" s="217"/>
      <c r="N492" s="218"/>
      <c r="O492" s="218"/>
      <c r="P492" s="218"/>
      <c r="Q492" s="218"/>
      <c r="R492" s="218"/>
      <c r="S492" s="218"/>
      <c r="T492" s="219"/>
      <c r="AT492" s="220" t="s">
        <v>226</v>
      </c>
      <c r="AU492" s="220" t="s">
        <v>79</v>
      </c>
      <c r="AV492" s="14" t="s">
        <v>79</v>
      </c>
      <c r="AW492" s="14" t="s">
        <v>31</v>
      </c>
      <c r="AX492" s="14" t="s">
        <v>77</v>
      </c>
      <c r="AY492" s="220" t="s">
        <v>144</v>
      </c>
    </row>
    <row r="493" spans="1:65" s="2" customFormat="1" ht="49.15" customHeight="1">
      <c r="A493" s="37"/>
      <c r="B493" s="38"/>
      <c r="C493" s="168" t="s">
        <v>1333</v>
      </c>
      <c r="D493" s="168" t="s">
        <v>145</v>
      </c>
      <c r="E493" s="169" t="s">
        <v>1334</v>
      </c>
      <c r="F493" s="170" t="s">
        <v>1335</v>
      </c>
      <c r="G493" s="171" t="s">
        <v>579</v>
      </c>
      <c r="H493" s="257"/>
      <c r="I493" s="173"/>
      <c r="J493" s="174">
        <f>ROUND(I493*H493,2)</f>
        <v>0</v>
      </c>
      <c r="K493" s="170" t="s">
        <v>157</v>
      </c>
      <c r="L493" s="42"/>
      <c r="M493" s="175" t="s">
        <v>19</v>
      </c>
      <c r="N493" s="176" t="s">
        <v>40</v>
      </c>
      <c r="O493" s="67"/>
      <c r="P493" s="177">
        <f>O493*H493</f>
        <v>0</v>
      </c>
      <c r="Q493" s="177">
        <v>0</v>
      </c>
      <c r="R493" s="177">
        <f>Q493*H493</f>
        <v>0</v>
      </c>
      <c r="S493" s="177">
        <v>0</v>
      </c>
      <c r="T493" s="178">
        <f>S493*H493</f>
        <v>0</v>
      </c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R493" s="179" t="s">
        <v>408</v>
      </c>
      <c r="AT493" s="179" t="s">
        <v>145</v>
      </c>
      <c r="AU493" s="179" t="s">
        <v>79</v>
      </c>
      <c r="AY493" s="20" t="s">
        <v>144</v>
      </c>
      <c r="BE493" s="180">
        <f>IF(N493="základní",J493,0)</f>
        <v>0</v>
      </c>
      <c r="BF493" s="180">
        <f>IF(N493="snížená",J493,0)</f>
        <v>0</v>
      </c>
      <c r="BG493" s="180">
        <f>IF(N493="zákl. přenesená",J493,0)</f>
        <v>0</v>
      </c>
      <c r="BH493" s="180">
        <f>IF(N493="sníž. přenesená",J493,0)</f>
        <v>0</v>
      </c>
      <c r="BI493" s="180">
        <f>IF(N493="nulová",J493,0)</f>
        <v>0</v>
      </c>
      <c r="BJ493" s="20" t="s">
        <v>77</v>
      </c>
      <c r="BK493" s="180">
        <f>ROUND(I493*H493,2)</f>
        <v>0</v>
      </c>
      <c r="BL493" s="20" t="s">
        <v>408</v>
      </c>
      <c r="BM493" s="179" t="s">
        <v>1336</v>
      </c>
    </row>
    <row r="494" spans="1:65" s="2" customFormat="1" ht="29.25">
      <c r="A494" s="37"/>
      <c r="B494" s="38"/>
      <c r="C494" s="39"/>
      <c r="D494" s="181" t="s">
        <v>152</v>
      </c>
      <c r="E494" s="39"/>
      <c r="F494" s="182" t="s">
        <v>1335</v>
      </c>
      <c r="G494" s="39"/>
      <c r="H494" s="39"/>
      <c r="I494" s="183"/>
      <c r="J494" s="39"/>
      <c r="K494" s="39"/>
      <c r="L494" s="42"/>
      <c r="M494" s="184"/>
      <c r="N494" s="185"/>
      <c r="O494" s="67"/>
      <c r="P494" s="67"/>
      <c r="Q494" s="67"/>
      <c r="R494" s="67"/>
      <c r="S494" s="67"/>
      <c r="T494" s="68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T494" s="20" t="s">
        <v>152</v>
      </c>
      <c r="AU494" s="20" t="s">
        <v>79</v>
      </c>
    </row>
    <row r="495" spans="1:65" s="2" customFormat="1" ht="11.25">
      <c r="A495" s="37"/>
      <c r="B495" s="38"/>
      <c r="C495" s="39"/>
      <c r="D495" s="186" t="s">
        <v>153</v>
      </c>
      <c r="E495" s="39"/>
      <c r="F495" s="187" t="s">
        <v>1337</v>
      </c>
      <c r="G495" s="39"/>
      <c r="H495" s="39"/>
      <c r="I495" s="183"/>
      <c r="J495" s="39"/>
      <c r="K495" s="39"/>
      <c r="L495" s="42"/>
      <c r="M495" s="184"/>
      <c r="N495" s="185"/>
      <c r="O495" s="67"/>
      <c r="P495" s="67"/>
      <c r="Q495" s="67"/>
      <c r="R495" s="67"/>
      <c r="S495" s="67"/>
      <c r="T495" s="68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  <c r="AE495" s="37"/>
      <c r="AT495" s="20" t="s">
        <v>153</v>
      </c>
      <c r="AU495" s="20" t="s">
        <v>79</v>
      </c>
    </row>
    <row r="496" spans="1:65" s="11" customFormat="1" ht="22.9" customHeight="1">
      <c r="B496" s="154"/>
      <c r="C496" s="155"/>
      <c r="D496" s="156" t="s">
        <v>68</v>
      </c>
      <c r="E496" s="198" t="s">
        <v>1338</v>
      </c>
      <c r="F496" s="198" t="s">
        <v>1339</v>
      </c>
      <c r="G496" s="155"/>
      <c r="H496" s="155"/>
      <c r="I496" s="158"/>
      <c r="J496" s="199">
        <f>BK496</f>
        <v>0</v>
      </c>
      <c r="K496" s="155"/>
      <c r="L496" s="160"/>
      <c r="M496" s="161"/>
      <c r="N496" s="162"/>
      <c r="O496" s="162"/>
      <c r="P496" s="163">
        <f>SUM(P497:P545)</f>
        <v>0</v>
      </c>
      <c r="Q496" s="162"/>
      <c r="R496" s="163">
        <f>SUM(R497:R545)</f>
        <v>0.90019522741999991</v>
      </c>
      <c r="S496" s="162"/>
      <c r="T496" s="164">
        <f>SUM(T497:T545)</f>
        <v>0</v>
      </c>
      <c r="AR496" s="165" t="s">
        <v>79</v>
      </c>
      <c r="AT496" s="166" t="s">
        <v>68</v>
      </c>
      <c r="AU496" s="166" t="s">
        <v>77</v>
      </c>
      <c r="AY496" s="165" t="s">
        <v>144</v>
      </c>
      <c r="BK496" s="167">
        <f>SUM(BK497:BK545)</f>
        <v>0</v>
      </c>
    </row>
    <row r="497" spans="1:65" s="2" customFormat="1" ht="37.9" customHeight="1">
      <c r="A497" s="37"/>
      <c r="B497" s="38"/>
      <c r="C497" s="168" t="s">
        <v>1340</v>
      </c>
      <c r="D497" s="168" t="s">
        <v>145</v>
      </c>
      <c r="E497" s="169" t="s">
        <v>1341</v>
      </c>
      <c r="F497" s="170" t="s">
        <v>1342</v>
      </c>
      <c r="G497" s="171" t="s">
        <v>254</v>
      </c>
      <c r="H497" s="172">
        <v>88.733999999999995</v>
      </c>
      <c r="I497" s="173"/>
      <c r="J497" s="174">
        <f>ROUND(I497*H497,2)</f>
        <v>0</v>
      </c>
      <c r="K497" s="170" t="s">
        <v>157</v>
      </c>
      <c r="L497" s="42"/>
      <c r="M497" s="175" t="s">
        <v>19</v>
      </c>
      <c r="N497" s="176" t="s">
        <v>40</v>
      </c>
      <c r="O497" s="67"/>
      <c r="P497" s="177">
        <f>O497*H497</f>
        <v>0</v>
      </c>
      <c r="Q497" s="177">
        <v>0</v>
      </c>
      <c r="R497" s="177">
        <f>Q497*H497</f>
        <v>0</v>
      </c>
      <c r="S497" s="177">
        <v>0</v>
      </c>
      <c r="T497" s="178">
        <f>S497*H497</f>
        <v>0</v>
      </c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R497" s="179" t="s">
        <v>408</v>
      </c>
      <c r="AT497" s="179" t="s">
        <v>145</v>
      </c>
      <c r="AU497" s="179" t="s">
        <v>79</v>
      </c>
      <c r="AY497" s="20" t="s">
        <v>144</v>
      </c>
      <c r="BE497" s="180">
        <f>IF(N497="základní",J497,0)</f>
        <v>0</v>
      </c>
      <c r="BF497" s="180">
        <f>IF(N497="snížená",J497,0)</f>
        <v>0</v>
      </c>
      <c r="BG497" s="180">
        <f>IF(N497="zákl. přenesená",J497,0)</f>
        <v>0</v>
      </c>
      <c r="BH497" s="180">
        <f>IF(N497="sníž. přenesená",J497,0)</f>
        <v>0</v>
      </c>
      <c r="BI497" s="180">
        <f>IF(N497="nulová",J497,0)</f>
        <v>0</v>
      </c>
      <c r="BJ497" s="20" t="s">
        <v>77</v>
      </c>
      <c r="BK497" s="180">
        <f>ROUND(I497*H497,2)</f>
        <v>0</v>
      </c>
      <c r="BL497" s="20" t="s">
        <v>408</v>
      </c>
      <c r="BM497" s="179" t="s">
        <v>1343</v>
      </c>
    </row>
    <row r="498" spans="1:65" s="2" customFormat="1" ht="19.5">
      <c r="A498" s="37"/>
      <c r="B498" s="38"/>
      <c r="C498" s="39"/>
      <c r="D498" s="181" t="s">
        <v>152</v>
      </c>
      <c r="E498" s="39"/>
      <c r="F498" s="182" t="s">
        <v>1342</v>
      </c>
      <c r="G498" s="39"/>
      <c r="H498" s="39"/>
      <c r="I498" s="183"/>
      <c r="J498" s="39"/>
      <c r="K498" s="39"/>
      <c r="L498" s="42"/>
      <c r="M498" s="184"/>
      <c r="N498" s="185"/>
      <c r="O498" s="67"/>
      <c r="P498" s="67"/>
      <c r="Q498" s="67"/>
      <c r="R498" s="67"/>
      <c r="S498" s="67"/>
      <c r="T498" s="68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T498" s="20" t="s">
        <v>152</v>
      </c>
      <c r="AU498" s="20" t="s">
        <v>79</v>
      </c>
    </row>
    <row r="499" spans="1:65" s="2" customFormat="1" ht="11.25">
      <c r="A499" s="37"/>
      <c r="B499" s="38"/>
      <c r="C499" s="39"/>
      <c r="D499" s="186" t="s">
        <v>153</v>
      </c>
      <c r="E499" s="39"/>
      <c r="F499" s="187" t="s">
        <v>1344</v>
      </c>
      <c r="G499" s="39"/>
      <c r="H499" s="39"/>
      <c r="I499" s="183"/>
      <c r="J499" s="39"/>
      <c r="K499" s="39"/>
      <c r="L499" s="42"/>
      <c r="M499" s="184"/>
      <c r="N499" s="185"/>
      <c r="O499" s="67"/>
      <c r="P499" s="67"/>
      <c r="Q499" s="67"/>
      <c r="R499" s="67"/>
      <c r="S499" s="67"/>
      <c r="T499" s="68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  <c r="AE499" s="37"/>
      <c r="AT499" s="20" t="s">
        <v>153</v>
      </c>
      <c r="AU499" s="20" t="s">
        <v>79</v>
      </c>
    </row>
    <row r="500" spans="1:65" s="13" customFormat="1" ht="11.25">
      <c r="B500" s="200"/>
      <c r="C500" s="201"/>
      <c r="D500" s="181" t="s">
        <v>226</v>
      </c>
      <c r="E500" s="202" t="s">
        <v>19</v>
      </c>
      <c r="F500" s="203" t="s">
        <v>1345</v>
      </c>
      <c r="G500" s="201"/>
      <c r="H500" s="202" t="s">
        <v>19</v>
      </c>
      <c r="I500" s="204"/>
      <c r="J500" s="201"/>
      <c r="K500" s="201"/>
      <c r="L500" s="205"/>
      <c r="M500" s="206"/>
      <c r="N500" s="207"/>
      <c r="O500" s="207"/>
      <c r="P500" s="207"/>
      <c r="Q500" s="207"/>
      <c r="R500" s="207"/>
      <c r="S500" s="207"/>
      <c r="T500" s="208"/>
      <c r="AT500" s="209" t="s">
        <v>226</v>
      </c>
      <c r="AU500" s="209" t="s">
        <v>79</v>
      </c>
      <c r="AV500" s="13" t="s">
        <v>77</v>
      </c>
      <c r="AW500" s="13" t="s">
        <v>31</v>
      </c>
      <c r="AX500" s="13" t="s">
        <v>69</v>
      </c>
      <c r="AY500" s="209" t="s">
        <v>144</v>
      </c>
    </row>
    <row r="501" spans="1:65" s="14" customFormat="1" ht="11.25">
      <c r="B501" s="210"/>
      <c r="C501" s="211"/>
      <c r="D501" s="181" t="s">
        <v>226</v>
      </c>
      <c r="E501" s="212" t="s">
        <v>19</v>
      </c>
      <c r="F501" s="213" t="s">
        <v>1346</v>
      </c>
      <c r="G501" s="211"/>
      <c r="H501" s="214">
        <v>88.733999999999995</v>
      </c>
      <c r="I501" s="215"/>
      <c r="J501" s="211"/>
      <c r="K501" s="211"/>
      <c r="L501" s="216"/>
      <c r="M501" s="217"/>
      <c r="N501" s="218"/>
      <c r="O501" s="218"/>
      <c r="P501" s="218"/>
      <c r="Q501" s="218"/>
      <c r="R501" s="218"/>
      <c r="S501" s="218"/>
      <c r="T501" s="219"/>
      <c r="AT501" s="220" t="s">
        <v>226</v>
      </c>
      <c r="AU501" s="220" t="s">
        <v>79</v>
      </c>
      <c r="AV501" s="14" t="s">
        <v>79</v>
      </c>
      <c r="AW501" s="14" t="s">
        <v>31</v>
      </c>
      <c r="AX501" s="14" t="s">
        <v>77</v>
      </c>
      <c r="AY501" s="220" t="s">
        <v>144</v>
      </c>
    </row>
    <row r="502" spans="1:65" s="2" customFormat="1" ht="16.5" customHeight="1">
      <c r="A502" s="37"/>
      <c r="B502" s="38"/>
      <c r="C502" s="246" t="s">
        <v>1347</v>
      </c>
      <c r="D502" s="246" t="s">
        <v>381</v>
      </c>
      <c r="E502" s="247" t="s">
        <v>1283</v>
      </c>
      <c r="F502" s="248" t="s">
        <v>1284</v>
      </c>
      <c r="G502" s="249" t="s">
        <v>296</v>
      </c>
      <c r="H502" s="250">
        <v>3.5000000000000003E-2</v>
      </c>
      <c r="I502" s="251"/>
      <c r="J502" s="252">
        <f>ROUND(I502*H502,2)</f>
        <v>0</v>
      </c>
      <c r="K502" s="248" t="s">
        <v>157</v>
      </c>
      <c r="L502" s="253"/>
      <c r="M502" s="254" t="s">
        <v>19</v>
      </c>
      <c r="N502" s="255" t="s">
        <v>40</v>
      </c>
      <c r="O502" s="67"/>
      <c r="P502" s="177">
        <f>O502*H502</f>
        <v>0</v>
      </c>
      <c r="Q502" s="177">
        <v>1</v>
      </c>
      <c r="R502" s="177">
        <f>Q502*H502</f>
        <v>3.5000000000000003E-2</v>
      </c>
      <c r="S502" s="177">
        <v>0</v>
      </c>
      <c r="T502" s="178">
        <f>S502*H502</f>
        <v>0</v>
      </c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  <c r="AE502" s="37"/>
      <c r="AR502" s="179" t="s">
        <v>496</v>
      </c>
      <c r="AT502" s="179" t="s">
        <v>381</v>
      </c>
      <c r="AU502" s="179" t="s">
        <v>79</v>
      </c>
      <c r="AY502" s="20" t="s">
        <v>144</v>
      </c>
      <c r="BE502" s="180">
        <f>IF(N502="základní",J502,0)</f>
        <v>0</v>
      </c>
      <c r="BF502" s="180">
        <f>IF(N502="snížená",J502,0)</f>
        <v>0</v>
      </c>
      <c r="BG502" s="180">
        <f>IF(N502="zákl. přenesená",J502,0)</f>
        <v>0</v>
      </c>
      <c r="BH502" s="180">
        <f>IF(N502="sníž. přenesená",J502,0)</f>
        <v>0</v>
      </c>
      <c r="BI502" s="180">
        <f>IF(N502="nulová",J502,0)</f>
        <v>0</v>
      </c>
      <c r="BJ502" s="20" t="s">
        <v>77</v>
      </c>
      <c r="BK502" s="180">
        <f>ROUND(I502*H502,2)</f>
        <v>0</v>
      </c>
      <c r="BL502" s="20" t="s">
        <v>408</v>
      </c>
      <c r="BM502" s="179" t="s">
        <v>1348</v>
      </c>
    </row>
    <row r="503" spans="1:65" s="2" customFormat="1" ht="11.25">
      <c r="A503" s="37"/>
      <c r="B503" s="38"/>
      <c r="C503" s="39"/>
      <c r="D503" s="181" t="s">
        <v>152</v>
      </c>
      <c r="E503" s="39"/>
      <c r="F503" s="182" t="s">
        <v>1284</v>
      </c>
      <c r="G503" s="39"/>
      <c r="H503" s="39"/>
      <c r="I503" s="183"/>
      <c r="J503" s="39"/>
      <c r="K503" s="39"/>
      <c r="L503" s="42"/>
      <c r="M503" s="184"/>
      <c r="N503" s="185"/>
      <c r="O503" s="67"/>
      <c r="P503" s="67"/>
      <c r="Q503" s="67"/>
      <c r="R503" s="67"/>
      <c r="S503" s="67"/>
      <c r="T503" s="68"/>
      <c r="U503" s="37"/>
      <c r="V503" s="37"/>
      <c r="W503" s="37"/>
      <c r="X503" s="37"/>
      <c r="Y503" s="37"/>
      <c r="Z503" s="37"/>
      <c r="AA503" s="37"/>
      <c r="AB503" s="37"/>
      <c r="AC503" s="37"/>
      <c r="AD503" s="37"/>
      <c r="AE503" s="37"/>
      <c r="AT503" s="20" t="s">
        <v>152</v>
      </c>
      <c r="AU503" s="20" t="s">
        <v>79</v>
      </c>
    </row>
    <row r="504" spans="1:65" s="13" customFormat="1" ht="11.25">
      <c r="B504" s="200"/>
      <c r="C504" s="201"/>
      <c r="D504" s="181" t="s">
        <v>226</v>
      </c>
      <c r="E504" s="202" t="s">
        <v>19</v>
      </c>
      <c r="F504" s="203" t="s">
        <v>1345</v>
      </c>
      <c r="G504" s="201"/>
      <c r="H504" s="202" t="s">
        <v>19</v>
      </c>
      <c r="I504" s="204"/>
      <c r="J504" s="201"/>
      <c r="K504" s="201"/>
      <c r="L504" s="205"/>
      <c r="M504" s="206"/>
      <c r="N504" s="207"/>
      <c r="O504" s="207"/>
      <c r="P504" s="207"/>
      <c r="Q504" s="207"/>
      <c r="R504" s="207"/>
      <c r="S504" s="207"/>
      <c r="T504" s="208"/>
      <c r="AT504" s="209" t="s">
        <v>226</v>
      </c>
      <c r="AU504" s="209" t="s">
        <v>79</v>
      </c>
      <c r="AV504" s="13" t="s">
        <v>77</v>
      </c>
      <c r="AW504" s="13" t="s">
        <v>31</v>
      </c>
      <c r="AX504" s="13" t="s">
        <v>69</v>
      </c>
      <c r="AY504" s="209" t="s">
        <v>144</v>
      </c>
    </row>
    <row r="505" spans="1:65" s="14" customFormat="1" ht="11.25">
      <c r="B505" s="210"/>
      <c r="C505" s="211"/>
      <c r="D505" s="181" t="s">
        <v>226</v>
      </c>
      <c r="E505" s="212" t="s">
        <v>19</v>
      </c>
      <c r="F505" s="213" t="s">
        <v>1349</v>
      </c>
      <c r="G505" s="211"/>
      <c r="H505" s="214">
        <v>3.5000000000000003E-2</v>
      </c>
      <c r="I505" s="215"/>
      <c r="J505" s="211"/>
      <c r="K505" s="211"/>
      <c r="L505" s="216"/>
      <c r="M505" s="217"/>
      <c r="N505" s="218"/>
      <c r="O505" s="218"/>
      <c r="P505" s="218"/>
      <c r="Q505" s="218"/>
      <c r="R505" s="218"/>
      <c r="S505" s="218"/>
      <c r="T505" s="219"/>
      <c r="AT505" s="220" t="s">
        <v>226</v>
      </c>
      <c r="AU505" s="220" t="s">
        <v>79</v>
      </c>
      <c r="AV505" s="14" t="s">
        <v>79</v>
      </c>
      <c r="AW505" s="14" t="s">
        <v>31</v>
      </c>
      <c r="AX505" s="14" t="s">
        <v>77</v>
      </c>
      <c r="AY505" s="220" t="s">
        <v>144</v>
      </c>
    </row>
    <row r="506" spans="1:65" s="2" customFormat="1" ht="24.2" customHeight="1">
      <c r="A506" s="37"/>
      <c r="B506" s="38"/>
      <c r="C506" s="168" t="s">
        <v>1350</v>
      </c>
      <c r="D506" s="168" t="s">
        <v>145</v>
      </c>
      <c r="E506" s="169" t="s">
        <v>1351</v>
      </c>
      <c r="F506" s="170" t="s">
        <v>1352</v>
      </c>
      <c r="G506" s="171" t="s">
        <v>254</v>
      </c>
      <c r="H506" s="172">
        <v>88.733999999999995</v>
      </c>
      <c r="I506" s="173"/>
      <c r="J506" s="174">
        <f>ROUND(I506*H506,2)</f>
        <v>0</v>
      </c>
      <c r="K506" s="170" t="s">
        <v>157</v>
      </c>
      <c r="L506" s="42"/>
      <c r="M506" s="175" t="s">
        <v>19</v>
      </c>
      <c r="N506" s="176" t="s">
        <v>40</v>
      </c>
      <c r="O506" s="67"/>
      <c r="P506" s="177">
        <f>O506*H506</f>
        <v>0</v>
      </c>
      <c r="Q506" s="177">
        <v>8.8312999999999998E-4</v>
      </c>
      <c r="R506" s="177">
        <f>Q506*H506</f>
        <v>7.8363657419999996E-2</v>
      </c>
      <c r="S506" s="177">
        <v>0</v>
      </c>
      <c r="T506" s="178">
        <f>S506*H506</f>
        <v>0</v>
      </c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  <c r="AE506" s="37"/>
      <c r="AR506" s="179" t="s">
        <v>408</v>
      </c>
      <c r="AT506" s="179" t="s">
        <v>145</v>
      </c>
      <c r="AU506" s="179" t="s">
        <v>79</v>
      </c>
      <c r="AY506" s="20" t="s">
        <v>144</v>
      </c>
      <c r="BE506" s="180">
        <f>IF(N506="základní",J506,0)</f>
        <v>0</v>
      </c>
      <c r="BF506" s="180">
        <f>IF(N506="snížená",J506,0)</f>
        <v>0</v>
      </c>
      <c r="BG506" s="180">
        <f>IF(N506="zákl. přenesená",J506,0)</f>
        <v>0</v>
      </c>
      <c r="BH506" s="180">
        <f>IF(N506="sníž. přenesená",J506,0)</f>
        <v>0</v>
      </c>
      <c r="BI506" s="180">
        <f>IF(N506="nulová",J506,0)</f>
        <v>0</v>
      </c>
      <c r="BJ506" s="20" t="s">
        <v>77</v>
      </c>
      <c r="BK506" s="180">
        <f>ROUND(I506*H506,2)</f>
        <v>0</v>
      </c>
      <c r="BL506" s="20" t="s">
        <v>408</v>
      </c>
      <c r="BM506" s="179" t="s">
        <v>1353</v>
      </c>
    </row>
    <row r="507" spans="1:65" s="2" customFormat="1" ht="19.5">
      <c r="A507" s="37"/>
      <c r="B507" s="38"/>
      <c r="C507" s="39"/>
      <c r="D507" s="181" t="s">
        <v>152</v>
      </c>
      <c r="E507" s="39"/>
      <c r="F507" s="182" t="s">
        <v>1352</v>
      </c>
      <c r="G507" s="39"/>
      <c r="H507" s="39"/>
      <c r="I507" s="183"/>
      <c r="J507" s="39"/>
      <c r="K507" s="39"/>
      <c r="L507" s="42"/>
      <c r="M507" s="184"/>
      <c r="N507" s="185"/>
      <c r="O507" s="67"/>
      <c r="P507" s="67"/>
      <c r="Q507" s="67"/>
      <c r="R507" s="67"/>
      <c r="S507" s="67"/>
      <c r="T507" s="68"/>
      <c r="U507" s="37"/>
      <c r="V507" s="37"/>
      <c r="W507" s="37"/>
      <c r="X507" s="37"/>
      <c r="Y507" s="37"/>
      <c r="Z507" s="37"/>
      <c r="AA507" s="37"/>
      <c r="AB507" s="37"/>
      <c r="AC507" s="37"/>
      <c r="AD507" s="37"/>
      <c r="AE507" s="37"/>
      <c r="AT507" s="20" t="s">
        <v>152</v>
      </c>
      <c r="AU507" s="20" t="s">
        <v>79</v>
      </c>
    </row>
    <row r="508" spans="1:65" s="2" customFormat="1" ht="11.25">
      <c r="A508" s="37"/>
      <c r="B508" s="38"/>
      <c r="C508" s="39"/>
      <c r="D508" s="186" t="s">
        <v>153</v>
      </c>
      <c r="E508" s="39"/>
      <c r="F508" s="187" t="s">
        <v>1354</v>
      </c>
      <c r="G508" s="39"/>
      <c r="H508" s="39"/>
      <c r="I508" s="183"/>
      <c r="J508" s="39"/>
      <c r="K508" s="39"/>
      <c r="L508" s="42"/>
      <c r="M508" s="184"/>
      <c r="N508" s="185"/>
      <c r="O508" s="67"/>
      <c r="P508" s="67"/>
      <c r="Q508" s="67"/>
      <c r="R508" s="67"/>
      <c r="S508" s="67"/>
      <c r="T508" s="68"/>
      <c r="U508" s="37"/>
      <c r="V508" s="37"/>
      <c r="W508" s="37"/>
      <c r="X508" s="37"/>
      <c r="Y508" s="37"/>
      <c r="Z508" s="37"/>
      <c r="AA508" s="37"/>
      <c r="AB508" s="37"/>
      <c r="AC508" s="37"/>
      <c r="AD508" s="37"/>
      <c r="AE508" s="37"/>
      <c r="AT508" s="20" t="s">
        <v>153</v>
      </c>
      <c r="AU508" s="20" t="s">
        <v>79</v>
      </c>
    </row>
    <row r="509" spans="1:65" s="13" customFormat="1" ht="11.25">
      <c r="B509" s="200"/>
      <c r="C509" s="201"/>
      <c r="D509" s="181" t="s">
        <v>226</v>
      </c>
      <c r="E509" s="202" t="s">
        <v>19</v>
      </c>
      <c r="F509" s="203" t="s">
        <v>1345</v>
      </c>
      <c r="G509" s="201"/>
      <c r="H509" s="202" t="s">
        <v>19</v>
      </c>
      <c r="I509" s="204"/>
      <c r="J509" s="201"/>
      <c r="K509" s="201"/>
      <c r="L509" s="205"/>
      <c r="M509" s="206"/>
      <c r="N509" s="207"/>
      <c r="O509" s="207"/>
      <c r="P509" s="207"/>
      <c r="Q509" s="207"/>
      <c r="R509" s="207"/>
      <c r="S509" s="207"/>
      <c r="T509" s="208"/>
      <c r="AT509" s="209" t="s">
        <v>226</v>
      </c>
      <c r="AU509" s="209" t="s">
        <v>79</v>
      </c>
      <c r="AV509" s="13" t="s">
        <v>77</v>
      </c>
      <c r="AW509" s="13" t="s">
        <v>31</v>
      </c>
      <c r="AX509" s="13" t="s">
        <v>69</v>
      </c>
      <c r="AY509" s="209" t="s">
        <v>144</v>
      </c>
    </row>
    <row r="510" spans="1:65" s="14" customFormat="1" ht="11.25">
      <c r="B510" s="210"/>
      <c r="C510" s="211"/>
      <c r="D510" s="181" t="s">
        <v>226</v>
      </c>
      <c r="E510" s="212" t="s">
        <v>19</v>
      </c>
      <c r="F510" s="213" t="s">
        <v>1346</v>
      </c>
      <c r="G510" s="211"/>
      <c r="H510" s="214">
        <v>88.733999999999995</v>
      </c>
      <c r="I510" s="215"/>
      <c r="J510" s="211"/>
      <c r="K510" s="211"/>
      <c r="L510" s="216"/>
      <c r="M510" s="217"/>
      <c r="N510" s="218"/>
      <c r="O510" s="218"/>
      <c r="P510" s="218"/>
      <c r="Q510" s="218"/>
      <c r="R510" s="218"/>
      <c r="S510" s="218"/>
      <c r="T510" s="219"/>
      <c r="AT510" s="220" t="s">
        <v>226</v>
      </c>
      <c r="AU510" s="220" t="s">
        <v>79</v>
      </c>
      <c r="AV510" s="14" t="s">
        <v>79</v>
      </c>
      <c r="AW510" s="14" t="s">
        <v>31</v>
      </c>
      <c r="AX510" s="14" t="s">
        <v>77</v>
      </c>
      <c r="AY510" s="220" t="s">
        <v>144</v>
      </c>
    </row>
    <row r="511" spans="1:65" s="2" customFormat="1" ht="49.15" customHeight="1">
      <c r="A511" s="37"/>
      <c r="B511" s="38"/>
      <c r="C511" s="246" t="s">
        <v>1355</v>
      </c>
      <c r="D511" s="246" t="s">
        <v>381</v>
      </c>
      <c r="E511" s="247" t="s">
        <v>1306</v>
      </c>
      <c r="F511" s="248" t="s">
        <v>1307</v>
      </c>
      <c r="G511" s="249" t="s">
        <v>254</v>
      </c>
      <c r="H511" s="250">
        <v>97.606999999999999</v>
      </c>
      <c r="I511" s="251"/>
      <c r="J511" s="252">
        <f>ROUND(I511*H511,2)</f>
        <v>0</v>
      </c>
      <c r="K511" s="248" t="s">
        <v>157</v>
      </c>
      <c r="L511" s="253"/>
      <c r="M511" s="254" t="s">
        <v>19</v>
      </c>
      <c r="N511" s="255" t="s">
        <v>40</v>
      </c>
      <c r="O511" s="67"/>
      <c r="P511" s="177">
        <f>O511*H511</f>
        <v>0</v>
      </c>
      <c r="Q511" s="177">
        <v>5.4000000000000003E-3</v>
      </c>
      <c r="R511" s="177">
        <f>Q511*H511</f>
        <v>0.52707780000000004</v>
      </c>
      <c r="S511" s="177">
        <v>0</v>
      </c>
      <c r="T511" s="178">
        <f>S511*H511</f>
        <v>0</v>
      </c>
      <c r="U511" s="37"/>
      <c r="V511" s="37"/>
      <c r="W511" s="37"/>
      <c r="X511" s="37"/>
      <c r="Y511" s="37"/>
      <c r="Z511" s="37"/>
      <c r="AA511" s="37"/>
      <c r="AB511" s="37"/>
      <c r="AC511" s="37"/>
      <c r="AD511" s="37"/>
      <c r="AE511" s="37"/>
      <c r="AR511" s="179" t="s">
        <v>496</v>
      </c>
      <c r="AT511" s="179" t="s">
        <v>381</v>
      </c>
      <c r="AU511" s="179" t="s">
        <v>79</v>
      </c>
      <c r="AY511" s="20" t="s">
        <v>144</v>
      </c>
      <c r="BE511" s="180">
        <f>IF(N511="základní",J511,0)</f>
        <v>0</v>
      </c>
      <c r="BF511" s="180">
        <f>IF(N511="snížená",J511,0)</f>
        <v>0</v>
      </c>
      <c r="BG511" s="180">
        <f>IF(N511="zákl. přenesená",J511,0)</f>
        <v>0</v>
      </c>
      <c r="BH511" s="180">
        <f>IF(N511="sníž. přenesená",J511,0)</f>
        <v>0</v>
      </c>
      <c r="BI511" s="180">
        <f>IF(N511="nulová",J511,0)</f>
        <v>0</v>
      </c>
      <c r="BJ511" s="20" t="s">
        <v>77</v>
      </c>
      <c r="BK511" s="180">
        <f>ROUND(I511*H511,2)</f>
        <v>0</v>
      </c>
      <c r="BL511" s="20" t="s">
        <v>408</v>
      </c>
      <c r="BM511" s="179" t="s">
        <v>1356</v>
      </c>
    </row>
    <row r="512" spans="1:65" s="2" customFormat="1" ht="29.25">
      <c r="A512" s="37"/>
      <c r="B512" s="38"/>
      <c r="C512" s="39"/>
      <c r="D512" s="181" t="s">
        <v>152</v>
      </c>
      <c r="E512" s="39"/>
      <c r="F512" s="182" t="s">
        <v>1307</v>
      </c>
      <c r="G512" s="39"/>
      <c r="H512" s="39"/>
      <c r="I512" s="183"/>
      <c r="J512" s="39"/>
      <c r="K512" s="39"/>
      <c r="L512" s="42"/>
      <c r="M512" s="184"/>
      <c r="N512" s="185"/>
      <c r="O512" s="67"/>
      <c r="P512" s="67"/>
      <c r="Q512" s="67"/>
      <c r="R512" s="67"/>
      <c r="S512" s="67"/>
      <c r="T512" s="68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T512" s="20" t="s">
        <v>152</v>
      </c>
      <c r="AU512" s="20" t="s">
        <v>79</v>
      </c>
    </row>
    <row r="513" spans="1:65" s="13" customFormat="1" ht="11.25">
      <c r="B513" s="200"/>
      <c r="C513" s="201"/>
      <c r="D513" s="181" t="s">
        <v>226</v>
      </c>
      <c r="E513" s="202" t="s">
        <v>19</v>
      </c>
      <c r="F513" s="203" t="s">
        <v>1345</v>
      </c>
      <c r="G513" s="201"/>
      <c r="H513" s="202" t="s">
        <v>19</v>
      </c>
      <c r="I513" s="204"/>
      <c r="J513" s="201"/>
      <c r="K513" s="201"/>
      <c r="L513" s="205"/>
      <c r="M513" s="206"/>
      <c r="N513" s="207"/>
      <c r="O513" s="207"/>
      <c r="P513" s="207"/>
      <c r="Q513" s="207"/>
      <c r="R513" s="207"/>
      <c r="S513" s="207"/>
      <c r="T513" s="208"/>
      <c r="AT513" s="209" t="s">
        <v>226</v>
      </c>
      <c r="AU513" s="209" t="s">
        <v>79</v>
      </c>
      <c r="AV513" s="13" t="s">
        <v>77</v>
      </c>
      <c r="AW513" s="13" t="s">
        <v>31</v>
      </c>
      <c r="AX513" s="13" t="s">
        <v>69</v>
      </c>
      <c r="AY513" s="209" t="s">
        <v>144</v>
      </c>
    </row>
    <row r="514" spans="1:65" s="14" customFormat="1" ht="11.25">
      <c r="B514" s="210"/>
      <c r="C514" s="211"/>
      <c r="D514" s="181" t="s">
        <v>226</v>
      </c>
      <c r="E514" s="212" t="s">
        <v>19</v>
      </c>
      <c r="F514" s="213" t="s">
        <v>1357</v>
      </c>
      <c r="G514" s="211"/>
      <c r="H514" s="214">
        <v>97.606999999999999</v>
      </c>
      <c r="I514" s="215"/>
      <c r="J514" s="211"/>
      <c r="K514" s="211"/>
      <c r="L514" s="216"/>
      <c r="M514" s="217"/>
      <c r="N514" s="218"/>
      <c r="O514" s="218"/>
      <c r="P514" s="218"/>
      <c r="Q514" s="218"/>
      <c r="R514" s="218"/>
      <c r="S514" s="218"/>
      <c r="T514" s="219"/>
      <c r="AT514" s="220" t="s">
        <v>226</v>
      </c>
      <c r="AU514" s="220" t="s">
        <v>79</v>
      </c>
      <c r="AV514" s="14" t="s">
        <v>79</v>
      </c>
      <c r="AW514" s="14" t="s">
        <v>31</v>
      </c>
      <c r="AX514" s="14" t="s">
        <v>77</v>
      </c>
      <c r="AY514" s="220" t="s">
        <v>144</v>
      </c>
    </row>
    <row r="515" spans="1:65" s="2" customFormat="1" ht="37.9" customHeight="1">
      <c r="A515" s="37"/>
      <c r="B515" s="38"/>
      <c r="C515" s="168" t="s">
        <v>1358</v>
      </c>
      <c r="D515" s="168" t="s">
        <v>145</v>
      </c>
      <c r="E515" s="169" t="s">
        <v>1359</v>
      </c>
      <c r="F515" s="170" t="s">
        <v>1360</v>
      </c>
      <c r="G515" s="171" t="s">
        <v>243</v>
      </c>
      <c r="H515" s="172">
        <v>24.15</v>
      </c>
      <c r="I515" s="173"/>
      <c r="J515" s="174">
        <f>ROUND(I515*H515,2)</f>
        <v>0</v>
      </c>
      <c r="K515" s="170" t="s">
        <v>157</v>
      </c>
      <c r="L515" s="42"/>
      <c r="M515" s="175" t="s">
        <v>19</v>
      </c>
      <c r="N515" s="176" t="s">
        <v>40</v>
      </c>
      <c r="O515" s="67"/>
      <c r="P515" s="177">
        <f>O515*H515</f>
        <v>0</v>
      </c>
      <c r="Q515" s="177">
        <v>1.1544000000000001E-3</v>
      </c>
      <c r="R515" s="177">
        <f>Q515*H515</f>
        <v>2.7878759999999999E-2</v>
      </c>
      <c r="S515" s="177">
        <v>0</v>
      </c>
      <c r="T515" s="178">
        <f>S515*H515</f>
        <v>0</v>
      </c>
      <c r="U515" s="37"/>
      <c r="V515" s="37"/>
      <c r="W515" s="37"/>
      <c r="X515" s="37"/>
      <c r="Y515" s="37"/>
      <c r="Z515" s="37"/>
      <c r="AA515" s="37"/>
      <c r="AB515" s="37"/>
      <c r="AC515" s="37"/>
      <c r="AD515" s="37"/>
      <c r="AE515" s="37"/>
      <c r="AR515" s="179" t="s">
        <v>408</v>
      </c>
      <c r="AT515" s="179" t="s">
        <v>145</v>
      </c>
      <c r="AU515" s="179" t="s">
        <v>79</v>
      </c>
      <c r="AY515" s="20" t="s">
        <v>144</v>
      </c>
      <c r="BE515" s="180">
        <f>IF(N515="základní",J515,0)</f>
        <v>0</v>
      </c>
      <c r="BF515" s="180">
        <f>IF(N515="snížená",J515,0)</f>
        <v>0</v>
      </c>
      <c r="BG515" s="180">
        <f>IF(N515="zákl. přenesená",J515,0)</f>
        <v>0</v>
      </c>
      <c r="BH515" s="180">
        <f>IF(N515="sníž. přenesená",J515,0)</f>
        <v>0</v>
      </c>
      <c r="BI515" s="180">
        <f>IF(N515="nulová",J515,0)</f>
        <v>0</v>
      </c>
      <c r="BJ515" s="20" t="s">
        <v>77</v>
      </c>
      <c r="BK515" s="180">
        <f>ROUND(I515*H515,2)</f>
        <v>0</v>
      </c>
      <c r="BL515" s="20" t="s">
        <v>408</v>
      </c>
      <c r="BM515" s="179" t="s">
        <v>1361</v>
      </c>
    </row>
    <row r="516" spans="1:65" s="2" customFormat="1" ht="19.5">
      <c r="A516" s="37"/>
      <c r="B516" s="38"/>
      <c r="C516" s="39"/>
      <c r="D516" s="181" t="s">
        <v>152</v>
      </c>
      <c r="E516" s="39"/>
      <c r="F516" s="182" t="s">
        <v>1360</v>
      </c>
      <c r="G516" s="39"/>
      <c r="H516" s="39"/>
      <c r="I516" s="183"/>
      <c r="J516" s="39"/>
      <c r="K516" s="39"/>
      <c r="L516" s="42"/>
      <c r="M516" s="184"/>
      <c r="N516" s="185"/>
      <c r="O516" s="67"/>
      <c r="P516" s="67"/>
      <c r="Q516" s="67"/>
      <c r="R516" s="67"/>
      <c r="S516" s="67"/>
      <c r="T516" s="68"/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  <c r="AE516" s="37"/>
      <c r="AT516" s="20" t="s">
        <v>152</v>
      </c>
      <c r="AU516" s="20" t="s">
        <v>79</v>
      </c>
    </row>
    <row r="517" spans="1:65" s="2" customFormat="1" ht="11.25">
      <c r="A517" s="37"/>
      <c r="B517" s="38"/>
      <c r="C517" s="39"/>
      <c r="D517" s="186" t="s">
        <v>153</v>
      </c>
      <c r="E517" s="39"/>
      <c r="F517" s="187" t="s">
        <v>1362</v>
      </c>
      <c r="G517" s="39"/>
      <c r="H517" s="39"/>
      <c r="I517" s="183"/>
      <c r="J517" s="39"/>
      <c r="K517" s="39"/>
      <c r="L517" s="42"/>
      <c r="M517" s="184"/>
      <c r="N517" s="185"/>
      <c r="O517" s="67"/>
      <c r="P517" s="67"/>
      <c r="Q517" s="67"/>
      <c r="R517" s="67"/>
      <c r="S517" s="67"/>
      <c r="T517" s="68"/>
      <c r="U517" s="37"/>
      <c r="V517" s="37"/>
      <c r="W517" s="37"/>
      <c r="X517" s="37"/>
      <c r="Y517" s="37"/>
      <c r="Z517" s="37"/>
      <c r="AA517" s="37"/>
      <c r="AB517" s="37"/>
      <c r="AC517" s="37"/>
      <c r="AD517" s="37"/>
      <c r="AE517" s="37"/>
      <c r="AT517" s="20" t="s">
        <v>153</v>
      </c>
      <c r="AU517" s="20" t="s">
        <v>79</v>
      </c>
    </row>
    <row r="518" spans="1:65" s="2" customFormat="1" ht="19.5">
      <c r="A518" s="37"/>
      <c r="B518" s="38"/>
      <c r="C518" s="39"/>
      <c r="D518" s="181" t="s">
        <v>494</v>
      </c>
      <c r="E518" s="39"/>
      <c r="F518" s="256" t="s">
        <v>1363</v>
      </c>
      <c r="G518" s="39"/>
      <c r="H518" s="39"/>
      <c r="I518" s="183"/>
      <c r="J518" s="39"/>
      <c r="K518" s="39"/>
      <c r="L518" s="42"/>
      <c r="M518" s="184"/>
      <c r="N518" s="185"/>
      <c r="O518" s="67"/>
      <c r="P518" s="67"/>
      <c r="Q518" s="67"/>
      <c r="R518" s="67"/>
      <c r="S518" s="67"/>
      <c r="T518" s="68"/>
      <c r="U518" s="37"/>
      <c r="V518" s="37"/>
      <c r="W518" s="37"/>
      <c r="X518" s="37"/>
      <c r="Y518" s="37"/>
      <c r="Z518" s="37"/>
      <c r="AA518" s="37"/>
      <c r="AB518" s="37"/>
      <c r="AC518" s="37"/>
      <c r="AD518" s="37"/>
      <c r="AE518" s="37"/>
      <c r="AT518" s="20" t="s">
        <v>494</v>
      </c>
      <c r="AU518" s="20" t="s">
        <v>79</v>
      </c>
    </row>
    <row r="519" spans="1:65" s="14" customFormat="1" ht="11.25">
      <c r="B519" s="210"/>
      <c r="C519" s="211"/>
      <c r="D519" s="181" t="s">
        <v>226</v>
      </c>
      <c r="E519" s="212" t="s">
        <v>19</v>
      </c>
      <c r="F519" s="213" t="s">
        <v>1364</v>
      </c>
      <c r="G519" s="211"/>
      <c r="H519" s="214">
        <v>24.15</v>
      </c>
      <c r="I519" s="215"/>
      <c r="J519" s="211"/>
      <c r="K519" s="211"/>
      <c r="L519" s="216"/>
      <c r="M519" s="217"/>
      <c r="N519" s="218"/>
      <c r="O519" s="218"/>
      <c r="P519" s="218"/>
      <c r="Q519" s="218"/>
      <c r="R519" s="218"/>
      <c r="S519" s="218"/>
      <c r="T519" s="219"/>
      <c r="AT519" s="220" t="s">
        <v>226</v>
      </c>
      <c r="AU519" s="220" t="s">
        <v>79</v>
      </c>
      <c r="AV519" s="14" t="s">
        <v>79</v>
      </c>
      <c r="AW519" s="14" t="s">
        <v>31</v>
      </c>
      <c r="AX519" s="14" t="s">
        <v>77</v>
      </c>
      <c r="AY519" s="220" t="s">
        <v>144</v>
      </c>
    </row>
    <row r="520" spans="1:65" s="2" customFormat="1" ht="37.9" customHeight="1">
      <c r="A520" s="37"/>
      <c r="B520" s="38"/>
      <c r="C520" s="168" t="s">
        <v>1365</v>
      </c>
      <c r="D520" s="168" t="s">
        <v>145</v>
      </c>
      <c r="E520" s="169" t="s">
        <v>1366</v>
      </c>
      <c r="F520" s="170" t="s">
        <v>1367</v>
      </c>
      <c r="G520" s="171" t="s">
        <v>243</v>
      </c>
      <c r="H520" s="172">
        <v>24.15</v>
      </c>
      <c r="I520" s="173"/>
      <c r="J520" s="174">
        <f>ROUND(I520*H520,2)</f>
        <v>0</v>
      </c>
      <c r="K520" s="170" t="s">
        <v>157</v>
      </c>
      <c r="L520" s="42"/>
      <c r="M520" s="175" t="s">
        <v>19</v>
      </c>
      <c r="N520" s="176" t="s">
        <v>40</v>
      </c>
      <c r="O520" s="67"/>
      <c r="P520" s="177">
        <f>O520*H520</f>
        <v>0</v>
      </c>
      <c r="Q520" s="177">
        <v>6.2520000000000002E-4</v>
      </c>
      <c r="R520" s="177">
        <f>Q520*H520</f>
        <v>1.509858E-2</v>
      </c>
      <c r="S520" s="177">
        <v>0</v>
      </c>
      <c r="T520" s="178">
        <f>S520*H520</f>
        <v>0</v>
      </c>
      <c r="U520" s="37"/>
      <c r="V520" s="37"/>
      <c r="W520" s="37"/>
      <c r="X520" s="37"/>
      <c r="Y520" s="37"/>
      <c r="Z520" s="37"/>
      <c r="AA520" s="37"/>
      <c r="AB520" s="37"/>
      <c r="AC520" s="37"/>
      <c r="AD520" s="37"/>
      <c r="AE520" s="37"/>
      <c r="AR520" s="179" t="s">
        <v>408</v>
      </c>
      <c r="AT520" s="179" t="s">
        <v>145</v>
      </c>
      <c r="AU520" s="179" t="s">
        <v>79</v>
      </c>
      <c r="AY520" s="20" t="s">
        <v>144</v>
      </c>
      <c r="BE520" s="180">
        <f>IF(N520="základní",J520,0)</f>
        <v>0</v>
      </c>
      <c r="BF520" s="180">
        <f>IF(N520="snížená",J520,0)</f>
        <v>0</v>
      </c>
      <c r="BG520" s="180">
        <f>IF(N520="zákl. přenesená",J520,0)</f>
        <v>0</v>
      </c>
      <c r="BH520" s="180">
        <f>IF(N520="sníž. přenesená",J520,0)</f>
        <v>0</v>
      </c>
      <c r="BI520" s="180">
        <f>IF(N520="nulová",J520,0)</f>
        <v>0</v>
      </c>
      <c r="BJ520" s="20" t="s">
        <v>77</v>
      </c>
      <c r="BK520" s="180">
        <f>ROUND(I520*H520,2)</f>
        <v>0</v>
      </c>
      <c r="BL520" s="20" t="s">
        <v>408</v>
      </c>
      <c r="BM520" s="179" t="s">
        <v>1368</v>
      </c>
    </row>
    <row r="521" spans="1:65" s="2" customFormat="1" ht="19.5">
      <c r="A521" s="37"/>
      <c r="B521" s="38"/>
      <c r="C521" s="39"/>
      <c r="D521" s="181" t="s">
        <v>152</v>
      </c>
      <c r="E521" s="39"/>
      <c r="F521" s="182" t="s">
        <v>1367</v>
      </c>
      <c r="G521" s="39"/>
      <c r="H521" s="39"/>
      <c r="I521" s="183"/>
      <c r="J521" s="39"/>
      <c r="K521" s="39"/>
      <c r="L521" s="42"/>
      <c r="M521" s="184"/>
      <c r="N521" s="185"/>
      <c r="O521" s="67"/>
      <c r="P521" s="67"/>
      <c r="Q521" s="67"/>
      <c r="R521" s="67"/>
      <c r="S521" s="67"/>
      <c r="T521" s="68"/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  <c r="AE521" s="37"/>
      <c r="AT521" s="20" t="s">
        <v>152</v>
      </c>
      <c r="AU521" s="20" t="s">
        <v>79</v>
      </c>
    </row>
    <row r="522" spans="1:65" s="2" customFormat="1" ht="11.25">
      <c r="A522" s="37"/>
      <c r="B522" s="38"/>
      <c r="C522" s="39"/>
      <c r="D522" s="186" t="s">
        <v>153</v>
      </c>
      <c r="E522" s="39"/>
      <c r="F522" s="187" t="s">
        <v>1369</v>
      </c>
      <c r="G522" s="39"/>
      <c r="H522" s="39"/>
      <c r="I522" s="183"/>
      <c r="J522" s="39"/>
      <c r="K522" s="39"/>
      <c r="L522" s="42"/>
      <c r="M522" s="184"/>
      <c r="N522" s="185"/>
      <c r="O522" s="67"/>
      <c r="P522" s="67"/>
      <c r="Q522" s="67"/>
      <c r="R522" s="67"/>
      <c r="S522" s="67"/>
      <c r="T522" s="68"/>
      <c r="U522" s="37"/>
      <c r="V522" s="37"/>
      <c r="W522" s="37"/>
      <c r="X522" s="37"/>
      <c r="Y522" s="37"/>
      <c r="Z522" s="37"/>
      <c r="AA522" s="37"/>
      <c r="AB522" s="37"/>
      <c r="AC522" s="37"/>
      <c r="AD522" s="37"/>
      <c r="AE522" s="37"/>
      <c r="AT522" s="20" t="s">
        <v>153</v>
      </c>
      <c r="AU522" s="20" t="s">
        <v>79</v>
      </c>
    </row>
    <row r="523" spans="1:65" s="2" customFormat="1" ht="19.5">
      <c r="A523" s="37"/>
      <c r="B523" s="38"/>
      <c r="C523" s="39"/>
      <c r="D523" s="181" t="s">
        <v>494</v>
      </c>
      <c r="E523" s="39"/>
      <c r="F523" s="256" t="s">
        <v>1370</v>
      </c>
      <c r="G523" s="39"/>
      <c r="H523" s="39"/>
      <c r="I523" s="183"/>
      <c r="J523" s="39"/>
      <c r="K523" s="39"/>
      <c r="L523" s="42"/>
      <c r="M523" s="184"/>
      <c r="N523" s="185"/>
      <c r="O523" s="67"/>
      <c r="P523" s="67"/>
      <c r="Q523" s="67"/>
      <c r="R523" s="67"/>
      <c r="S523" s="67"/>
      <c r="T523" s="68"/>
      <c r="U523" s="37"/>
      <c r="V523" s="37"/>
      <c r="W523" s="37"/>
      <c r="X523" s="37"/>
      <c r="Y523" s="37"/>
      <c r="Z523" s="37"/>
      <c r="AA523" s="37"/>
      <c r="AB523" s="37"/>
      <c r="AC523" s="37"/>
      <c r="AD523" s="37"/>
      <c r="AE523" s="37"/>
      <c r="AT523" s="20" t="s">
        <v>494</v>
      </c>
      <c r="AU523" s="20" t="s">
        <v>79</v>
      </c>
    </row>
    <row r="524" spans="1:65" s="14" customFormat="1" ht="11.25">
      <c r="B524" s="210"/>
      <c r="C524" s="211"/>
      <c r="D524" s="181" t="s">
        <v>226</v>
      </c>
      <c r="E524" s="212" t="s">
        <v>19</v>
      </c>
      <c r="F524" s="213" t="s">
        <v>1364</v>
      </c>
      <c r="G524" s="211"/>
      <c r="H524" s="214">
        <v>24.15</v>
      </c>
      <c r="I524" s="215"/>
      <c r="J524" s="211"/>
      <c r="K524" s="211"/>
      <c r="L524" s="216"/>
      <c r="M524" s="217"/>
      <c r="N524" s="218"/>
      <c r="O524" s="218"/>
      <c r="P524" s="218"/>
      <c r="Q524" s="218"/>
      <c r="R524" s="218"/>
      <c r="S524" s="218"/>
      <c r="T524" s="219"/>
      <c r="AT524" s="220" t="s">
        <v>226</v>
      </c>
      <c r="AU524" s="220" t="s">
        <v>79</v>
      </c>
      <c r="AV524" s="14" t="s">
        <v>79</v>
      </c>
      <c r="AW524" s="14" t="s">
        <v>31</v>
      </c>
      <c r="AX524" s="14" t="s">
        <v>77</v>
      </c>
      <c r="AY524" s="220" t="s">
        <v>144</v>
      </c>
    </row>
    <row r="525" spans="1:65" s="2" customFormat="1" ht="62.65" customHeight="1">
      <c r="A525" s="37"/>
      <c r="B525" s="38"/>
      <c r="C525" s="168" t="s">
        <v>1371</v>
      </c>
      <c r="D525" s="168" t="s">
        <v>145</v>
      </c>
      <c r="E525" s="169" t="s">
        <v>1372</v>
      </c>
      <c r="F525" s="170" t="s">
        <v>1373</v>
      </c>
      <c r="G525" s="171" t="s">
        <v>254</v>
      </c>
      <c r="H525" s="172">
        <v>88.733999999999995</v>
      </c>
      <c r="I525" s="173"/>
      <c r="J525" s="174">
        <f>ROUND(I525*H525,2)</f>
        <v>0</v>
      </c>
      <c r="K525" s="170" t="s">
        <v>157</v>
      </c>
      <c r="L525" s="42"/>
      <c r="M525" s="175" t="s">
        <v>19</v>
      </c>
      <c r="N525" s="176" t="s">
        <v>40</v>
      </c>
      <c r="O525" s="67"/>
      <c r="P525" s="177">
        <f>O525*H525</f>
        <v>0</v>
      </c>
      <c r="Q525" s="177">
        <v>4.2999999999999999E-4</v>
      </c>
      <c r="R525" s="177">
        <f>Q525*H525</f>
        <v>3.8155619999999994E-2</v>
      </c>
      <c r="S525" s="177">
        <v>0</v>
      </c>
      <c r="T525" s="178">
        <f>S525*H525</f>
        <v>0</v>
      </c>
      <c r="U525" s="37"/>
      <c r="V525" s="37"/>
      <c r="W525" s="37"/>
      <c r="X525" s="37"/>
      <c r="Y525" s="37"/>
      <c r="Z525" s="37"/>
      <c r="AA525" s="37"/>
      <c r="AB525" s="37"/>
      <c r="AC525" s="37"/>
      <c r="AD525" s="37"/>
      <c r="AE525" s="37"/>
      <c r="AR525" s="179" t="s">
        <v>408</v>
      </c>
      <c r="AT525" s="179" t="s">
        <v>145</v>
      </c>
      <c r="AU525" s="179" t="s">
        <v>79</v>
      </c>
      <c r="AY525" s="20" t="s">
        <v>144</v>
      </c>
      <c r="BE525" s="180">
        <f>IF(N525="základní",J525,0)</f>
        <v>0</v>
      </c>
      <c r="BF525" s="180">
        <f>IF(N525="snížená",J525,0)</f>
        <v>0</v>
      </c>
      <c r="BG525" s="180">
        <f>IF(N525="zákl. přenesená",J525,0)</f>
        <v>0</v>
      </c>
      <c r="BH525" s="180">
        <f>IF(N525="sníž. přenesená",J525,0)</f>
        <v>0</v>
      </c>
      <c r="BI525" s="180">
        <f>IF(N525="nulová",J525,0)</f>
        <v>0</v>
      </c>
      <c r="BJ525" s="20" t="s">
        <v>77</v>
      </c>
      <c r="BK525" s="180">
        <f>ROUND(I525*H525,2)</f>
        <v>0</v>
      </c>
      <c r="BL525" s="20" t="s">
        <v>408</v>
      </c>
      <c r="BM525" s="179" t="s">
        <v>1374</v>
      </c>
    </row>
    <row r="526" spans="1:65" s="2" customFormat="1" ht="39">
      <c r="A526" s="37"/>
      <c r="B526" s="38"/>
      <c r="C526" s="39"/>
      <c r="D526" s="181" t="s">
        <v>152</v>
      </c>
      <c r="E526" s="39"/>
      <c r="F526" s="182" t="s">
        <v>1373</v>
      </c>
      <c r="G526" s="39"/>
      <c r="H526" s="39"/>
      <c r="I526" s="183"/>
      <c r="J526" s="39"/>
      <c r="K526" s="39"/>
      <c r="L526" s="42"/>
      <c r="M526" s="184"/>
      <c r="N526" s="185"/>
      <c r="O526" s="67"/>
      <c r="P526" s="67"/>
      <c r="Q526" s="67"/>
      <c r="R526" s="67"/>
      <c r="S526" s="67"/>
      <c r="T526" s="68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T526" s="20" t="s">
        <v>152</v>
      </c>
      <c r="AU526" s="20" t="s">
        <v>79</v>
      </c>
    </row>
    <row r="527" spans="1:65" s="2" customFormat="1" ht="11.25">
      <c r="A527" s="37"/>
      <c r="B527" s="38"/>
      <c r="C527" s="39"/>
      <c r="D527" s="186" t="s">
        <v>153</v>
      </c>
      <c r="E527" s="39"/>
      <c r="F527" s="187" t="s">
        <v>1375</v>
      </c>
      <c r="G527" s="39"/>
      <c r="H527" s="39"/>
      <c r="I527" s="183"/>
      <c r="J527" s="39"/>
      <c r="K527" s="39"/>
      <c r="L527" s="42"/>
      <c r="M527" s="184"/>
      <c r="N527" s="185"/>
      <c r="O527" s="67"/>
      <c r="P527" s="67"/>
      <c r="Q527" s="67"/>
      <c r="R527" s="67"/>
      <c r="S527" s="67"/>
      <c r="T527" s="68"/>
      <c r="U527" s="37"/>
      <c r="V527" s="37"/>
      <c r="W527" s="37"/>
      <c r="X527" s="37"/>
      <c r="Y527" s="37"/>
      <c r="Z527" s="37"/>
      <c r="AA527" s="37"/>
      <c r="AB527" s="37"/>
      <c r="AC527" s="37"/>
      <c r="AD527" s="37"/>
      <c r="AE527" s="37"/>
      <c r="AT527" s="20" t="s">
        <v>153</v>
      </c>
      <c r="AU527" s="20" t="s">
        <v>79</v>
      </c>
    </row>
    <row r="528" spans="1:65" s="13" customFormat="1" ht="11.25">
      <c r="B528" s="200"/>
      <c r="C528" s="201"/>
      <c r="D528" s="181" t="s">
        <v>226</v>
      </c>
      <c r="E528" s="202" t="s">
        <v>19</v>
      </c>
      <c r="F528" s="203" t="s">
        <v>1345</v>
      </c>
      <c r="G528" s="201"/>
      <c r="H528" s="202" t="s">
        <v>19</v>
      </c>
      <c r="I528" s="204"/>
      <c r="J528" s="201"/>
      <c r="K528" s="201"/>
      <c r="L528" s="205"/>
      <c r="M528" s="206"/>
      <c r="N528" s="207"/>
      <c r="O528" s="207"/>
      <c r="P528" s="207"/>
      <c r="Q528" s="207"/>
      <c r="R528" s="207"/>
      <c r="S528" s="207"/>
      <c r="T528" s="208"/>
      <c r="AT528" s="209" t="s">
        <v>226</v>
      </c>
      <c r="AU528" s="209" t="s">
        <v>79</v>
      </c>
      <c r="AV528" s="13" t="s">
        <v>77</v>
      </c>
      <c r="AW528" s="13" t="s">
        <v>31</v>
      </c>
      <c r="AX528" s="13" t="s">
        <v>69</v>
      </c>
      <c r="AY528" s="209" t="s">
        <v>144</v>
      </c>
    </row>
    <row r="529" spans="1:65" s="14" customFormat="1" ht="11.25">
      <c r="B529" s="210"/>
      <c r="C529" s="211"/>
      <c r="D529" s="181" t="s">
        <v>226</v>
      </c>
      <c r="E529" s="212" t="s">
        <v>19</v>
      </c>
      <c r="F529" s="213" t="s">
        <v>1346</v>
      </c>
      <c r="G529" s="211"/>
      <c r="H529" s="214">
        <v>88.733999999999995</v>
      </c>
      <c r="I529" s="215"/>
      <c r="J529" s="211"/>
      <c r="K529" s="211"/>
      <c r="L529" s="216"/>
      <c r="M529" s="217"/>
      <c r="N529" s="218"/>
      <c r="O529" s="218"/>
      <c r="P529" s="218"/>
      <c r="Q529" s="218"/>
      <c r="R529" s="218"/>
      <c r="S529" s="218"/>
      <c r="T529" s="219"/>
      <c r="AT529" s="220" t="s">
        <v>226</v>
      </c>
      <c r="AU529" s="220" t="s">
        <v>79</v>
      </c>
      <c r="AV529" s="14" t="s">
        <v>79</v>
      </c>
      <c r="AW529" s="14" t="s">
        <v>31</v>
      </c>
      <c r="AX529" s="14" t="s">
        <v>77</v>
      </c>
      <c r="AY529" s="220" t="s">
        <v>144</v>
      </c>
    </row>
    <row r="530" spans="1:65" s="2" customFormat="1" ht="24.2" customHeight="1">
      <c r="A530" s="37"/>
      <c r="B530" s="38"/>
      <c r="C530" s="246" t="s">
        <v>1376</v>
      </c>
      <c r="D530" s="246" t="s">
        <v>381</v>
      </c>
      <c r="E530" s="247" t="s">
        <v>1377</v>
      </c>
      <c r="F530" s="248" t="s">
        <v>1378</v>
      </c>
      <c r="G530" s="249" t="s">
        <v>254</v>
      </c>
      <c r="H530" s="250">
        <v>97.606999999999999</v>
      </c>
      <c r="I530" s="251"/>
      <c r="J530" s="252">
        <f>ROUND(I530*H530,2)</f>
        <v>0</v>
      </c>
      <c r="K530" s="248" t="s">
        <v>157</v>
      </c>
      <c r="L530" s="253"/>
      <c r="M530" s="254" t="s">
        <v>19</v>
      </c>
      <c r="N530" s="255" t="s">
        <v>40</v>
      </c>
      <c r="O530" s="67"/>
      <c r="P530" s="177">
        <f>O530*H530</f>
        <v>0</v>
      </c>
      <c r="Q530" s="177">
        <v>1.5200000000000001E-3</v>
      </c>
      <c r="R530" s="177">
        <f>Q530*H530</f>
        <v>0.14836264000000002</v>
      </c>
      <c r="S530" s="177">
        <v>0</v>
      </c>
      <c r="T530" s="178">
        <f>S530*H530</f>
        <v>0</v>
      </c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  <c r="AE530" s="37"/>
      <c r="AR530" s="179" t="s">
        <v>496</v>
      </c>
      <c r="AT530" s="179" t="s">
        <v>381</v>
      </c>
      <c r="AU530" s="179" t="s">
        <v>79</v>
      </c>
      <c r="AY530" s="20" t="s">
        <v>144</v>
      </c>
      <c r="BE530" s="180">
        <f>IF(N530="základní",J530,0)</f>
        <v>0</v>
      </c>
      <c r="BF530" s="180">
        <f>IF(N530="snížená",J530,0)</f>
        <v>0</v>
      </c>
      <c r="BG530" s="180">
        <f>IF(N530="zákl. přenesená",J530,0)</f>
        <v>0</v>
      </c>
      <c r="BH530" s="180">
        <f>IF(N530="sníž. přenesená",J530,0)</f>
        <v>0</v>
      </c>
      <c r="BI530" s="180">
        <f>IF(N530="nulová",J530,0)</f>
        <v>0</v>
      </c>
      <c r="BJ530" s="20" t="s">
        <v>77</v>
      </c>
      <c r="BK530" s="180">
        <f>ROUND(I530*H530,2)</f>
        <v>0</v>
      </c>
      <c r="BL530" s="20" t="s">
        <v>408</v>
      </c>
      <c r="BM530" s="179" t="s">
        <v>1379</v>
      </c>
    </row>
    <row r="531" spans="1:65" s="2" customFormat="1" ht="19.5">
      <c r="A531" s="37"/>
      <c r="B531" s="38"/>
      <c r="C531" s="39"/>
      <c r="D531" s="181" t="s">
        <v>152</v>
      </c>
      <c r="E531" s="39"/>
      <c r="F531" s="182" t="s">
        <v>1378</v>
      </c>
      <c r="G531" s="39"/>
      <c r="H531" s="39"/>
      <c r="I531" s="183"/>
      <c r="J531" s="39"/>
      <c r="K531" s="39"/>
      <c r="L531" s="42"/>
      <c r="M531" s="184"/>
      <c r="N531" s="185"/>
      <c r="O531" s="67"/>
      <c r="P531" s="67"/>
      <c r="Q531" s="67"/>
      <c r="R531" s="67"/>
      <c r="S531" s="67"/>
      <c r="T531" s="68"/>
      <c r="U531" s="37"/>
      <c r="V531" s="37"/>
      <c r="W531" s="37"/>
      <c r="X531" s="37"/>
      <c r="Y531" s="37"/>
      <c r="Z531" s="37"/>
      <c r="AA531" s="37"/>
      <c r="AB531" s="37"/>
      <c r="AC531" s="37"/>
      <c r="AD531" s="37"/>
      <c r="AE531" s="37"/>
      <c r="AT531" s="20" t="s">
        <v>152</v>
      </c>
      <c r="AU531" s="20" t="s">
        <v>79</v>
      </c>
    </row>
    <row r="532" spans="1:65" s="13" customFormat="1" ht="11.25">
      <c r="B532" s="200"/>
      <c r="C532" s="201"/>
      <c r="D532" s="181" t="s">
        <v>226</v>
      </c>
      <c r="E532" s="202" t="s">
        <v>19</v>
      </c>
      <c r="F532" s="203" t="s">
        <v>1345</v>
      </c>
      <c r="G532" s="201"/>
      <c r="H532" s="202" t="s">
        <v>19</v>
      </c>
      <c r="I532" s="204"/>
      <c r="J532" s="201"/>
      <c r="K532" s="201"/>
      <c r="L532" s="205"/>
      <c r="M532" s="206"/>
      <c r="N532" s="207"/>
      <c r="O532" s="207"/>
      <c r="P532" s="207"/>
      <c r="Q532" s="207"/>
      <c r="R532" s="207"/>
      <c r="S532" s="207"/>
      <c r="T532" s="208"/>
      <c r="AT532" s="209" t="s">
        <v>226</v>
      </c>
      <c r="AU532" s="209" t="s">
        <v>79</v>
      </c>
      <c r="AV532" s="13" t="s">
        <v>77</v>
      </c>
      <c r="AW532" s="13" t="s">
        <v>31</v>
      </c>
      <c r="AX532" s="13" t="s">
        <v>69</v>
      </c>
      <c r="AY532" s="209" t="s">
        <v>144</v>
      </c>
    </row>
    <row r="533" spans="1:65" s="14" customFormat="1" ht="11.25">
      <c r="B533" s="210"/>
      <c r="C533" s="211"/>
      <c r="D533" s="181" t="s">
        <v>226</v>
      </c>
      <c r="E533" s="212" t="s">
        <v>19</v>
      </c>
      <c r="F533" s="213" t="s">
        <v>1357</v>
      </c>
      <c r="G533" s="211"/>
      <c r="H533" s="214">
        <v>97.606999999999999</v>
      </c>
      <c r="I533" s="215"/>
      <c r="J533" s="211"/>
      <c r="K533" s="211"/>
      <c r="L533" s="216"/>
      <c r="M533" s="217"/>
      <c r="N533" s="218"/>
      <c r="O533" s="218"/>
      <c r="P533" s="218"/>
      <c r="Q533" s="218"/>
      <c r="R533" s="218"/>
      <c r="S533" s="218"/>
      <c r="T533" s="219"/>
      <c r="AT533" s="220" t="s">
        <v>226</v>
      </c>
      <c r="AU533" s="220" t="s">
        <v>79</v>
      </c>
      <c r="AV533" s="14" t="s">
        <v>79</v>
      </c>
      <c r="AW533" s="14" t="s">
        <v>31</v>
      </c>
      <c r="AX533" s="14" t="s">
        <v>77</v>
      </c>
      <c r="AY533" s="220" t="s">
        <v>144</v>
      </c>
    </row>
    <row r="534" spans="1:65" s="2" customFormat="1" ht="33" customHeight="1">
      <c r="A534" s="37"/>
      <c r="B534" s="38"/>
      <c r="C534" s="168" t="s">
        <v>1380</v>
      </c>
      <c r="D534" s="168" t="s">
        <v>145</v>
      </c>
      <c r="E534" s="169" t="s">
        <v>1381</v>
      </c>
      <c r="F534" s="170" t="s">
        <v>1382</v>
      </c>
      <c r="G534" s="171" t="s">
        <v>254</v>
      </c>
      <c r="H534" s="172">
        <v>88.733999999999995</v>
      </c>
      <c r="I534" s="173"/>
      <c r="J534" s="174">
        <f>ROUND(I534*H534,2)</f>
        <v>0</v>
      </c>
      <c r="K534" s="170" t="s">
        <v>157</v>
      </c>
      <c r="L534" s="42"/>
      <c r="M534" s="175" t="s">
        <v>19</v>
      </c>
      <c r="N534" s="176" t="s">
        <v>40</v>
      </c>
      <c r="O534" s="67"/>
      <c r="P534" s="177">
        <f>O534*H534</f>
        <v>0</v>
      </c>
      <c r="Q534" s="177">
        <v>0</v>
      </c>
      <c r="R534" s="177">
        <f>Q534*H534</f>
        <v>0</v>
      </c>
      <c r="S534" s="177">
        <v>0</v>
      </c>
      <c r="T534" s="178">
        <f>S534*H534</f>
        <v>0</v>
      </c>
      <c r="U534" s="37"/>
      <c r="V534" s="37"/>
      <c r="W534" s="37"/>
      <c r="X534" s="37"/>
      <c r="Y534" s="37"/>
      <c r="Z534" s="37"/>
      <c r="AA534" s="37"/>
      <c r="AB534" s="37"/>
      <c r="AC534" s="37"/>
      <c r="AD534" s="37"/>
      <c r="AE534" s="37"/>
      <c r="AR534" s="179" t="s">
        <v>408</v>
      </c>
      <c r="AT534" s="179" t="s">
        <v>145</v>
      </c>
      <c r="AU534" s="179" t="s">
        <v>79</v>
      </c>
      <c r="AY534" s="20" t="s">
        <v>144</v>
      </c>
      <c r="BE534" s="180">
        <f>IF(N534="základní",J534,0)</f>
        <v>0</v>
      </c>
      <c r="BF534" s="180">
        <f>IF(N534="snížená",J534,0)</f>
        <v>0</v>
      </c>
      <c r="BG534" s="180">
        <f>IF(N534="zákl. přenesená",J534,0)</f>
        <v>0</v>
      </c>
      <c r="BH534" s="180">
        <f>IF(N534="sníž. přenesená",J534,0)</f>
        <v>0</v>
      </c>
      <c r="BI534" s="180">
        <f>IF(N534="nulová",J534,0)</f>
        <v>0</v>
      </c>
      <c r="BJ534" s="20" t="s">
        <v>77</v>
      </c>
      <c r="BK534" s="180">
        <f>ROUND(I534*H534,2)</f>
        <v>0</v>
      </c>
      <c r="BL534" s="20" t="s">
        <v>408</v>
      </c>
      <c r="BM534" s="179" t="s">
        <v>1383</v>
      </c>
    </row>
    <row r="535" spans="1:65" s="2" customFormat="1" ht="19.5">
      <c r="A535" s="37"/>
      <c r="B535" s="38"/>
      <c r="C535" s="39"/>
      <c r="D535" s="181" t="s">
        <v>152</v>
      </c>
      <c r="E535" s="39"/>
      <c r="F535" s="182" t="s">
        <v>1382</v>
      </c>
      <c r="G535" s="39"/>
      <c r="H535" s="39"/>
      <c r="I535" s="183"/>
      <c r="J535" s="39"/>
      <c r="K535" s="39"/>
      <c r="L535" s="42"/>
      <c r="M535" s="184"/>
      <c r="N535" s="185"/>
      <c r="O535" s="67"/>
      <c r="P535" s="67"/>
      <c r="Q535" s="67"/>
      <c r="R535" s="67"/>
      <c r="S535" s="67"/>
      <c r="T535" s="68"/>
      <c r="U535" s="37"/>
      <c r="V535" s="37"/>
      <c r="W535" s="37"/>
      <c r="X535" s="37"/>
      <c r="Y535" s="37"/>
      <c r="Z535" s="37"/>
      <c r="AA535" s="37"/>
      <c r="AB535" s="37"/>
      <c r="AC535" s="37"/>
      <c r="AD535" s="37"/>
      <c r="AE535" s="37"/>
      <c r="AT535" s="20" t="s">
        <v>152</v>
      </c>
      <c r="AU535" s="20" t="s">
        <v>79</v>
      </c>
    </row>
    <row r="536" spans="1:65" s="2" customFormat="1" ht="11.25">
      <c r="A536" s="37"/>
      <c r="B536" s="38"/>
      <c r="C536" s="39"/>
      <c r="D536" s="186" t="s">
        <v>153</v>
      </c>
      <c r="E536" s="39"/>
      <c r="F536" s="187" t="s">
        <v>1384</v>
      </c>
      <c r="G536" s="39"/>
      <c r="H536" s="39"/>
      <c r="I536" s="183"/>
      <c r="J536" s="39"/>
      <c r="K536" s="39"/>
      <c r="L536" s="42"/>
      <c r="M536" s="184"/>
      <c r="N536" s="185"/>
      <c r="O536" s="67"/>
      <c r="P536" s="67"/>
      <c r="Q536" s="67"/>
      <c r="R536" s="67"/>
      <c r="S536" s="67"/>
      <c r="T536" s="68"/>
      <c r="U536" s="37"/>
      <c r="V536" s="37"/>
      <c r="W536" s="37"/>
      <c r="X536" s="37"/>
      <c r="Y536" s="37"/>
      <c r="Z536" s="37"/>
      <c r="AA536" s="37"/>
      <c r="AB536" s="37"/>
      <c r="AC536" s="37"/>
      <c r="AD536" s="37"/>
      <c r="AE536" s="37"/>
      <c r="AT536" s="20" t="s">
        <v>153</v>
      </c>
      <c r="AU536" s="20" t="s">
        <v>79</v>
      </c>
    </row>
    <row r="537" spans="1:65" s="13" customFormat="1" ht="11.25">
      <c r="B537" s="200"/>
      <c r="C537" s="201"/>
      <c r="D537" s="181" t="s">
        <v>226</v>
      </c>
      <c r="E537" s="202" t="s">
        <v>19</v>
      </c>
      <c r="F537" s="203" t="s">
        <v>1345</v>
      </c>
      <c r="G537" s="201"/>
      <c r="H537" s="202" t="s">
        <v>19</v>
      </c>
      <c r="I537" s="204"/>
      <c r="J537" s="201"/>
      <c r="K537" s="201"/>
      <c r="L537" s="205"/>
      <c r="M537" s="206"/>
      <c r="N537" s="207"/>
      <c r="O537" s="207"/>
      <c r="P537" s="207"/>
      <c r="Q537" s="207"/>
      <c r="R537" s="207"/>
      <c r="S537" s="207"/>
      <c r="T537" s="208"/>
      <c r="AT537" s="209" t="s">
        <v>226</v>
      </c>
      <c r="AU537" s="209" t="s">
        <v>79</v>
      </c>
      <c r="AV537" s="13" t="s">
        <v>77</v>
      </c>
      <c r="AW537" s="13" t="s">
        <v>31</v>
      </c>
      <c r="AX537" s="13" t="s">
        <v>69</v>
      </c>
      <c r="AY537" s="209" t="s">
        <v>144</v>
      </c>
    </row>
    <row r="538" spans="1:65" s="14" customFormat="1" ht="11.25">
      <c r="B538" s="210"/>
      <c r="C538" s="211"/>
      <c r="D538" s="181" t="s">
        <v>226</v>
      </c>
      <c r="E538" s="212" t="s">
        <v>19</v>
      </c>
      <c r="F538" s="213" t="s">
        <v>1346</v>
      </c>
      <c r="G538" s="211"/>
      <c r="H538" s="214">
        <v>88.733999999999995</v>
      </c>
      <c r="I538" s="215"/>
      <c r="J538" s="211"/>
      <c r="K538" s="211"/>
      <c r="L538" s="216"/>
      <c r="M538" s="217"/>
      <c r="N538" s="218"/>
      <c r="O538" s="218"/>
      <c r="P538" s="218"/>
      <c r="Q538" s="218"/>
      <c r="R538" s="218"/>
      <c r="S538" s="218"/>
      <c r="T538" s="219"/>
      <c r="AT538" s="220" t="s">
        <v>226</v>
      </c>
      <c r="AU538" s="220" t="s">
        <v>79</v>
      </c>
      <c r="AV538" s="14" t="s">
        <v>79</v>
      </c>
      <c r="AW538" s="14" t="s">
        <v>31</v>
      </c>
      <c r="AX538" s="14" t="s">
        <v>77</v>
      </c>
      <c r="AY538" s="220" t="s">
        <v>144</v>
      </c>
    </row>
    <row r="539" spans="1:65" s="2" customFormat="1" ht="24.2" customHeight="1">
      <c r="A539" s="37"/>
      <c r="B539" s="38"/>
      <c r="C539" s="246" t="s">
        <v>1385</v>
      </c>
      <c r="D539" s="246" t="s">
        <v>381</v>
      </c>
      <c r="E539" s="247" t="s">
        <v>1386</v>
      </c>
      <c r="F539" s="248" t="s">
        <v>1387</v>
      </c>
      <c r="G539" s="249" t="s">
        <v>254</v>
      </c>
      <c r="H539" s="250">
        <v>97.606999999999999</v>
      </c>
      <c r="I539" s="251"/>
      <c r="J539" s="252">
        <f>ROUND(I539*H539,2)</f>
        <v>0</v>
      </c>
      <c r="K539" s="248" t="s">
        <v>157</v>
      </c>
      <c r="L539" s="253"/>
      <c r="M539" s="254" t="s">
        <v>19</v>
      </c>
      <c r="N539" s="255" t="s">
        <v>40</v>
      </c>
      <c r="O539" s="67"/>
      <c r="P539" s="177">
        <f>O539*H539</f>
        <v>0</v>
      </c>
      <c r="Q539" s="177">
        <v>3.1E-4</v>
      </c>
      <c r="R539" s="177">
        <f>Q539*H539</f>
        <v>3.0258170000000001E-2</v>
      </c>
      <c r="S539" s="177">
        <v>0</v>
      </c>
      <c r="T539" s="178">
        <f>S539*H539</f>
        <v>0</v>
      </c>
      <c r="U539" s="37"/>
      <c r="V539" s="37"/>
      <c r="W539" s="37"/>
      <c r="X539" s="37"/>
      <c r="Y539" s="37"/>
      <c r="Z539" s="37"/>
      <c r="AA539" s="37"/>
      <c r="AB539" s="37"/>
      <c r="AC539" s="37"/>
      <c r="AD539" s="37"/>
      <c r="AE539" s="37"/>
      <c r="AR539" s="179" t="s">
        <v>496</v>
      </c>
      <c r="AT539" s="179" t="s">
        <v>381</v>
      </c>
      <c r="AU539" s="179" t="s">
        <v>79</v>
      </c>
      <c r="AY539" s="20" t="s">
        <v>144</v>
      </c>
      <c r="BE539" s="180">
        <f>IF(N539="základní",J539,0)</f>
        <v>0</v>
      </c>
      <c r="BF539" s="180">
        <f>IF(N539="snížená",J539,0)</f>
        <v>0</v>
      </c>
      <c r="BG539" s="180">
        <f>IF(N539="zákl. přenesená",J539,0)</f>
        <v>0</v>
      </c>
      <c r="BH539" s="180">
        <f>IF(N539="sníž. přenesená",J539,0)</f>
        <v>0</v>
      </c>
      <c r="BI539" s="180">
        <f>IF(N539="nulová",J539,0)</f>
        <v>0</v>
      </c>
      <c r="BJ539" s="20" t="s">
        <v>77</v>
      </c>
      <c r="BK539" s="180">
        <f>ROUND(I539*H539,2)</f>
        <v>0</v>
      </c>
      <c r="BL539" s="20" t="s">
        <v>408</v>
      </c>
      <c r="BM539" s="179" t="s">
        <v>1388</v>
      </c>
    </row>
    <row r="540" spans="1:65" s="2" customFormat="1" ht="19.5">
      <c r="A540" s="37"/>
      <c r="B540" s="38"/>
      <c r="C540" s="39"/>
      <c r="D540" s="181" t="s">
        <v>152</v>
      </c>
      <c r="E540" s="39"/>
      <c r="F540" s="182" t="s">
        <v>1387</v>
      </c>
      <c r="G540" s="39"/>
      <c r="H540" s="39"/>
      <c r="I540" s="183"/>
      <c r="J540" s="39"/>
      <c r="K540" s="39"/>
      <c r="L540" s="42"/>
      <c r="M540" s="184"/>
      <c r="N540" s="185"/>
      <c r="O540" s="67"/>
      <c r="P540" s="67"/>
      <c r="Q540" s="67"/>
      <c r="R540" s="67"/>
      <c r="S540" s="67"/>
      <c r="T540" s="68"/>
      <c r="U540" s="37"/>
      <c r="V540" s="37"/>
      <c r="W540" s="37"/>
      <c r="X540" s="37"/>
      <c r="Y540" s="37"/>
      <c r="Z540" s="37"/>
      <c r="AA540" s="37"/>
      <c r="AB540" s="37"/>
      <c r="AC540" s="37"/>
      <c r="AD540" s="37"/>
      <c r="AE540" s="37"/>
      <c r="AT540" s="20" t="s">
        <v>152</v>
      </c>
      <c r="AU540" s="20" t="s">
        <v>79</v>
      </c>
    </row>
    <row r="541" spans="1:65" s="13" customFormat="1" ht="11.25">
      <c r="B541" s="200"/>
      <c r="C541" s="201"/>
      <c r="D541" s="181" t="s">
        <v>226</v>
      </c>
      <c r="E541" s="202" t="s">
        <v>19</v>
      </c>
      <c r="F541" s="203" t="s">
        <v>1345</v>
      </c>
      <c r="G541" s="201"/>
      <c r="H541" s="202" t="s">
        <v>19</v>
      </c>
      <c r="I541" s="204"/>
      <c r="J541" s="201"/>
      <c r="K541" s="201"/>
      <c r="L541" s="205"/>
      <c r="M541" s="206"/>
      <c r="N541" s="207"/>
      <c r="O541" s="207"/>
      <c r="P541" s="207"/>
      <c r="Q541" s="207"/>
      <c r="R541" s="207"/>
      <c r="S541" s="207"/>
      <c r="T541" s="208"/>
      <c r="AT541" s="209" t="s">
        <v>226</v>
      </c>
      <c r="AU541" s="209" t="s">
        <v>79</v>
      </c>
      <c r="AV541" s="13" t="s">
        <v>77</v>
      </c>
      <c r="AW541" s="13" t="s">
        <v>31</v>
      </c>
      <c r="AX541" s="13" t="s">
        <v>69</v>
      </c>
      <c r="AY541" s="209" t="s">
        <v>144</v>
      </c>
    </row>
    <row r="542" spans="1:65" s="14" customFormat="1" ht="11.25">
      <c r="B542" s="210"/>
      <c r="C542" s="211"/>
      <c r="D542" s="181" t="s">
        <v>226</v>
      </c>
      <c r="E542" s="212" t="s">
        <v>19</v>
      </c>
      <c r="F542" s="213" t="s">
        <v>1357</v>
      </c>
      <c r="G542" s="211"/>
      <c r="H542" s="214">
        <v>97.606999999999999</v>
      </c>
      <c r="I542" s="215"/>
      <c r="J542" s="211"/>
      <c r="K542" s="211"/>
      <c r="L542" s="216"/>
      <c r="M542" s="217"/>
      <c r="N542" s="218"/>
      <c r="O542" s="218"/>
      <c r="P542" s="218"/>
      <c r="Q542" s="218"/>
      <c r="R542" s="218"/>
      <c r="S542" s="218"/>
      <c r="T542" s="219"/>
      <c r="AT542" s="220" t="s">
        <v>226</v>
      </c>
      <c r="AU542" s="220" t="s">
        <v>79</v>
      </c>
      <c r="AV542" s="14" t="s">
        <v>79</v>
      </c>
      <c r="AW542" s="14" t="s">
        <v>31</v>
      </c>
      <c r="AX542" s="14" t="s">
        <v>77</v>
      </c>
      <c r="AY542" s="220" t="s">
        <v>144</v>
      </c>
    </row>
    <row r="543" spans="1:65" s="2" customFormat="1" ht="44.25" customHeight="1">
      <c r="A543" s="37"/>
      <c r="B543" s="38"/>
      <c r="C543" s="168" t="s">
        <v>1389</v>
      </c>
      <c r="D543" s="168" t="s">
        <v>145</v>
      </c>
      <c r="E543" s="169" t="s">
        <v>1390</v>
      </c>
      <c r="F543" s="170" t="s">
        <v>1391</v>
      </c>
      <c r="G543" s="171" t="s">
        <v>579</v>
      </c>
      <c r="H543" s="257"/>
      <c r="I543" s="173"/>
      <c r="J543" s="174">
        <f>ROUND(I543*H543,2)</f>
        <v>0</v>
      </c>
      <c r="K543" s="170" t="s">
        <v>157</v>
      </c>
      <c r="L543" s="42"/>
      <c r="M543" s="175" t="s">
        <v>19</v>
      </c>
      <c r="N543" s="176" t="s">
        <v>40</v>
      </c>
      <c r="O543" s="67"/>
      <c r="P543" s="177">
        <f>O543*H543</f>
        <v>0</v>
      </c>
      <c r="Q543" s="177">
        <v>0</v>
      </c>
      <c r="R543" s="177">
        <f>Q543*H543</f>
        <v>0</v>
      </c>
      <c r="S543" s="177">
        <v>0</v>
      </c>
      <c r="T543" s="178">
        <f>S543*H543</f>
        <v>0</v>
      </c>
      <c r="U543" s="37"/>
      <c r="V543" s="37"/>
      <c r="W543" s="37"/>
      <c r="X543" s="37"/>
      <c r="Y543" s="37"/>
      <c r="Z543" s="37"/>
      <c r="AA543" s="37"/>
      <c r="AB543" s="37"/>
      <c r="AC543" s="37"/>
      <c r="AD543" s="37"/>
      <c r="AE543" s="37"/>
      <c r="AR543" s="179" t="s">
        <v>408</v>
      </c>
      <c r="AT543" s="179" t="s">
        <v>145</v>
      </c>
      <c r="AU543" s="179" t="s">
        <v>79</v>
      </c>
      <c r="AY543" s="20" t="s">
        <v>144</v>
      </c>
      <c r="BE543" s="180">
        <f>IF(N543="základní",J543,0)</f>
        <v>0</v>
      </c>
      <c r="BF543" s="180">
        <f>IF(N543="snížená",J543,0)</f>
        <v>0</v>
      </c>
      <c r="BG543" s="180">
        <f>IF(N543="zákl. přenesená",J543,0)</f>
        <v>0</v>
      </c>
      <c r="BH543" s="180">
        <f>IF(N543="sníž. přenesená",J543,0)</f>
        <v>0</v>
      </c>
      <c r="BI543" s="180">
        <f>IF(N543="nulová",J543,0)</f>
        <v>0</v>
      </c>
      <c r="BJ543" s="20" t="s">
        <v>77</v>
      </c>
      <c r="BK543" s="180">
        <f>ROUND(I543*H543,2)</f>
        <v>0</v>
      </c>
      <c r="BL543" s="20" t="s">
        <v>408</v>
      </c>
      <c r="BM543" s="179" t="s">
        <v>1392</v>
      </c>
    </row>
    <row r="544" spans="1:65" s="2" customFormat="1" ht="29.25">
      <c r="A544" s="37"/>
      <c r="B544" s="38"/>
      <c r="C544" s="39"/>
      <c r="D544" s="181" t="s">
        <v>152</v>
      </c>
      <c r="E544" s="39"/>
      <c r="F544" s="182" t="s">
        <v>1391</v>
      </c>
      <c r="G544" s="39"/>
      <c r="H544" s="39"/>
      <c r="I544" s="183"/>
      <c r="J544" s="39"/>
      <c r="K544" s="39"/>
      <c r="L544" s="42"/>
      <c r="M544" s="184"/>
      <c r="N544" s="185"/>
      <c r="O544" s="67"/>
      <c r="P544" s="67"/>
      <c r="Q544" s="67"/>
      <c r="R544" s="67"/>
      <c r="S544" s="67"/>
      <c r="T544" s="68"/>
      <c r="U544" s="37"/>
      <c r="V544" s="37"/>
      <c r="W544" s="37"/>
      <c r="X544" s="37"/>
      <c r="Y544" s="37"/>
      <c r="Z544" s="37"/>
      <c r="AA544" s="37"/>
      <c r="AB544" s="37"/>
      <c r="AC544" s="37"/>
      <c r="AD544" s="37"/>
      <c r="AE544" s="37"/>
      <c r="AT544" s="20" t="s">
        <v>152</v>
      </c>
      <c r="AU544" s="20" t="s">
        <v>79</v>
      </c>
    </row>
    <row r="545" spans="1:65" s="2" customFormat="1" ht="11.25">
      <c r="A545" s="37"/>
      <c r="B545" s="38"/>
      <c r="C545" s="39"/>
      <c r="D545" s="186" t="s">
        <v>153</v>
      </c>
      <c r="E545" s="39"/>
      <c r="F545" s="187" t="s">
        <v>1393</v>
      </c>
      <c r="G545" s="39"/>
      <c r="H545" s="39"/>
      <c r="I545" s="183"/>
      <c r="J545" s="39"/>
      <c r="K545" s="39"/>
      <c r="L545" s="42"/>
      <c r="M545" s="184"/>
      <c r="N545" s="185"/>
      <c r="O545" s="67"/>
      <c r="P545" s="67"/>
      <c r="Q545" s="67"/>
      <c r="R545" s="67"/>
      <c r="S545" s="67"/>
      <c r="T545" s="68"/>
      <c r="U545" s="37"/>
      <c r="V545" s="37"/>
      <c r="W545" s="37"/>
      <c r="X545" s="37"/>
      <c r="Y545" s="37"/>
      <c r="Z545" s="37"/>
      <c r="AA545" s="37"/>
      <c r="AB545" s="37"/>
      <c r="AC545" s="37"/>
      <c r="AD545" s="37"/>
      <c r="AE545" s="37"/>
      <c r="AT545" s="20" t="s">
        <v>153</v>
      </c>
      <c r="AU545" s="20" t="s">
        <v>79</v>
      </c>
    </row>
    <row r="546" spans="1:65" s="11" customFormat="1" ht="22.9" customHeight="1">
      <c r="B546" s="154"/>
      <c r="C546" s="155"/>
      <c r="D546" s="156" t="s">
        <v>68</v>
      </c>
      <c r="E546" s="198" t="s">
        <v>1394</v>
      </c>
      <c r="F546" s="198" t="s">
        <v>1395</v>
      </c>
      <c r="G546" s="155"/>
      <c r="H546" s="155"/>
      <c r="I546" s="158"/>
      <c r="J546" s="199">
        <f>BK546</f>
        <v>0</v>
      </c>
      <c r="K546" s="155"/>
      <c r="L546" s="160"/>
      <c r="M546" s="161"/>
      <c r="N546" s="162"/>
      <c r="O546" s="162"/>
      <c r="P546" s="163">
        <f>SUM(P547:P579)</f>
        <v>0</v>
      </c>
      <c r="Q546" s="162"/>
      <c r="R546" s="163">
        <f>SUM(R547:R579)</f>
        <v>0.87804139999999997</v>
      </c>
      <c r="S546" s="162"/>
      <c r="T546" s="164">
        <f>SUM(T547:T579)</f>
        <v>0</v>
      </c>
      <c r="AR546" s="165" t="s">
        <v>79</v>
      </c>
      <c r="AT546" s="166" t="s">
        <v>68</v>
      </c>
      <c r="AU546" s="166" t="s">
        <v>77</v>
      </c>
      <c r="AY546" s="165" t="s">
        <v>144</v>
      </c>
      <c r="BK546" s="167">
        <f>SUM(BK547:BK579)</f>
        <v>0</v>
      </c>
    </row>
    <row r="547" spans="1:65" s="2" customFormat="1" ht="33" customHeight="1">
      <c r="A547" s="37"/>
      <c r="B547" s="38"/>
      <c r="C547" s="168" t="s">
        <v>1396</v>
      </c>
      <c r="D547" s="168" t="s">
        <v>145</v>
      </c>
      <c r="E547" s="169" t="s">
        <v>1397</v>
      </c>
      <c r="F547" s="170" t="s">
        <v>1398</v>
      </c>
      <c r="G547" s="171" t="s">
        <v>254</v>
      </c>
      <c r="H547" s="172">
        <v>2.76</v>
      </c>
      <c r="I547" s="173"/>
      <c r="J547" s="174">
        <f>ROUND(I547*H547,2)</f>
        <v>0</v>
      </c>
      <c r="K547" s="170" t="s">
        <v>157</v>
      </c>
      <c r="L547" s="42"/>
      <c r="M547" s="175" t="s">
        <v>19</v>
      </c>
      <c r="N547" s="176" t="s">
        <v>40</v>
      </c>
      <c r="O547" s="67"/>
      <c r="P547" s="177">
        <f>O547*H547</f>
        <v>0</v>
      </c>
      <c r="Q547" s="177">
        <v>1.89E-3</v>
      </c>
      <c r="R547" s="177">
        <f>Q547*H547</f>
        <v>5.2163999999999995E-3</v>
      </c>
      <c r="S547" s="177">
        <v>0</v>
      </c>
      <c r="T547" s="178">
        <f>S547*H547</f>
        <v>0</v>
      </c>
      <c r="U547" s="37"/>
      <c r="V547" s="37"/>
      <c r="W547" s="37"/>
      <c r="X547" s="37"/>
      <c r="Y547" s="37"/>
      <c r="Z547" s="37"/>
      <c r="AA547" s="37"/>
      <c r="AB547" s="37"/>
      <c r="AC547" s="37"/>
      <c r="AD547" s="37"/>
      <c r="AE547" s="37"/>
      <c r="AR547" s="179" t="s">
        <v>408</v>
      </c>
      <c r="AT547" s="179" t="s">
        <v>145</v>
      </c>
      <c r="AU547" s="179" t="s">
        <v>79</v>
      </c>
      <c r="AY547" s="20" t="s">
        <v>144</v>
      </c>
      <c r="BE547" s="180">
        <f>IF(N547="základní",J547,0)</f>
        <v>0</v>
      </c>
      <c r="BF547" s="180">
        <f>IF(N547="snížená",J547,0)</f>
        <v>0</v>
      </c>
      <c r="BG547" s="180">
        <f>IF(N547="zákl. přenesená",J547,0)</f>
        <v>0</v>
      </c>
      <c r="BH547" s="180">
        <f>IF(N547="sníž. přenesená",J547,0)</f>
        <v>0</v>
      </c>
      <c r="BI547" s="180">
        <f>IF(N547="nulová",J547,0)</f>
        <v>0</v>
      </c>
      <c r="BJ547" s="20" t="s">
        <v>77</v>
      </c>
      <c r="BK547" s="180">
        <f>ROUND(I547*H547,2)</f>
        <v>0</v>
      </c>
      <c r="BL547" s="20" t="s">
        <v>408</v>
      </c>
      <c r="BM547" s="179" t="s">
        <v>1399</v>
      </c>
    </row>
    <row r="548" spans="1:65" s="2" customFormat="1" ht="19.5">
      <c r="A548" s="37"/>
      <c r="B548" s="38"/>
      <c r="C548" s="39"/>
      <c r="D548" s="181" t="s">
        <v>152</v>
      </c>
      <c r="E548" s="39"/>
      <c r="F548" s="182" t="s">
        <v>1398</v>
      </c>
      <c r="G548" s="39"/>
      <c r="H548" s="39"/>
      <c r="I548" s="183"/>
      <c r="J548" s="39"/>
      <c r="K548" s="39"/>
      <c r="L548" s="42"/>
      <c r="M548" s="184"/>
      <c r="N548" s="185"/>
      <c r="O548" s="67"/>
      <c r="P548" s="67"/>
      <c r="Q548" s="67"/>
      <c r="R548" s="67"/>
      <c r="S548" s="67"/>
      <c r="T548" s="68"/>
      <c r="U548" s="37"/>
      <c r="V548" s="37"/>
      <c r="W548" s="37"/>
      <c r="X548" s="37"/>
      <c r="Y548" s="37"/>
      <c r="Z548" s="37"/>
      <c r="AA548" s="37"/>
      <c r="AB548" s="37"/>
      <c r="AC548" s="37"/>
      <c r="AD548" s="37"/>
      <c r="AE548" s="37"/>
      <c r="AT548" s="20" t="s">
        <v>152</v>
      </c>
      <c r="AU548" s="20" t="s">
        <v>79</v>
      </c>
    </row>
    <row r="549" spans="1:65" s="2" customFormat="1" ht="11.25">
      <c r="A549" s="37"/>
      <c r="B549" s="38"/>
      <c r="C549" s="39"/>
      <c r="D549" s="186" t="s">
        <v>153</v>
      </c>
      <c r="E549" s="39"/>
      <c r="F549" s="187" t="s">
        <v>1400</v>
      </c>
      <c r="G549" s="39"/>
      <c r="H549" s="39"/>
      <c r="I549" s="183"/>
      <c r="J549" s="39"/>
      <c r="K549" s="39"/>
      <c r="L549" s="42"/>
      <c r="M549" s="184"/>
      <c r="N549" s="185"/>
      <c r="O549" s="67"/>
      <c r="P549" s="67"/>
      <c r="Q549" s="67"/>
      <c r="R549" s="67"/>
      <c r="S549" s="67"/>
      <c r="T549" s="68"/>
      <c r="U549" s="37"/>
      <c r="V549" s="37"/>
      <c r="W549" s="37"/>
      <c r="X549" s="37"/>
      <c r="Y549" s="37"/>
      <c r="Z549" s="37"/>
      <c r="AA549" s="37"/>
      <c r="AB549" s="37"/>
      <c r="AC549" s="37"/>
      <c r="AD549" s="37"/>
      <c r="AE549" s="37"/>
      <c r="AT549" s="20" t="s">
        <v>153</v>
      </c>
      <c r="AU549" s="20" t="s">
        <v>79</v>
      </c>
    </row>
    <row r="550" spans="1:65" s="14" customFormat="1" ht="11.25">
      <c r="B550" s="210"/>
      <c r="C550" s="211"/>
      <c r="D550" s="181" t="s">
        <v>226</v>
      </c>
      <c r="E550" s="212" t="s">
        <v>19</v>
      </c>
      <c r="F550" s="213" t="s">
        <v>1401</v>
      </c>
      <c r="G550" s="211"/>
      <c r="H550" s="214">
        <v>2.76</v>
      </c>
      <c r="I550" s="215"/>
      <c r="J550" s="211"/>
      <c r="K550" s="211"/>
      <c r="L550" s="216"/>
      <c r="M550" s="217"/>
      <c r="N550" s="218"/>
      <c r="O550" s="218"/>
      <c r="P550" s="218"/>
      <c r="Q550" s="218"/>
      <c r="R550" s="218"/>
      <c r="S550" s="218"/>
      <c r="T550" s="219"/>
      <c r="AT550" s="220" t="s">
        <v>226</v>
      </c>
      <c r="AU550" s="220" t="s">
        <v>79</v>
      </c>
      <c r="AV550" s="14" t="s">
        <v>79</v>
      </c>
      <c r="AW550" s="14" t="s">
        <v>31</v>
      </c>
      <c r="AX550" s="14" t="s">
        <v>77</v>
      </c>
      <c r="AY550" s="220" t="s">
        <v>144</v>
      </c>
    </row>
    <row r="551" spans="1:65" s="2" customFormat="1" ht="44.25" customHeight="1">
      <c r="A551" s="37"/>
      <c r="B551" s="38"/>
      <c r="C551" s="168" t="s">
        <v>1402</v>
      </c>
      <c r="D551" s="168" t="s">
        <v>145</v>
      </c>
      <c r="E551" s="169" t="s">
        <v>1403</v>
      </c>
      <c r="F551" s="170" t="s">
        <v>1404</v>
      </c>
      <c r="G551" s="171" t="s">
        <v>254</v>
      </c>
      <c r="H551" s="172">
        <v>5</v>
      </c>
      <c r="I551" s="173"/>
      <c r="J551" s="174">
        <f>ROUND(I551*H551,2)</f>
        <v>0</v>
      </c>
      <c r="K551" s="170" t="s">
        <v>157</v>
      </c>
      <c r="L551" s="42"/>
      <c r="M551" s="175" t="s">
        <v>19</v>
      </c>
      <c r="N551" s="176" t="s">
        <v>40</v>
      </c>
      <c r="O551" s="67"/>
      <c r="P551" s="177">
        <f>O551*H551</f>
        <v>0</v>
      </c>
      <c r="Q551" s="177">
        <v>1.1590000000000001E-3</v>
      </c>
      <c r="R551" s="177">
        <f>Q551*H551</f>
        <v>5.7950000000000007E-3</v>
      </c>
      <c r="S551" s="177">
        <v>0</v>
      </c>
      <c r="T551" s="178">
        <f>S551*H551</f>
        <v>0</v>
      </c>
      <c r="U551" s="37"/>
      <c r="V551" s="37"/>
      <c r="W551" s="37"/>
      <c r="X551" s="37"/>
      <c r="Y551" s="37"/>
      <c r="Z551" s="37"/>
      <c r="AA551" s="37"/>
      <c r="AB551" s="37"/>
      <c r="AC551" s="37"/>
      <c r="AD551" s="37"/>
      <c r="AE551" s="37"/>
      <c r="AR551" s="179" t="s">
        <v>408</v>
      </c>
      <c r="AT551" s="179" t="s">
        <v>145</v>
      </c>
      <c r="AU551" s="179" t="s">
        <v>79</v>
      </c>
      <c r="AY551" s="20" t="s">
        <v>144</v>
      </c>
      <c r="BE551" s="180">
        <f>IF(N551="základní",J551,0)</f>
        <v>0</v>
      </c>
      <c r="BF551" s="180">
        <f>IF(N551="snížená",J551,0)</f>
        <v>0</v>
      </c>
      <c r="BG551" s="180">
        <f>IF(N551="zákl. přenesená",J551,0)</f>
        <v>0</v>
      </c>
      <c r="BH551" s="180">
        <f>IF(N551="sníž. přenesená",J551,0)</f>
        <v>0</v>
      </c>
      <c r="BI551" s="180">
        <f>IF(N551="nulová",J551,0)</f>
        <v>0</v>
      </c>
      <c r="BJ551" s="20" t="s">
        <v>77</v>
      </c>
      <c r="BK551" s="180">
        <f>ROUND(I551*H551,2)</f>
        <v>0</v>
      </c>
      <c r="BL551" s="20" t="s">
        <v>408</v>
      </c>
      <c r="BM551" s="179" t="s">
        <v>1405</v>
      </c>
    </row>
    <row r="552" spans="1:65" s="2" customFormat="1" ht="29.25">
      <c r="A552" s="37"/>
      <c r="B552" s="38"/>
      <c r="C552" s="39"/>
      <c r="D552" s="181" t="s">
        <v>152</v>
      </c>
      <c r="E552" s="39"/>
      <c r="F552" s="182" t="s">
        <v>1404</v>
      </c>
      <c r="G552" s="39"/>
      <c r="H552" s="39"/>
      <c r="I552" s="183"/>
      <c r="J552" s="39"/>
      <c r="K552" s="39"/>
      <c r="L552" s="42"/>
      <c r="M552" s="184"/>
      <c r="N552" s="185"/>
      <c r="O552" s="67"/>
      <c r="P552" s="67"/>
      <c r="Q552" s="67"/>
      <c r="R552" s="67"/>
      <c r="S552" s="67"/>
      <c r="T552" s="68"/>
      <c r="U552" s="37"/>
      <c r="V552" s="37"/>
      <c r="W552" s="37"/>
      <c r="X552" s="37"/>
      <c r="Y552" s="37"/>
      <c r="Z552" s="37"/>
      <c r="AA552" s="37"/>
      <c r="AB552" s="37"/>
      <c r="AC552" s="37"/>
      <c r="AD552" s="37"/>
      <c r="AE552" s="37"/>
      <c r="AT552" s="20" t="s">
        <v>152</v>
      </c>
      <c r="AU552" s="20" t="s">
        <v>79</v>
      </c>
    </row>
    <row r="553" spans="1:65" s="2" customFormat="1" ht="11.25">
      <c r="A553" s="37"/>
      <c r="B553" s="38"/>
      <c r="C553" s="39"/>
      <c r="D553" s="186" t="s">
        <v>153</v>
      </c>
      <c r="E553" s="39"/>
      <c r="F553" s="187" t="s">
        <v>1406</v>
      </c>
      <c r="G553" s="39"/>
      <c r="H553" s="39"/>
      <c r="I553" s="183"/>
      <c r="J553" s="39"/>
      <c r="K553" s="39"/>
      <c r="L553" s="42"/>
      <c r="M553" s="184"/>
      <c r="N553" s="185"/>
      <c r="O553" s="67"/>
      <c r="P553" s="67"/>
      <c r="Q553" s="67"/>
      <c r="R553" s="67"/>
      <c r="S553" s="67"/>
      <c r="T553" s="68"/>
      <c r="U553" s="37"/>
      <c r="V553" s="37"/>
      <c r="W553" s="37"/>
      <c r="X553" s="37"/>
      <c r="Y553" s="37"/>
      <c r="Z553" s="37"/>
      <c r="AA553" s="37"/>
      <c r="AB553" s="37"/>
      <c r="AC553" s="37"/>
      <c r="AD553" s="37"/>
      <c r="AE553" s="37"/>
      <c r="AT553" s="20" t="s">
        <v>153</v>
      </c>
      <c r="AU553" s="20" t="s">
        <v>79</v>
      </c>
    </row>
    <row r="554" spans="1:65" s="14" customFormat="1" ht="11.25">
      <c r="B554" s="210"/>
      <c r="C554" s="211"/>
      <c r="D554" s="181" t="s">
        <v>226</v>
      </c>
      <c r="E554" s="212" t="s">
        <v>19</v>
      </c>
      <c r="F554" s="213" t="s">
        <v>1407</v>
      </c>
      <c r="G554" s="211"/>
      <c r="H554" s="214">
        <v>78</v>
      </c>
      <c r="I554" s="215"/>
      <c r="J554" s="211"/>
      <c r="K554" s="211"/>
      <c r="L554" s="216"/>
      <c r="M554" s="217"/>
      <c r="N554" s="218"/>
      <c r="O554" s="218"/>
      <c r="P554" s="218"/>
      <c r="Q554" s="218"/>
      <c r="R554" s="218"/>
      <c r="S554" s="218"/>
      <c r="T554" s="219"/>
      <c r="AT554" s="220" t="s">
        <v>226</v>
      </c>
      <c r="AU554" s="220" t="s">
        <v>79</v>
      </c>
      <c r="AV554" s="14" t="s">
        <v>79</v>
      </c>
      <c r="AW554" s="14" t="s">
        <v>31</v>
      </c>
      <c r="AX554" s="14" t="s">
        <v>69</v>
      </c>
      <c r="AY554" s="220" t="s">
        <v>144</v>
      </c>
    </row>
    <row r="555" spans="1:65" s="14" customFormat="1" ht="11.25">
      <c r="B555" s="210"/>
      <c r="C555" s="211"/>
      <c r="D555" s="181" t="s">
        <v>226</v>
      </c>
      <c r="E555" s="212" t="s">
        <v>19</v>
      </c>
      <c r="F555" s="213" t="s">
        <v>1408</v>
      </c>
      <c r="G555" s="211"/>
      <c r="H555" s="214">
        <v>5</v>
      </c>
      <c r="I555" s="215"/>
      <c r="J555" s="211"/>
      <c r="K555" s="211"/>
      <c r="L555" s="216"/>
      <c r="M555" s="217"/>
      <c r="N555" s="218"/>
      <c r="O555" s="218"/>
      <c r="P555" s="218"/>
      <c r="Q555" s="218"/>
      <c r="R555" s="218"/>
      <c r="S555" s="218"/>
      <c r="T555" s="219"/>
      <c r="AT555" s="220" t="s">
        <v>226</v>
      </c>
      <c r="AU555" s="220" t="s">
        <v>79</v>
      </c>
      <c r="AV555" s="14" t="s">
        <v>79</v>
      </c>
      <c r="AW555" s="14" t="s">
        <v>31</v>
      </c>
      <c r="AX555" s="14" t="s">
        <v>77</v>
      </c>
      <c r="AY555" s="220" t="s">
        <v>144</v>
      </c>
    </row>
    <row r="556" spans="1:65" s="2" customFormat="1" ht="33" customHeight="1">
      <c r="A556" s="37"/>
      <c r="B556" s="38"/>
      <c r="C556" s="168" t="s">
        <v>1409</v>
      </c>
      <c r="D556" s="168" t="s">
        <v>145</v>
      </c>
      <c r="E556" s="169" t="s">
        <v>1410</v>
      </c>
      <c r="F556" s="170" t="s">
        <v>1411</v>
      </c>
      <c r="G556" s="171" t="s">
        <v>254</v>
      </c>
      <c r="H556" s="172">
        <v>78</v>
      </c>
      <c r="I556" s="173"/>
      <c r="J556" s="174">
        <f>ROUND(I556*H556,2)</f>
        <v>0</v>
      </c>
      <c r="K556" s="170" t="s">
        <v>157</v>
      </c>
      <c r="L556" s="42"/>
      <c r="M556" s="175" t="s">
        <v>19</v>
      </c>
      <c r="N556" s="176" t="s">
        <v>40</v>
      </c>
      <c r="O556" s="67"/>
      <c r="P556" s="177">
        <f>O556*H556</f>
        <v>0</v>
      </c>
      <c r="Q556" s="177">
        <v>1.16E-3</v>
      </c>
      <c r="R556" s="177">
        <f>Q556*H556</f>
        <v>9.0480000000000005E-2</v>
      </c>
      <c r="S556" s="177">
        <v>0</v>
      </c>
      <c r="T556" s="178">
        <f>S556*H556</f>
        <v>0</v>
      </c>
      <c r="U556" s="37"/>
      <c r="V556" s="37"/>
      <c r="W556" s="37"/>
      <c r="X556" s="37"/>
      <c r="Y556" s="37"/>
      <c r="Z556" s="37"/>
      <c r="AA556" s="37"/>
      <c r="AB556" s="37"/>
      <c r="AC556" s="37"/>
      <c r="AD556" s="37"/>
      <c r="AE556" s="37"/>
      <c r="AR556" s="179" t="s">
        <v>408</v>
      </c>
      <c r="AT556" s="179" t="s">
        <v>145</v>
      </c>
      <c r="AU556" s="179" t="s">
        <v>79</v>
      </c>
      <c r="AY556" s="20" t="s">
        <v>144</v>
      </c>
      <c r="BE556" s="180">
        <f>IF(N556="základní",J556,0)</f>
        <v>0</v>
      </c>
      <c r="BF556" s="180">
        <f>IF(N556="snížená",J556,0)</f>
        <v>0</v>
      </c>
      <c r="BG556" s="180">
        <f>IF(N556="zákl. přenesená",J556,0)</f>
        <v>0</v>
      </c>
      <c r="BH556" s="180">
        <f>IF(N556="sníž. přenesená",J556,0)</f>
        <v>0</v>
      </c>
      <c r="BI556" s="180">
        <f>IF(N556="nulová",J556,0)</f>
        <v>0</v>
      </c>
      <c r="BJ556" s="20" t="s">
        <v>77</v>
      </c>
      <c r="BK556" s="180">
        <f>ROUND(I556*H556,2)</f>
        <v>0</v>
      </c>
      <c r="BL556" s="20" t="s">
        <v>408</v>
      </c>
      <c r="BM556" s="179" t="s">
        <v>1412</v>
      </c>
    </row>
    <row r="557" spans="1:65" s="2" customFormat="1" ht="19.5">
      <c r="A557" s="37"/>
      <c r="B557" s="38"/>
      <c r="C557" s="39"/>
      <c r="D557" s="181" t="s">
        <v>152</v>
      </c>
      <c r="E557" s="39"/>
      <c r="F557" s="182" t="s">
        <v>1411</v>
      </c>
      <c r="G557" s="39"/>
      <c r="H557" s="39"/>
      <c r="I557" s="183"/>
      <c r="J557" s="39"/>
      <c r="K557" s="39"/>
      <c r="L557" s="42"/>
      <c r="M557" s="184"/>
      <c r="N557" s="185"/>
      <c r="O557" s="67"/>
      <c r="P557" s="67"/>
      <c r="Q557" s="67"/>
      <c r="R557" s="67"/>
      <c r="S557" s="67"/>
      <c r="T557" s="68"/>
      <c r="U557" s="37"/>
      <c r="V557" s="37"/>
      <c r="W557" s="37"/>
      <c r="X557" s="37"/>
      <c r="Y557" s="37"/>
      <c r="Z557" s="37"/>
      <c r="AA557" s="37"/>
      <c r="AB557" s="37"/>
      <c r="AC557" s="37"/>
      <c r="AD557" s="37"/>
      <c r="AE557" s="37"/>
      <c r="AT557" s="20" t="s">
        <v>152</v>
      </c>
      <c r="AU557" s="20" t="s">
        <v>79</v>
      </c>
    </row>
    <row r="558" spans="1:65" s="2" customFormat="1" ht="11.25">
      <c r="A558" s="37"/>
      <c r="B558" s="38"/>
      <c r="C558" s="39"/>
      <c r="D558" s="186" t="s">
        <v>153</v>
      </c>
      <c r="E558" s="39"/>
      <c r="F558" s="187" t="s">
        <v>1413</v>
      </c>
      <c r="G558" s="39"/>
      <c r="H558" s="39"/>
      <c r="I558" s="183"/>
      <c r="J558" s="39"/>
      <c r="K558" s="39"/>
      <c r="L558" s="42"/>
      <c r="M558" s="184"/>
      <c r="N558" s="185"/>
      <c r="O558" s="67"/>
      <c r="P558" s="67"/>
      <c r="Q558" s="67"/>
      <c r="R558" s="67"/>
      <c r="S558" s="67"/>
      <c r="T558" s="68"/>
      <c r="U558" s="37"/>
      <c r="V558" s="37"/>
      <c r="W558" s="37"/>
      <c r="X558" s="37"/>
      <c r="Y558" s="37"/>
      <c r="Z558" s="37"/>
      <c r="AA558" s="37"/>
      <c r="AB558" s="37"/>
      <c r="AC558" s="37"/>
      <c r="AD558" s="37"/>
      <c r="AE558" s="37"/>
      <c r="AT558" s="20" t="s">
        <v>153</v>
      </c>
      <c r="AU558" s="20" t="s">
        <v>79</v>
      </c>
    </row>
    <row r="559" spans="1:65" s="14" customFormat="1" ht="11.25">
      <c r="B559" s="210"/>
      <c r="C559" s="211"/>
      <c r="D559" s="181" t="s">
        <v>226</v>
      </c>
      <c r="E559" s="212" t="s">
        <v>19</v>
      </c>
      <c r="F559" s="213" t="s">
        <v>1407</v>
      </c>
      <c r="G559" s="211"/>
      <c r="H559" s="214">
        <v>78</v>
      </c>
      <c r="I559" s="215"/>
      <c r="J559" s="211"/>
      <c r="K559" s="211"/>
      <c r="L559" s="216"/>
      <c r="M559" s="217"/>
      <c r="N559" s="218"/>
      <c r="O559" s="218"/>
      <c r="P559" s="218"/>
      <c r="Q559" s="218"/>
      <c r="R559" s="218"/>
      <c r="S559" s="218"/>
      <c r="T559" s="219"/>
      <c r="AT559" s="220" t="s">
        <v>226</v>
      </c>
      <c r="AU559" s="220" t="s">
        <v>79</v>
      </c>
      <c r="AV559" s="14" t="s">
        <v>79</v>
      </c>
      <c r="AW559" s="14" t="s">
        <v>31</v>
      </c>
      <c r="AX559" s="14" t="s">
        <v>77</v>
      </c>
      <c r="AY559" s="220" t="s">
        <v>144</v>
      </c>
    </row>
    <row r="560" spans="1:65" s="2" customFormat="1" ht="24.2" customHeight="1">
      <c r="A560" s="37"/>
      <c r="B560" s="38"/>
      <c r="C560" s="246" t="s">
        <v>1414</v>
      </c>
      <c r="D560" s="246" t="s">
        <v>381</v>
      </c>
      <c r="E560" s="247" t="s">
        <v>1415</v>
      </c>
      <c r="F560" s="248" t="s">
        <v>1416</v>
      </c>
      <c r="G560" s="249" t="s">
        <v>254</v>
      </c>
      <c r="H560" s="250">
        <v>3.6</v>
      </c>
      <c r="I560" s="251"/>
      <c r="J560" s="252">
        <f>ROUND(I560*H560,2)</f>
        <v>0</v>
      </c>
      <c r="K560" s="248" t="s">
        <v>157</v>
      </c>
      <c r="L560" s="253"/>
      <c r="M560" s="254" t="s">
        <v>19</v>
      </c>
      <c r="N560" s="255" t="s">
        <v>40</v>
      </c>
      <c r="O560" s="67"/>
      <c r="P560" s="177">
        <f>O560*H560</f>
        <v>0</v>
      </c>
      <c r="Q560" s="177">
        <v>4.4999999999999997E-3</v>
      </c>
      <c r="R560" s="177">
        <f>Q560*H560</f>
        <v>1.6199999999999999E-2</v>
      </c>
      <c r="S560" s="177">
        <v>0</v>
      </c>
      <c r="T560" s="178">
        <f>S560*H560</f>
        <v>0</v>
      </c>
      <c r="U560" s="37"/>
      <c r="V560" s="37"/>
      <c r="W560" s="37"/>
      <c r="X560" s="37"/>
      <c r="Y560" s="37"/>
      <c r="Z560" s="37"/>
      <c r="AA560" s="37"/>
      <c r="AB560" s="37"/>
      <c r="AC560" s="37"/>
      <c r="AD560" s="37"/>
      <c r="AE560" s="37"/>
      <c r="AR560" s="179" t="s">
        <v>496</v>
      </c>
      <c r="AT560" s="179" t="s">
        <v>381</v>
      </c>
      <c r="AU560" s="179" t="s">
        <v>79</v>
      </c>
      <c r="AY560" s="20" t="s">
        <v>144</v>
      </c>
      <c r="BE560" s="180">
        <f>IF(N560="základní",J560,0)</f>
        <v>0</v>
      </c>
      <c r="BF560" s="180">
        <f>IF(N560="snížená",J560,0)</f>
        <v>0</v>
      </c>
      <c r="BG560" s="180">
        <f>IF(N560="zákl. přenesená",J560,0)</f>
        <v>0</v>
      </c>
      <c r="BH560" s="180">
        <f>IF(N560="sníž. přenesená",J560,0)</f>
        <v>0</v>
      </c>
      <c r="BI560" s="180">
        <f>IF(N560="nulová",J560,0)</f>
        <v>0</v>
      </c>
      <c r="BJ560" s="20" t="s">
        <v>77</v>
      </c>
      <c r="BK560" s="180">
        <f>ROUND(I560*H560,2)</f>
        <v>0</v>
      </c>
      <c r="BL560" s="20" t="s">
        <v>408</v>
      </c>
      <c r="BM560" s="179" t="s">
        <v>1417</v>
      </c>
    </row>
    <row r="561" spans="1:65" s="2" customFormat="1" ht="19.5">
      <c r="A561" s="37"/>
      <c r="B561" s="38"/>
      <c r="C561" s="39"/>
      <c r="D561" s="181" t="s">
        <v>152</v>
      </c>
      <c r="E561" s="39"/>
      <c r="F561" s="182" t="s">
        <v>1416</v>
      </c>
      <c r="G561" s="39"/>
      <c r="H561" s="39"/>
      <c r="I561" s="183"/>
      <c r="J561" s="39"/>
      <c r="K561" s="39"/>
      <c r="L561" s="42"/>
      <c r="M561" s="184"/>
      <c r="N561" s="185"/>
      <c r="O561" s="67"/>
      <c r="P561" s="67"/>
      <c r="Q561" s="67"/>
      <c r="R561" s="67"/>
      <c r="S561" s="67"/>
      <c r="T561" s="68"/>
      <c r="U561" s="37"/>
      <c r="V561" s="37"/>
      <c r="W561" s="37"/>
      <c r="X561" s="37"/>
      <c r="Y561" s="37"/>
      <c r="Z561" s="37"/>
      <c r="AA561" s="37"/>
      <c r="AB561" s="37"/>
      <c r="AC561" s="37"/>
      <c r="AD561" s="37"/>
      <c r="AE561" s="37"/>
      <c r="AT561" s="20" t="s">
        <v>152</v>
      </c>
      <c r="AU561" s="20" t="s">
        <v>79</v>
      </c>
    </row>
    <row r="562" spans="1:65" s="14" customFormat="1" ht="11.25">
      <c r="B562" s="210"/>
      <c r="C562" s="211"/>
      <c r="D562" s="181" t="s">
        <v>226</v>
      </c>
      <c r="E562" s="212" t="s">
        <v>19</v>
      </c>
      <c r="F562" s="213" t="s">
        <v>1418</v>
      </c>
      <c r="G562" s="211"/>
      <c r="H562" s="214">
        <v>3.6</v>
      </c>
      <c r="I562" s="215"/>
      <c r="J562" s="211"/>
      <c r="K562" s="211"/>
      <c r="L562" s="216"/>
      <c r="M562" s="217"/>
      <c r="N562" s="218"/>
      <c r="O562" s="218"/>
      <c r="P562" s="218"/>
      <c r="Q562" s="218"/>
      <c r="R562" s="218"/>
      <c r="S562" s="218"/>
      <c r="T562" s="219"/>
      <c r="AT562" s="220" t="s">
        <v>226</v>
      </c>
      <c r="AU562" s="220" t="s">
        <v>79</v>
      </c>
      <c r="AV562" s="14" t="s">
        <v>79</v>
      </c>
      <c r="AW562" s="14" t="s">
        <v>31</v>
      </c>
      <c r="AX562" s="14" t="s">
        <v>77</v>
      </c>
      <c r="AY562" s="220" t="s">
        <v>144</v>
      </c>
    </row>
    <row r="563" spans="1:65" s="2" customFormat="1" ht="33" customHeight="1">
      <c r="A563" s="37"/>
      <c r="B563" s="38"/>
      <c r="C563" s="246" t="s">
        <v>1419</v>
      </c>
      <c r="D563" s="246" t="s">
        <v>381</v>
      </c>
      <c r="E563" s="247" t="s">
        <v>1420</v>
      </c>
      <c r="F563" s="248" t="s">
        <v>1421</v>
      </c>
      <c r="G563" s="249" t="s">
        <v>254</v>
      </c>
      <c r="H563" s="250">
        <v>5.5</v>
      </c>
      <c r="I563" s="251"/>
      <c r="J563" s="252">
        <f>ROUND(I563*H563,2)</f>
        <v>0</v>
      </c>
      <c r="K563" s="248" t="s">
        <v>157</v>
      </c>
      <c r="L563" s="253"/>
      <c r="M563" s="254" t="s">
        <v>19</v>
      </c>
      <c r="N563" s="255" t="s">
        <v>40</v>
      </c>
      <c r="O563" s="67"/>
      <c r="P563" s="177">
        <f>O563*H563</f>
        <v>0</v>
      </c>
      <c r="Q563" s="177">
        <v>2.7000000000000001E-3</v>
      </c>
      <c r="R563" s="177">
        <f>Q563*H563</f>
        <v>1.485E-2</v>
      </c>
      <c r="S563" s="177">
        <v>0</v>
      </c>
      <c r="T563" s="178">
        <f>S563*H563</f>
        <v>0</v>
      </c>
      <c r="U563" s="37"/>
      <c r="V563" s="37"/>
      <c r="W563" s="37"/>
      <c r="X563" s="37"/>
      <c r="Y563" s="37"/>
      <c r="Z563" s="37"/>
      <c r="AA563" s="37"/>
      <c r="AB563" s="37"/>
      <c r="AC563" s="37"/>
      <c r="AD563" s="37"/>
      <c r="AE563" s="37"/>
      <c r="AR563" s="179" t="s">
        <v>496</v>
      </c>
      <c r="AT563" s="179" t="s">
        <v>381</v>
      </c>
      <c r="AU563" s="179" t="s">
        <v>79</v>
      </c>
      <c r="AY563" s="20" t="s">
        <v>144</v>
      </c>
      <c r="BE563" s="180">
        <f>IF(N563="základní",J563,0)</f>
        <v>0</v>
      </c>
      <c r="BF563" s="180">
        <f>IF(N563="snížená",J563,0)</f>
        <v>0</v>
      </c>
      <c r="BG563" s="180">
        <f>IF(N563="zákl. přenesená",J563,0)</f>
        <v>0</v>
      </c>
      <c r="BH563" s="180">
        <f>IF(N563="sníž. přenesená",J563,0)</f>
        <v>0</v>
      </c>
      <c r="BI563" s="180">
        <f>IF(N563="nulová",J563,0)</f>
        <v>0</v>
      </c>
      <c r="BJ563" s="20" t="s">
        <v>77</v>
      </c>
      <c r="BK563" s="180">
        <f>ROUND(I563*H563,2)</f>
        <v>0</v>
      </c>
      <c r="BL563" s="20" t="s">
        <v>408</v>
      </c>
      <c r="BM563" s="179" t="s">
        <v>1422</v>
      </c>
    </row>
    <row r="564" spans="1:65" s="2" customFormat="1" ht="19.5">
      <c r="A564" s="37"/>
      <c r="B564" s="38"/>
      <c r="C564" s="39"/>
      <c r="D564" s="181" t="s">
        <v>152</v>
      </c>
      <c r="E564" s="39"/>
      <c r="F564" s="182" t="s">
        <v>1421</v>
      </c>
      <c r="G564" s="39"/>
      <c r="H564" s="39"/>
      <c r="I564" s="183"/>
      <c r="J564" s="39"/>
      <c r="K564" s="39"/>
      <c r="L564" s="42"/>
      <c r="M564" s="184"/>
      <c r="N564" s="185"/>
      <c r="O564" s="67"/>
      <c r="P564" s="67"/>
      <c r="Q564" s="67"/>
      <c r="R564" s="67"/>
      <c r="S564" s="67"/>
      <c r="T564" s="68"/>
      <c r="U564" s="37"/>
      <c r="V564" s="37"/>
      <c r="W564" s="37"/>
      <c r="X564" s="37"/>
      <c r="Y564" s="37"/>
      <c r="Z564" s="37"/>
      <c r="AA564" s="37"/>
      <c r="AB564" s="37"/>
      <c r="AC564" s="37"/>
      <c r="AD564" s="37"/>
      <c r="AE564" s="37"/>
      <c r="AT564" s="20" t="s">
        <v>152</v>
      </c>
      <c r="AU564" s="20" t="s">
        <v>79</v>
      </c>
    </row>
    <row r="565" spans="1:65" s="14" customFormat="1" ht="22.5">
      <c r="B565" s="210"/>
      <c r="C565" s="211"/>
      <c r="D565" s="181" t="s">
        <v>226</v>
      </c>
      <c r="E565" s="212" t="s">
        <v>19</v>
      </c>
      <c r="F565" s="213" t="s">
        <v>1423</v>
      </c>
      <c r="G565" s="211"/>
      <c r="H565" s="214">
        <v>5.5</v>
      </c>
      <c r="I565" s="215"/>
      <c r="J565" s="211"/>
      <c r="K565" s="211"/>
      <c r="L565" s="216"/>
      <c r="M565" s="217"/>
      <c r="N565" s="218"/>
      <c r="O565" s="218"/>
      <c r="P565" s="218"/>
      <c r="Q565" s="218"/>
      <c r="R565" s="218"/>
      <c r="S565" s="218"/>
      <c r="T565" s="219"/>
      <c r="AT565" s="220" t="s">
        <v>226</v>
      </c>
      <c r="AU565" s="220" t="s">
        <v>79</v>
      </c>
      <c r="AV565" s="14" t="s">
        <v>79</v>
      </c>
      <c r="AW565" s="14" t="s">
        <v>31</v>
      </c>
      <c r="AX565" s="14" t="s">
        <v>77</v>
      </c>
      <c r="AY565" s="220" t="s">
        <v>144</v>
      </c>
    </row>
    <row r="566" spans="1:65" s="2" customFormat="1" ht="24.2" customHeight="1">
      <c r="A566" s="37"/>
      <c r="B566" s="38"/>
      <c r="C566" s="246" t="s">
        <v>1424</v>
      </c>
      <c r="D566" s="246" t="s">
        <v>381</v>
      </c>
      <c r="E566" s="247" t="s">
        <v>1425</v>
      </c>
      <c r="F566" s="248" t="s">
        <v>1426</v>
      </c>
      <c r="G566" s="249" t="s">
        <v>223</v>
      </c>
      <c r="H566" s="250">
        <v>23.4</v>
      </c>
      <c r="I566" s="251"/>
      <c r="J566" s="252">
        <f>ROUND(I566*H566,2)</f>
        <v>0</v>
      </c>
      <c r="K566" s="248" t="s">
        <v>19</v>
      </c>
      <c r="L566" s="253"/>
      <c r="M566" s="254" t="s">
        <v>19</v>
      </c>
      <c r="N566" s="255" t="s">
        <v>40</v>
      </c>
      <c r="O566" s="67"/>
      <c r="P566" s="177">
        <f>O566*H566</f>
        <v>0</v>
      </c>
      <c r="Q566" s="177">
        <v>2.5000000000000001E-2</v>
      </c>
      <c r="R566" s="177">
        <f>Q566*H566</f>
        <v>0.58499999999999996</v>
      </c>
      <c r="S566" s="177">
        <v>0</v>
      </c>
      <c r="T566" s="178">
        <f>S566*H566</f>
        <v>0</v>
      </c>
      <c r="U566" s="37"/>
      <c r="V566" s="37"/>
      <c r="W566" s="37"/>
      <c r="X566" s="37"/>
      <c r="Y566" s="37"/>
      <c r="Z566" s="37"/>
      <c r="AA566" s="37"/>
      <c r="AB566" s="37"/>
      <c r="AC566" s="37"/>
      <c r="AD566" s="37"/>
      <c r="AE566" s="37"/>
      <c r="AR566" s="179" t="s">
        <v>496</v>
      </c>
      <c r="AT566" s="179" t="s">
        <v>381</v>
      </c>
      <c r="AU566" s="179" t="s">
        <v>79</v>
      </c>
      <c r="AY566" s="20" t="s">
        <v>144</v>
      </c>
      <c r="BE566" s="180">
        <f>IF(N566="základní",J566,0)</f>
        <v>0</v>
      </c>
      <c r="BF566" s="180">
        <f>IF(N566="snížená",J566,0)</f>
        <v>0</v>
      </c>
      <c r="BG566" s="180">
        <f>IF(N566="zákl. přenesená",J566,0)</f>
        <v>0</v>
      </c>
      <c r="BH566" s="180">
        <f>IF(N566="sníž. přenesená",J566,0)</f>
        <v>0</v>
      </c>
      <c r="BI566" s="180">
        <f>IF(N566="nulová",J566,0)</f>
        <v>0</v>
      </c>
      <c r="BJ566" s="20" t="s">
        <v>77</v>
      </c>
      <c r="BK566" s="180">
        <f>ROUND(I566*H566,2)</f>
        <v>0</v>
      </c>
      <c r="BL566" s="20" t="s">
        <v>408</v>
      </c>
      <c r="BM566" s="179" t="s">
        <v>1427</v>
      </c>
    </row>
    <row r="567" spans="1:65" s="2" customFormat="1" ht="19.5">
      <c r="A567" s="37"/>
      <c r="B567" s="38"/>
      <c r="C567" s="39"/>
      <c r="D567" s="181" t="s">
        <v>152</v>
      </c>
      <c r="E567" s="39"/>
      <c r="F567" s="182" t="s">
        <v>1426</v>
      </c>
      <c r="G567" s="39"/>
      <c r="H567" s="39"/>
      <c r="I567" s="183"/>
      <c r="J567" s="39"/>
      <c r="K567" s="39"/>
      <c r="L567" s="42"/>
      <c r="M567" s="184"/>
      <c r="N567" s="185"/>
      <c r="O567" s="67"/>
      <c r="P567" s="67"/>
      <c r="Q567" s="67"/>
      <c r="R567" s="67"/>
      <c r="S567" s="67"/>
      <c r="T567" s="68"/>
      <c r="U567" s="37"/>
      <c r="V567" s="37"/>
      <c r="W567" s="37"/>
      <c r="X567" s="37"/>
      <c r="Y567" s="37"/>
      <c r="Z567" s="37"/>
      <c r="AA567" s="37"/>
      <c r="AB567" s="37"/>
      <c r="AC567" s="37"/>
      <c r="AD567" s="37"/>
      <c r="AE567" s="37"/>
      <c r="AT567" s="20" t="s">
        <v>152</v>
      </c>
      <c r="AU567" s="20" t="s">
        <v>79</v>
      </c>
    </row>
    <row r="568" spans="1:65" s="14" customFormat="1" ht="11.25">
      <c r="B568" s="210"/>
      <c r="C568" s="211"/>
      <c r="D568" s="181" t="s">
        <v>226</v>
      </c>
      <c r="E568" s="212" t="s">
        <v>19</v>
      </c>
      <c r="F568" s="213" t="s">
        <v>1428</v>
      </c>
      <c r="G568" s="211"/>
      <c r="H568" s="214">
        <v>23.4</v>
      </c>
      <c r="I568" s="215"/>
      <c r="J568" s="211"/>
      <c r="K568" s="211"/>
      <c r="L568" s="216"/>
      <c r="M568" s="217"/>
      <c r="N568" s="218"/>
      <c r="O568" s="218"/>
      <c r="P568" s="218"/>
      <c r="Q568" s="218"/>
      <c r="R568" s="218"/>
      <c r="S568" s="218"/>
      <c r="T568" s="219"/>
      <c r="AT568" s="220" t="s">
        <v>226</v>
      </c>
      <c r="AU568" s="220" t="s">
        <v>79</v>
      </c>
      <c r="AV568" s="14" t="s">
        <v>79</v>
      </c>
      <c r="AW568" s="14" t="s">
        <v>31</v>
      </c>
      <c r="AX568" s="14" t="s">
        <v>77</v>
      </c>
      <c r="AY568" s="220" t="s">
        <v>144</v>
      </c>
    </row>
    <row r="569" spans="1:65" s="2" customFormat="1" ht="37.9" customHeight="1">
      <c r="A569" s="37"/>
      <c r="B569" s="38"/>
      <c r="C569" s="168" t="s">
        <v>1429</v>
      </c>
      <c r="D569" s="168" t="s">
        <v>145</v>
      </c>
      <c r="E569" s="169" t="s">
        <v>1430</v>
      </c>
      <c r="F569" s="170" t="s">
        <v>1431</v>
      </c>
      <c r="G569" s="171" t="s">
        <v>254</v>
      </c>
      <c r="H569" s="172">
        <v>50.953000000000003</v>
      </c>
      <c r="I569" s="173"/>
      <c r="J569" s="174">
        <f>ROUND(I569*H569,2)</f>
        <v>0</v>
      </c>
      <c r="K569" s="170" t="s">
        <v>157</v>
      </c>
      <c r="L569" s="42"/>
      <c r="M569" s="175" t="s">
        <v>19</v>
      </c>
      <c r="N569" s="176" t="s">
        <v>40</v>
      </c>
      <c r="O569" s="67"/>
      <c r="P569" s="177">
        <f>O569*H569</f>
        <v>0</v>
      </c>
      <c r="Q569" s="177">
        <v>0</v>
      </c>
      <c r="R569" s="177">
        <f>Q569*H569</f>
        <v>0</v>
      </c>
      <c r="S569" s="177">
        <v>0</v>
      </c>
      <c r="T569" s="178">
        <f>S569*H569</f>
        <v>0</v>
      </c>
      <c r="U569" s="37"/>
      <c r="V569" s="37"/>
      <c r="W569" s="37"/>
      <c r="X569" s="37"/>
      <c r="Y569" s="37"/>
      <c r="Z569" s="37"/>
      <c r="AA569" s="37"/>
      <c r="AB569" s="37"/>
      <c r="AC569" s="37"/>
      <c r="AD569" s="37"/>
      <c r="AE569" s="37"/>
      <c r="AR569" s="179" t="s">
        <v>408</v>
      </c>
      <c r="AT569" s="179" t="s">
        <v>145</v>
      </c>
      <c r="AU569" s="179" t="s">
        <v>79</v>
      </c>
      <c r="AY569" s="20" t="s">
        <v>144</v>
      </c>
      <c r="BE569" s="180">
        <f>IF(N569="základní",J569,0)</f>
        <v>0</v>
      </c>
      <c r="BF569" s="180">
        <f>IF(N569="snížená",J569,0)</f>
        <v>0</v>
      </c>
      <c r="BG569" s="180">
        <f>IF(N569="zákl. přenesená",J569,0)</f>
        <v>0</v>
      </c>
      <c r="BH569" s="180">
        <f>IF(N569="sníž. přenesená",J569,0)</f>
        <v>0</v>
      </c>
      <c r="BI569" s="180">
        <f>IF(N569="nulová",J569,0)</f>
        <v>0</v>
      </c>
      <c r="BJ569" s="20" t="s">
        <v>77</v>
      </c>
      <c r="BK569" s="180">
        <f>ROUND(I569*H569,2)</f>
        <v>0</v>
      </c>
      <c r="BL569" s="20" t="s">
        <v>408</v>
      </c>
      <c r="BM569" s="179" t="s">
        <v>1432</v>
      </c>
    </row>
    <row r="570" spans="1:65" s="2" customFormat="1" ht="19.5">
      <c r="A570" s="37"/>
      <c r="B570" s="38"/>
      <c r="C570" s="39"/>
      <c r="D570" s="181" t="s">
        <v>152</v>
      </c>
      <c r="E570" s="39"/>
      <c r="F570" s="182" t="s">
        <v>1431</v>
      </c>
      <c r="G570" s="39"/>
      <c r="H570" s="39"/>
      <c r="I570" s="183"/>
      <c r="J570" s="39"/>
      <c r="K570" s="39"/>
      <c r="L570" s="42"/>
      <c r="M570" s="184"/>
      <c r="N570" s="185"/>
      <c r="O570" s="67"/>
      <c r="P570" s="67"/>
      <c r="Q570" s="67"/>
      <c r="R570" s="67"/>
      <c r="S570" s="67"/>
      <c r="T570" s="68"/>
      <c r="U570" s="37"/>
      <c r="V570" s="37"/>
      <c r="W570" s="37"/>
      <c r="X570" s="37"/>
      <c r="Y570" s="37"/>
      <c r="Z570" s="37"/>
      <c r="AA570" s="37"/>
      <c r="AB570" s="37"/>
      <c r="AC570" s="37"/>
      <c r="AD570" s="37"/>
      <c r="AE570" s="37"/>
      <c r="AT570" s="20" t="s">
        <v>152</v>
      </c>
      <c r="AU570" s="20" t="s">
        <v>79</v>
      </c>
    </row>
    <row r="571" spans="1:65" s="2" customFormat="1" ht="11.25">
      <c r="A571" s="37"/>
      <c r="B571" s="38"/>
      <c r="C571" s="39"/>
      <c r="D571" s="186" t="s">
        <v>153</v>
      </c>
      <c r="E571" s="39"/>
      <c r="F571" s="187" t="s">
        <v>1433</v>
      </c>
      <c r="G571" s="39"/>
      <c r="H571" s="39"/>
      <c r="I571" s="183"/>
      <c r="J571" s="39"/>
      <c r="K571" s="39"/>
      <c r="L571" s="42"/>
      <c r="M571" s="184"/>
      <c r="N571" s="185"/>
      <c r="O571" s="67"/>
      <c r="P571" s="67"/>
      <c r="Q571" s="67"/>
      <c r="R571" s="67"/>
      <c r="S571" s="67"/>
      <c r="T571" s="68"/>
      <c r="U571" s="37"/>
      <c r="V571" s="37"/>
      <c r="W571" s="37"/>
      <c r="X571" s="37"/>
      <c r="Y571" s="37"/>
      <c r="Z571" s="37"/>
      <c r="AA571" s="37"/>
      <c r="AB571" s="37"/>
      <c r="AC571" s="37"/>
      <c r="AD571" s="37"/>
      <c r="AE571" s="37"/>
      <c r="AT571" s="20" t="s">
        <v>153</v>
      </c>
      <c r="AU571" s="20" t="s">
        <v>79</v>
      </c>
    </row>
    <row r="572" spans="1:65" s="14" customFormat="1" ht="11.25">
      <c r="B572" s="210"/>
      <c r="C572" s="211"/>
      <c r="D572" s="181" t="s">
        <v>226</v>
      </c>
      <c r="E572" s="212" t="s">
        <v>19</v>
      </c>
      <c r="F572" s="213" t="s">
        <v>1214</v>
      </c>
      <c r="G572" s="211"/>
      <c r="H572" s="214">
        <v>50.953000000000003</v>
      </c>
      <c r="I572" s="215"/>
      <c r="J572" s="211"/>
      <c r="K572" s="211"/>
      <c r="L572" s="216"/>
      <c r="M572" s="217"/>
      <c r="N572" s="218"/>
      <c r="O572" s="218"/>
      <c r="P572" s="218"/>
      <c r="Q572" s="218"/>
      <c r="R572" s="218"/>
      <c r="S572" s="218"/>
      <c r="T572" s="219"/>
      <c r="AT572" s="220" t="s">
        <v>226</v>
      </c>
      <c r="AU572" s="220" t="s">
        <v>79</v>
      </c>
      <c r="AV572" s="14" t="s">
        <v>79</v>
      </c>
      <c r="AW572" s="14" t="s">
        <v>31</v>
      </c>
      <c r="AX572" s="14" t="s">
        <v>77</v>
      </c>
      <c r="AY572" s="220" t="s">
        <v>144</v>
      </c>
    </row>
    <row r="573" spans="1:65" s="2" customFormat="1" ht="24.2" customHeight="1">
      <c r="A573" s="37"/>
      <c r="B573" s="38"/>
      <c r="C573" s="246" t="s">
        <v>1434</v>
      </c>
      <c r="D573" s="246" t="s">
        <v>381</v>
      </c>
      <c r="E573" s="247" t="s">
        <v>1435</v>
      </c>
      <c r="F573" s="248" t="s">
        <v>1436</v>
      </c>
      <c r="G573" s="249" t="s">
        <v>254</v>
      </c>
      <c r="H573" s="250">
        <v>107</v>
      </c>
      <c r="I573" s="251"/>
      <c r="J573" s="252">
        <f>ROUND(I573*H573,2)</f>
        <v>0</v>
      </c>
      <c r="K573" s="248" t="s">
        <v>157</v>
      </c>
      <c r="L573" s="253"/>
      <c r="M573" s="254" t="s">
        <v>19</v>
      </c>
      <c r="N573" s="255" t="s">
        <v>40</v>
      </c>
      <c r="O573" s="67"/>
      <c r="P573" s="177">
        <f>O573*H573</f>
        <v>0</v>
      </c>
      <c r="Q573" s="177">
        <v>1.5E-3</v>
      </c>
      <c r="R573" s="177">
        <f>Q573*H573</f>
        <v>0.1605</v>
      </c>
      <c r="S573" s="177">
        <v>0</v>
      </c>
      <c r="T573" s="178">
        <f>S573*H573</f>
        <v>0</v>
      </c>
      <c r="U573" s="37"/>
      <c r="V573" s="37"/>
      <c r="W573" s="37"/>
      <c r="X573" s="37"/>
      <c r="Y573" s="37"/>
      <c r="Z573" s="37"/>
      <c r="AA573" s="37"/>
      <c r="AB573" s="37"/>
      <c r="AC573" s="37"/>
      <c r="AD573" s="37"/>
      <c r="AE573" s="37"/>
      <c r="AR573" s="179" t="s">
        <v>496</v>
      </c>
      <c r="AT573" s="179" t="s">
        <v>381</v>
      </c>
      <c r="AU573" s="179" t="s">
        <v>79</v>
      </c>
      <c r="AY573" s="20" t="s">
        <v>144</v>
      </c>
      <c r="BE573" s="180">
        <f>IF(N573="základní",J573,0)</f>
        <v>0</v>
      </c>
      <c r="BF573" s="180">
        <f>IF(N573="snížená",J573,0)</f>
        <v>0</v>
      </c>
      <c r="BG573" s="180">
        <f>IF(N573="zákl. přenesená",J573,0)</f>
        <v>0</v>
      </c>
      <c r="BH573" s="180">
        <f>IF(N573="sníž. přenesená",J573,0)</f>
        <v>0</v>
      </c>
      <c r="BI573" s="180">
        <f>IF(N573="nulová",J573,0)</f>
        <v>0</v>
      </c>
      <c r="BJ573" s="20" t="s">
        <v>77</v>
      </c>
      <c r="BK573" s="180">
        <f>ROUND(I573*H573,2)</f>
        <v>0</v>
      </c>
      <c r="BL573" s="20" t="s">
        <v>408</v>
      </c>
      <c r="BM573" s="179" t="s">
        <v>1437</v>
      </c>
    </row>
    <row r="574" spans="1:65" s="2" customFormat="1" ht="19.5">
      <c r="A574" s="37"/>
      <c r="B574" s="38"/>
      <c r="C574" s="39"/>
      <c r="D574" s="181" t="s">
        <v>152</v>
      </c>
      <c r="E574" s="39"/>
      <c r="F574" s="182" t="s">
        <v>1436</v>
      </c>
      <c r="G574" s="39"/>
      <c r="H574" s="39"/>
      <c r="I574" s="183"/>
      <c r="J574" s="39"/>
      <c r="K574" s="39"/>
      <c r="L574" s="42"/>
      <c r="M574" s="184"/>
      <c r="N574" s="185"/>
      <c r="O574" s="67"/>
      <c r="P574" s="67"/>
      <c r="Q574" s="67"/>
      <c r="R574" s="67"/>
      <c r="S574" s="67"/>
      <c r="T574" s="68"/>
      <c r="U574" s="37"/>
      <c r="V574" s="37"/>
      <c r="W574" s="37"/>
      <c r="X574" s="37"/>
      <c r="Y574" s="37"/>
      <c r="Z574" s="37"/>
      <c r="AA574" s="37"/>
      <c r="AB574" s="37"/>
      <c r="AC574" s="37"/>
      <c r="AD574" s="37"/>
      <c r="AE574" s="37"/>
      <c r="AT574" s="20" t="s">
        <v>152</v>
      </c>
      <c r="AU574" s="20" t="s">
        <v>79</v>
      </c>
    </row>
    <row r="575" spans="1:65" s="13" customFormat="1" ht="11.25">
      <c r="B575" s="200"/>
      <c r="C575" s="201"/>
      <c r="D575" s="181" t="s">
        <v>226</v>
      </c>
      <c r="E575" s="202" t="s">
        <v>19</v>
      </c>
      <c r="F575" s="203" t="s">
        <v>1023</v>
      </c>
      <c r="G575" s="201"/>
      <c r="H575" s="202" t="s">
        <v>19</v>
      </c>
      <c r="I575" s="204"/>
      <c r="J575" s="201"/>
      <c r="K575" s="201"/>
      <c r="L575" s="205"/>
      <c r="M575" s="206"/>
      <c r="N575" s="207"/>
      <c r="O575" s="207"/>
      <c r="P575" s="207"/>
      <c r="Q575" s="207"/>
      <c r="R575" s="207"/>
      <c r="S575" s="207"/>
      <c r="T575" s="208"/>
      <c r="AT575" s="209" t="s">
        <v>226</v>
      </c>
      <c r="AU575" s="209" t="s">
        <v>79</v>
      </c>
      <c r="AV575" s="13" t="s">
        <v>77</v>
      </c>
      <c r="AW575" s="13" t="s">
        <v>31</v>
      </c>
      <c r="AX575" s="13" t="s">
        <v>69</v>
      </c>
      <c r="AY575" s="209" t="s">
        <v>144</v>
      </c>
    </row>
    <row r="576" spans="1:65" s="14" customFormat="1" ht="11.25">
      <c r="B576" s="210"/>
      <c r="C576" s="211"/>
      <c r="D576" s="181" t="s">
        <v>226</v>
      </c>
      <c r="E576" s="212" t="s">
        <v>19</v>
      </c>
      <c r="F576" s="213" t="s">
        <v>1438</v>
      </c>
      <c r="G576" s="211"/>
      <c r="H576" s="214">
        <v>107</v>
      </c>
      <c r="I576" s="215"/>
      <c r="J576" s="211"/>
      <c r="K576" s="211"/>
      <c r="L576" s="216"/>
      <c r="M576" s="217"/>
      <c r="N576" s="218"/>
      <c r="O576" s="218"/>
      <c r="P576" s="218"/>
      <c r="Q576" s="218"/>
      <c r="R576" s="218"/>
      <c r="S576" s="218"/>
      <c r="T576" s="219"/>
      <c r="AT576" s="220" t="s">
        <v>226</v>
      </c>
      <c r="AU576" s="220" t="s">
        <v>79</v>
      </c>
      <c r="AV576" s="14" t="s">
        <v>79</v>
      </c>
      <c r="AW576" s="14" t="s">
        <v>31</v>
      </c>
      <c r="AX576" s="14" t="s">
        <v>77</v>
      </c>
      <c r="AY576" s="220" t="s">
        <v>144</v>
      </c>
    </row>
    <row r="577" spans="1:65" s="2" customFormat="1" ht="44.25" customHeight="1">
      <c r="A577" s="37"/>
      <c r="B577" s="38"/>
      <c r="C577" s="168" t="s">
        <v>1439</v>
      </c>
      <c r="D577" s="168" t="s">
        <v>145</v>
      </c>
      <c r="E577" s="169" t="s">
        <v>1440</v>
      </c>
      <c r="F577" s="170" t="s">
        <v>1441</v>
      </c>
      <c r="G577" s="171" t="s">
        <v>579</v>
      </c>
      <c r="H577" s="257"/>
      <c r="I577" s="173"/>
      <c r="J577" s="174">
        <f>ROUND(I577*H577,2)</f>
        <v>0</v>
      </c>
      <c r="K577" s="170" t="s">
        <v>157</v>
      </c>
      <c r="L577" s="42"/>
      <c r="M577" s="175" t="s">
        <v>19</v>
      </c>
      <c r="N577" s="176" t="s">
        <v>40</v>
      </c>
      <c r="O577" s="67"/>
      <c r="P577" s="177">
        <f>O577*H577</f>
        <v>0</v>
      </c>
      <c r="Q577" s="177">
        <v>0</v>
      </c>
      <c r="R577" s="177">
        <f>Q577*H577</f>
        <v>0</v>
      </c>
      <c r="S577" s="177">
        <v>0</v>
      </c>
      <c r="T577" s="178">
        <f>S577*H577</f>
        <v>0</v>
      </c>
      <c r="U577" s="37"/>
      <c r="V577" s="37"/>
      <c r="W577" s="37"/>
      <c r="X577" s="37"/>
      <c r="Y577" s="37"/>
      <c r="Z577" s="37"/>
      <c r="AA577" s="37"/>
      <c r="AB577" s="37"/>
      <c r="AC577" s="37"/>
      <c r="AD577" s="37"/>
      <c r="AE577" s="37"/>
      <c r="AR577" s="179" t="s">
        <v>408</v>
      </c>
      <c r="AT577" s="179" t="s">
        <v>145</v>
      </c>
      <c r="AU577" s="179" t="s">
        <v>79</v>
      </c>
      <c r="AY577" s="20" t="s">
        <v>144</v>
      </c>
      <c r="BE577" s="180">
        <f>IF(N577="základní",J577,0)</f>
        <v>0</v>
      </c>
      <c r="BF577" s="180">
        <f>IF(N577="snížená",J577,0)</f>
        <v>0</v>
      </c>
      <c r="BG577" s="180">
        <f>IF(N577="zákl. přenesená",J577,0)</f>
        <v>0</v>
      </c>
      <c r="BH577" s="180">
        <f>IF(N577="sníž. přenesená",J577,0)</f>
        <v>0</v>
      </c>
      <c r="BI577" s="180">
        <f>IF(N577="nulová",J577,0)</f>
        <v>0</v>
      </c>
      <c r="BJ577" s="20" t="s">
        <v>77</v>
      </c>
      <c r="BK577" s="180">
        <f>ROUND(I577*H577,2)</f>
        <v>0</v>
      </c>
      <c r="BL577" s="20" t="s">
        <v>408</v>
      </c>
      <c r="BM577" s="179" t="s">
        <v>1442</v>
      </c>
    </row>
    <row r="578" spans="1:65" s="2" customFormat="1" ht="29.25">
      <c r="A578" s="37"/>
      <c r="B578" s="38"/>
      <c r="C578" s="39"/>
      <c r="D578" s="181" t="s">
        <v>152</v>
      </c>
      <c r="E578" s="39"/>
      <c r="F578" s="182" t="s">
        <v>1441</v>
      </c>
      <c r="G578" s="39"/>
      <c r="H578" s="39"/>
      <c r="I578" s="183"/>
      <c r="J578" s="39"/>
      <c r="K578" s="39"/>
      <c r="L578" s="42"/>
      <c r="M578" s="184"/>
      <c r="N578" s="185"/>
      <c r="O578" s="67"/>
      <c r="P578" s="67"/>
      <c r="Q578" s="67"/>
      <c r="R578" s="67"/>
      <c r="S578" s="67"/>
      <c r="T578" s="68"/>
      <c r="U578" s="37"/>
      <c r="V578" s="37"/>
      <c r="W578" s="37"/>
      <c r="X578" s="37"/>
      <c r="Y578" s="37"/>
      <c r="Z578" s="37"/>
      <c r="AA578" s="37"/>
      <c r="AB578" s="37"/>
      <c r="AC578" s="37"/>
      <c r="AD578" s="37"/>
      <c r="AE578" s="37"/>
      <c r="AT578" s="20" t="s">
        <v>152</v>
      </c>
      <c r="AU578" s="20" t="s">
        <v>79</v>
      </c>
    </row>
    <row r="579" spans="1:65" s="2" customFormat="1" ht="11.25">
      <c r="A579" s="37"/>
      <c r="B579" s="38"/>
      <c r="C579" s="39"/>
      <c r="D579" s="186" t="s">
        <v>153</v>
      </c>
      <c r="E579" s="39"/>
      <c r="F579" s="187" t="s">
        <v>1443</v>
      </c>
      <c r="G579" s="39"/>
      <c r="H579" s="39"/>
      <c r="I579" s="183"/>
      <c r="J579" s="39"/>
      <c r="K579" s="39"/>
      <c r="L579" s="42"/>
      <c r="M579" s="184"/>
      <c r="N579" s="185"/>
      <c r="O579" s="67"/>
      <c r="P579" s="67"/>
      <c r="Q579" s="67"/>
      <c r="R579" s="67"/>
      <c r="S579" s="67"/>
      <c r="T579" s="68"/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  <c r="AE579" s="37"/>
      <c r="AT579" s="20" t="s">
        <v>153</v>
      </c>
      <c r="AU579" s="20" t="s">
        <v>79</v>
      </c>
    </row>
    <row r="580" spans="1:65" s="11" customFormat="1" ht="22.9" customHeight="1">
      <c r="B580" s="154"/>
      <c r="C580" s="155"/>
      <c r="D580" s="156" t="s">
        <v>68</v>
      </c>
      <c r="E580" s="198" t="s">
        <v>557</v>
      </c>
      <c r="F580" s="198" t="s">
        <v>558</v>
      </c>
      <c r="G580" s="155"/>
      <c r="H580" s="155"/>
      <c r="I580" s="158"/>
      <c r="J580" s="199">
        <f>BK580</f>
        <v>0</v>
      </c>
      <c r="K580" s="155"/>
      <c r="L580" s="160"/>
      <c r="M580" s="161"/>
      <c r="N580" s="162"/>
      <c r="O580" s="162"/>
      <c r="P580" s="163">
        <f>SUM(P581:P597)</f>
        <v>0</v>
      </c>
      <c r="Q580" s="162"/>
      <c r="R580" s="163">
        <f>SUM(R581:R597)</f>
        <v>0.36212677500000001</v>
      </c>
      <c r="S580" s="162"/>
      <c r="T580" s="164">
        <f>SUM(T581:T597)</f>
        <v>0</v>
      </c>
      <c r="AR580" s="165" t="s">
        <v>79</v>
      </c>
      <c r="AT580" s="166" t="s">
        <v>68</v>
      </c>
      <c r="AU580" s="166" t="s">
        <v>77</v>
      </c>
      <c r="AY580" s="165" t="s">
        <v>144</v>
      </c>
      <c r="BK580" s="167">
        <f>SUM(BK581:BK597)</f>
        <v>0</v>
      </c>
    </row>
    <row r="581" spans="1:65" s="2" customFormat="1" ht="44.25" customHeight="1">
      <c r="A581" s="37"/>
      <c r="B581" s="38"/>
      <c r="C581" s="168" t="s">
        <v>1444</v>
      </c>
      <c r="D581" s="168" t="s">
        <v>145</v>
      </c>
      <c r="E581" s="169" t="s">
        <v>1445</v>
      </c>
      <c r="F581" s="170" t="s">
        <v>1446</v>
      </c>
      <c r="G581" s="171" t="s">
        <v>254</v>
      </c>
      <c r="H581" s="172">
        <v>12.25</v>
      </c>
      <c r="I581" s="173"/>
      <c r="J581" s="174">
        <f>ROUND(I581*H581,2)</f>
        <v>0</v>
      </c>
      <c r="K581" s="170" t="s">
        <v>157</v>
      </c>
      <c r="L581" s="42"/>
      <c r="M581" s="175" t="s">
        <v>19</v>
      </c>
      <c r="N581" s="176" t="s">
        <v>40</v>
      </c>
      <c r="O581" s="67"/>
      <c r="P581" s="177">
        <f>O581*H581</f>
        <v>0</v>
      </c>
      <c r="Q581" s="177">
        <v>1.6101500000000001E-2</v>
      </c>
      <c r="R581" s="177">
        <f>Q581*H581</f>
        <v>0.19724337500000003</v>
      </c>
      <c r="S581" s="177">
        <v>0</v>
      </c>
      <c r="T581" s="178">
        <f>S581*H581</f>
        <v>0</v>
      </c>
      <c r="U581" s="37"/>
      <c r="V581" s="37"/>
      <c r="W581" s="37"/>
      <c r="X581" s="37"/>
      <c r="Y581" s="37"/>
      <c r="Z581" s="37"/>
      <c r="AA581" s="37"/>
      <c r="AB581" s="37"/>
      <c r="AC581" s="37"/>
      <c r="AD581" s="37"/>
      <c r="AE581" s="37"/>
      <c r="AR581" s="179" t="s">
        <v>408</v>
      </c>
      <c r="AT581" s="179" t="s">
        <v>145</v>
      </c>
      <c r="AU581" s="179" t="s">
        <v>79</v>
      </c>
      <c r="AY581" s="20" t="s">
        <v>144</v>
      </c>
      <c r="BE581" s="180">
        <f>IF(N581="základní",J581,0)</f>
        <v>0</v>
      </c>
      <c r="BF581" s="180">
        <f>IF(N581="snížená",J581,0)</f>
        <v>0</v>
      </c>
      <c r="BG581" s="180">
        <f>IF(N581="zákl. přenesená",J581,0)</f>
        <v>0</v>
      </c>
      <c r="BH581" s="180">
        <f>IF(N581="sníž. přenesená",J581,0)</f>
        <v>0</v>
      </c>
      <c r="BI581" s="180">
        <f>IF(N581="nulová",J581,0)</f>
        <v>0</v>
      </c>
      <c r="BJ581" s="20" t="s">
        <v>77</v>
      </c>
      <c r="BK581" s="180">
        <f>ROUND(I581*H581,2)</f>
        <v>0</v>
      </c>
      <c r="BL581" s="20" t="s">
        <v>408</v>
      </c>
      <c r="BM581" s="179" t="s">
        <v>1447</v>
      </c>
    </row>
    <row r="582" spans="1:65" s="2" customFormat="1" ht="29.25">
      <c r="A582" s="37"/>
      <c r="B582" s="38"/>
      <c r="C582" s="39"/>
      <c r="D582" s="181" t="s">
        <v>152</v>
      </c>
      <c r="E582" s="39"/>
      <c r="F582" s="182" t="s">
        <v>1446</v>
      </c>
      <c r="G582" s="39"/>
      <c r="H582" s="39"/>
      <c r="I582" s="183"/>
      <c r="J582" s="39"/>
      <c r="K582" s="39"/>
      <c r="L582" s="42"/>
      <c r="M582" s="184"/>
      <c r="N582" s="185"/>
      <c r="O582" s="67"/>
      <c r="P582" s="67"/>
      <c r="Q582" s="67"/>
      <c r="R582" s="67"/>
      <c r="S582" s="67"/>
      <c r="T582" s="68"/>
      <c r="U582" s="37"/>
      <c r="V582" s="37"/>
      <c r="W582" s="37"/>
      <c r="X582" s="37"/>
      <c r="Y582" s="37"/>
      <c r="Z582" s="37"/>
      <c r="AA582" s="37"/>
      <c r="AB582" s="37"/>
      <c r="AC582" s="37"/>
      <c r="AD582" s="37"/>
      <c r="AE582" s="37"/>
      <c r="AT582" s="20" t="s">
        <v>152</v>
      </c>
      <c r="AU582" s="20" t="s">
        <v>79</v>
      </c>
    </row>
    <row r="583" spans="1:65" s="2" customFormat="1" ht="11.25">
      <c r="A583" s="37"/>
      <c r="B583" s="38"/>
      <c r="C583" s="39"/>
      <c r="D583" s="186" t="s">
        <v>153</v>
      </c>
      <c r="E583" s="39"/>
      <c r="F583" s="187" t="s">
        <v>1448</v>
      </c>
      <c r="G583" s="39"/>
      <c r="H583" s="39"/>
      <c r="I583" s="183"/>
      <c r="J583" s="39"/>
      <c r="K583" s="39"/>
      <c r="L583" s="42"/>
      <c r="M583" s="184"/>
      <c r="N583" s="185"/>
      <c r="O583" s="67"/>
      <c r="P583" s="67"/>
      <c r="Q583" s="67"/>
      <c r="R583" s="67"/>
      <c r="S583" s="67"/>
      <c r="T583" s="68"/>
      <c r="U583" s="37"/>
      <c r="V583" s="37"/>
      <c r="W583" s="37"/>
      <c r="X583" s="37"/>
      <c r="Y583" s="37"/>
      <c r="Z583" s="37"/>
      <c r="AA583" s="37"/>
      <c r="AB583" s="37"/>
      <c r="AC583" s="37"/>
      <c r="AD583" s="37"/>
      <c r="AE583" s="37"/>
      <c r="AT583" s="20" t="s">
        <v>153</v>
      </c>
      <c r="AU583" s="20" t="s">
        <v>79</v>
      </c>
    </row>
    <row r="584" spans="1:65" s="13" customFormat="1" ht="11.25">
      <c r="B584" s="200"/>
      <c r="C584" s="201"/>
      <c r="D584" s="181" t="s">
        <v>226</v>
      </c>
      <c r="E584" s="202" t="s">
        <v>19</v>
      </c>
      <c r="F584" s="203" t="s">
        <v>1449</v>
      </c>
      <c r="G584" s="201"/>
      <c r="H584" s="202" t="s">
        <v>19</v>
      </c>
      <c r="I584" s="204"/>
      <c r="J584" s="201"/>
      <c r="K584" s="201"/>
      <c r="L584" s="205"/>
      <c r="M584" s="206"/>
      <c r="N584" s="207"/>
      <c r="O584" s="207"/>
      <c r="P584" s="207"/>
      <c r="Q584" s="207"/>
      <c r="R584" s="207"/>
      <c r="S584" s="207"/>
      <c r="T584" s="208"/>
      <c r="AT584" s="209" t="s">
        <v>226</v>
      </c>
      <c r="AU584" s="209" t="s">
        <v>79</v>
      </c>
      <c r="AV584" s="13" t="s">
        <v>77</v>
      </c>
      <c r="AW584" s="13" t="s">
        <v>31</v>
      </c>
      <c r="AX584" s="13" t="s">
        <v>69</v>
      </c>
      <c r="AY584" s="209" t="s">
        <v>144</v>
      </c>
    </row>
    <row r="585" spans="1:65" s="14" customFormat="1" ht="11.25">
      <c r="B585" s="210"/>
      <c r="C585" s="211"/>
      <c r="D585" s="181" t="s">
        <v>226</v>
      </c>
      <c r="E585" s="212" t="s">
        <v>19</v>
      </c>
      <c r="F585" s="213" t="s">
        <v>1450</v>
      </c>
      <c r="G585" s="211"/>
      <c r="H585" s="214">
        <v>12.25</v>
      </c>
      <c r="I585" s="215"/>
      <c r="J585" s="211"/>
      <c r="K585" s="211"/>
      <c r="L585" s="216"/>
      <c r="M585" s="217"/>
      <c r="N585" s="218"/>
      <c r="O585" s="218"/>
      <c r="P585" s="218"/>
      <c r="Q585" s="218"/>
      <c r="R585" s="218"/>
      <c r="S585" s="218"/>
      <c r="T585" s="219"/>
      <c r="AT585" s="220" t="s">
        <v>226</v>
      </c>
      <c r="AU585" s="220" t="s">
        <v>79</v>
      </c>
      <c r="AV585" s="14" t="s">
        <v>79</v>
      </c>
      <c r="AW585" s="14" t="s">
        <v>31</v>
      </c>
      <c r="AX585" s="14" t="s">
        <v>77</v>
      </c>
      <c r="AY585" s="220" t="s">
        <v>144</v>
      </c>
    </row>
    <row r="586" spans="1:65" s="2" customFormat="1" ht="37.9" customHeight="1">
      <c r="A586" s="37"/>
      <c r="B586" s="38"/>
      <c r="C586" s="168" t="s">
        <v>1451</v>
      </c>
      <c r="D586" s="168" t="s">
        <v>145</v>
      </c>
      <c r="E586" s="169" t="s">
        <v>1452</v>
      </c>
      <c r="F586" s="170" t="s">
        <v>1453</v>
      </c>
      <c r="G586" s="171" t="s">
        <v>254</v>
      </c>
      <c r="H586" s="172">
        <v>10.06</v>
      </c>
      <c r="I586" s="173"/>
      <c r="J586" s="174">
        <f>ROUND(I586*H586,2)</f>
        <v>0</v>
      </c>
      <c r="K586" s="170" t="s">
        <v>157</v>
      </c>
      <c r="L586" s="42"/>
      <c r="M586" s="175" t="s">
        <v>19</v>
      </c>
      <c r="N586" s="176" t="s">
        <v>40</v>
      </c>
      <c r="O586" s="67"/>
      <c r="P586" s="177">
        <f>O586*H586</f>
        <v>0</v>
      </c>
      <c r="Q586" s="177">
        <v>0</v>
      </c>
      <c r="R586" s="177">
        <f>Q586*H586</f>
        <v>0</v>
      </c>
      <c r="S586" s="177">
        <v>0</v>
      </c>
      <c r="T586" s="178">
        <f>S586*H586</f>
        <v>0</v>
      </c>
      <c r="U586" s="37"/>
      <c r="V586" s="37"/>
      <c r="W586" s="37"/>
      <c r="X586" s="37"/>
      <c r="Y586" s="37"/>
      <c r="Z586" s="37"/>
      <c r="AA586" s="37"/>
      <c r="AB586" s="37"/>
      <c r="AC586" s="37"/>
      <c r="AD586" s="37"/>
      <c r="AE586" s="37"/>
      <c r="AR586" s="179" t="s">
        <v>408</v>
      </c>
      <c r="AT586" s="179" t="s">
        <v>145</v>
      </c>
      <c r="AU586" s="179" t="s">
        <v>79</v>
      </c>
      <c r="AY586" s="20" t="s">
        <v>144</v>
      </c>
      <c r="BE586" s="180">
        <f>IF(N586="základní",J586,0)</f>
        <v>0</v>
      </c>
      <c r="BF586" s="180">
        <f>IF(N586="snížená",J586,0)</f>
        <v>0</v>
      </c>
      <c r="BG586" s="180">
        <f>IF(N586="zákl. přenesená",J586,0)</f>
        <v>0</v>
      </c>
      <c r="BH586" s="180">
        <f>IF(N586="sníž. přenesená",J586,0)</f>
        <v>0</v>
      </c>
      <c r="BI586" s="180">
        <f>IF(N586="nulová",J586,0)</f>
        <v>0</v>
      </c>
      <c r="BJ586" s="20" t="s">
        <v>77</v>
      </c>
      <c r="BK586" s="180">
        <f>ROUND(I586*H586,2)</f>
        <v>0</v>
      </c>
      <c r="BL586" s="20" t="s">
        <v>408</v>
      </c>
      <c r="BM586" s="179" t="s">
        <v>1454</v>
      </c>
    </row>
    <row r="587" spans="1:65" s="2" customFormat="1" ht="29.25">
      <c r="A587" s="37"/>
      <c r="B587" s="38"/>
      <c r="C587" s="39"/>
      <c r="D587" s="181" t="s">
        <v>152</v>
      </c>
      <c r="E587" s="39"/>
      <c r="F587" s="182" t="s">
        <v>1453</v>
      </c>
      <c r="G587" s="39"/>
      <c r="H587" s="39"/>
      <c r="I587" s="183"/>
      <c r="J587" s="39"/>
      <c r="K587" s="39"/>
      <c r="L587" s="42"/>
      <c r="M587" s="184"/>
      <c r="N587" s="185"/>
      <c r="O587" s="67"/>
      <c r="P587" s="67"/>
      <c r="Q587" s="67"/>
      <c r="R587" s="67"/>
      <c r="S587" s="67"/>
      <c r="T587" s="68"/>
      <c r="U587" s="37"/>
      <c r="V587" s="37"/>
      <c r="W587" s="37"/>
      <c r="X587" s="37"/>
      <c r="Y587" s="37"/>
      <c r="Z587" s="37"/>
      <c r="AA587" s="37"/>
      <c r="AB587" s="37"/>
      <c r="AC587" s="37"/>
      <c r="AD587" s="37"/>
      <c r="AE587" s="37"/>
      <c r="AT587" s="20" t="s">
        <v>152</v>
      </c>
      <c r="AU587" s="20" t="s">
        <v>79</v>
      </c>
    </row>
    <row r="588" spans="1:65" s="2" customFormat="1" ht="11.25">
      <c r="A588" s="37"/>
      <c r="B588" s="38"/>
      <c r="C588" s="39"/>
      <c r="D588" s="186" t="s">
        <v>153</v>
      </c>
      <c r="E588" s="39"/>
      <c r="F588" s="187" t="s">
        <v>1455</v>
      </c>
      <c r="G588" s="39"/>
      <c r="H588" s="39"/>
      <c r="I588" s="183"/>
      <c r="J588" s="39"/>
      <c r="K588" s="39"/>
      <c r="L588" s="42"/>
      <c r="M588" s="184"/>
      <c r="N588" s="185"/>
      <c r="O588" s="67"/>
      <c r="P588" s="67"/>
      <c r="Q588" s="67"/>
      <c r="R588" s="67"/>
      <c r="S588" s="67"/>
      <c r="T588" s="68"/>
      <c r="U588" s="37"/>
      <c r="V588" s="37"/>
      <c r="W588" s="37"/>
      <c r="X588" s="37"/>
      <c r="Y588" s="37"/>
      <c r="Z588" s="37"/>
      <c r="AA588" s="37"/>
      <c r="AB588" s="37"/>
      <c r="AC588" s="37"/>
      <c r="AD588" s="37"/>
      <c r="AE588" s="37"/>
      <c r="AT588" s="20" t="s">
        <v>153</v>
      </c>
      <c r="AU588" s="20" t="s">
        <v>79</v>
      </c>
    </row>
    <row r="589" spans="1:65" s="13" customFormat="1" ht="11.25">
      <c r="B589" s="200"/>
      <c r="C589" s="201"/>
      <c r="D589" s="181" t="s">
        <v>226</v>
      </c>
      <c r="E589" s="202" t="s">
        <v>19</v>
      </c>
      <c r="F589" s="203" t="s">
        <v>1456</v>
      </c>
      <c r="G589" s="201"/>
      <c r="H589" s="202" t="s">
        <v>19</v>
      </c>
      <c r="I589" s="204"/>
      <c r="J589" s="201"/>
      <c r="K589" s="201"/>
      <c r="L589" s="205"/>
      <c r="M589" s="206"/>
      <c r="N589" s="207"/>
      <c r="O589" s="207"/>
      <c r="P589" s="207"/>
      <c r="Q589" s="207"/>
      <c r="R589" s="207"/>
      <c r="S589" s="207"/>
      <c r="T589" s="208"/>
      <c r="AT589" s="209" t="s">
        <v>226</v>
      </c>
      <c r="AU589" s="209" t="s">
        <v>79</v>
      </c>
      <c r="AV589" s="13" t="s">
        <v>77</v>
      </c>
      <c r="AW589" s="13" t="s">
        <v>31</v>
      </c>
      <c r="AX589" s="13" t="s">
        <v>69</v>
      </c>
      <c r="AY589" s="209" t="s">
        <v>144</v>
      </c>
    </row>
    <row r="590" spans="1:65" s="14" customFormat="1" ht="11.25">
      <c r="B590" s="210"/>
      <c r="C590" s="211"/>
      <c r="D590" s="181" t="s">
        <v>226</v>
      </c>
      <c r="E590" s="212" t="s">
        <v>19</v>
      </c>
      <c r="F590" s="213" t="s">
        <v>1457</v>
      </c>
      <c r="G590" s="211"/>
      <c r="H590" s="214">
        <v>10.06</v>
      </c>
      <c r="I590" s="215"/>
      <c r="J590" s="211"/>
      <c r="K590" s="211"/>
      <c r="L590" s="216"/>
      <c r="M590" s="217"/>
      <c r="N590" s="218"/>
      <c r="O590" s="218"/>
      <c r="P590" s="218"/>
      <c r="Q590" s="218"/>
      <c r="R590" s="218"/>
      <c r="S590" s="218"/>
      <c r="T590" s="219"/>
      <c r="AT590" s="220" t="s">
        <v>226</v>
      </c>
      <c r="AU590" s="220" t="s">
        <v>79</v>
      </c>
      <c r="AV590" s="14" t="s">
        <v>79</v>
      </c>
      <c r="AW590" s="14" t="s">
        <v>31</v>
      </c>
      <c r="AX590" s="14" t="s">
        <v>77</v>
      </c>
      <c r="AY590" s="220" t="s">
        <v>144</v>
      </c>
    </row>
    <row r="591" spans="1:65" s="2" customFormat="1" ht="21.75" customHeight="1">
      <c r="A591" s="37"/>
      <c r="B591" s="38"/>
      <c r="C591" s="246" t="s">
        <v>1458</v>
      </c>
      <c r="D591" s="246" t="s">
        <v>381</v>
      </c>
      <c r="E591" s="247" t="s">
        <v>1459</v>
      </c>
      <c r="F591" s="248" t="s">
        <v>1460</v>
      </c>
      <c r="G591" s="249" t="s">
        <v>254</v>
      </c>
      <c r="H591" s="250">
        <v>11.066000000000001</v>
      </c>
      <c r="I591" s="251"/>
      <c r="J591" s="252">
        <f>ROUND(I591*H591,2)</f>
        <v>0</v>
      </c>
      <c r="K591" s="248" t="s">
        <v>157</v>
      </c>
      <c r="L591" s="253"/>
      <c r="M591" s="254" t="s">
        <v>19</v>
      </c>
      <c r="N591" s="255" t="s">
        <v>40</v>
      </c>
      <c r="O591" s="67"/>
      <c r="P591" s="177">
        <f>O591*H591</f>
        <v>0</v>
      </c>
      <c r="Q591" s="177">
        <v>1.49E-2</v>
      </c>
      <c r="R591" s="177">
        <f>Q591*H591</f>
        <v>0.16488340000000001</v>
      </c>
      <c r="S591" s="177">
        <v>0</v>
      </c>
      <c r="T591" s="178">
        <f>S591*H591</f>
        <v>0</v>
      </c>
      <c r="U591" s="37"/>
      <c r="V591" s="37"/>
      <c r="W591" s="37"/>
      <c r="X591" s="37"/>
      <c r="Y591" s="37"/>
      <c r="Z591" s="37"/>
      <c r="AA591" s="37"/>
      <c r="AB591" s="37"/>
      <c r="AC591" s="37"/>
      <c r="AD591" s="37"/>
      <c r="AE591" s="37"/>
      <c r="AR591" s="179" t="s">
        <v>496</v>
      </c>
      <c r="AT591" s="179" t="s">
        <v>381</v>
      </c>
      <c r="AU591" s="179" t="s">
        <v>79</v>
      </c>
      <c r="AY591" s="20" t="s">
        <v>144</v>
      </c>
      <c r="BE591" s="180">
        <f>IF(N591="základní",J591,0)</f>
        <v>0</v>
      </c>
      <c r="BF591" s="180">
        <f>IF(N591="snížená",J591,0)</f>
        <v>0</v>
      </c>
      <c r="BG591" s="180">
        <f>IF(N591="zákl. přenesená",J591,0)</f>
        <v>0</v>
      </c>
      <c r="BH591" s="180">
        <f>IF(N591="sníž. přenesená",J591,0)</f>
        <v>0</v>
      </c>
      <c r="BI591" s="180">
        <f>IF(N591="nulová",J591,0)</f>
        <v>0</v>
      </c>
      <c r="BJ591" s="20" t="s">
        <v>77</v>
      </c>
      <c r="BK591" s="180">
        <f>ROUND(I591*H591,2)</f>
        <v>0</v>
      </c>
      <c r="BL591" s="20" t="s">
        <v>408</v>
      </c>
      <c r="BM591" s="179" t="s">
        <v>1461</v>
      </c>
    </row>
    <row r="592" spans="1:65" s="2" customFormat="1" ht="11.25">
      <c r="A592" s="37"/>
      <c r="B592" s="38"/>
      <c r="C592" s="39"/>
      <c r="D592" s="181" t="s">
        <v>152</v>
      </c>
      <c r="E592" s="39"/>
      <c r="F592" s="182" t="s">
        <v>1460</v>
      </c>
      <c r="G592" s="39"/>
      <c r="H592" s="39"/>
      <c r="I592" s="183"/>
      <c r="J592" s="39"/>
      <c r="K592" s="39"/>
      <c r="L592" s="42"/>
      <c r="M592" s="184"/>
      <c r="N592" s="185"/>
      <c r="O592" s="67"/>
      <c r="P592" s="67"/>
      <c r="Q592" s="67"/>
      <c r="R592" s="67"/>
      <c r="S592" s="67"/>
      <c r="T592" s="68"/>
      <c r="U592" s="37"/>
      <c r="V592" s="37"/>
      <c r="W592" s="37"/>
      <c r="X592" s="37"/>
      <c r="Y592" s="37"/>
      <c r="Z592" s="37"/>
      <c r="AA592" s="37"/>
      <c r="AB592" s="37"/>
      <c r="AC592" s="37"/>
      <c r="AD592" s="37"/>
      <c r="AE592" s="37"/>
      <c r="AT592" s="20" t="s">
        <v>152</v>
      </c>
      <c r="AU592" s="20" t="s">
        <v>79</v>
      </c>
    </row>
    <row r="593" spans="1:65" s="13" customFormat="1" ht="11.25">
      <c r="B593" s="200"/>
      <c r="C593" s="201"/>
      <c r="D593" s="181" t="s">
        <v>226</v>
      </c>
      <c r="E593" s="202" t="s">
        <v>19</v>
      </c>
      <c r="F593" s="203" t="s">
        <v>1456</v>
      </c>
      <c r="G593" s="201"/>
      <c r="H593" s="202" t="s">
        <v>19</v>
      </c>
      <c r="I593" s="204"/>
      <c r="J593" s="201"/>
      <c r="K593" s="201"/>
      <c r="L593" s="205"/>
      <c r="M593" s="206"/>
      <c r="N593" s="207"/>
      <c r="O593" s="207"/>
      <c r="P593" s="207"/>
      <c r="Q593" s="207"/>
      <c r="R593" s="207"/>
      <c r="S593" s="207"/>
      <c r="T593" s="208"/>
      <c r="AT593" s="209" t="s">
        <v>226</v>
      </c>
      <c r="AU593" s="209" t="s">
        <v>79</v>
      </c>
      <c r="AV593" s="13" t="s">
        <v>77</v>
      </c>
      <c r="AW593" s="13" t="s">
        <v>31</v>
      </c>
      <c r="AX593" s="13" t="s">
        <v>69</v>
      </c>
      <c r="AY593" s="209" t="s">
        <v>144</v>
      </c>
    </row>
    <row r="594" spans="1:65" s="14" customFormat="1" ht="11.25">
      <c r="B594" s="210"/>
      <c r="C594" s="211"/>
      <c r="D594" s="181" t="s">
        <v>226</v>
      </c>
      <c r="E594" s="212" t="s">
        <v>19</v>
      </c>
      <c r="F594" s="213" t="s">
        <v>1462</v>
      </c>
      <c r="G594" s="211"/>
      <c r="H594" s="214">
        <v>11.066000000000001</v>
      </c>
      <c r="I594" s="215"/>
      <c r="J594" s="211"/>
      <c r="K594" s="211"/>
      <c r="L594" s="216"/>
      <c r="M594" s="217"/>
      <c r="N594" s="218"/>
      <c r="O594" s="218"/>
      <c r="P594" s="218"/>
      <c r="Q594" s="218"/>
      <c r="R594" s="218"/>
      <c r="S594" s="218"/>
      <c r="T594" s="219"/>
      <c r="AT594" s="220" t="s">
        <v>226</v>
      </c>
      <c r="AU594" s="220" t="s">
        <v>79</v>
      </c>
      <c r="AV594" s="14" t="s">
        <v>79</v>
      </c>
      <c r="AW594" s="14" t="s">
        <v>31</v>
      </c>
      <c r="AX594" s="14" t="s">
        <v>77</v>
      </c>
      <c r="AY594" s="220" t="s">
        <v>144</v>
      </c>
    </row>
    <row r="595" spans="1:65" s="2" customFormat="1" ht="44.25" customHeight="1">
      <c r="A595" s="37"/>
      <c r="B595" s="38"/>
      <c r="C595" s="168" t="s">
        <v>1463</v>
      </c>
      <c r="D595" s="168" t="s">
        <v>145</v>
      </c>
      <c r="E595" s="169" t="s">
        <v>577</v>
      </c>
      <c r="F595" s="170" t="s">
        <v>578</v>
      </c>
      <c r="G595" s="171" t="s">
        <v>579</v>
      </c>
      <c r="H595" s="257"/>
      <c r="I595" s="173"/>
      <c r="J595" s="174">
        <f>ROUND(I595*H595,2)</f>
        <v>0</v>
      </c>
      <c r="K595" s="170" t="s">
        <v>157</v>
      </c>
      <c r="L595" s="42"/>
      <c r="M595" s="175" t="s">
        <v>19</v>
      </c>
      <c r="N595" s="176" t="s">
        <v>40</v>
      </c>
      <c r="O595" s="67"/>
      <c r="P595" s="177">
        <f>O595*H595</f>
        <v>0</v>
      </c>
      <c r="Q595" s="177">
        <v>0</v>
      </c>
      <c r="R595" s="177">
        <f>Q595*H595</f>
        <v>0</v>
      </c>
      <c r="S595" s="177">
        <v>0</v>
      </c>
      <c r="T595" s="178">
        <f>S595*H595</f>
        <v>0</v>
      </c>
      <c r="U595" s="37"/>
      <c r="V595" s="37"/>
      <c r="W595" s="37"/>
      <c r="X595" s="37"/>
      <c r="Y595" s="37"/>
      <c r="Z595" s="37"/>
      <c r="AA595" s="37"/>
      <c r="AB595" s="37"/>
      <c r="AC595" s="37"/>
      <c r="AD595" s="37"/>
      <c r="AE595" s="37"/>
      <c r="AR595" s="179" t="s">
        <v>408</v>
      </c>
      <c r="AT595" s="179" t="s">
        <v>145</v>
      </c>
      <c r="AU595" s="179" t="s">
        <v>79</v>
      </c>
      <c r="AY595" s="20" t="s">
        <v>144</v>
      </c>
      <c r="BE595" s="180">
        <f>IF(N595="základní",J595,0)</f>
        <v>0</v>
      </c>
      <c r="BF595" s="180">
        <f>IF(N595="snížená",J595,0)</f>
        <v>0</v>
      </c>
      <c r="BG595" s="180">
        <f>IF(N595="zákl. přenesená",J595,0)</f>
        <v>0</v>
      </c>
      <c r="BH595" s="180">
        <f>IF(N595="sníž. přenesená",J595,0)</f>
        <v>0</v>
      </c>
      <c r="BI595" s="180">
        <f>IF(N595="nulová",J595,0)</f>
        <v>0</v>
      </c>
      <c r="BJ595" s="20" t="s">
        <v>77</v>
      </c>
      <c r="BK595" s="180">
        <f>ROUND(I595*H595,2)</f>
        <v>0</v>
      </c>
      <c r="BL595" s="20" t="s">
        <v>408</v>
      </c>
      <c r="BM595" s="179" t="s">
        <v>1464</v>
      </c>
    </row>
    <row r="596" spans="1:65" s="2" customFormat="1" ht="29.25">
      <c r="A596" s="37"/>
      <c r="B596" s="38"/>
      <c r="C596" s="39"/>
      <c r="D596" s="181" t="s">
        <v>152</v>
      </c>
      <c r="E596" s="39"/>
      <c r="F596" s="182" t="s">
        <v>578</v>
      </c>
      <c r="G596" s="39"/>
      <c r="H596" s="39"/>
      <c r="I596" s="183"/>
      <c r="J596" s="39"/>
      <c r="K596" s="39"/>
      <c r="L596" s="42"/>
      <c r="M596" s="184"/>
      <c r="N596" s="185"/>
      <c r="O596" s="67"/>
      <c r="P596" s="67"/>
      <c r="Q596" s="67"/>
      <c r="R596" s="67"/>
      <c r="S596" s="67"/>
      <c r="T596" s="68"/>
      <c r="U596" s="37"/>
      <c r="V596" s="37"/>
      <c r="W596" s="37"/>
      <c r="X596" s="37"/>
      <c r="Y596" s="37"/>
      <c r="Z596" s="37"/>
      <c r="AA596" s="37"/>
      <c r="AB596" s="37"/>
      <c r="AC596" s="37"/>
      <c r="AD596" s="37"/>
      <c r="AE596" s="37"/>
      <c r="AT596" s="20" t="s">
        <v>152</v>
      </c>
      <c r="AU596" s="20" t="s">
        <v>79</v>
      </c>
    </row>
    <row r="597" spans="1:65" s="2" customFormat="1" ht="11.25">
      <c r="A597" s="37"/>
      <c r="B597" s="38"/>
      <c r="C597" s="39"/>
      <c r="D597" s="186" t="s">
        <v>153</v>
      </c>
      <c r="E597" s="39"/>
      <c r="F597" s="187" t="s">
        <v>581</v>
      </c>
      <c r="G597" s="39"/>
      <c r="H597" s="39"/>
      <c r="I597" s="183"/>
      <c r="J597" s="39"/>
      <c r="K597" s="39"/>
      <c r="L597" s="42"/>
      <c r="M597" s="184"/>
      <c r="N597" s="185"/>
      <c r="O597" s="67"/>
      <c r="P597" s="67"/>
      <c r="Q597" s="67"/>
      <c r="R597" s="67"/>
      <c r="S597" s="67"/>
      <c r="T597" s="68"/>
      <c r="U597" s="37"/>
      <c r="V597" s="37"/>
      <c r="W597" s="37"/>
      <c r="X597" s="37"/>
      <c r="Y597" s="37"/>
      <c r="Z597" s="37"/>
      <c r="AA597" s="37"/>
      <c r="AB597" s="37"/>
      <c r="AC597" s="37"/>
      <c r="AD597" s="37"/>
      <c r="AE597" s="37"/>
      <c r="AT597" s="20" t="s">
        <v>153</v>
      </c>
      <c r="AU597" s="20" t="s">
        <v>79</v>
      </c>
    </row>
    <row r="598" spans="1:65" s="11" customFormat="1" ht="22.9" customHeight="1">
      <c r="B598" s="154"/>
      <c r="C598" s="155"/>
      <c r="D598" s="156" t="s">
        <v>68</v>
      </c>
      <c r="E598" s="198" t="s">
        <v>1465</v>
      </c>
      <c r="F598" s="198" t="s">
        <v>1466</v>
      </c>
      <c r="G598" s="155"/>
      <c r="H598" s="155"/>
      <c r="I598" s="158"/>
      <c r="J598" s="199">
        <f>BK598</f>
        <v>0</v>
      </c>
      <c r="K598" s="155"/>
      <c r="L598" s="160"/>
      <c r="M598" s="161"/>
      <c r="N598" s="162"/>
      <c r="O598" s="162"/>
      <c r="P598" s="163">
        <f>SUM(P599:P615)</f>
        <v>0</v>
      </c>
      <c r="Q598" s="162"/>
      <c r="R598" s="163">
        <f>SUM(R599:R615)</f>
        <v>0.99601439999999997</v>
      </c>
      <c r="S598" s="162"/>
      <c r="T598" s="164">
        <f>SUM(T599:T615)</f>
        <v>0</v>
      </c>
      <c r="AR598" s="165" t="s">
        <v>79</v>
      </c>
      <c r="AT598" s="166" t="s">
        <v>68</v>
      </c>
      <c r="AU598" s="166" t="s">
        <v>77</v>
      </c>
      <c r="AY598" s="165" t="s">
        <v>144</v>
      </c>
      <c r="BK598" s="167">
        <f>SUM(BK599:BK615)</f>
        <v>0</v>
      </c>
    </row>
    <row r="599" spans="1:65" s="2" customFormat="1" ht="49.15" customHeight="1">
      <c r="A599" s="37"/>
      <c r="B599" s="38"/>
      <c r="C599" s="168" t="s">
        <v>1467</v>
      </c>
      <c r="D599" s="168" t="s">
        <v>145</v>
      </c>
      <c r="E599" s="169" t="s">
        <v>1468</v>
      </c>
      <c r="F599" s="170" t="s">
        <v>1469</v>
      </c>
      <c r="G599" s="171" t="s">
        <v>254</v>
      </c>
      <c r="H599" s="172">
        <v>50.953000000000003</v>
      </c>
      <c r="I599" s="173"/>
      <c r="J599" s="174">
        <f>ROUND(I599*H599,2)</f>
        <v>0</v>
      </c>
      <c r="K599" s="170" t="s">
        <v>157</v>
      </c>
      <c r="L599" s="42"/>
      <c r="M599" s="175" t="s">
        <v>19</v>
      </c>
      <c r="N599" s="176" t="s">
        <v>40</v>
      </c>
      <c r="O599" s="67"/>
      <c r="P599" s="177">
        <f>O599*H599</f>
        <v>0</v>
      </c>
      <c r="Q599" s="177">
        <v>1.26E-2</v>
      </c>
      <c r="R599" s="177">
        <f>Q599*H599</f>
        <v>0.64200780000000002</v>
      </c>
      <c r="S599" s="177">
        <v>0</v>
      </c>
      <c r="T599" s="178">
        <f>S599*H599</f>
        <v>0</v>
      </c>
      <c r="U599" s="37"/>
      <c r="V599" s="37"/>
      <c r="W599" s="37"/>
      <c r="X599" s="37"/>
      <c r="Y599" s="37"/>
      <c r="Z599" s="37"/>
      <c r="AA599" s="37"/>
      <c r="AB599" s="37"/>
      <c r="AC599" s="37"/>
      <c r="AD599" s="37"/>
      <c r="AE599" s="37"/>
      <c r="AR599" s="179" t="s">
        <v>408</v>
      </c>
      <c r="AT599" s="179" t="s">
        <v>145</v>
      </c>
      <c r="AU599" s="179" t="s">
        <v>79</v>
      </c>
      <c r="AY599" s="20" t="s">
        <v>144</v>
      </c>
      <c r="BE599" s="180">
        <f>IF(N599="základní",J599,0)</f>
        <v>0</v>
      </c>
      <c r="BF599" s="180">
        <f>IF(N599="snížená",J599,0)</f>
        <v>0</v>
      </c>
      <c r="BG599" s="180">
        <f>IF(N599="zákl. přenesená",J599,0)</f>
        <v>0</v>
      </c>
      <c r="BH599" s="180">
        <f>IF(N599="sníž. přenesená",J599,0)</f>
        <v>0</v>
      </c>
      <c r="BI599" s="180">
        <f>IF(N599="nulová",J599,0)</f>
        <v>0</v>
      </c>
      <c r="BJ599" s="20" t="s">
        <v>77</v>
      </c>
      <c r="BK599" s="180">
        <f>ROUND(I599*H599,2)</f>
        <v>0</v>
      </c>
      <c r="BL599" s="20" t="s">
        <v>408</v>
      </c>
      <c r="BM599" s="179" t="s">
        <v>1470</v>
      </c>
    </row>
    <row r="600" spans="1:65" s="2" customFormat="1" ht="29.25">
      <c r="A600" s="37"/>
      <c r="B600" s="38"/>
      <c r="C600" s="39"/>
      <c r="D600" s="181" t="s">
        <v>152</v>
      </c>
      <c r="E600" s="39"/>
      <c r="F600" s="182" t="s">
        <v>1469</v>
      </c>
      <c r="G600" s="39"/>
      <c r="H600" s="39"/>
      <c r="I600" s="183"/>
      <c r="J600" s="39"/>
      <c r="K600" s="39"/>
      <c r="L600" s="42"/>
      <c r="M600" s="184"/>
      <c r="N600" s="185"/>
      <c r="O600" s="67"/>
      <c r="P600" s="67"/>
      <c r="Q600" s="67"/>
      <c r="R600" s="67"/>
      <c r="S600" s="67"/>
      <c r="T600" s="68"/>
      <c r="U600" s="37"/>
      <c r="V600" s="37"/>
      <c r="W600" s="37"/>
      <c r="X600" s="37"/>
      <c r="Y600" s="37"/>
      <c r="Z600" s="37"/>
      <c r="AA600" s="37"/>
      <c r="AB600" s="37"/>
      <c r="AC600" s="37"/>
      <c r="AD600" s="37"/>
      <c r="AE600" s="37"/>
      <c r="AT600" s="20" t="s">
        <v>152</v>
      </c>
      <c r="AU600" s="20" t="s">
        <v>79</v>
      </c>
    </row>
    <row r="601" spans="1:65" s="2" customFormat="1" ht="11.25">
      <c r="A601" s="37"/>
      <c r="B601" s="38"/>
      <c r="C601" s="39"/>
      <c r="D601" s="186" t="s">
        <v>153</v>
      </c>
      <c r="E601" s="39"/>
      <c r="F601" s="187" t="s">
        <v>1471</v>
      </c>
      <c r="G601" s="39"/>
      <c r="H601" s="39"/>
      <c r="I601" s="183"/>
      <c r="J601" s="39"/>
      <c r="K601" s="39"/>
      <c r="L601" s="42"/>
      <c r="M601" s="184"/>
      <c r="N601" s="185"/>
      <c r="O601" s="67"/>
      <c r="P601" s="67"/>
      <c r="Q601" s="67"/>
      <c r="R601" s="67"/>
      <c r="S601" s="67"/>
      <c r="T601" s="68"/>
      <c r="U601" s="37"/>
      <c r="V601" s="37"/>
      <c r="W601" s="37"/>
      <c r="X601" s="37"/>
      <c r="Y601" s="37"/>
      <c r="Z601" s="37"/>
      <c r="AA601" s="37"/>
      <c r="AB601" s="37"/>
      <c r="AC601" s="37"/>
      <c r="AD601" s="37"/>
      <c r="AE601" s="37"/>
      <c r="AT601" s="20" t="s">
        <v>153</v>
      </c>
      <c r="AU601" s="20" t="s">
        <v>79</v>
      </c>
    </row>
    <row r="602" spans="1:65" s="14" customFormat="1" ht="11.25">
      <c r="B602" s="210"/>
      <c r="C602" s="211"/>
      <c r="D602" s="181" t="s">
        <v>226</v>
      </c>
      <c r="E602" s="212" t="s">
        <v>19</v>
      </c>
      <c r="F602" s="213" t="s">
        <v>1166</v>
      </c>
      <c r="G602" s="211"/>
      <c r="H602" s="214">
        <v>50.953000000000003</v>
      </c>
      <c r="I602" s="215"/>
      <c r="J602" s="211"/>
      <c r="K602" s="211"/>
      <c r="L602" s="216"/>
      <c r="M602" s="217"/>
      <c r="N602" s="218"/>
      <c r="O602" s="218"/>
      <c r="P602" s="218"/>
      <c r="Q602" s="218"/>
      <c r="R602" s="218"/>
      <c r="S602" s="218"/>
      <c r="T602" s="219"/>
      <c r="AT602" s="220" t="s">
        <v>226</v>
      </c>
      <c r="AU602" s="220" t="s">
        <v>79</v>
      </c>
      <c r="AV602" s="14" t="s">
        <v>79</v>
      </c>
      <c r="AW602" s="14" t="s">
        <v>31</v>
      </c>
      <c r="AX602" s="14" t="s">
        <v>77</v>
      </c>
      <c r="AY602" s="220" t="s">
        <v>144</v>
      </c>
    </row>
    <row r="603" spans="1:65" s="2" customFormat="1" ht="24.2" customHeight="1">
      <c r="A603" s="37"/>
      <c r="B603" s="38"/>
      <c r="C603" s="168" t="s">
        <v>1472</v>
      </c>
      <c r="D603" s="168" t="s">
        <v>145</v>
      </c>
      <c r="E603" s="169" t="s">
        <v>1473</v>
      </c>
      <c r="F603" s="170" t="s">
        <v>1474</v>
      </c>
      <c r="G603" s="171" t="s">
        <v>254</v>
      </c>
      <c r="H603" s="172">
        <v>14.555</v>
      </c>
      <c r="I603" s="173"/>
      <c r="J603" s="174">
        <f>ROUND(I603*H603,2)</f>
        <v>0</v>
      </c>
      <c r="K603" s="170" t="s">
        <v>157</v>
      </c>
      <c r="L603" s="42"/>
      <c r="M603" s="175" t="s">
        <v>19</v>
      </c>
      <c r="N603" s="176" t="s">
        <v>40</v>
      </c>
      <c r="O603" s="67"/>
      <c r="P603" s="177">
        <f>O603*H603</f>
        <v>0</v>
      </c>
      <c r="Q603" s="177">
        <v>2.0119999999999999E-2</v>
      </c>
      <c r="R603" s="177">
        <f>Q603*H603</f>
        <v>0.29284659999999996</v>
      </c>
      <c r="S603" s="177">
        <v>0</v>
      </c>
      <c r="T603" s="178">
        <f>S603*H603</f>
        <v>0</v>
      </c>
      <c r="U603" s="37"/>
      <c r="V603" s="37"/>
      <c r="W603" s="37"/>
      <c r="X603" s="37"/>
      <c r="Y603" s="37"/>
      <c r="Z603" s="37"/>
      <c r="AA603" s="37"/>
      <c r="AB603" s="37"/>
      <c r="AC603" s="37"/>
      <c r="AD603" s="37"/>
      <c r="AE603" s="37"/>
      <c r="AR603" s="179" t="s">
        <v>408</v>
      </c>
      <c r="AT603" s="179" t="s">
        <v>145</v>
      </c>
      <c r="AU603" s="179" t="s">
        <v>79</v>
      </c>
      <c r="AY603" s="20" t="s">
        <v>144</v>
      </c>
      <c r="BE603" s="180">
        <f>IF(N603="základní",J603,0)</f>
        <v>0</v>
      </c>
      <c r="BF603" s="180">
        <f>IF(N603="snížená",J603,0)</f>
        <v>0</v>
      </c>
      <c r="BG603" s="180">
        <f>IF(N603="zákl. přenesená",J603,0)</f>
        <v>0</v>
      </c>
      <c r="BH603" s="180">
        <f>IF(N603="sníž. přenesená",J603,0)</f>
        <v>0</v>
      </c>
      <c r="BI603" s="180">
        <f>IF(N603="nulová",J603,0)</f>
        <v>0</v>
      </c>
      <c r="BJ603" s="20" t="s">
        <v>77</v>
      </c>
      <c r="BK603" s="180">
        <f>ROUND(I603*H603,2)</f>
        <v>0</v>
      </c>
      <c r="BL603" s="20" t="s">
        <v>408</v>
      </c>
      <c r="BM603" s="179" t="s">
        <v>1475</v>
      </c>
    </row>
    <row r="604" spans="1:65" s="2" customFormat="1" ht="19.5">
      <c r="A604" s="37"/>
      <c r="B604" s="38"/>
      <c r="C604" s="39"/>
      <c r="D604" s="181" t="s">
        <v>152</v>
      </c>
      <c r="E604" s="39"/>
      <c r="F604" s="182" t="s">
        <v>1474</v>
      </c>
      <c r="G604" s="39"/>
      <c r="H604" s="39"/>
      <c r="I604" s="183"/>
      <c r="J604" s="39"/>
      <c r="K604" s="39"/>
      <c r="L604" s="42"/>
      <c r="M604" s="184"/>
      <c r="N604" s="185"/>
      <c r="O604" s="67"/>
      <c r="P604" s="67"/>
      <c r="Q604" s="67"/>
      <c r="R604" s="67"/>
      <c r="S604" s="67"/>
      <c r="T604" s="68"/>
      <c r="U604" s="37"/>
      <c r="V604" s="37"/>
      <c r="W604" s="37"/>
      <c r="X604" s="37"/>
      <c r="Y604" s="37"/>
      <c r="Z604" s="37"/>
      <c r="AA604" s="37"/>
      <c r="AB604" s="37"/>
      <c r="AC604" s="37"/>
      <c r="AD604" s="37"/>
      <c r="AE604" s="37"/>
      <c r="AT604" s="20" t="s">
        <v>152</v>
      </c>
      <c r="AU604" s="20" t="s">
        <v>79</v>
      </c>
    </row>
    <row r="605" spans="1:65" s="2" customFormat="1" ht="11.25">
      <c r="A605" s="37"/>
      <c r="B605" s="38"/>
      <c r="C605" s="39"/>
      <c r="D605" s="186" t="s">
        <v>153</v>
      </c>
      <c r="E605" s="39"/>
      <c r="F605" s="187" t="s">
        <v>1476</v>
      </c>
      <c r="G605" s="39"/>
      <c r="H605" s="39"/>
      <c r="I605" s="183"/>
      <c r="J605" s="39"/>
      <c r="K605" s="39"/>
      <c r="L605" s="42"/>
      <c r="M605" s="184"/>
      <c r="N605" s="185"/>
      <c r="O605" s="67"/>
      <c r="P605" s="67"/>
      <c r="Q605" s="67"/>
      <c r="R605" s="67"/>
      <c r="S605" s="67"/>
      <c r="T605" s="68"/>
      <c r="U605" s="37"/>
      <c r="V605" s="37"/>
      <c r="W605" s="37"/>
      <c r="X605" s="37"/>
      <c r="Y605" s="37"/>
      <c r="Z605" s="37"/>
      <c r="AA605" s="37"/>
      <c r="AB605" s="37"/>
      <c r="AC605" s="37"/>
      <c r="AD605" s="37"/>
      <c r="AE605" s="37"/>
      <c r="AT605" s="20" t="s">
        <v>153</v>
      </c>
      <c r="AU605" s="20" t="s">
        <v>79</v>
      </c>
    </row>
    <row r="606" spans="1:65" s="14" customFormat="1" ht="11.25">
      <c r="B606" s="210"/>
      <c r="C606" s="211"/>
      <c r="D606" s="181" t="s">
        <v>226</v>
      </c>
      <c r="E606" s="212" t="s">
        <v>19</v>
      </c>
      <c r="F606" s="213" t="s">
        <v>1477</v>
      </c>
      <c r="G606" s="211"/>
      <c r="H606" s="214">
        <v>14.555</v>
      </c>
      <c r="I606" s="215"/>
      <c r="J606" s="211"/>
      <c r="K606" s="211"/>
      <c r="L606" s="216"/>
      <c r="M606" s="217"/>
      <c r="N606" s="218"/>
      <c r="O606" s="218"/>
      <c r="P606" s="218"/>
      <c r="Q606" s="218"/>
      <c r="R606" s="218"/>
      <c r="S606" s="218"/>
      <c r="T606" s="219"/>
      <c r="AT606" s="220" t="s">
        <v>226</v>
      </c>
      <c r="AU606" s="220" t="s">
        <v>79</v>
      </c>
      <c r="AV606" s="14" t="s">
        <v>79</v>
      </c>
      <c r="AW606" s="14" t="s">
        <v>31</v>
      </c>
      <c r="AX606" s="14" t="s">
        <v>69</v>
      </c>
      <c r="AY606" s="220" t="s">
        <v>144</v>
      </c>
    </row>
    <row r="607" spans="1:65" s="14" customFormat="1" ht="11.25">
      <c r="B607" s="210"/>
      <c r="C607" s="211"/>
      <c r="D607" s="181" t="s">
        <v>226</v>
      </c>
      <c r="E607" s="212" t="s">
        <v>19</v>
      </c>
      <c r="F607" s="213" t="s">
        <v>1478</v>
      </c>
      <c r="G607" s="211"/>
      <c r="H607" s="214">
        <v>14.555</v>
      </c>
      <c r="I607" s="215"/>
      <c r="J607" s="211"/>
      <c r="K607" s="211"/>
      <c r="L607" s="216"/>
      <c r="M607" s="217"/>
      <c r="N607" s="218"/>
      <c r="O607" s="218"/>
      <c r="P607" s="218"/>
      <c r="Q607" s="218"/>
      <c r="R607" s="218"/>
      <c r="S607" s="218"/>
      <c r="T607" s="219"/>
      <c r="AT607" s="220" t="s">
        <v>226</v>
      </c>
      <c r="AU607" s="220" t="s">
        <v>79</v>
      </c>
      <c r="AV607" s="14" t="s">
        <v>79</v>
      </c>
      <c r="AW607" s="14" t="s">
        <v>31</v>
      </c>
      <c r="AX607" s="14" t="s">
        <v>77</v>
      </c>
      <c r="AY607" s="220" t="s">
        <v>144</v>
      </c>
    </row>
    <row r="608" spans="1:65" s="2" customFormat="1" ht="49.15" customHeight="1">
      <c r="A608" s="37"/>
      <c r="B608" s="38"/>
      <c r="C608" s="168" t="s">
        <v>1479</v>
      </c>
      <c r="D608" s="168" t="s">
        <v>145</v>
      </c>
      <c r="E608" s="169" t="s">
        <v>1480</v>
      </c>
      <c r="F608" s="170" t="s">
        <v>1481</v>
      </c>
      <c r="G608" s="171" t="s">
        <v>492</v>
      </c>
      <c r="H608" s="172">
        <v>2</v>
      </c>
      <c r="I608" s="173"/>
      <c r="J608" s="174">
        <f>ROUND(I608*H608,2)</f>
        <v>0</v>
      </c>
      <c r="K608" s="170" t="s">
        <v>157</v>
      </c>
      <c r="L608" s="42"/>
      <c r="M608" s="175" t="s">
        <v>19</v>
      </c>
      <c r="N608" s="176" t="s">
        <v>40</v>
      </c>
      <c r="O608" s="67"/>
      <c r="P608" s="177">
        <f>O608*H608</f>
        <v>0</v>
      </c>
      <c r="Q608" s="177">
        <v>3.058E-2</v>
      </c>
      <c r="R608" s="177">
        <f>Q608*H608</f>
        <v>6.1159999999999999E-2</v>
      </c>
      <c r="S608" s="177">
        <v>0</v>
      </c>
      <c r="T608" s="178">
        <f>S608*H608</f>
        <v>0</v>
      </c>
      <c r="U608" s="37"/>
      <c r="V608" s="37"/>
      <c r="W608" s="37"/>
      <c r="X608" s="37"/>
      <c r="Y608" s="37"/>
      <c r="Z608" s="37"/>
      <c r="AA608" s="37"/>
      <c r="AB608" s="37"/>
      <c r="AC608" s="37"/>
      <c r="AD608" s="37"/>
      <c r="AE608" s="37"/>
      <c r="AR608" s="179" t="s">
        <v>408</v>
      </c>
      <c r="AT608" s="179" t="s">
        <v>145</v>
      </c>
      <c r="AU608" s="179" t="s">
        <v>79</v>
      </c>
      <c r="AY608" s="20" t="s">
        <v>144</v>
      </c>
      <c r="BE608" s="180">
        <f>IF(N608="základní",J608,0)</f>
        <v>0</v>
      </c>
      <c r="BF608" s="180">
        <f>IF(N608="snížená",J608,0)</f>
        <v>0</v>
      </c>
      <c r="BG608" s="180">
        <f>IF(N608="zákl. přenesená",J608,0)</f>
        <v>0</v>
      </c>
      <c r="BH608" s="180">
        <f>IF(N608="sníž. přenesená",J608,0)</f>
        <v>0</v>
      </c>
      <c r="BI608" s="180">
        <f>IF(N608="nulová",J608,0)</f>
        <v>0</v>
      </c>
      <c r="BJ608" s="20" t="s">
        <v>77</v>
      </c>
      <c r="BK608" s="180">
        <f>ROUND(I608*H608,2)</f>
        <v>0</v>
      </c>
      <c r="BL608" s="20" t="s">
        <v>408</v>
      </c>
      <c r="BM608" s="179" t="s">
        <v>1482</v>
      </c>
    </row>
    <row r="609" spans="1:65" s="2" customFormat="1" ht="29.25">
      <c r="A609" s="37"/>
      <c r="B609" s="38"/>
      <c r="C609" s="39"/>
      <c r="D609" s="181" t="s">
        <v>152</v>
      </c>
      <c r="E609" s="39"/>
      <c r="F609" s="182" t="s">
        <v>1481</v>
      </c>
      <c r="G609" s="39"/>
      <c r="H609" s="39"/>
      <c r="I609" s="183"/>
      <c r="J609" s="39"/>
      <c r="K609" s="39"/>
      <c r="L609" s="42"/>
      <c r="M609" s="184"/>
      <c r="N609" s="185"/>
      <c r="O609" s="67"/>
      <c r="P609" s="67"/>
      <c r="Q609" s="67"/>
      <c r="R609" s="67"/>
      <c r="S609" s="67"/>
      <c r="T609" s="68"/>
      <c r="U609" s="37"/>
      <c r="V609" s="37"/>
      <c r="W609" s="37"/>
      <c r="X609" s="37"/>
      <c r="Y609" s="37"/>
      <c r="Z609" s="37"/>
      <c r="AA609" s="37"/>
      <c r="AB609" s="37"/>
      <c r="AC609" s="37"/>
      <c r="AD609" s="37"/>
      <c r="AE609" s="37"/>
      <c r="AT609" s="20" t="s">
        <v>152</v>
      </c>
      <c r="AU609" s="20" t="s">
        <v>79</v>
      </c>
    </row>
    <row r="610" spans="1:65" s="2" customFormat="1" ht="11.25">
      <c r="A610" s="37"/>
      <c r="B610" s="38"/>
      <c r="C610" s="39"/>
      <c r="D610" s="186" t="s">
        <v>153</v>
      </c>
      <c r="E610" s="39"/>
      <c r="F610" s="187" t="s">
        <v>1483</v>
      </c>
      <c r="G610" s="39"/>
      <c r="H610" s="39"/>
      <c r="I610" s="183"/>
      <c r="J610" s="39"/>
      <c r="K610" s="39"/>
      <c r="L610" s="42"/>
      <c r="M610" s="184"/>
      <c r="N610" s="185"/>
      <c r="O610" s="67"/>
      <c r="P610" s="67"/>
      <c r="Q610" s="67"/>
      <c r="R610" s="67"/>
      <c r="S610" s="67"/>
      <c r="T610" s="68"/>
      <c r="U610" s="37"/>
      <c r="V610" s="37"/>
      <c r="W610" s="37"/>
      <c r="X610" s="37"/>
      <c r="Y610" s="37"/>
      <c r="Z610" s="37"/>
      <c r="AA610" s="37"/>
      <c r="AB610" s="37"/>
      <c r="AC610" s="37"/>
      <c r="AD610" s="37"/>
      <c r="AE610" s="37"/>
      <c r="AT610" s="20" t="s">
        <v>153</v>
      </c>
      <c r="AU610" s="20" t="s">
        <v>79</v>
      </c>
    </row>
    <row r="611" spans="1:65" s="14" customFormat="1" ht="11.25">
      <c r="B611" s="210"/>
      <c r="C611" s="211"/>
      <c r="D611" s="181" t="s">
        <v>226</v>
      </c>
      <c r="E611" s="212" t="s">
        <v>19</v>
      </c>
      <c r="F611" s="213" t="s">
        <v>1484</v>
      </c>
      <c r="G611" s="211"/>
      <c r="H611" s="214">
        <v>2</v>
      </c>
      <c r="I611" s="215"/>
      <c r="J611" s="211"/>
      <c r="K611" s="211"/>
      <c r="L611" s="216"/>
      <c r="M611" s="217"/>
      <c r="N611" s="218"/>
      <c r="O611" s="218"/>
      <c r="P611" s="218"/>
      <c r="Q611" s="218"/>
      <c r="R611" s="218"/>
      <c r="S611" s="218"/>
      <c r="T611" s="219"/>
      <c r="AT611" s="220" t="s">
        <v>226</v>
      </c>
      <c r="AU611" s="220" t="s">
        <v>79</v>
      </c>
      <c r="AV611" s="14" t="s">
        <v>79</v>
      </c>
      <c r="AW611" s="14" t="s">
        <v>31</v>
      </c>
      <c r="AX611" s="14" t="s">
        <v>69</v>
      </c>
      <c r="AY611" s="220" t="s">
        <v>144</v>
      </c>
    </row>
    <row r="612" spans="1:65" s="14" customFormat="1" ht="11.25">
      <c r="B612" s="210"/>
      <c r="C612" s="211"/>
      <c r="D612" s="181" t="s">
        <v>226</v>
      </c>
      <c r="E612" s="212" t="s">
        <v>19</v>
      </c>
      <c r="F612" s="213" t="s">
        <v>1485</v>
      </c>
      <c r="G612" s="211"/>
      <c r="H612" s="214">
        <v>2</v>
      </c>
      <c r="I612" s="215"/>
      <c r="J612" s="211"/>
      <c r="K612" s="211"/>
      <c r="L612" s="216"/>
      <c r="M612" s="217"/>
      <c r="N612" s="218"/>
      <c r="O612" s="218"/>
      <c r="P612" s="218"/>
      <c r="Q612" s="218"/>
      <c r="R612" s="218"/>
      <c r="S612" s="218"/>
      <c r="T612" s="219"/>
      <c r="AT612" s="220" t="s">
        <v>226</v>
      </c>
      <c r="AU612" s="220" t="s">
        <v>79</v>
      </c>
      <c r="AV612" s="14" t="s">
        <v>79</v>
      </c>
      <c r="AW612" s="14" t="s">
        <v>31</v>
      </c>
      <c r="AX612" s="14" t="s">
        <v>77</v>
      </c>
      <c r="AY612" s="220" t="s">
        <v>144</v>
      </c>
    </row>
    <row r="613" spans="1:65" s="2" customFormat="1" ht="66.75" customHeight="1">
      <c r="A613" s="37"/>
      <c r="B613" s="38"/>
      <c r="C613" s="168" t="s">
        <v>1486</v>
      </c>
      <c r="D613" s="168" t="s">
        <v>145</v>
      </c>
      <c r="E613" s="169" t="s">
        <v>1487</v>
      </c>
      <c r="F613" s="170" t="s">
        <v>1488</v>
      </c>
      <c r="G613" s="171" t="s">
        <v>579</v>
      </c>
      <c r="H613" s="257"/>
      <c r="I613" s="173"/>
      <c r="J613" s="174">
        <f>ROUND(I613*H613,2)</f>
        <v>0</v>
      </c>
      <c r="K613" s="170" t="s">
        <v>157</v>
      </c>
      <c r="L613" s="42"/>
      <c r="M613" s="175" t="s">
        <v>19</v>
      </c>
      <c r="N613" s="176" t="s">
        <v>40</v>
      </c>
      <c r="O613" s="67"/>
      <c r="P613" s="177">
        <f>O613*H613</f>
        <v>0</v>
      </c>
      <c r="Q613" s="177">
        <v>0</v>
      </c>
      <c r="R613" s="177">
        <f>Q613*H613</f>
        <v>0</v>
      </c>
      <c r="S613" s="177">
        <v>0</v>
      </c>
      <c r="T613" s="178">
        <f>S613*H613</f>
        <v>0</v>
      </c>
      <c r="U613" s="37"/>
      <c r="V613" s="37"/>
      <c r="W613" s="37"/>
      <c r="X613" s="37"/>
      <c r="Y613" s="37"/>
      <c r="Z613" s="37"/>
      <c r="AA613" s="37"/>
      <c r="AB613" s="37"/>
      <c r="AC613" s="37"/>
      <c r="AD613" s="37"/>
      <c r="AE613" s="37"/>
      <c r="AR613" s="179" t="s">
        <v>408</v>
      </c>
      <c r="AT613" s="179" t="s">
        <v>145</v>
      </c>
      <c r="AU613" s="179" t="s">
        <v>79</v>
      </c>
      <c r="AY613" s="20" t="s">
        <v>144</v>
      </c>
      <c r="BE613" s="180">
        <f>IF(N613="základní",J613,0)</f>
        <v>0</v>
      </c>
      <c r="BF613" s="180">
        <f>IF(N613="snížená",J613,0)</f>
        <v>0</v>
      </c>
      <c r="BG613" s="180">
        <f>IF(N613="zákl. přenesená",J613,0)</f>
        <v>0</v>
      </c>
      <c r="BH613" s="180">
        <f>IF(N613="sníž. přenesená",J613,0)</f>
        <v>0</v>
      </c>
      <c r="BI613" s="180">
        <f>IF(N613="nulová",J613,0)</f>
        <v>0</v>
      </c>
      <c r="BJ613" s="20" t="s">
        <v>77</v>
      </c>
      <c r="BK613" s="180">
        <f>ROUND(I613*H613,2)</f>
        <v>0</v>
      </c>
      <c r="BL613" s="20" t="s">
        <v>408</v>
      </c>
      <c r="BM613" s="179" t="s">
        <v>1489</v>
      </c>
    </row>
    <row r="614" spans="1:65" s="2" customFormat="1" ht="39">
      <c r="A614" s="37"/>
      <c r="B614" s="38"/>
      <c r="C614" s="39"/>
      <c r="D614" s="181" t="s">
        <v>152</v>
      </c>
      <c r="E614" s="39"/>
      <c r="F614" s="182" t="s">
        <v>1488</v>
      </c>
      <c r="G614" s="39"/>
      <c r="H614" s="39"/>
      <c r="I614" s="183"/>
      <c r="J614" s="39"/>
      <c r="K614" s="39"/>
      <c r="L614" s="42"/>
      <c r="M614" s="184"/>
      <c r="N614" s="185"/>
      <c r="O614" s="67"/>
      <c r="P614" s="67"/>
      <c r="Q614" s="67"/>
      <c r="R614" s="67"/>
      <c r="S614" s="67"/>
      <c r="T614" s="68"/>
      <c r="U614" s="37"/>
      <c r="V614" s="37"/>
      <c r="W614" s="37"/>
      <c r="X614" s="37"/>
      <c r="Y614" s="37"/>
      <c r="Z614" s="37"/>
      <c r="AA614" s="37"/>
      <c r="AB614" s="37"/>
      <c r="AC614" s="37"/>
      <c r="AD614" s="37"/>
      <c r="AE614" s="37"/>
      <c r="AT614" s="20" t="s">
        <v>152</v>
      </c>
      <c r="AU614" s="20" t="s">
        <v>79</v>
      </c>
    </row>
    <row r="615" spans="1:65" s="2" customFormat="1" ht="11.25">
      <c r="A615" s="37"/>
      <c r="B615" s="38"/>
      <c r="C615" s="39"/>
      <c r="D615" s="186" t="s">
        <v>153</v>
      </c>
      <c r="E615" s="39"/>
      <c r="F615" s="187" t="s">
        <v>1490</v>
      </c>
      <c r="G615" s="39"/>
      <c r="H615" s="39"/>
      <c r="I615" s="183"/>
      <c r="J615" s="39"/>
      <c r="K615" s="39"/>
      <c r="L615" s="42"/>
      <c r="M615" s="184"/>
      <c r="N615" s="185"/>
      <c r="O615" s="67"/>
      <c r="P615" s="67"/>
      <c r="Q615" s="67"/>
      <c r="R615" s="67"/>
      <c r="S615" s="67"/>
      <c r="T615" s="68"/>
      <c r="U615" s="37"/>
      <c r="V615" s="37"/>
      <c r="W615" s="37"/>
      <c r="X615" s="37"/>
      <c r="Y615" s="37"/>
      <c r="Z615" s="37"/>
      <c r="AA615" s="37"/>
      <c r="AB615" s="37"/>
      <c r="AC615" s="37"/>
      <c r="AD615" s="37"/>
      <c r="AE615" s="37"/>
      <c r="AT615" s="20" t="s">
        <v>153</v>
      </c>
      <c r="AU615" s="20" t="s">
        <v>79</v>
      </c>
    </row>
    <row r="616" spans="1:65" s="11" customFormat="1" ht="22.9" customHeight="1">
      <c r="B616" s="154"/>
      <c r="C616" s="155"/>
      <c r="D616" s="156" t="s">
        <v>68</v>
      </c>
      <c r="E616" s="198" t="s">
        <v>1491</v>
      </c>
      <c r="F616" s="198" t="s">
        <v>1492</v>
      </c>
      <c r="G616" s="155"/>
      <c r="H616" s="155"/>
      <c r="I616" s="158"/>
      <c r="J616" s="199">
        <f>BK616</f>
        <v>0</v>
      </c>
      <c r="K616" s="155"/>
      <c r="L616" s="160"/>
      <c r="M616" s="161"/>
      <c r="N616" s="162"/>
      <c r="O616" s="162"/>
      <c r="P616" s="163">
        <f>SUM(P617:P651)</f>
        <v>0</v>
      </c>
      <c r="Q616" s="162"/>
      <c r="R616" s="163">
        <f>SUM(R617:R651)</f>
        <v>0.188330045</v>
      </c>
      <c r="S616" s="162"/>
      <c r="T616" s="164">
        <f>SUM(T617:T651)</f>
        <v>0</v>
      </c>
      <c r="AR616" s="165" t="s">
        <v>79</v>
      </c>
      <c r="AT616" s="166" t="s">
        <v>68</v>
      </c>
      <c r="AU616" s="166" t="s">
        <v>77</v>
      </c>
      <c r="AY616" s="165" t="s">
        <v>144</v>
      </c>
      <c r="BK616" s="167">
        <f>SUM(BK617:BK651)</f>
        <v>0</v>
      </c>
    </row>
    <row r="617" spans="1:65" s="2" customFormat="1" ht="37.9" customHeight="1">
      <c r="A617" s="37"/>
      <c r="B617" s="38"/>
      <c r="C617" s="168" t="s">
        <v>1493</v>
      </c>
      <c r="D617" s="168" t="s">
        <v>145</v>
      </c>
      <c r="E617" s="169" t="s">
        <v>1494</v>
      </c>
      <c r="F617" s="170" t="s">
        <v>1495</v>
      </c>
      <c r="G617" s="171" t="s">
        <v>243</v>
      </c>
      <c r="H617" s="172">
        <v>11.75</v>
      </c>
      <c r="I617" s="173"/>
      <c r="J617" s="174">
        <f>ROUND(I617*H617,2)</f>
        <v>0</v>
      </c>
      <c r="K617" s="170" t="s">
        <v>157</v>
      </c>
      <c r="L617" s="42"/>
      <c r="M617" s="175" t="s">
        <v>19</v>
      </c>
      <c r="N617" s="176" t="s">
        <v>40</v>
      </c>
      <c r="O617" s="67"/>
      <c r="P617" s="177">
        <f>O617*H617</f>
        <v>0</v>
      </c>
      <c r="Q617" s="177">
        <v>1.9365000000000001E-3</v>
      </c>
      <c r="R617" s="177">
        <f>Q617*H617</f>
        <v>2.2753875E-2</v>
      </c>
      <c r="S617" s="177">
        <v>0</v>
      </c>
      <c r="T617" s="178">
        <f>S617*H617</f>
        <v>0</v>
      </c>
      <c r="U617" s="37"/>
      <c r="V617" s="37"/>
      <c r="W617" s="37"/>
      <c r="X617" s="37"/>
      <c r="Y617" s="37"/>
      <c r="Z617" s="37"/>
      <c r="AA617" s="37"/>
      <c r="AB617" s="37"/>
      <c r="AC617" s="37"/>
      <c r="AD617" s="37"/>
      <c r="AE617" s="37"/>
      <c r="AR617" s="179" t="s">
        <v>408</v>
      </c>
      <c r="AT617" s="179" t="s">
        <v>145</v>
      </c>
      <c r="AU617" s="179" t="s">
        <v>79</v>
      </c>
      <c r="AY617" s="20" t="s">
        <v>144</v>
      </c>
      <c r="BE617" s="180">
        <f>IF(N617="základní",J617,0)</f>
        <v>0</v>
      </c>
      <c r="BF617" s="180">
        <f>IF(N617="snížená",J617,0)</f>
        <v>0</v>
      </c>
      <c r="BG617" s="180">
        <f>IF(N617="zákl. přenesená",J617,0)</f>
        <v>0</v>
      </c>
      <c r="BH617" s="180">
        <f>IF(N617="sníž. přenesená",J617,0)</f>
        <v>0</v>
      </c>
      <c r="BI617" s="180">
        <f>IF(N617="nulová",J617,0)</f>
        <v>0</v>
      </c>
      <c r="BJ617" s="20" t="s">
        <v>77</v>
      </c>
      <c r="BK617" s="180">
        <f>ROUND(I617*H617,2)</f>
        <v>0</v>
      </c>
      <c r="BL617" s="20" t="s">
        <v>408</v>
      </c>
      <c r="BM617" s="179" t="s">
        <v>1496</v>
      </c>
    </row>
    <row r="618" spans="1:65" s="2" customFormat="1" ht="19.5">
      <c r="A618" s="37"/>
      <c r="B618" s="38"/>
      <c r="C618" s="39"/>
      <c r="D618" s="181" t="s">
        <v>152</v>
      </c>
      <c r="E618" s="39"/>
      <c r="F618" s="182" t="s">
        <v>1495</v>
      </c>
      <c r="G618" s="39"/>
      <c r="H618" s="39"/>
      <c r="I618" s="183"/>
      <c r="J618" s="39"/>
      <c r="K618" s="39"/>
      <c r="L618" s="42"/>
      <c r="M618" s="184"/>
      <c r="N618" s="185"/>
      <c r="O618" s="67"/>
      <c r="P618" s="67"/>
      <c r="Q618" s="67"/>
      <c r="R618" s="67"/>
      <c r="S618" s="67"/>
      <c r="T618" s="68"/>
      <c r="U618" s="37"/>
      <c r="V618" s="37"/>
      <c r="W618" s="37"/>
      <c r="X618" s="37"/>
      <c r="Y618" s="37"/>
      <c r="Z618" s="37"/>
      <c r="AA618" s="37"/>
      <c r="AB618" s="37"/>
      <c r="AC618" s="37"/>
      <c r="AD618" s="37"/>
      <c r="AE618" s="37"/>
      <c r="AT618" s="20" t="s">
        <v>152</v>
      </c>
      <c r="AU618" s="20" t="s">
        <v>79</v>
      </c>
    </row>
    <row r="619" spans="1:65" s="2" customFormat="1" ht="11.25">
      <c r="A619" s="37"/>
      <c r="B619" s="38"/>
      <c r="C619" s="39"/>
      <c r="D619" s="186" t="s">
        <v>153</v>
      </c>
      <c r="E619" s="39"/>
      <c r="F619" s="187" t="s">
        <v>1497</v>
      </c>
      <c r="G619" s="39"/>
      <c r="H619" s="39"/>
      <c r="I619" s="183"/>
      <c r="J619" s="39"/>
      <c r="K619" s="39"/>
      <c r="L619" s="42"/>
      <c r="M619" s="184"/>
      <c r="N619" s="185"/>
      <c r="O619" s="67"/>
      <c r="P619" s="67"/>
      <c r="Q619" s="67"/>
      <c r="R619" s="67"/>
      <c r="S619" s="67"/>
      <c r="T619" s="68"/>
      <c r="U619" s="37"/>
      <c r="V619" s="37"/>
      <c r="W619" s="37"/>
      <c r="X619" s="37"/>
      <c r="Y619" s="37"/>
      <c r="Z619" s="37"/>
      <c r="AA619" s="37"/>
      <c r="AB619" s="37"/>
      <c r="AC619" s="37"/>
      <c r="AD619" s="37"/>
      <c r="AE619" s="37"/>
      <c r="AT619" s="20" t="s">
        <v>153</v>
      </c>
      <c r="AU619" s="20" t="s">
        <v>79</v>
      </c>
    </row>
    <row r="620" spans="1:65" s="2" customFormat="1" ht="19.5">
      <c r="A620" s="37"/>
      <c r="B620" s="38"/>
      <c r="C620" s="39"/>
      <c r="D620" s="181" t="s">
        <v>494</v>
      </c>
      <c r="E620" s="39"/>
      <c r="F620" s="256" t="s">
        <v>1498</v>
      </c>
      <c r="G620" s="39"/>
      <c r="H620" s="39"/>
      <c r="I620" s="183"/>
      <c r="J620" s="39"/>
      <c r="K620" s="39"/>
      <c r="L620" s="42"/>
      <c r="M620" s="184"/>
      <c r="N620" s="185"/>
      <c r="O620" s="67"/>
      <c r="P620" s="67"/>
      <c r="Q620" s="67"/>
      <c r="R620" s="67"/>
      <c r="S620" s="67"/>
      <c r="T620" s="68"/>
      <c r="U620" s="37"/>
      <c r="V620" s="37"/>
      <c r="W620" s="37"/>
      <c r="X620" s="37"/>
      <c r="Y620" s="37"/>
      <c r="Z620" s="37"/>
      <c r="AA620" s="37"/>
      <c r="AB620" s="37"/>
      <c r="AC620" s="37"/>
      <c r="AD620" s="37"/>
      <c r="AE620" s="37"/>
      <c r="AT620" s="20" t="s">
        <v>494</v>
      </c>
      <c r="AU620" s="20" t="s">
        <v>79</v>
      </c>
    </row>
    <row r="621" spans="1:65" s="14" customFormat="1" ht="11.25">
      <c r="B621" s="210"/>
      <c r="C621" s="211"/>
      <c r="D621" s="181" t="s">
        <v>226</v>
      </c>
      <c r="E621" s="212" t="s">
        <v>19</v>
      </c>
      <c r="F621" s="213" t="s">
        <v>1499</v>
      </c>
      <c r="G621" s="211"/>
      <c r="H621" s="214">
        <v>11.75</v>
      </c>
      <c r="I621" s="215"/>
      <c r="J621" s="211"/>
      <c r="K621" s="211"/>
      <c r="L621" s="216"/>
      <c r="M621" s="217"/>
      <c r="N621" s="218"/>
      <c r="O621" s="218"/>
      <c r="P621" s="218"/>
      <c r="Q621" s="218"/>
      <c r="R621" s="218"/>
      <c r="S621" s="218"/>
      <c r="T621" s="219"/>
      <c r="AT621" s="220" t="s">
        <v>226</v>
      </c>
      <c r="AU621" s="220" t="s">
        <v>79</v>
      </c>
      <c r="AV621" s="14" t="s">
        <v>79</v>
      </c>
      <c r="AW621" s="14" t="s">
        <v>31</v>
      </c>
      <c r="AX621" s="14" t="s">
        <v>77</v>
      </c>
      <c r="AY621" s="220" t="s">
        <v>144</v>
      </c>
    </row>
    <row r="622" spans="1:65" s="2" customFormat="1" ht="37.9" customHeight="1">
      <c r="A622" s="37"/>
      <c r="B622" s="38"/>
      <c r="C622" s="168" t="s">
        <v>1500</v>
      </c>
      <c r="D622" s="168" t="s">
        <v>145</v>
      </c>
      <c r="E622" s="169" t="s">
        <v>1501</v>
      </c>
      <c r="F622" s="170" t="s">
        <v>1502</v>
      </c>
      <c r="G622" s="171" t="s">
        <v>243</v>
      </c>
      <c r="H622" s="172">
        <v>25.55</v>
      </c>
      <c r="I622" s="173"/>
      <c r="J622" s="174">
        <f>ROUND(I622*H622,2)</f>
        <v>0</v>
      </c>
      <c r="K622" s="170" t="s">
        <v>157</v>
      </c>
      <c r="L622" s="42"/>
      <c r="M622" s="175" t="s">
        <v>19</v>
      </c>
      <c r="N622" s="176" t="s">
        <v>40</v>
      </c>
      <c r="O622" s="67"/>
      <c r="P622" s="177">
        <f>O622*H622</f>
        <v>0</v>
      </c>
      <c r="Q622" s="177">
        <v>4.3800000000000002E-3</v>
      </c>
      <c r="R622" s="177">
        <f>Q622*H622</f>
        <v>0.11190900000000001</v>
      </c>
      <c r="S622" s="177">
        <v>0</v>
      </c>
      <c r="T622" s="178">
        <f>S622*H622</f>
        <v>0</v>
      </c>
      <c r="U622" s="37"/>
      <c r="V622" s="37"/>
      <c r="W622" s="37"/>
      <c r="X622" s="37"/>
      <c r="Y622" s="37"/>
      <c r="Z622" s="37"/>
      <c r="AA622" s="37"/>
      <c r="AB622" s="37"/>
      <c r="AC622" s="37"/>
      <c r="AD622" s="37"/>
      <c r="AE622" s="37"/>
      <c r="AR622" s="179" t="s">
        <v>408</v>
      </c>
      <c r="AT622" s="179" t="s">
        <v>145</v>
      </c>
      <c r="AU622" s="179" t="s">
        <v>79</v>
      </c>
      <c r="AY622" s="20" t="s">
        <v>144</v>
      </c>
      <c r="BE622" s="180">
        <f>IF(N622="základní",J622,0)</f>
        <v>0</v>
      </c>
      <c r="BF622" s="180">
        <f>IF(N622="snížená",J622,0)</f>
        <v>0</v>
      </c>
      <c r="BG622" s="180">
        <f>IF(N622="zákl. přenesená",J622,0)</f>
        <v>0</v>
      </c>
      <c r="BH622" s="180">
        <f>IF(N622="sníž. přenesená",J622,0)</f>
        <v>0</v>
      </c>
      <c r="BI622" s="180">
        <f>IF(N622="nulová",J622,0)</f>
        <v>0</v>
      </c>
      <c r="BJ622" s="20" t="s">
        <v>77</v>
      </c>
      <c r="BK622" s="180">
        <f>ROUND(I622*H622,2)</f>
        <v>0</v>
      </c>
      <c r="BL622" s="20" t="s">
        <v>408</v>
      </c>
      <c r="BM622" s="179" t="s">
        <v>1503</v>
      </c>
    </row>
    <row r="623" spans="1:65" s="2" customFormat="1" ht="19.5">
      <c r="A623" s="37"/>
      <c r="B623" s="38"/>
      <c r="C623" s="39"/>
      <c r="D623" s="181" t="s">
        <v>152</v>
      </c>
      <c r="E623" s="39"/>
      <c r="F623" s="182" t="s">
        <v>1502</v>
      </c>
      <c r="G623" s="39"/>
      <c r="H623" s="39"/>
      <c r="I623" s="183"/>
      <c r="J623" s="39"/>
      <c r="K623" s="39"/>
      <c r="L623" s="42"/>
      <c r="M623" s="184"/>
      <c r="N623" s="185"/>
      <c r="O623" s="67"/>
      <c r="P623" s="67"/>
      <c r="Q623" s="67"/>
      <c r="R623" s="67"/>
      <c r="S623" s="67"/>
      <c r="T623" s="68"/>
      <c r="U623" s="37"/>
      <c r="V623" s="37"/>
      <c r="W623" s="37"/>
      <c r="X623" s="37"/>
      <c r="Y623" s="37"/>
      <c r="Z623" s="37"/>
      <c r="AA623" s="37"/>
      <c r="AB623" s="37"/>
      <c r="AC623" s="37"/>
      <c r="AD623" s="37"/>
      <c r="AE623" s="37"/>
      <c r="AT623" s="20" t="s">
        <v>152</v>
      </c>
      <c r="AU623" s="20" t="s">
        <v>79</v>
      </c>
    </row>
    <row r="624" spans="1:65" s="2" customFormat="1" ht="11.25">
      <c r="A624" s="37"/>
      <c r="B624" s="38"/>
      <c r="C624" s="39"/>
      <c r="D624" s="186" t="s">
        <v>153</v>
      </c>
      <c r="E624" s="39"/>
      <c r="F624" s="187" t="s">
        <v>1504</v>
      </c>
      <c r="G624" s="39"/>
      <c r="H624" s="39"/>
      <c r="I624" s="183"/>
      <c r="J624" s="39"/>
      <c r="K624" s="39"/>
      <c r="L624" s="42"/>
      <c r="M624" s="184"/>
      <c r="N624" s="185"/>
      <c r="O624" s="67"/>
      <c r="P624" s="67"/>
      <c r="Q624" s="67"/>
      <c r="R624" s="67"/>
      <c r="S624" s="67"/>
      <c r="T624" s="68"/>
      <c r="U624" s="37"/>
      <c r="V624" s="37"/>
      <c r="W624" s="37"/>
      <c r="X624" s="37"/>
      <c r="Y624" s="37"/>
      <c r="Z624" s="37"/>
      <c r="AA624" s="37"/>
      <c r="AB624" s="37"/>
      <c r="AC624" s="37"/>
      <c r="AD624" s="37"/>
      <c r="AE624" s="37"/>
      <c r="AT624" s="20" t="s">
        <v>153</v>
      </c>
      <c r="AU624" s="20" t="s">
        <v>79</v>
      </c>
    </row>
    <row r="625" spans="1:65" s="14" customFormat="1" ht="11.25">
      <c r="B625" s="210"/>
      <c r="C625" s="211"/>
      <c r="D625" s="181" t="s">
        <v>226</v>
      </c>
      <c r="E625" s="212" t="s">
        <v>19</v>
      </c>
      <c r="F625" s="213" t="s">
        <v>1505</v>
      </c>
      <c r="G625" s="211"/>
      <c r="H625" s="214">
        <v>25.55</v>
      </c>
      <c r="I625" s="215"/>
      <c r="J625" s="211"/>
      <c r="K625" s="211"/>
      <c r="L625" s="216"/>
      <c r="M625" s="217"/>
      <c r="N625" s="218"/>
      <c r="O625" s="218"/>
      <c r="P625" s="218"/>
      <c r="Q625" s="218"/>
      <c r="R625" s="218"/>
      <c r="S625" s="218"/>
      <c r="T625" s="219"/>
      <c r="AT625" s="220" t="s">
        <v>226</v>
      </c>
      <c r="AU625" s="220" t="s">
        <v>79</v>
      </c>
      <c r="AV625" s="14" t="s">
        <v>79</v>
      </c>
      <c r="AW625" s="14" t="s">
        <v>31</v>
      </c>
      <c r="AX625" s="14" t="s">
        <v>77</v>
      </c>
      <c r="AY625" s="220" t="s">
        <v>144</v>
      </c>
    </row>
    <row r="626" spans="1:65" s="2" customFormat="1" ht="55.5" customHeight="1">
      <c r="A626" s="37"/>
      <c r="B626" s="38"/>
      <c r="C626" s="168" t="s">
        <v>1506</v>
      </c>
      <c r="D626" s="168" t="s">
        <v>145</v>
      </c>
      <c r="E626" s="169" t="s">
        <v>1507</v>
      </c>
      <c r="F626" s="170" t="s">
        <v>1508</v>
      </c>
      <c r="G626" s="171" t="s">
        <v>492</v>
      </c>
      <c r="H626" s="172">
        <v>2</v>
      </c>
      <c r="I626" s="173"/>
      <c r="J626" s="174">
        <f>ROUND(I626*H626,2)</f>
        <v>0</v>
      </c>
      <c r="K626" s="170" t="s">
        <v>157</v>
      </c>
      <c r="L626" s="42"/>
      <c r="M626" s="175" t="s">
        <v>19</v>
      </c>
      <c r="N626" s="176" t="s">
        <v>40</v>
      </c>
      <c r="O626" s="67"/>
      <c r="P626" s="177">
        <f>O626*H626</f>
        <v>0</v>
      </c>
      <c r="Q626" s="177">
        <v>0</v>
      </c>
      <c r="R626" s="177">
        <f>Q626*H626</f>
        <v>0</v>
      </c>
      <c r="S626" s="177">
        <v>0</v>
      </c>
      <c r="T626" s="178">
        <f>S626*H626</f>
        <v>0</v>
      </c>
      <c r="U626" s="37"/>
      <c r="V626" s="37"/>
      <c r="W626" s="37"/>
      <c r="X626" s="37"/>
      <c r="Y626" s="37"/>
      <c r="Z626" s="37"/>
      <c r="AA626" s="37"/>
      <c r="AB626" s="37"/>
      <c r="AC626" s="37"/>
      <c r="AD626" s="37"/>
      <c r="AE626" s="37"/>
      <c r="AR626" s="179" t="s">
        <v>408</v>
      </c>
      <c r="AT626" s="179" t="s">
        <v>145</v>
      </c>
      <c r="AU626" s="179" t="s">
        <v>79</v>
      </c>
      <c r="AY626" s="20" t="s">
        <v>144</v>
      </c>
      <c r="BE626" s="180">
        <f>IF(N626="základní",J626,0)</f>
        <v>0</v>
      </c>
      <c r="BF626" s="180">
        <f>IF(N626="snížená",J626,0)</f>
        <v>0</v>
      </c>
      <c r="BG626" s="180">
        <f>IF(N626="zákl. přenesená",J626,0)</f>
        <v>0</v>
      </c>
      <c r="BH626" s="180">
        <f>IF(N626="sníž. přenesená",J626,0)</f>
        <v>0</v>
      </c>
      <c r="BI626" s="180">
        <f>IF(N626="nulová",J626,0)</f>
        <v>0</v>
      </c>
      <c r="BJ626" s="20" t="s">
        <v>77</v>
      </c>
      <c r="BK626" s="180">
        <f>ROUND(I626*H626,2)</f>
        <v>0</v>
      </c>
      <c r="BL626" s="20" t="s">
        <v>408</v>
      </c>
      <c r="BM626" s="179" t="s">
        <v>1509</v>
      </c>
    </row>
    <row r="627" spans="1:65" s="2" customFormat="1" ht="29.25">
      <c r="A627" s="37"/>
      <c r="B627" s="38"/>
      <c r="C627" s="39"/>
      <c r="D627" s="181" t="s">
        <v>152</v>
      </c>
      <c r="E627" s="39"/>
      <c r="F627" s="182" t="s">
        <v>1508</v>
      </c>
      <c r="G627" s="39"/>
      <c r="H627" s="39"/>
      <c r="I627" s="183"/>
      <c r="J627" s="39"/>
      <c r="K627" s="39"/>
      <c r="L627" s="42"/>
      <c r="M627" s="184"/>
      <c r="N627" s="185"/>
      <c r="O627" s="67"/>
      <c r="P627" s="67"/>
      <c r="Q627" s="67"/>
      <c r="R627" s="67"/>
      <c r="S627" s="67"/>
      <c r="T627" s="68"/>
      <c r="U627" s="37"/>
      <c r="V627" s="37"/>
      <c r="W627" s="37"/>
      <c r="X627" s="37"/>
      <c r="Y627" s="37"/>
      <c r="Z627" s="37"/>
      <c r="AA627" s="37"/>
      <c r="AB627" s="37"/>
      <c r="AC627" s="37"/>
      <c r="AD627" s="37"/>
      <c r="AE627" s="37"/>
      <c r="AT627" s="20" t="s">
        <v>152</v>
      </c>
      <c r="AU627" s="20" t="s">
        <v>79</v>
      </c>
    </row>
    <row r="628" spans="1:65" s="2" customFormat="1" ht="11.25">
      <c r="A628" s="37"/>
      <c r="B628" s="38"/>
      <c r="C628" s="39"/>
      <c r="D628" s="186" t="s">
        <v>153</v>
      </c>
      <c r="E628" s="39"/>
      <c r="F628" s="187" t="s">
        <v>1510</v>
      </c>
      <c r="G628" s="39"/>
      <c r="H628" s="39"/>
      <c r="I628" s="183"/>
      <c r="J628" s="39"/>
      <c r="K628" s="39"/>
      <c r="L628" s="42"/>
      <c r="M628" s="184"/>
      <c r="N628" s="185"/>
      <c r="O628" s="67"/>
      <c r="P628" s="67"/>
      <c r="Q628" s="67"/>
      <c r="R628" s="67"/>
      <c r="S628" s="67"/>
      <c r="T628" s="68"/>
      <c r="U628" s="37"/>
      <c r="V628" s="37"/>
      <c r="W628" s="37"/>
      <c r="X628" s="37"/>
      <c r="Y628" s="37"/>
      <c r="Z628" s="37"/>
      <c r="AA628" s="37"/>
      <c r="AB628" s="37"/>
      <c r="AC628" s="37"/>
      <c r="AD628" s="37"/>
      <c r="AE628" s="37"/>
      <c r="AT628" s="20" t="s">
        <v>153</v>
      </c>
      <c r="AU628" s="20" t="s">
        <v>79</v>
      </c>
    </row>
    <row r="629" spans="1:65" s="14" customFormat="1" ht="11.25">
      <c r="B629" s="210"/>
      <c r="C629" s="211"/>
      <c r="D629" s="181" t="s">
        <v>226</v>
      </c>
      <c r="E629" s="212" t="s">
        <v>19</v>
      </c>
      <c r="F629" s="213" t="s">
        <v>79</v>
      </c>
      <c r="G629" s="211"/>
      <c r="H629" s="214">
        <v>2</v>
      </c>
      <c r="I629" s="215"/>
      <c r="J629" s="211"/>
      <c r="K629" s="211"/>
      <c r="L629" s="216"/>
      <c r="M629" s="217"/>
      <c r="N629" s="218"/>
      <c r="O629" s="218"/>
      <c r="P629" s="218"/>
      <c r="Q629" s="218"/>
      <c r="R629" s="218"/>
      <c r="S629" s="218"/>
      <c r="T629" s="219"/>
      <c r="AT629" s="220" t="s">
        <v>226</v>
      </c>
      <c r="AU629" s="220" t="s">
        <v>79</v>
      </c>
      <c r="AV629" s="14" t="s">
        <v>79</v>
      </c>
      <c r="AW629" s="14" t="s">
        <v>31</v>
      </c>
      <c r="AX629" s="14" t="s">
        <v>77</v>
      </c>
      <c r="AY629" s="220" t="s">
        <v>144</v>
      </c>
    </row>
    <row r="630" spans="1:65" s="2" customFormat="1" ht="37.9" customHeight="1">
      <c r="A630" s="37"/>
      <c r="B630" s="38"/>
      <c r="C630" s="168" t="s">
        <v>1511</v>
      </c>
      <c r="D630" s="168" t="s">
        <v>145</v>
      </c>
      <c r="E630" s="169" t="s">
        <v>1512</v>
      </c>
      <c r="F630" s="170" t="s">
        <v>1513</v>
      </c>
      <c r="G630" s="171" t="s">
        <v>243</v>
      </c>
      <c r="H630" s="172">
        <v>2.25</v>
      </c>
      <c r="I630" s="173"/>
      <c r="J630" s="174">
        <f>ROUND(I630*H630,2)</f>
        <v>0</v>
      </c>
      <c r="K630" s="170" t="s">
        <v>157</v>
      </c>
      <c r="L630" s="42"/>
      <c r="M630" s="175" t="s">
        <v>19</v>
      </c>
      <c r="N630" s="176" t="s">
        <v>40</v>
      </c>
      <c r="O630" s="67"/>
      <c r="P630" s="177">
        <f>O630*H630</f>
        <v>0</v>
      </c>
      <c r="Q630" s="177">
        <v>2.1993999999999998E-3</v>
      </c>
      <c r="R630" s="177">
        <f>Q630*H630</f>
        <v>4.9486499999999998E-3</v>
      </c>
      <c r="S630" s="177">
        <v>0</v>
      </c>
      <c r="T630" s="178">
        <f>S630*H630</f>
        <v>0</v>
      </c>
      <c r="U630" s="37"/>
      <c r="V630" s="37"/>
      <c r="W630" s="37"/>
      <c r="X630" s="37"/>
      <c r="Y630" s="37"/>
      <c r="Z630" s="37"/>
      <c r="AA630" s="37"/>
      <c r="AB630" s="37"/>
      <c r="AC630" s="37"/>
      <c r="AD630" s="37"/>
      <c r="AE630" s="37"/>
      <c r="AR630" s="179" t="s">
        <v>408</v>
      </c>
      <c r="AT630" s="179" t="s">
        <v>145</v>
      </c>
      <c r="AU630" s="179" t="s">
        <v>79</v>
      </c>
      <c r="AY630" s="20" t="s">
        <v>144</v>
      </c>
      <c r="BE630" s="180">
        <f>IF(N630="základní",J630,0)</f>
        <v>0</v>
      </c>
      <c r="BF630" s="180">
        <f>IF(N630="snížená",J630,0)</f>
        <v>0</v>
      </c>
      <c r="BG630" s="180">
        <f>IF(N630="zákl. přenesená",J630,0)</f>
        <v>0</v>
      </c>
      <c r="BH630" s="180">
        <f>IF(N630="sníž. přenesená",J630,0)</f>
        <v>0</v>
      </c>
      <c r="BI630" s="180">
        <f>IF(N630="nulová",J630,0)</f>
        <v>0</v>
      </c>
      <c r="BJ630" s="20" t="s">
        <v>77</v>
      </c>
      <c r="BK630" s="180">
        <f>ROUND(I630*H630,2)</f>
        <v>0</v>
      </c>
      <c r="BL630" s="20" t="s">
        <v>408</v>
      </c>
      <c r="BM630" s="179" t="s">
        <v>1514</v>
      </c>
    </row>
    <row r="631" spans="1:65" s="2" customFormat="1" ht="19.5">
      <c r="A631" s="37"/>
      <c r="B631" s="38"/>
      <c r="C631" s="39"/>
      <c r="D631" s="181" t="s">
        <v>152</v>
      </c>
      <c r="E631" s="39"/>
      <c r="F631" s="182" t="s">
        <v>1513</v>
      </c>
      <c r="G631" s="39"/>
      <c r="H631" s="39"/>
      <c r="I631" s="183"/>
      <c r="J631" s="39"/>
      <c r="K631" s="39"/>
      <c r="L631" s="42"/>
      <c r="M631" s="184"/>
      <c r="N631" s="185"/>
      <c r="O631" s="67"/>
      <c r="P631" s="67"/>
      <c r="Q631" s="67"/>
      <c r="R631" s="67"/>
      <c r="S631" s="67"/>
      <c r="T631" s="68"/>
      <c r="U631" s="37"/>
      <c r="V631" s="37"/>
      <c r="W631" s="37"/>
      <c r="X631" s="37"/>
      <c r="Y631" s="37"/>
      <c r="Z631" s="37"/>
      <c r="AA631" s="37"/>
      <c r="AB631" s="37"/>
      <c r="AC631" s="37"/>
      <c r="AD631" s="37"/>
      <c r="AE631" s="37"/>
      <c r="AT631" s="20" t="s">
        <v>152</v>
      </c>
      <c r="AU631" s="20" t="s">
        <v>79</v>
      </c>
    </row>
    <row r="632" spans="1:65" s="2" customFormat="1" ht="11.25">
      <c r="A632" s="37"/>
      <c r="B632" s="38"/>
      <c r="C632" s="39"/>
      <c r="D632" s="186" t="s">
        <v>153</v>
      </c>
      <c r="E632" s="39"/>
      <c r="F632" s="187" t="s">
        <v>1515</v>
      </c>
      <c r="G632" s="39"/>
      <c r="H632" s="39"/>
      <c r="I632" s="183"/>
      <c r="J632" s="39"/>
      <c r="K632" s="39"/>
      <c r="L632" s="42"/>
      <c r="M632" s="184"/>
      <c r="N632" s="185"/>
      <c r="O632" s="67"/>
      <c r="P632" s="67"/>
      <c r="Q632" s="67"/>
      <c r="R632" s="67"/>
      <c r="S632" s="67"/>
      <c r="T632" s="68"/>
      <c r="U632" s="37"/>
      <c r="V632" s="37"/>
      <c r="W632" s="37"/>
      <c r="X632" s="37"/>
      <c r="Y632" s="37"/>
      <c r="Z632" s="37"/>
      <c r="AA632" s="37"/>
      <c r="AB632" s="37"/>
      <c r="AC632" s="37"/>
      <c r="AD632" s="37"/>
      <c r="AE632" s="37"/>
      <c r="AT632" s="20" t="s">
        <v>153</v>
      </c>
      <c r="AU632" s="20" t="s">
        <v>79</v>
      </c>
    </row>
    <row r="633" spans="1:65" s="2" customFormat="1" ht="19.5">
      <c r="A633" s="37"/>
      <c r="B633" s="38"/>
      <c r="C633" s="39"/>
      <c r="D633" s="181" t="s">
        <v>494</v>
      </c>
      <c r="E633" s="39"/>
      <c r="F633" s="256" t="s">
        <v>1516</v>
      </c>
      <c r="G633" s="39"/>
      <c r="H633" s="39"/>
      <c r="I633" s="183"/>
      <c r="J633" s="39"/>
      <c r="K633" s="39"/>
      <c r="L633" s="42"/>
      <c r="M633" s="184"/>
      <c r="N633" s="185"/>
      <c r="O633" s="67"/>
      <c r="P633" s="67"/>
      <c r="Q633" s="67"/>
      <c r="R633" s="67"/>
      <c r="S633" s="67"/>
      <c r="T633" s="68"/>
      <c r="U633" s="37"/>
      <c r="V633" s="37"/>
      <c r="W633" s="37"/>
      <c r="X633" s="37"/>
      <c r="Y633" s="37"/>
      <c r="Z633" s="37"/>
      <c r="AA633" s="37"/>
      <c r="AB633" s="37"/>
      <c r="AC633" s="37"/>
      <c r="AD633" s="37"/>
      <c r="AE633" s="37"/>
      <c r="AT633" s="20" t="s">
        <v>494</v>
      </c>
      <c r="AU633" s="20" t="s">
        <v>79</v>
      </c>
    </row>
    <row r="634" spans="1:65" s="14" customFormat="1" ht="11.25">
      <c r="B634" s="210"/>
      <c r="C634" s="211"/>
      <c r="D634" s="181" t="s">
        <v>226</v>
      </c>
      <c r="E634" s="212" t="s">
        <v>19</v>
      </c>
      <c r="F634" s="213" t="s">
        <v>1517</v>
      </c>
      <c r="G634" s="211"/>
      <c r="H634" s="214">
        <v>2.25</v>
      </c>
      <c r="I634" s="215"/>
      <c r="J634" s="211"/>
      <c r="K634" s="211"/>
      <c r="L634" s="216"/>
      <c r="M634" s="217"/>
      <c r="N634" s="218"/>
      <c r="O634" s="218"/>
      <c r="P634" s="218"/>
      <c r="Q634" s="218"/>
      <c r="R634" s="218"/>
      <c r="S634" s="218"/>
      <c r="T634" s="219"/>
      <c r="AT634" s="220" t="s">
        <v>226</v>
      </c>
      <c r="AU634" s="220" t="s">
        <v>79</v>
      </c>
      <c r="AV634" s="14" t="s">
        <v>79</v>
      </c>
      <c r="AW634" s="14" t="s">
        <v>31</v>
      </c>
      <c r="AX634" s="14" t="s">
        <v>77</v>
      </c>
      <c r="AY634" s="220" t="s">
        <v>144</v>
      </c>
    </row>
    <row r="635" spans="1:65" s="2" customFormat="1" ht="37.9" customHeight="1">
      <c r="A635" s="37"/>
      <c r="B635" s="38"/>
      <c r="C635" s="168" t="s">
        <v>1518</v>
      </c>
      <c r="D635" s="168" t="s">
        <v>145</v>
      </c>
      <c r="E635" s="169" t="s">
        <v>1519</v>
      </c>
      <c r="F635" s="170" t="s">
        <v>1520</v>
      </c>
      <c r="G635" s="171" t="s">
        <v>243</v>
      </c>
      <c r="H635" s="172">
        <v>5</v>
      </c>
      <c r="I635" s="173"/>
      <c r="J635" s="174">
        <f>ROUND(I635*H635,2)</f>
        <v>0</v>
      </c>
      <c r="K635" s="170" t="s">
        <v>157</v>
      </c>
      <c r="L635" s="42"/>
      <c r="M635" s="175" t="s">
        <v>19</v>
      </c>
      <c r="N635" s="176" t="s">
        <v>40</v>
      </c>
      <c r="O635" s="67"/>
      <c r="P635" s="177">
        <f>O635*H635</f>
        <v>0</v>
      </c>
      <c r="Q635" s="177">
        <v>2.7299999999999998E-3</v>
      </c>
      <c r="R635" s="177">
        <f>Q635*H635</f>
        <v>1.3649999999999999E-2</v>
      </c>
      <c r="S635" s="177">
        <v>0</v>
      </c>
      <c r="T635" s="178">
        <f>S635*H635</f>
        <v>0</v>
      </c>
      <c r="U635" s="37"/>
      <c r="V635" s="37"/>
      <c r="W635" s="37"/>
      <c r="X635" s="37"/>
      <c r="Y635" s="37"/>
      <c r="Z635" s="37"/>
      <c r="AA635" s="37"/>
      <c r="AB635" s="37"/>
      <c r="AC635" s="37"/>
      <c r="AD635" s="37"/>
      <c r="AE635" s="37"/>
      <c r="AR635" s="179" t="s">
        <v>408</v>
      </c>
      <c r="AT635" s="179" t="s">
        <v>145</v>
      </c>
      <c r="AU635" s="179" t="s">
        <v>79</v>
      </c>
      <c r="AY635" s="20" t="s">
        <v>144</v>
      </c>
      <c r="BE635" s="180">
        <f>IF(N635="základní",J635,0)</f>
        <v>0</v>
      </c>
      <c r="BF635" s="180">
        <f>IF(N635="snížená",J635,0)</f>
        <v>0</v>
      </c>
      <c r="BG635" s="180">
        <f>IF(N635="zákl. přenesená",J635,0)</f>
        <v>0</v>
      </c>
      <c r="BH635" s="180">
        <f>IF(N635="sníž. přenesená",J635,0)</f>
        <v>0</v>
      </c>
      <c r="BI635" s="180">
        <f>IF(N635="nulová",J635,0)</f>
        <v>0</v>
      </c>
      <c r="BJ635" s="20" t="s">
        <v>77</v>
      </c>
      <c r="BK635" s="180">
        <f>ROUND(I635*H635,2)</f>
        <v>0</v>
      </c>
      <c r="BL635" s="20" t="s">
        <v>408</v>
      </c>
      <c r="BM635" s="179" t="s">
        <v>1521</v>
      </c>
    </row>
    <row r="636" spans="1:65" s="2" customFormat="1" ht="19.5">
      <c r="A636" s="37"/>
      <c r="B636" s="38"/>
      <c r="C636" s="39"/>
      <c r="D636" s="181" t="s">
        <v>152</v>
      </c>
      <c r="E636" s="39"/>
      <c r="F636" s="182" t="s">
        <v>1520</v>
      </c>
      <c r="G636" s="39"/>
      <c r="H636" s="39"/>
      <c r="I636" s="183"/>
      <c r="J636" s="39"/>
      <c r="K636" s="39"/>
      <c r="L636" s="42"/>
      <c r="M636" s="184"/>
      <c r="N636" s="185"/>
      <c r="O636" s="67"/>
      <c r="P636" s="67"/>
      <c r="Q636" s="67"/>
      <c r="R636" s="67"/>
      <c r="S636" s="67"/>
      <c r="T636" s="68"/>
      <c r="U636" s="37"/>
      <c r="V636" s="37"/>
      <c r="W636" s="37"/>
      <c r="X636" s="37"/>
      <c r="Y636" s="37"/>
      <c r="Z636" s="37"/>
      <c r="AA636" s="37"/>
      <c r="AB636" s="37"/>
      <c r="AC636" s="37"/>
      <c r="AD636" s="37"/>
      <c r="AE636" s="37"/>
      <c r="AT636" s="20" t="s">
        <v>152</v>
      </c>
      <c r="AU636" s="20" t="s">
        <v>79</v>
      </c>
    </row>
    <row r="637" spans="1:65" s="2" customFormat="1" ht="11.25">
      <c r="A637" s="37"/>
      <c r="B637" s="38"/>
      <c r="C637" s="39"/>
      <c r="D637" s="186" t="s">
        <v>153</v>
      </c>
      <c r="E637" s="39"/>
      <c r="F637" s="187" t="s">
        <v>1522</v>
      </c>
      <c r="G637" s="39"/>
      <c r="H637" s="39"/>
      <c r="I637" s="183"/>
      <c r="J637" s="39"/>
      <c r="K637" s="39"/>
      <c r="L637" s="42"/>
      <c r="M637" s="184"/>
      <c r="N637" s="185"/>
      <c r="O637" s="67"/>
      <c r="P637" s="67"/>
      <c r="Q637" s="67"/>
      <c r="R637" s="67"/>
      <c r="S637" s="67"/>
      <c r="T637" s="68"/>
      <c r="U637" s="37"/>
      <c r="V637" s="37"/>
      <c r="W637" s="37"/>
      <c r="X637" s="37"/>
      <c r="Y637" s="37"/>
      <c r="Z637" s="37"/>
      <c r="AA637" s="37"/>
      <c r="AB637" s="37"/>
      <c r="AC637" s="37"/>
      <c r="AD637" s="37"/>
      <c r="AE637" s="37"/>
      <c r="AT637" s="20" t="s">
        <v>153</v>
      </c>
      <c r="AU637" s="20" t="s">
        <v>79</v>
      </c>
    </row>
    <row r="638" spans="1:65" s="14" customFormat="1" ht="11.25">
      <c r="B638" s="210"/>
      <c r="C638" s="211"/>
      <c r="D638" s="181" t="s">
        <v>226</v>
      </c>
      <c r="E638" s="212" t="s">
        <v>19</v>
      </c>
      <c r="F638" s="213" t="s">
        <v>1523</v>
      </c>
      <c r="G638" s="211"/>
      <c r="H638" s="214">
        <v>5</v>
      </c>
      <c r="I638" s="215"/>
      <c r="J638" s="211"/>
      <c r="K638" s="211"/>
      <c r="L638" s="216"/>
      <c r="M638" s="217"/>
      <c r="N638" s="218"/>
      <c r="O638" s="218"/>
      <c r="P638" s="218"/>
      <c r="Q638" s="218"/>
      <c r="R638" s="218"/>
      <c r="S638" s="218"/>
      <c r="T638" s="219"/>
      <c r="AT638" s="220" t="s">
        <v>226</v>
      </c>
      <c r="AU638" s="220" t="s">
        <v>79</v>
      </c>
      <c r="AV638" s="14" t="s">
        <v>79</v>
      </c>
      <c r="AW638" s="14" t="s">
        <v>31</v>
      </c>
      <c r="AX638" s="14" t="s">
        <v>77</v>
      </c>
      <c r="AY638" s="220" t="s">
        <v>144</v>
      </c>
    </row>
    <row r="639" spans="1:65" s="2" customFormat="1" ht="33" customHeight="1">
      <c r="A639" s="37"/>
      <c r="B639" s="38"/>
      <c r="C639" s="168" t="s">
        <v>1524</v>
      </c>
      <c r="D639" s="168" t="s">
        <v>145</v>
      </c>
      <c r="E639" s="169" t="s">
        <v>1525</v>
      </c>
      <c r="F639" s="170" t="s">
        <v>1526</v>
      </c>
      <c r="G639" s="171" t="s">
        <v>243</v>
      </c>
      <c r="H639" s="172">
        <v>11.6</v>
      </c>
      <c r="I639" s="173"/>
      <c r="J639" s="174">
        <f>ROUND(I639*H639,2)</f>
        <v>0</v>
      </c>
      <c r="K639" s="170" t="s">
        <v>157</v>
      </c>
      <c r="L639" s="42"/>
      <c r="M639" s="175" t="s">
        <v>19</v>
      </c>
      <c r="N639" s="176" t="s">
        <v>40</v>
      </c>
      <c r="O639" s="67"/>
      <c r="P639" s="177">
        <f>O639*H639</f>
        <v>0</v>
      </c>
      <c r="Q639" s="177">
        <v>2.7366999999999999E-3</v>
      </c>
      <c r="R639" s="177">
        <f>Q639*H639</f>
        <v>3.1745719999999998E-2</v>
      </c>
      <c r="S639" s="177">
        <v>0</v>
      </c>
      <c r="T639" s="178">
        <f>S639*H639</f>
        <v>0</v>
      </c>
      <c r="U639" s="37"/>
      <c r="V639" s="37"/>
      <c r="W639" s="37"/>
      <c r="X639" s="37"/>
      <c r="Y639" s="37"/>
      <c r="Z639" s="37"/>
      <c r="AA639" s="37"/>
      <c r="AB639" s="37"/>
      <c r="AC639" s="37"/>
      <c r="AD639" s="37"/>
      <c r="AE639" s="37"/>
      <c r="AR639" s="179" t="s">
        <v>408</v>
      </c>
      <c r="AT639" s="179" t="s">
        <v>145</v>
      </c>
      <c r="AU639" s="179" t="s">
        <v>79</v>
      </c>
      <c r="AY639" s="20" t="s">
        <v>144</v>
      </c>
      <c r="BE639" s="180">
        <f>IF(N639="základní",J639,0)</f>
        <v>0</v>
      </c>
      <c r="BF639" s="180">
        <f>IF(N639="snížená",J639,0)</f>
        <v>0</v>
      </c>
      <c r="BG639" s="180">
        <f>IF(N639="zákl. přenesená",J639,0)</f>
        <v>0</v>
      </c>
      <c r="BH639" s="180">
        <f>IF(N639="sníž. přenesená",J639,0)</f>
        <v>0</v>
      </c>
      <c r="BI639" s="180">
        <f>IF(N639="nulová",J639,0)</f>
        <v>0</v>
      </c>
      <c r="BJ639" s="20" t="s">
        <v>77</v>
      </c>
      <c r="BK639" s="180">
        <f>ROUND(I639*H639,2)</f>
        <v>0</v>
      </c>
      <c r="BL639" s="20" t="s">
        <v>408</v>
      </c>
      <c r="BM639" s="179" t="s">
        <v>1527</v>
      </c>
    </row>
    <row r="640" spans="1:65" s="2" customFormat="1" ht="19.5">
      <c r="A640" s="37"/>
      <c r="B640" s="38"/>
      <c r="C640" s="39"/>
      <c r="D640" s="181" t="s">
        <v>152</v>
      </c>
      <c r="E640" s="39"/>
      <c r="F640" s="182" t="s">
        <v>1526</v>
      </c>
      <c r="G640" s="39"/>
      <c r="H640" s="39"/>
      <c r="I640" s="183"/>
      <c r="J640" s="39"/>
      <c r="K640" s="39"/>
      <c r="L640" s="42"/>
      <c r="M640" s="184"/>
      <c r="N640" s="185"/>
      <c r="O640" s="67"/>
      <c r="P640" s="67"/>
      <c r="Q640" s="67"/>
      <c r="R640" s="67"/>
      <c r="S640" s="67"/>
      <c r="T640" s="68"/>
      <c r="U640" s="37"/>
      <c r="V640" s="37"/>
      <c r="W640" s="37"/>
      <c r="X640" s="37"/>
      <c r="Y640" s="37"/>
      <c r="Z640" s="37"/>
      <c r="AA640" s="37"/>
      <c r="AB640" s="37"/>
      <c r="AC640" s="37"/>
      <c r="AD640" s="37"/>
      <c r="AE640" s="37"/>
      <c r="AT640" s="20" t="s">
        <v>152</v>
      </c>
      <c r="AU640" s="20" t="s">
        <v>79</v>
      </c>
    </row>
    <row r="641" spans="1:65" s="2" customFormat="1" ht="11.25">
      <c r="A641" s="37"/>
      <c r="B641" s="38"/>
      <c r="C641" s="39"/>
      <c r="D641" s="186" t="s">
        <v>153</v>
      </c>
      <c r="E641" s="39"/>
      <c r="F641" s="187" t="s">
        <v>1528</v>
      </c>
      <c r="G641" s="39"/>
      <c r="H641" s="39"/>
      <c r="I641" s="183"/>
      <c r="J641" s="39"/>
      <c r="K641" s="39"/>
      <c r="L641" s="42"/>
      <c r="M641" s="184"/>
      <c r="N641" s="185"/>
      <c r="O641" s="67"/>
      <c r="P641" s="67"/>
      <c r="Q641" s="67"/>
      <c r="R641" s="67"/>
      <c r="S641" s="67"/>
      <c r="T641" s="68"/>
      <c r="U641" s="37"/>
      <c r="V641" s="37"/>
      <c r="W641" s="37"/>
      <c r="X641" s="37"/>
      <c r="Y641" s="37"/>
      <c r="Z641" s="37"/>
      <c r="AA641" s="37"/>
      <c r="AB641" s="37"/>
      <c r="AC641" s="37"/>
      <c r="AD641" s="37"/>
      <c r="AE641" s="37"/>
      <c r="AT641" s="20" t="s">
        <v>153</v>
      </c>
      <c r="AU641" s="20" t="s">
        <v>79</v>
      </c>
    </row>
    <row r="642" spans="1:65" s="2" customFormat="1" ht="19.5">
      <c r="A642" s="37"/>
      <c r="B642" s="38"/>
      <c r="C642" s="39"/>
      <c r="D642" s="181" t="s">
        <v>494</v>
      </c>
      <c r="E642" s="39"/>
      <c r="F642" s="256" t="s">
        <v>1529</v>
      </c>
      <c r="G642" s="39"/>
      <c r="H642" s="39"/>
      <c r="I642" s="183"/>
      <c r="J642" s="39"/>
      <c r="K642" s="39"/>
      <c r="L642" s="42"/>
      <c r="M642" s="184"/>
      <c r="N642" s="185"/>
      <c r="O642" s="67"/>
      <c r="P642" s="67"/>
      <c r="Q642" s="67"/>
      <c r="R642" s="67"/>
      <c r="S642" s="67"/>
      <c r="T642" s="68"/>
      <c r="U642" s="37"/>
      <c r="V642" s="37"/>
      <c r="W642" s="37"/>
      <c r="X642" s="37"/>
      <c r="Y642" s="37"/>
      <c r="Z642" s="37"/>
      <c r="AA642" s="37"/>
      <c r="AB642" s="37"/>
      <c r="AC642" s="37"/>
      <c r="AD642" s="37"/>
      <c r="AE642" s="37"/>
      <c r="AT642" s="20" t="s">
        <v>494</v>
      </c>
      <c r="AU642" s="20" t="s">
        <v>79</v>
      </c>
    </row>
    <row r="643" spans="1:65" s="14" customFormat="1" ht="11.25">
      <c r="B643" s="210"/>
      <c r="C643" s="211"/>
      <c r="D643" s="181" t="s">
        <v>226</v>
      </c>
      <c r="E643" s="212" t="s">
        <v>19</v>
      </c>
      <c r="F643" s="213" t="s">
        <v>1530</v>
      </c>
      <c r="G643" s="211"/>
      <c r="H643" s="214">
        <v>11.6</v>
      </c>
      <c r="I643" s="215"/>
      <c r="J643" s="211"/>
      <c r="K643" s="211"/>
      <c r="L643" s="216"/>
      <c r="M643" s="217"/>
      <c r="N643" s="218"/>
      <c r="O643" s="218"/>
      <c r="P643" s="218"/>
      <c r="Q643" s="218"/>
      <c r="R643" s="218"/>
      <c r="S643" s="218"/>
      <c r="T643" s="219"/>
      <c r="AT643" s="220" t="s">
        <v>226</v>
      </c>
      <c r="AU643" s="220" t="s">
        <v>79</v>
      </c>
      <c r="AV643" s="14" t="s">
        <v>79</v>
      </c>
      <c r="AW643" s="14" t="s">
        <v>31</v>
      </c>
      <c r="AX643" s="14" t="s">
        <v>77</v>
      </c>
      <c r="AY643" s="220" t="s">
        <v>144</v>
      </c>
    </row>
    <row r="644" spans="1:65" s="2" customFormat="1" ht="37.9" customHeight="1">
      <c r="A644" s="37"/>
      <c r="B644" s="38"/>
      <c r="C644" s="168" t="s">
        <v>1531</v>
      </c>
      <c r="D644" s="168" t="s">
        <v>145</v>
      </c>
      <c r="E644" s="169" t="s">
        <v>1532</v>
      </c>
      <c r="F644" s="170" t="s">
        <v>1533</v>
      </c>
      <c r="G644" s="171" t="s">
        <v>243</v>
      </c>
      <c r="H644" s="172">
        <v>3</v>
      </c>
      <c r="I644" s="173"/>
      <c r="J644" s="174">
        <f>ROUND(I644*H644,2)</f>
        <v>0</v>
      </c>
      <c r="K644" s="170" t="s">
        <v>157</v>
      </c>
      <c r="L644" s="42"/>
      <c r="M644" s="175" t="s">
        <v>19</v>
      </c>
      <c r="N644" s="176" t="s">
        <v>40</v>
      </c>
      <c r="O644" s="67"/>
      <c r="P644" s="177">
        <f>O644*H644</f>
        <v>0</v>
      </c>
      <c r="Q644" s="177">
        <v>1.1076E-3</v>
      </c>
      <c r="R644" s="177">
        <f>Q644*H644</f>
        <v>3.3227999999999999E-3</v>
      </c>
      <c r="S644" s="177">
        <v>0</v>
      </c>
      <c r="T644" s="178">
        <f>S644*H644</f>
        <v>0</v>
      </c>
      <c r="U644" s="37"/>
      <c r="V644" s="37"/>
      <c r="W644" s="37"/>
      <c r="X644" s="37"/>
      <c r="Y644" s="37"/>
      <c r="Z644" s="37"/>
      <c r="AA644" s="37"/>
      <c r="AB644" s="37"/>
      <c r="AC644" s="37"/>
      <c r="AD644" s="37"/>
      <c r="AE644" s="37"/>
      <c r="AR644" s="179" t="s">
        <v>408</v>
      </c>
      <c r="AT644" s="179" t="s">
        <v>145</v>
      </c>
      <c r="AU644" s="179" t="s">
        <v>79</v>
      </c>
      <c r="AY644" s="20" t="s">
        <v>144</v>
      </c>
      <c r="BE644" s="180">
        <f>IF(N644="základní",J644,0)</f>
        <v>0</v>
      </c>
      <c r="BF644" s="180">
        <f>IF(N644="snížená",J644,0)</f>
        <v>0</v>
      </c>
      <c r="BG644" s="180">
        <f>IF(N644="zákl. přenesená",J644,0)</f>
        <v>0</v>
      </c>
      <c r="BH644" s="180">
        <f>IF(N644="sníž. přenesená",J644,0)</f>
        <v>0</v>
      </c>
      <c r="BI644" s="180">
        <f>IF(N644="nulová",J644,0)</f>
        <v>0</v>
      </c>
      <c r="BJ644" s="20" t="s">
        <v>77</v>
      </c>
      <c r="BK644" s="180">
        <f>ROUND(I644*H644,2)</f>
        <v>0</v>
      </c>
      <c r="BL644" s="20" t="s">
        <v>408</v>
      </c>
      <c r="BM644" s="179" t="s">
        <v>1534</v>
      </c>
    </row>
    <row r="645" spans="1:65" s="2" customFormat="1" ht="19.5">
      <c r="A645" s="37"/>
      <c r="B645" s="38"/>
      <c r="C645" s="39"/>
      <c r="D645" s="181" t="s">
        <v>152</v>
      </c>
      <c r="E645" s="39"/>
      <c r="F645" s="182" t="s">
        <v>1533</v>
      </c>
      <c r="G645" s="39"/>
      <c r="H645" s="39"/>
      <c r="I645" s="183"/>
      <c r="J645" s="39"/>
      <c r="K645" s="39"/>
      <c r="L645" s="42"/>
      <c r="M645" s="184"/>
      <c r="N645" s="185"/>
      <c r="O645" s="67"/>
      <c r="P645" s="67"/>
      <c r="Q645" s="67"/>
      <c r="R645" s="67"/>
      <c r="S645" s="67"/>
      <c r="T645" s="68"/>
      <c r="U645" s="37"/>
      <c r="V645" s="37"/>
      <c r="W645" s="37"/>
      <c r="X645" s="37"/>
      <c r="Y645" s="37"/>
      <c r="Z645" s="37"/>
      <c r="AA645" s="37"/>
      <c r="AB645" s="37"/>
      <c r="AC645" s="37"/>
      <c r="AD645" s="37"/>
      <c r="AE645" s="37"/>
      <c r="AT645" s="20" t="s">
        <v>152</v>
      </c>
      <c r="AU645" s="20" t="s">
        <v>79</v>
      </c>
    </row>
    <row r="646" spans="1:65" s="2" customFormat="1" ht="11.25">
      <c r="A646" s="37"/>
      <c r="B646" s="38"/>
      <c r="C646" s="39"/>
      <c r="D646" s="186" t="s">
        <v>153</v>
      </c>
      <c r="E646" s="39"/>
      <c r="F646" s="187" t="s">
        <v>1535</v>
      </c>
      <c r="G646" s="39"/>
      <c r="H646" s="39"/>
      <c r="I646" s="183"/>
      <c r="J646" s="39"/>
      <c r="K646" s="39"/>
      <c r="L646" s="42"/>
      <c r="M646" s="184"/>
      <c r="N646" s="185"/>
      <c r="O646" s="67"/>
      <c r="P646" s="67"/>
      <c r="Q646" s="67"/>
      <c r="R646" s="67"/>
      <c r="S646" s="67"/>
      <c r="T646" s="68"/>
      <c r="U646" s="37"/>
      <c r="V646" s="37"/>
      <c r="W646" s="37"/>
      <c r="X646" s="37"/>
      <c r="Y646" s="37"/>
      <c r="Z646" s="37"/>
      <c r="AA646" s="37"/>
      <c r="AB646" s="37"/>
      <c r="AC646" s="37"/>
      <c r="AD646" s="37"/>
      <c r="AE646" s="37"/>
      <c r="AT646" s="20" t="s">
        <v>153</v>
      </c>
      <c r="AU646" s="20" t="s">
        <v>79</v>
      </c>
    </row>
    <row r="647" spans="1:65" s="2" customFormat="1" ht="19.5">
      <c r="A647" s="37"/>
      <c r="B647" s="38"/>
      <c r="C647" s="39"/>
      <c r="D647" s="181" t="s">
        <v>494</v>
      </c>
      <c r="E647" s="39"/>
      <c r="F647" s="256" t="s">
        <v>1536</v>
      </c>
      <c r="G647" s="39"/>
      <c r="H647" s="39"/>
      <c r="I647" s="183"/>
      <c r="J647" s="39"/>
      <c r="K647" s="39"/>
      <c r="L647" s="42"/>
      <c r="M647" s="184"/>
      <c r="N647" s="185"/>
      <c r="O647" s="67"/>
      <c r="P647" s="67"/>
      <c r="Q647" s="67"/>
      <c r="R647" s="67"/>
      <c r="S647" s="67"/>
      <c r="T647" s="68"/>
      <c r="U647" s="37"/>
      <c r="V647" s="37"/>
      <c r="W647" s="37"/>
      <c r="X647" s="37"/>
      <c r="Y647" s="37"/>
      <c r="Z647" s="37"/>
      <c r="AA647" s="37"/>
      <c r="AB647" s="37"/>
      <c r="AC647" s="37"/>
      <c r="AD647" s="37"/>
      <c r="AE647" s="37"/>
      <c r="AT647" s="20" t="s">
        <v>494</v>
      </c>
      <c r="AU647" s="20" t="s">
        <v>79</v>
      </c>
    </row>
    <row r="648" spans="1:65" s="14" customFormat="1" ht="11.25">
      <c r="B648" s="210"/>
      <c r="C648" s="211"/>
      <c r="D648" s="181" t="s">
        <v>226</v>
      </c>
      <c r="E648" s="212" t="s">
        <v>19</v>
      </c>
      <c r="F648" s="213" t="s">
        <v>160</v>
      </c>
      <c r="G648" s="211"/>
      <c r="H648" s="214">
        <v>3</v>
      </c>
      <c r="I648" s="215"/>
      <c r="J648" s="211"/>
      <c r="K648" s="211"/>
      <c r="L648" s="216"/>
      <c r="M648" s="217"/>
      <c r="N648" s="218"/>
      <c r="O648" s="218"/>
      <c r="P648" s="218"/>
      <c r="Q648" s="218"/>
      <c r="R648" s="218"/>
      <c r="S648" s="218"/>
      <c r="T648" s="219"/>
      <c r="AT648" s="220" t="s">
        <v>226</v>
      </c>
      <c r="AU648" s="220" t="s">
        <v>79</v>
      </c>
      <c r="AV648" s="14" t="s">
        <v>79</v>
      </c>
      <c r="AW648" s="14" t="s">
        <v>31</v>
      </c>
      <c r="AX648" s="14" t="s">
        <v>77</v>
      </c>
      <c r="AY648" s="220" t="s">
        <v>144</v>
      </c>
    </row>
    <row r="649" spans="1:65" s="2" customFormat="1" ht="49.15" customHeight="1">
      <c r="A649" s="37"/>
      <c r="B649" s="38"/>
      <c r="C649" s="168" t="s">
        <v>1537</v>
      </c>
      <c r="D649" s="168" t="s">
        <v>145</v>
      </c>
      <c r="E649" s="169" t="s">
        <v>1538</v>
      </c>
      <c r="F649" s="170" t="s">
        <v>1539</v>
      </c>
      <c r="G649" s="171" t="s">
        <v>579</v>
      </c>
      <c r="H649" s="257"/>
      <c r="I649" s="173"/>
      <c r="J649" s="174">
        <f>ROUND(I649*H649,2)</f>
        <v>0</v>
      </c>
      <c r="K649" s="170" t="s">
        <v>157</v>
      </c>
      <c r="L649" s="42"/>
      <c r="M649" s="175" t="s">
        <v>19</v>
      </c>
      <c r="N649" s="176" t="s">
        <v>40</v>
      </c>
      <c r="O649" s="67"/>
      <c r="P649" s="177">
        <f>O649*H649</f>
        <v>0</v>
      </c>
      <c r="Q649" s="177">
        <v>0</v>
      </c>
      <c r="R649" s="177">
        <f>Q649*H649</f>
        <v>0</v>
      </c>
      <c r="S649" s="177">
        <v>0</v>
      </c>
      <c r="T649" s="178">
        <f>S649*H649</f>
        <v>0</v>
      </c>
      <c r="U649" s="37"/>
      <c r="V649" s="37"/>
      <c r="W649" s="37"/>
      <c r="X649" s="37"/>
      <c r="Y649" s="37"/>
      <c r="Z649" s="37"/>
      <c r="AA649" s="37"/>
      <c r="AB649" s="37"/>
      <c r="AC649" s="37"/>
      <c r="AD649" s="37"/>
      <c r="AE649" s="37"/>
      <c r="AR649" s="179" t="s">
        <v>408</v>
      </c>
      <c r="AT649" s="179" t="s">
        <v>145</v>
      </c>
      <c r="AU649" s="179" t="s">
        <v>79</v>
      </c>
      <c r="AY649" s="20" t="s">
        <v>144</v>
      </c>
      <c r="BE649" s="180">
        <f>IF(N649="základní",J649,0)</f>
        <v>0</v>
      </c>
      <c r="BF649" s="180">
        <f>IF(N649="snížená",J649,0)</f>
        <v>0</v>
      </c>
      <c r="BG649" s="180">
        <f>IF(N649="zákl. přenesená",J649,0)</f>
        <v>0</v>
      </c>
      <c r="BH649" s="180">
        <f>IF(N649="sníž. přenesená",J649,0)</f>
        <v>0</v>
      </c>
      <c r="BI649" s="180">
        <f>IF(N649="nulová",J649,0)</f>
        <v>0</v>
      </c>
      <c r="BJ649" s="20" t="s">
        <v>77</v>
      </c>
      <c r="BK649" s="180">
        <f>ROUND(I649*H649,2)</f>
        <v>0</v>
      </c>
      <c r="BL649" s="20" t="s">
        <v>408</v>
      </c>
      <c r="BM649" s="179" t="s">
        <v>1540</v>
      </c>
    </row>
    <row r="650" spans="1:65" s="2" customFormat="1" ht="29.25">
      <c r="A650" s="37"/>
      <c r="B650" s="38"/>
      <c r="C650" s="39"/>
      <c r="D650" s="181" t="s">
        <v>152</v>
      </c>
      <c r="E650" s="39"/>
      <c r="F650" s="182" t="s">
        <v>1539</v>
      </c>
      <c r="G650" s="39"/>
      <c r="H650" s="39"/>
      <c r="I650" s="183"/>
      <c r="J650" s="39"/>
      <c r="K650" s="39"/>
      <c r="L650" s="42"/>
      <c r="M650" s="184"/>
      <c r="N650" s="185"/>
      <c r="O650" s="67"/>
      <c r="P650" s="67"/>
      <c r="Q650" s="67"/>
      <c r="R650" s="67"/>
      <c r="S650" s="67"/>
      <c r="T650" s="68"/>
      <c r="U650" s="37"/>
      <c r="V650" s="37"/>
      <c r="W650" s="37"/>
      <c r="X650" s="37"/>
      <c r="Y650" s="37"/>
      <c r="Z650" s="37"/>
      <c r="AA650" s="37"/>
      <c r="AB650" s="37"/>
      <c r="AC650" s="37"/>
      <c r="AD650" s="37"/>
      <c r="AE650" s="37"/>
      <c r="AT650" s="20" t="s">
        <v>152</v>
      </c>
      <c r="AU650" s="20" t="s">
        <v>79</v>
      </c>
    </row>
    <row r="651" spans="1:65" s="2" customFormat="1" ht="11.25">
      <c r="A651" s="37"/>
      <c r="B651" s="38"/>
      <c r="C651" s="39"/>
      <c r="D651" s="186" t="s">
        <v>153</v>
      </c>
      <c r="E651" s="39"/>
      <c r="F651" s="187" t="s">
        <v>1541</v>
      </c>
      <c r="G651" s="39"/>
      <c r="H651" s="39"/>
      <c r="I651" s="183"/>
      <c r="J651" s="39"/>
      <c r="K651" s="39"/>
      <c r="L651" s="42"/>
      <c r="M651" s="184"/>
      <c r="N651" s="185"/>
      <c r="O651" s="67"/>
      <c r="P651" s="67"/>
      <c r="Q651" s="67"/>
      <c r="R651" s="67"/>
      <c r="S651" s="67"/>
      <c r="T651" s="68"/>
      <c r="U651" s="37"/>
      <c r="V651" s="37"/>
      <c r="W651" s="37"/>
      <c r="X651" s="37"/>
      <c r="Y651" s="37"/>
      <c r="Z651" s="37"/>
      <c r="AA651" s="37"/>
      <c r="AB651" s="37"/>
      <c r="AC651" s="37"/>
      <c r="AD651" s="37"/>
      <c r="AE651" s="37"/>
      <c r="AT651" s="20" t="s">
        <v>153</v>
      </c>
      <c r="AU651" s="20" t="s">
        <v>79</v>
      </c>
    </row>
    <row r="652" spans="1:65" s="11" customFormat="1" ht="22.9" customHeight="1">
      <c r="B652" s="154"/>
      <c r="C652" s="155"/>
      <c r="D652" s="156" t="s">
        <v>68</v>
      </c>
      <c r="E652" s="198" t="s">
        <v>1542</v>
      </c>
      <c r="F652" s="198" t="s">
        <v>1543</v>
      </c>
      <c r="G652" s="155"/>
      <c r="H652" s="155"/>
      <c r="I652" s="158"/>
      <c r="J652" s="199">
        <f>BK652</f>
        <v>0</v>
      </c>
      <c r="K652" s="155"/>
      <c r="L652" s="160"/>
      <c r="M652" s="161"/>
      <c r="N652" s="162"/>
      <c r="O652" s="162"/>
      <c r="P652" s="163">
        <f>SUM(P653:P697)</f>
        <v>0</v>
      </c>
      <c r="Q652" s="162"/>
      <c r="R652" s="163">
        <f>SUM(R653:R697)</f>
        <v>2.9105490600000006</v>
      </c>
      <c r="S652" s="162"/>
      <c r="T652" s="164">
        <f>SUM(T653:T697)</f>
        <v>0</v>
      </c>
      <c r="AR652" s="165" t="s">
        <v>79</v>
      </c>
      <c r="AT652" s="166" t="s">
        <v>68</v>
      </c>
      <c r="AU652" s="166" t="s">
        <v>77</v>
      </c>
      <c r="AY652" s="165" t="s">
        <v>144</v>
      </c>
      <c r="BK652" s="167">
        <f>SUM(BK653:BK697)</f>
        <v>0</v>
      </c>
    </row>
    <row r="653" spans="1:65" s="2" customFormat="1" ht="33" customHeight="1">
      <c r="A653" s="37"/>
      <c r="B653" s="38"/>
      <c r="C653" s="168" t="s">
        <v>1544</v>
      </c>
      <c r="D653" s="168" t="s">
        <v>145</v>
      </c>
      <c r="E653" s="169" t="s">
        <v>1545</v>
      </c>
      <c r="F653" s="170" t="s">
        <v>1546</v>
      </c>
      <c r="G653" s="171" t="s">
        <v>254</v>
      </c>
      <c r="H653" s="172">
        <v>143.10499999999999</v>
      </c>
      <c r="I653" s="173"/>
      <c r="J653" s="174">
        <f>ROUND(I653*H653,2)</f>
        <v>0</v>
      </c>
      <c r="K653" s="170" t="s">
        <v>157</v>
      </c>
      <c r="L653" s="42"/>
      <c r="M653" s="175" t="s">
        <v>19</v>
      </c>
      <c r="N653" s="176" t="s">
        <v>40</v>
      </c>
      <c r="O653" s="67"/>
      <c r="P653" s="177">
        <f>O653*H653</f>
        <v>0</v>
      </c>
      <c r="Q653" s="177">
        <v>0</v>
      </c>
      <c r="R653" s="177">
        <f>Q653*H653</f>
        <v>0</v>
      </c>
      <c r="S653" s="177">
        <v>0</v>
      </c>
      <c r="T653" s="178">
        <f>S653*H653</f>
        <v>0</v>
      </c>
      <c r="U653" s="37"/>
      <c r="V653" s="37"/>
      <c r="W653" s="37"/>
      <c r="X653" s="37"/>
      <c r="Y653" s="37"/>
      <c r="Z653" s="37"/>
      <c r="AA653" s="37"/>
      <c r="AB653" s="37"/>
      <c r="AC653" s="37"/>
      <c r="AD653" s="37"/>
      <c r="AE653" s="37"/>
      <c r="AR653" s="179" t="s">
        <v>408</v>
      </c>
      <c r="AT653" s="179" t="s">
        <v>145</v>
      </c>
      <c r="AU653" s="179" t="s">
        <v>79</v>
      </c>
      <c r="AY653" s="20" t="s">
        <v>144</v>
      </c>
      <c r="BE653" s="180">
        <f>IF(N653="základní",J653,0)</f>
        <v>0</v>
      </c>
      <c r="BF653" s="180">
        <f>IF(N653="snížená",J653,0)</f>
        <v>0</v>
      </c>
      <c r="BG653" s="180">
        <f>IF(N653="zákl. přenesená",J653,0)</f>
        <v>0</v>
      </c>
      <c r="BH653" s="180">
        <f>IF(N653="sníž. přenesená",J653,0)</f>
        <v>0</v>
      </c>
      <c r="BI653" s="180">
        <f>IF(N653="nulová",J653,0)</f>
        <v>0</v>
      </c>
      <c r="BJ653" s="20" t="s">
        <v>77</v>
      </c>
      <c r="BK653" s="180">
        <f>ROUND(I653*H653,2)</f>
        <v>0</v>
      </c>
      <c r="BL653" s="20" t="s">
        <v>408</v>
      </c>
      <c r="BM653" s="179" t="s">
        <v>1547</v>
      </c>
    </row>
    <row r="654" spans="1:65" s="2" customFormat="1" ht="19.5">
      <c r="A654" s="37"/>
      <c r="B654" s="38"/>
      <c r="C654" s="39"/>
      <c r="D654" s="181" t="s">
        <v>152</v>
      </c>
      <c r="E654" s="39"/>
      <c r="F654" s="182" t="s">
        <v>1546</v>
      </c>
      <c r="G654" s="39"/>
      <c r="H654" s="39"/>
      <c r="I654" s="183"/>
      <c r="J654" s="39"/>
      <c r="K654" s="39"/>
      <c r="L654" s="42"/>
      <c r="M654" s="184"/>
      <c r="N654" s="185"/>
      <c r="O654" s="67"/>
      <c r="P654" s="67"/>
      <c r="Q654" s="67"/>
      <c r="R654" s="67"/>
      <c r="S654" s="67"/>
      <c r="T654" s="68"/>
      <c r="U654" s="37"/>
      <c r="V654" s="37"/>
      <c r="W654" s="37"/>
      <c r="X654" s="37"/>
      <c r="Y654" s="37"/>
      <c r="Z654" s="37"/>
      <c r="AA654" s="37"/>
      <c r="AB654" s="37"/>
      <c r="AC654" s="37"/>
      <c r="AD654" s="37"/>
      <c r="AE654" s="37"/>
      <c r="AT654" s="20" t="s">
        <v>152</v>
      </c>
      <c r="AU654" s="20" t="s">
        <v>79</v>
      </c>
    </row>
    <row r="655" spans="1:65" s="2" customFormat="1" ht="11.25">
      <c r="A655" s="37"/>
      <c r="B655" s="38"/>
      <c r="C655" s="39"/>
      <c r="D655" s="186" t="s">
        <v>153</v>
      </c>
      <c r="E655" s="39"/>
      <c r="F655" s="187" t="s">
        <v>1548</v>
      </c>
      <c r="G655" s="39"/>
      <c r="H655" s="39"/>
      <c r="I655" s="183"/>
      <c r="J655" s="39"/>
      <c r="K655" s="39"/>
      <c r="L655" s="42"/>
      <c r="M655" s="184"/>
      <c r="N655" s="185"/>
      <c r="O655" s="67"/>
      <c r="P655" s="67"/>
      <c r="Q655" s="67"/>
      <c r="R655" s="67"/>
      <c r="S655" s="67"/>
      <c r="T655" s="68"/>
      <c r="U655" s="37"/>
      <c r="V655" s="37"/>
      <c r="W655" s="37"/>
      <c r="X655" s="37"/>
      <c r="Y655" s="37"/>
      <c r="Z655" s="37"/>
      <c r="AA655" s="37"/>
      <c r="AB655" s="37"/>
      <c r="AC655" s="37"/>
      <c r="AD655" s="37"/>
      <c r="AE655" s="37"/>
      <c r="AT655" s="20" t="s">
        <v>153</v>
      </c>
      <c r="AU655" s="20" t="s">
        <v>79</v>
      </c>
    </row>
    <row r="656" spans="1:65" s="14" customFormat="1" ht="11.25">
      <c r="B656" s="210"/>
      <c r="C656" s="211"/>
      <c r="D656" s="181" t="s">
        <v>226</v>
      </c>
      <c r="E656" s="212" t="s">
        <v>19</v>
      </c>
      <c r="F656" s="213" t="s">
        <v>1187</v>
      </c>
      <c r="G656" s="211"/>
      <c r="H656" s="214">
        <v>113.75</v>
      </c>
      <c r="I656" s="215"/>
      <c r="J656" s="211"/>
      <c r="K656" s="211"/>
      <c r="L656" s="216"/>
      <c r="M656" s="217"/>
      <c r="N656" s="218"/>
      <c r="O656" s="218"/>
      <c r="P656" s="218"/>
      <c r="Q656" s="218"/>
      <c r="R656" s="218"/>
      <c r="S656" s="218"/>
      <c r="T656" s="219"/>
      <c r="AT656" s="220" t="s">
        <v>226</v>
      </c>
      <c r="AU656" s="220" t="s">
        <v>79</v>
      </c>
      <c r="AV656" s="14" t="s">
        <v>79</v>
      </c>
      <c r="AW656" s="14" t="s">
        <v>31</v>
      </c>
      <c r="AX656" s="14" t="s">
        <v>69</v>
      </c>
      <c r="AY656" s="220" t="s">
        <v>144</v>
      </c>
    </row>
    <row r="657" spans="1:65" s="14" customFormat="1" ht="11.25">
      <c r="B657" s="210"/>
      <c r="C657" s="211"/>
      <c r="D657" s="181" t="s">
        <v>226</v>
      </c>
      <c r="E657" s="212" t="s">
        <v>19</v>
      </c>
      <c r="F657" s="213" t="s">
        <v>1549</v>
      </c>
      <c r="G657" s="211"/>
      <c r="H657" s="214">
        <v>29.355</v>
      </c>
      <c r="I657" s="215"/>
      <c r="J657" s="211"/>
      <c r="K657" s="211"/>
      <c r="L657" s="216"/>
      <c r="M657" s="217"/>
      <c r="N657" s="218"/>
      <c r="O657" s="218"/>
      <c r="P657" s="218"/>
      <c r="Q657" s="218"/>
      <c r="R657" s="218"/>
      <c r="S657" s="218"/>
      <c r="T657" s="219"/>
      <c r="AT657" s="220" t="s">
        <v>226</v>
      </c>
      <c r="AU657" s="220" t="s">
        <v>79</v>
      </c>
      <c r="AV657" s="14" t="s">
        <v>79</v>
      </c>
      <c r="AW657" s="14" t="s">
        <v>31</v>
      </c>
      <c r="AX657" s="14" t="s">
        <v>69</v>
      </c>
      <c r="AY657" s="220" t="s">
        <v>144</v>
      </c>
    </row>
    <row r="658" spans="1:65" s="15" customFormat="1" ht="11.25">
      <c r="B658" s="221"/>
      <c r="C658" s="222"/>
      <c r="D658" s="181" t="s">
        <v>226</v>
      </c>
      <c r="E658" s="223" t="s">
        <v>19</v>
      </c>
      <c r="F658" s="224" t="s">
        <v>231</v>
      </c>
      <c r="G658" s="222"/>
      <c r="H658" s="225">
        <v>143.10499999999999</v>
      </c>
      <c r="I658" s="226"/>
      <c r="J658" s="222"/>
      <c r="K658" s="222"/>
      <c r="L658" s="227"/>
      <c r="M658" s="228"/>
      <c r="N658" s="229"/>
      <c r="O658" s="229"/>
      <c r="P658" s="229"/>
      <c r="Q658" s="229"/>
      <c r="R658" s="229"/>
      <c r="S658" s="229"/>
      <c r="T658" s="230"/>
      <c r="AT658" s="231" t="s">
        <v>226</v>
      </c>
      <c r="AU658" s="231" t="s">
        <v>79</v>
      </c>
      <c r="AV658" s="15" t="s">
        <v>165</v>
      </c>
      <c r="AW658" s="15" t="s">
        <v>31</v>
      </c>
      <c r="AX658" s="15" t="s">
        <v>77</v>
      </c>
      <c r="AY658" s="231" t="s">
        <v>144</v>
      </c>
    </row>
    <row r="659" spans="1:65" s="2" customFormat="1" ht="24.2" customHeight="1">
      <c r="A659" s="37"/>
      <c r="B659" s="38"/>
      <c r="C659" s="246" t="s">
        <v>1550</v>
      </c>
      <c r="D659" s="246" t="s">
        <v>381</v>
      </c>
      <c r="E659" s="247" t="s">
        <v>1551</v>
      </c>
      <c r="F659" s="248" t="s">
        <v>1552</v>
      </c>
      <c r="G659" s="249" t="s">
        <v>254</v>
      </c>
      <c r="H659" s="250">
        <v>155.36199999999999</v>
      </c>
      <c r="I659" s="251"/>
      <c r="J659" s="252">
        <f>ROUND(I659*H659,2)</f>
        <v>0</v>
      </c>
      <c r="K659" s="248" t="s">
        <v>157</v>
      </c>
      <c r="L659" s="253"/>
      <c r="M659" s="254" t="s">
        <v>19</v>
      </c>
      <c r="N659" s="255" t="s">
        <v>40</v>
      </c>
      <c r="O659" s="67"/>
      <c r="P659" s="177">
        <f>O659*H659</f>
        <v>0</v>
      </c>
      <c r="Q659" s="177">
        <v>1.4880000000000001E-2</v>
      </c>
      <c r="R659" s="177">
        <f>Q659*H659</f>
        <v>2.3117865600000003</v>
      </c>
      <c r="S659" s="177">
        <v>0</v>
      </c>
      <c r="T659" s="178">
        <f>S659*H659</f>
        <v>0</v>
      </c>
      <c r="U659" s="37"/>
      <c r="V659" s="37"/>
      <c r="W659" s="37"/>
      <c r="X659" s="37"/>
      <c r="Y659" s="37"/>
      <c r="Z659" s="37"/>
      <c r="AA659" s="37"/>
      <c r="AB659" s="37"/>
      <c r="AC659" s="37"/>
      <c r="AD659" s="37"/>
      <c r="AE659" s="37"/>
      <c r="AR659" s="179" t="s">
        <v>496</v>
      </c>
      <c r="AT659" s="179" t="s">
        <v>381</v>
      </c>
      <c r="AU659" s="179" t="s">
        <v>79</v>
      </c>
      <c r="AY659" s="20" t="s">
        <v>144</v>
      </c>
      <c r="BE659" s="180">
        <f>IF(N659="základní",J659,0)</f>
        <v>0</v>
      </c>
      <c r="BF659" s="180">
        <f>IF(N659="snížená",J659,0)</f>
        <v>0</v>
      </c>
      <c r="BG659" s="180">
        <f>IF(N659="zákl. přenesená",J659,0)</f>
        <v>0</v>
      </c>
      <c r="BH659" s="180">
        <f>IF(N659="sníž. přenesená",J659,0)</f>
        <v>0</v>
      </c>
      <c r="BI659" s="180">
        <f>IF(N659="nulová",J659,0)</f>
        <v>0</v>
      </c>
      <c r="BJ659" s="20" t="s">
        <v>77</v>
      </c>
      <c r="BK659" s="180">
        <f>ROUND(I659*H659,2)</f>
        <v>0</v>
      </c>
      <c r="BL659" s="20" t="s">
        <v>408</v>
      </c>
      <c r="BM659" s="179" t="s">
        <v>1553</v>
      </c>
    </row>
    <row r="660" spans="1:65" s="2" customFormat="1" ht="19.5">
      <c r="A660" s="37"/>
      <c r="B660" s="38"/>
      <c r="C660" s="39"/>
      <c r="D660" s="181" t="s">
        <v>152</v>
      </c>
      <c r="E660" s="39"/>
      <c r="F660" s="182" t="s">
        <v>1552</v>
      </c>
      <c r="G660" s="39"/>
      <c r="H660" s="39"/>
      <c r="I660" s="183"/>
      <c r="J660" s="39"/>
      <c r="K660" s="39"/>
      <c r="L660" s="42"/>
      <c r="M660" s="184"/>
      <c r="N660" s="185"/>
      <c r="O660" s="67"/>
      <c r="P660" s="67"/>
      <c r="Q660" s="67"/>
      <c r="R660" s="67"/>
      <c r="S660" s="67"/>
      <c r="T660" s="68"/>
      <c r="U660" s="37"/>
      <c r="V660" s="37"/>
      <c r="W660" s="37"/>
      <c r="X660" s="37"/>
      <c r="Y660" s="37"/>
      <c r="Z660" s="37"/>
      <c r="AA660" s="37"/>
      <c r="AB660" s="37"/>
      <c r="AC660" s="37"/>
      <c r="AD660" s="37"/>
      <c r="AE660" s="37"/>
      <c r="AT660" s="20" t="s">
        <v>152</v>
      </c>
      <c r="AU660" s="20" t="s">
        <v>79</v>
      </c>
    </row>
    <row r="661" spans="1:65" s="14" customFormat="1" ht="11.25">
      <c r="B661" s="210"/>
      <c r="C661" s="211"/>
      <c r="D661" s="181" t="s">
        <v>226</v>
      </c>
      <c r="E661" s="212" t="s">
        <v>19</v>
      </c>
      <c r="F661" s="213" t="s">
        <v>1554</v>
      </c>
      <c r="G661" s="211"/>
      <c r="H661" s="214">
        <v>125.125</v>
      </c>
      <c r="I661" s="215"/>
      <c r="J661" s="211"/>
      <c r="K661" s="211"/>
      <c r="L661" s="216"/>
      <c r="M661" s="217"/>
      <c r="N661" s="218"/>
      <c r="O661" s="218"/>
      <c r="P661" s="218"/>
      <c r="Q661" s="218"/>
      <c r="R661" s="218"/>
      <c r="S661" s="218"/>
      <c r="T661" s="219"/>
      <c r="AT661" s="220" t="s">
        <v>226</v>
      </c>
      <c r="AU661" s="220" t="s">
        <v>79</v>
      </c>
      <c r="AV661" s="14" t="s">
        <v>79</v>
      </c>
      <c r="AW661" s="14" t="s">
        <v>31</v>
      </c>
      <c r="AX661" s="14" t="s">
        <v>69</v>
      </c>
      <c r="AY661" s="220" t="s">
        <v>144</v>
      </c>
    </row>
    <row r="662" spans="1:65" s="14" customFormat="1" ht="11.25">
      <c r="B662" s="210"/>
      <c r="C662" s="211"/>
      <c r="D662" s="181" t="s">
        <v>226</v>
      </c>
      <c r="E662" s="212" t="s">
        <v>19</v>
      </c>
      <c r="F662" s="213" t="s">
        <v>1555</v>
      </c>
      <c r="G662" s="211"/>
      <c r="H662" s="214">
        <v>30.236999999999998</v>
      </c>
      <c r="I662" s="215"/>
      <c r="J662" s="211"/>
      <c r="K662" s="211"/>
      <c r="L662" s="216"/>
      <c r="M662" s="217"/>
      <c r="N662" s="218"/>
      <c r="O662" s="218"/>
      <c r="P662" s="218"/>
      <c r="Q662" s="218"/>
      <c r="R662" s="218"/>
      <c r="S662" s="218"/>
      <c r="T662" s="219"/>
      <c r="AT662" s="220" t="s">
        <v>226</v>
      </c>
      <c r="AU662" s="220" t="s">
        <v>79</v>
      </c>
      <c r="AV662" s="14" t="s">
        <v>79</v>
      </c>
      <c r="AW662" s="14" t="s">
        <v>31</v>
      </c>
      <c r="AX662" s="14" t="s">
        <v>69</v>
      </c>
      <c r="AY662" s="220" t="s">
        <v>144</v>
      </c>
    </row>
    <row r="663" spans="1:65" s="15" customFormat="1" ht="11.25">
      <c r="B663" s="221"/>
      <c r="C663" s="222"/>
      <c r="D663" s="181" t="s">
        <v>226</v>
      </c>
      <c r="E663" s="223" t="s">
        <v>19</v>
      </c>
      <c r="F663" s="224" t="s">
        <v>231</v>
      </c>
      <c r="G663" s="222"/>
      <c r="H663" s="225">
        <v>155.36199999999999</v>
      </c>
      <c r="I663" s="226"/>
      <c r="J663" s="222"/>
      <c r="K663" s="222"/>
      <c r="L663" s="227"/>
      <c r="M663" s="228"/>
      <c r="N663" s="229"/>
      <c r="O663" s="229"/>
      <c r="P663" s="229"/>
      <c r="Q663" s="229"/>
      <c r="R663" s="229"/>
      <c r="S663" s="229"/>
      <c r="T663" s="230"/>
      <c r="AT663" s="231" t="s">
        <v>226</v>
      </c>
      <c r="AU663" s="231" t="s">
        <v>79</v>
      </c>
      <c r="AV663" s="15" t="s">
        <v>165</v>
      </c>
      <c r="AW663" s="15" t="s">
        <v>31</v>
      </c>
      <c r="AX663" s="15" t="s">
        <v>77</v>
      </c>
      <c r="AY663" s="231" t="s">
        <v>144</v>
      </c>
    </row>
    <row r="664" spans="1:65" s="2" customFormat="1" ht="16.5" customHeight="1">
      <c r="A664" s="37"/>
      <c r="B664" s="38"/>
      <c r="C664" s="168" t="s">
        <v>1556</v>
      </c>
      <c r="D664" s="168" t="s">
        <v>145</v>
      </c>
      <c r="E664" s="169" t="s">
        <v>1557</v>
      </c>
      <c r="F664" s="170" t="s">
        <v>1558</v>
      </c>
      <c r="G664" s="171" t="s">
        <v>243</v>
      </c>
      <c r="H664" s="172">
        <v>291.32</v>
      </c>
      <c r="I664" s="173"/>
      <c r="J664" s="174">
        <f>ROUND(I664*H664,2)</f>
        <v>0</v>
      </c>
      <c r="K664" s="170" t="s">
        <v>157</v>
      </c>
      <c r="L664" s="42"/>
      <c r="M664" s="175" t="s">
        <v>19</v>
      </c>
      <c r="N664" s="176" t="s">
        <v>40</v>
      </c>
      <c r="O664" s="67"/>
      <c r="P664" s="177">
        <f>O664*H664</f>
        <v>0</v>
      </c>
      <c r="Q664" s="177">
        <v>0</v>
      </c>
      <c r="R664" s="177">
        <f>Q664*H664</f>
        <v>0</v>
      </c>
      <c r="S664" s="177">
        <v>0</v>
      </c>
      <c r="T664" s="178">
        <f>S664*H664</f>
        <v>0</v>
      </c>
      <c r="U664" s="37"/>
      <c r="V664" s="37"/>
      <c r="W664" s="37"/>
      <c r="X664" s="37"/>
      <c r="Y664" s="37"/>
      <c r="Z664" s="37"/>
      <c r="AA664" s="37"/>
      <c r="AB664" s="37"/>
      <c r="AC664" s="37"/>
      <c r="AD664" s="37"/>
      <c r="AE664" s="37"/>
      <c r="AR664" s="179" t="s">
        <v>408</v>
      </c>
      <c r="AT664" s="179" t="s">
        <v>145</v>
      </c>
      <c r="AU664" s="179" t="s">
        <v>79</v>
      </c>
      <c r="AY664" s="20" t="s">
        <v>144</v>
      </c>
      <c r="BE664" s="180">
        <f>IF(N664="základní",J664,0)</f>
        <v>0</v>
      </c>
      <c r="BF664" s="180">
        <f>IF(N664="snížená",J664,0)</f>
        <v>0</v>
      </c>
      <c r="BG664" s="180">
        <f>IF(N664="zákl. přenesená",J664,0)</f>
        <v>0</v>
      </c>
      <c r="BH664" s="180">
        <f>IF(N664="sníž. přenesená",J664,0)</f>
        <v>0</v>
      </c>
      <c r="BI664" s="180">
        <f>IF(N664="nulová",J664,0)</f>
        <v>0</v>
      </c>
      <c r="BJ664" s="20" t="s">
        <v>77</v>
      </c>
      <c r="BK664" s="180">
        <f>ROUND(I664*H664,2)</f>
        <v>0</v>
      </c>
      <c r="BL664" s="20" t="s">
        <v>408</v>
      </c>
      <c r="BM664" s="179" t="s">
        <v>1559</v>
      </c>
    </row>
    <row r="665" spans="1:65" s="2" customFormat="1" ht="11.25">
      <c r="A665" s="37"/>
      <c r="B665" s="38"/>
      <c r="C665" s="39"/>
      <c r="D665" s="181" t="s">
        <v>152</v>
      </c>
      <c r="E665" s="39"/>
      <c r="F665" s="182" t="s">
        <v>1558</v>
      </c>
      <c r="G665" s="39"/>
      <c r="H665" s="39"/>
      <c r="I665" s="183"/>
      <c r="J665" s="39"/>
      <c r="K665" s="39"/>
      <c r="L665" s="42"/>
      <c r="M665" s="184"/>
      <c r="N665" s="185"/>
      <c r="O665" s="67"/>
      <c r="P665" s="67"/>
      <c r="Q665" s="67"/>
      <c r="R665" s="67"/>
      <c r="S665" s="67"/>
      <c r="T665" s="68"/>
      <c r="U665" s="37"/>
      <c r="V665" s="37"/>
      <c r="W665" s="37"/>
      <c r="X665" s="37"/>
      <c r="Y665" s="37"/>
      <c r="Z665" s="37"/>
      <c r="AA665" s="37"/>
      <c r="AB665" s="37"/>
      <c r="AC665" s="37"/>
      <c r="AD665" s="37"/>
      <c r="AE665" s="37"/>
      <c r="AT665" s="20" t="s">
        <v>152</v>
      </c>
      <c r="AU665" s="20" t="s">
        <v>79</v>
      </c>
    </row>
    <row r="666" spans="1:65" s="2" customFormat="1" ht="11.25">
      <c r="A666" s="37"/>
      <c r="B666" s="38"/>
      <c r="C666" s="39"/>
      <c r="D666" s="186" t="s">
        <v>153</v>
      </c>
      <c r="E666" s="39"/>
      <c r="F666" s="187" t="s">
        <v>1560</v>
      </c>
      <c r="G666" s="39"/>
      <c r="H666" s="39"/>
      <c r="I666" s="183"/>
      <c r="J666" s="39"/>
      <c r="K666" s="39"/>
      <c r="L666" s="42"/>
      <c r="M666" s="184"/>
      <c r="N666" s="185"/>
      <c r="O666" s="67"/>
      <c r="P666" s="67"/>
      <c r="Q666" s="67"/>
      <c r="R666" s="67"/>
      <c r="S666" s="67"/>
      <c r="T666" s="68"/>
      <c r="U666" s="37"/>
      <c r="V666" s="37"/>
      <c r="W666" s="37"/>
      <c r="X666" s="37"/>
      <c r="Y666" s="37"/>
      <c r="Z666" s="37"/>
      <c r="AA666" s="37"/>
      <c r="AB666" s="37"/>
      <c r="AC666" s="37"/>
      <c r="AD666" s="37"/>
      <c r="AE666" s="37"/>
      <c r="AT666" s="20" t="s">
        <v>153</v>
      </c>
      <c r="AU666" s="20" t="s">
        <v>79</v>
      </c>
    </row>
    <row r="667" spans="1:65" s="14" customFormat="1" ht="11.25">
      <c r="B667" s="210"/>
      <c r="C667" s="211"/>
      <c r="D667" s="181" t="s">
        <v>226</v>
      </c>
      <c r="E667" s="212" t="s">
        <v>19</v>
      </c>
      <c r="F667" s="213" t="s">
        <v>1561</v>
      </c>
      <c r="G667" s="211"/>
      <c r="H667" s="214">
        <v>234</v>
      </c>
      <c r="I667" s="215"/>
      <c r="J667" s="211"/>
      <c r="K667" s="211"/>
      <c r="L667" s="216"/>
      <c r="M667" s="217"/>
      <c r="N667" s="218"/>
      <c r="O667" s="218"/>
      <c r="P667" s="218"/>
      <c r="Q667" s="218"/>
      <c r="R667" s="218"/>
      <c r="S667" s="218"/>
      <c r="T667" s="219"/>
      <c r="AT667" s="220" t="s">
        <v>226</v>
      </c>
      <c r="AU667" s="220" t="s">
        <v>79</v>
      </c>
      <c r="AV667" s="14" t="s">
        <v>79</v>
      </c>
      <c r="AW667" s="14" t="s">
        <v>31</v>
      </c>
      <c r="AX667" s="14" t="s">
        <v>69</v>
      </c>
      <c r="AY667" s="220" t="s">
        <v>144</v>
      </c>
    </row>
    <row r="668" spans="1:65" s="14" customFormat="1" ht="11.25">
      <c r="B668" s="210"/>
      <c r="C668" s="211"/>
      <c r="D668" s="181" t="s">
        <v>226</v>
      </c>
      <c r="E668" s="212" t="s">
        <v>19</v>
      </c>
      <c r="F668" s="213" t="s">
        <v>1562</v>
      </c>
      <c r="G668" s="211"/>
      <c r="H668" s="214">
        <v>57.32</v>
      </c>
      <c r="I668" s="215"/>
      <c r="J668" s="211"/>
      <c r="K668" s="211"/>
      <c r="L668" s="216"/>
      <c r="M668" s="217"/>
      <c r="N668" s="218"/>
      <c r="O668" s="218"/>
      <c r="P668" s="218"/>
      <c r="Q668" s="218"/>
      <c r="R668" s="218"/>
      <c r="S668" s="218"/>
      <c r="T668" s="219"/>
      <c r="AT668" s="220" t="s">
        <v>226</v>
      </c>
      <c r="AU668" s="220" t="s">
        <v>79</v>
      </c>
      <c r="AV668" s="14" t="s">
        <v>79</v>
      </c>
      <c r="AW668" s="14" t="s">
        <v>31</v>
      </c>
      <c r="AX668" s="14" t="s">
        <v>69</v>
      </c>
      <c r="AY668" s="220" t="s">
        <v>144</v>
      </c>
    </row>
    <row r="669" spans="1:65" s="15" customFormat="1" ht="11.25">
      <c r="B669" s="221"/>
      <c r="C669" s="222"/>
      <c r="D669" s="181" t="s">
        <v>226</v>
      </c>
      <c r="E669" s="223" t="s">
        <v>19</v>
      </c>
      <c r="F669" s="224" t="s">
        <v>231</v>
      </c>
      <c r="G669" s="222"/>
      <c r="H669" s="225">
        <v>291.32</v>
      </c>
      <c r="I669" s="226"/>
      <c r="J669" s="222"/>
      <c r="K669" s="222"/>
      <c r="L669" s="227"/>
      <c r="M669" s="228"/>
      <c r="N669" s="229"/>
      <c r="O669" s="229"/>
      <c r="P669" s="229"/>
      <c r="Q669" s="229"/>
      <c r="R669" s="229"/>
      <c r="S669" s="229"/>
      <c r="T669" s="230"/>
      <c r="AT669" s="231" t="s">
        <v>226</v>
      </c>
      <c r="AU669" s="231" t="s">
        <v>79</v>
      </c>
      <c r="AV669" s="15" t="s">
        <v>165</v>
      </c>
      <c r="AW669" s="15" t="s">
        <v>31</v>
      </c>
      <c r="AX669" s="15" t="s">
        <v>77</v>
      </c>
      <c r="AY669" s="231" t="s">
        <v>144</v>
      </c>
    </row>
    <row r="670" spans="1:65" s="2" customFormat="1" ht="21.75" customHeight="1">
      <c r="A670" s="37"/>
      <c r="B670" s="38"/>
      <c r="C670" s="246" t="s">
        <v>1563</v>
      </c>
      <c r="D670" s="246" t="s">
        <v>381</v>
      </c>
      <c r="E670" s="247" t="s">
        <v>1564</v>
      </c>
      <c r="F670" s="248" t="s">
        <v>1565</v>
      </c>
      <c r="G670" s="249" t="s">
        <v>223</v>
      </c>
      <c r="H670" s="250">
        <v>0.89800000000000002</v>
      </c>
      <c r="I670" s="251"/>
      <c r="J670" s="252">
        <f>ROUND(I670*H670,2)</f>
        <v>0</v>
      </c>
      <c r="K670" s="248" t="s">
        <v>157</v>
      </c>
      <c r="L670" s="253"/>
      <c r="M670" s="254" t="s">
        <v>19</v>
      </c>
      <c r="N670" s="255" t="s">
        <v>40</v>
      </c>
      <c r="O670" s="67"/>
      <c r="P670" s="177">
        <f>O670*H670</f>
        <v>0</v>
      </c>
      <c r="Q670" s="177">
        <v>0.55000000000000004</v>
      </c>
      <c r="R670" s="177">
        <f>Q670*H670</f>
        <v>0.49390000000000006</v>
      </c>
      <c r="S670" s="177">
        <v>0</v>
      </c>
      <c r="T670" s="178">
        <f>S670*H670</f>
        <v>0</v>
      </c>
      <c r="U670" s="37"/>
      <c r="V670" s="37"/>
      <c r="W670" s="37"/>
      <c r="X670" s="37"/>
      <c r="Y670" s="37"/>
      <c r="Z670" s="37"/>
      <c r="AA670" s="37"/>
      <c r="AB670" s="37"/>
      <c r="AC670" s="37"/>
      <c r="AD670" s="37"/>
      <c r="AE670" s="37"/>
      <c r="AR670" s="179" t="s">
        <v>496</v>
      </c>
      <c r="AT670" s="179" t="s">
        <v>381</v>
      </c>
      <c r="AU670" s="179" t="s">
        <v>79</v>
      </c>
      <c r="AY670" s="20" t="s">
        <v>144</v>
      </c>
      <c r="BE670" s="180">
        <f>IF(N670="základní",J670,0)</f>
        <v>0</v>
      </c>
      <c r="BF670" s="180">
        <f>IF(N670="snížená",J670,0)</f>
        <v>0</v>
      </c>
      <c r="BG670" s="180">
        <f>IF(N670="zákl. přenesená",J670,0)</f>
        <v>0</v>
      </c>
      <c r="BH670" s="180">
        <f>IF(N670="sníž. přenesená",J670,0)</f>
        <v>0</v>
      </c>
      <c r="BI670" s="180">
        <f>IF(N670="nulová",J670,0)</f>
        <v>0</v>
      </c>
      <c r="BJ670" s="20" t="s">
        <v>77</v>
      </c>
      <c r="BK670" s="180">
        <f>ROUND(I670*H670,2)</f>
        <v>0</v>
      </c>
      <c r="BL670" s="20" t="s">
        <v>408</v>
      </c>
      <c r="BM670" s="179" t="s">
        <v>1566</v>
      </c>
    </row>
    <row r="671" spans="1:65" s="2" customFormat="1" ht="11.25">
      <c r="A671" s="37"/>
      <c r="B671" s="38"/>
      <c r="C671" s="39"/>
      <c r="D671" s="181" t="s">
        <v>152</v>
      </c>
      <c r="E671" s="39"/>
      <c r="F671" s="182" t="s">
        <v>1565</v>
      </c>
      <c r="G671" s="39"/>
      <c r="H671" s="39"/>
      <c r="I671" s="183"/>
      <c r="J671" s="39"/>
      <c r="K671" s="39"/>
      <c r="L671" s="42"/>
      <c r="M671" s="184"/>
      <c r="N671" s="185"/>
      <c r="O671" s="67"/>
      <c r="P671" s="67"/>
      <c r="Q671" s="67"/>
      <c r="R671" s="67"/>
      <c r="S671" s="67"/>
      <c r="T671" s="68"/>
      <c r="U671" s="37"/>
      <c r="V671" s="37"/>
      <c r="W671" s="37"/>
      <c r="X671" s="37"/>
      <c r="Y671" s="37"/>
      <c r="Z671" s="37"/>
      <c r="AA671" s="37"/>
      <c r="AB671" s="37"/>
      <c r="AC671" s="37"/>
      <c r="AD671" s="37"/>
      <c r="AE671" s="37"/>
      <c r="AT671" s="20" t="s">
        <v>152</v>
      </c>
      <c r="AU671" s="20" t="s">
        <v>79</v>
      </c>
    </row>
    <row r="672" spans="1:65" s="14" customFormat="1" ht="11.25">
      <c r="B672" s="210"/>
      <c r="C672" s="211"/>
      <c r="D672" s="181" t="s">
        <v>226</v>
      </c>
      <c r="E672" s="212" t="s">
        <v>19</v>
      </c>
      <c r="F672" s="213" t="s">
        <v>1567</v>
      </c>
      <c r="G672" s="211"/>
      <c r="H672" s="214">
        <v>0.72099999999999997</v>
      </c>
      <c r="I672" s="215"/>
      <c r="J672" s="211"/>
      <c r="K672" s="211"/>
      <c r="L672" s="216"/>
      <c r="M672" s="217"/>
      <c r="N672" s="218"/>
      <c r="O672" s="218"/>
      <c r="P672" s="218"/>
      <c r="Q672" s="218"/>
      <c r="R672" s="218"/>
      <c r="S672" s="218"/>
      <c r="T672" s="219"/>
      <c r="AT672" s="220" t="s">
        <v>226</v>
      </c>
      <c r="AU672" s="220" t="s">
        <v>79</v>
      </c>
      <c r="AV672" s="14" t="s">
        <v>79</v>
      </c>
      <c r="AW672" s="14" t="s">
        <v>31</v>
      </c>
      <c r="AX672" s="14" t="s">
        <v>69</v>
      </c>
      <c r="AY672" s="220" t="s">
        <v>144</v>
      </c>
    </row>
    <row r="673" spans="1:65" s="14" customFormat="1" ht="22.5">
      <c r="B673" s="210"/>
      <c r="C673" s="211"/>
      <c r="D673" s="181" t="s">
        <v>226</v>
      </c>
      <c r="E673" s="212" t="s">
        <v>19</v>
      </c>
      <c r="F673" s="213" t="s">
        <v>1568</v>
      </c>
      <c r="G673" s="211"/>
      <c r="H673" s="214">
        <v>0.17699999999999999</v>
      </c>
      <c r="I673" s="215"/>
      <c r="J673" s="211"/>
      <c r="K673" s="211"/>
      <c r="L673" s="216"/>
      <c r="M673" s="217"/>
      <c r="N673" s="218"/>
      <c r="O673" s="218"/>
      <c r="P673" s="218"/>
      <c r="Q673" s="218"/>
      <c r="R673" s="218"/>
      <c r="S673" s="218"/>
      <c r="T673" s="219"/>
      <c r="AT673" s="220" t="s">
        <v>226</v>
      </c>
      <c r="AU673" s="220" t="s">
        <v>79</v>
      </c>
      <c r="AV673" s="14" t="s">
        <v>79</v>
      </c>
      <c r="AW673" s="14" t="s">
        <v>31</v>
      </c>
      <c r="AX673" s="14" t="s">
        <v>69</v>
      </c>
      <c r="AY673" s="220" t="s">
        <v>144</v>
      </c>
    </row>
    <row r="674" spans="1:65" s="15" customFormat="1" ht="11.25">
      <c r="B674" s="221"/>
      <c r="C674" s="222"/>
      <c r="D674" s="181" t="s">
        <v>226</v>
      </c>
      <c r="E674" s="223" t="s">
        <v>19</v>
      </c>
      <c r="F674" s="224" t="s">
        <v>231</v>
      </c>
      <c r="G674" s="222"/>
      <c r="H674" s="225">
        <v>0.89799999999999991</v>
      </c>
      <c r="I674" s="226"/>
      <c r="J674" s="222"/>
      <c r="K674" s="222"/>
      <c r="L674" s="227"/>
      <c r="M674" s="228"/>
      <c r="N674" s="229"/>
      <c r="O674" s="229"/>
      <c r="P674" s="229"/>
      <c r="Q674" s="229"/>
      <c r="R674" s="229"/>
      <c r="S674" s="229"/>
      <c r="T674" s="230"/>
      <c r="AT674" s="231" t="s">
        <v>226</v>
      </c>
      <c r="AU674" s="231" t="s">
        <v>79</v>
      </c>
      <c r="AV674" s="15" t="s">
        <v>165</v>
      </c>
      <c r="AW674" s="15" t="s">
        <v>31</v>
      </c>
      <c r="AX674" s="15" t="s">
        <v>77</v>
      </c>
      <c r="AY674" s="231" t="s">
        <v>144</v>
      </c>
    </row>
    <row r="675" spans="1:65" s="2" customFormat="1" ht="37.9" customHeight="1">
      <c r="A675" s="37"/>
      <c r="B675" s="38"/>
      <c r="C675" s="168" t="s">
        <v>1569</v>
      </c>
      <c r="D675" s="168" t="s">
        <v>145</v>
      </c>
      <c r="E675" s="169" t="s">
        <v>1570</v>
      </c>
      <c r="F675" s="170" t="s">
        <v>1571</v>
      </c>
      <c r="G675" s="171" t="s">
        <v>492</v>
      </c>
      <c r="H675" s="172">
        <v>5</v>
      </c>
      <c r="I675" s="173"/>
      <c r="J675" s="174">
        <f>ROUND(I675*H675,2)</f>
        <v>0</v>
      </c>
      <c r="K675" s="170" t="s">
        <v>157</v>
      </c>
      <c r="L675" s="42"/>
      <c r="M675" s="175" t="s">
        <v>19</v>
      </c>
      <c r="N675" s="176" t="s">
        <v>40</v>
      </c>
      <c r="O675" s="67"/>
      <c r="P675" s="177">
        <f>O675*H675</f>
        <v>0</v>
      </c>
      <c r="Q675" s="177">
        <v>0</v>
      </c>
      <c r="R675" s="177">
        <f>Q675*H675</f>
        <v>0</v>
      </c>
      <c r="S675" s="177">
        <v>0</v>
      </c>
      <c r="T675" s="178">
        <f>S675*H675</f>
        <v>0</v>
      </c>
      <c r="U675" s="37"/>
      <c r="V675" s="37"/>
      <c r="W675" s="37"/>
      <c r="X675" s="37"/>
      <c r="Y675" s="37"/>
      <c r="Z675" s="37"/>
      <c r="AA675" s="37"/>
      <c r="AB675" s="37"/>
      <c r="AC675" s="37"/>
      <c r="AD675" s="37"/>
      <c r="AE675" s="37"/>
      <c r="AR675" s="179" t="s">
        <v>408</v>
      </c>
      <c r="AT675" s="179" t="s">
        <v>145</v>
      </c>
      <c r="AU675" s="179" t="s">
        <v>79</v>
      </c>
      <c r="AY675" s="20" t="s">
        <v>144</v>
      </c>
      <c r="BE675" s="180">
        <f>IF(N675="základní",J675,0)</f>
        <v>0</v>
      </c>
      <c r="BF675" s="180">
        <f>IF(N675="snížená",J675,0)</f>
        <v>0</v>
      </c>
      <c r="BG675" s="180">
        <f>IF(N675="zákl. přenesená",J675,0)</f>
        <v>0</v>
      </c>
      <c r="BH675" s="180">
        <f>IF(N675="sníž. přenesená",J675,0)</f>
        <v>0</v>
      </c>
      <c r="BI675" s="180">
        <f>IF(N675="nulová",J675,0)</f>
        <v>0</v>
      </c>
      <c r="BJ675" s="20" t="s">
        <v>77</v>
      </c>
      <c r="BK675" s="180">
        <f>ROUND(I675*H675,2)</f>
        <v>0</v>
      </c>
      <c r="BL675" s="20" t="s">
        <v>408</v>
      </c>
      <c r="BM675" s="179" t="s">
        <v>1572</v>
      </c>
    </row>
    <row r="676" spans="1:65" s="2" customFormat="1" ht="29.25">
      <c r="A676" s="37"/>
      <c r="B676" s="38"/>
      <c r="C676" s="39"/>
      <c r="D676" s="181" t="s">
        <v>152</v>
      </c>
      <c r="E676" s="39"/>
      <c r="F676" s="182" t="s">
        <v>1571</v>
      </c>
      <c r="G676" s="39"/>
      <c r="H676" s="39"/>
      <c r="I676" s="183"/>
      <c r="J676" s="39"/>
      <c r="K676" s="39"/>
      <c r="L676" s="42"/>
      <c r="M676" s="184"/>
      <c r="N676" s="185"/>
      <c r="O676" s="67"/>
      <c r="P676" s="67"/>
      <c r="Q676" s="67"/>
      <c r="R676" s="67"/>
      <c r="S676" s="67"/>
      <c r="T676" s="68"/>
      <c r="U676" s="37"/>
      <c r="V676" s="37"/>
      <c r="W676" s="37"/>
      <c r="X676" s="37"/>
      <c r="Y676" s="37"/>
      <c r="Z676" s="37"/>
      <c r="AA676" s="37"/>
      <c r="AB676" s="37"/>
      <c r="AC676" s="37"/>
      <c r="AD676" s="37"/>
      <c r="AE676" s="37"/>
      <c r="AT676" s="20" t="s">
        <v>152</v>
      </c>
      <c r="AU676" s="20" t="s">
        <v>79</v>
      </c>
    </row>
    <row r="677" spans="1:65" s="2" customFormat="1" ht="11.25">
      <c r="A677" s="37"/>
      <c r="B677" s="38"/>
      <c r="C677" s="39"/>
      <c r="D677" s="186" t="s">
        <v>153</v>
      </c>
      <c r="E677" s="39"/>
      <c r="F677" s="187" t="s">
        <v>1573</v>
      </c>
      <c r="G677" s="39"/>
      <c r="H677" s="39"/>
      <c r="I677" s="183"/>
      <c r="J677" s="39"/>
      <c r="K677" s="39"/>
      <c r="L677" s="42"/>
      <c r="M677" s="184"/>
      <c r="N677" s="185"/>
      <c r="O677" s="67"/>
      <c r="P677" s="67"/>
      <c r="Q677" s="67"/>
      <c r="R677" s="67"/>
      <c r="S677" s="67"/>
      <c r="T677" s="68"/>
      <c r="U677" s="37"/>
      <c r="V677" s="37"/>
      <c r="W677" s="37"/>
      <c r="X677" s="37"/>
      <c r="Y677" s="37"/>
      <c r="Z677" s="37"/>
      <c r="AA677" s="37"/>
      <c r="AB677" s="37"/>
      <c r="AC677" s="37"/>
      <c r="AD677" s="37"/>
      <c r="AE677" s="37"/>
      <c r="AT677" s="20" t="s">
        <v>153</v>
      </c>
      <c r="AU677" s="20" t="s">
        <v>79</v>
      </c>
    </row>
    <row r="678" spans="1:65" s="14" customFormat="1" ht="11.25">
      <c r="B678" s="210"/>
      <c r="C678" s="211"/>
      <c r="D678" s="181" t="s">
        <v>226</v>
      </c>
      <c r="E678" s="212" t="s">
        <v>19</v>
      </c>
      <c r="F678" s="213" t="s">
        <v>1574</v>
      </c>
      <c r="G678" s="211"/>
      <c r="H678" s="214">
        <v>5</v>
      </c>
      <c r="I678" s="215"/>
      <c r="J678" s="211"/>
      <c r="K678" s="211"/>
      <c r="L678" s="216"/>
      <c r="M678" s="217"/>
      <c r="N678" s="218"/>
      <c r="O678" s="218"/>
      <c r="P678" s="218"/>
      <c r="Q678" s="218"/>
      <c r="R678" s="218"/>
      <c r="S678" s="218"/>
      <c r="T678" s="219"/>
      <c r="AT678" s="220" t="s">
        <v>226</v>
      </c>
      <c r="AU678" s="220" t="s">
        <v>79</v>
      </c>
      <c r="AV678" s="14" t="s">
        <v>79</v>
      </c>
      <c r="AW678" s="14" t="s">
        <v>31</v>
      </c>
      <c r="AX678" s="14" t="s">
        <v>77</v>
      </c>
      <c r="AY678" s="220" t="s">
        <v>144</v>
      </c>
    </row>
    <row r="679" spans="1:65" s="2" customFormat="1" ht="24.2" customHeight="1">
      <c r="A679" s="37"/>
      <c r="B679" s="38"/>
      <c r="C679" s="246" t="s">
        <v>1575</v>
      </c>
      <c r="D679" s="246" t="s">
        <v>381</v>
      </c>
      <c r="E679" s="247" t="s">
        <v>1576</v>
      </c>
      <c r="F679" s="248" t="s">
        <v>1577</v>
      </c>
      <c r="G679" s="249" t="s">
        <v>492</v>
      </c>
      <c r="H679" s="250">
        <v>3</v>
      </c>
      <c r="I679" s="251"/>
      <c r="J679" s="252">
        <f>ROUND(I679*H679,2)</f>
        <v>0</v>
      </c>
      <c r="K679" s="248" t="s">
        <v>157</v>
      </c>
      <c r="L679" s="253"/>
      <c r="M679" s="254" t="s">
        <v>19</v>
      </c>
      <c r="N679" s="255" t="s">
        <v>40</v>
      </c>
      <c r="O679" s="67"/>
      <c r="P679" s="177">
        <f>O679*H679</f>
        <v>0</v>
      </c>
      <c r="Q679" s="177">
        <v>1.7500000000000002E-2</v>
      </c>
      <c r="R679" s="177">
        <f>Q679*H679</f>
        <v>5.2500000000000005E-2</v>
      </c>
      <c r="S679" s="177">
        <v>0</v>
      </c>
      <c r="T679" s="178">
        <f>S679*H679</f>
        <v>0</v>
      </c>
      <c r="U679" s="37"/>
      <c r="V679" s="37"/>
      <c r="W679" s="37"/>
      <c r="X679" s="37"/>
      <c r="Y679" s="37"/>
      <c r="Z679" s="37"/>
      <c r="AA679" s="37"/>
      <c r="AB679" s="37"/>
      <c r="AC679" s="37"/>
      <c r="AD679" s="37"/>
      <c r="AE679" s="37"/>
      <c r="AR679" s="179" t="s">
        <v>496</v>
      </c>
      <c r="AT679" s="179" t="s">
        <v>381</v>
      </c>
      <c r="AU679" s="179" t="s">
        <v>79</v>
      </c>
      <c r="AY679" s="20" t="s">
        <v>144</v>
      </c>
      <c r="BE679" s="180">
        <f>IF(N679="základní",J679,0)</f>
        <v>0</v>
      </c>
      <c r="BF679" s="180">
        <f>IF(N679="snížená",J679,0)</f>
        <v>0</v>
      </c>
      <c r="BG679" s="180">
        <f>IF(N679="zákl. přenesená",J679,0)</f>
        <v>0</v>
      </c>
      <c r="BH679" s="180">
        <f>IF(N679="sníž. přenesená",J679,0)</f>
        <v>0</v>
      </c>
      <c r="BI679" s="180">
        <f>IF(N679="nulová",J679,0)</f>
        <v>0</v>
      </c>
      <c r="BJ679" s="20" t="s">
        <v>77</v>
      </c>
      <c r="BK679" s="180">
        <f>ROUND(I679*H679,2)</f>
        <v>0</v>
      </c>
      <c r="BL679" s="20" t="s">
        <v>408</v>
      </c>
      <c r="BM679" s="179" t="s">
        <v>1578</v>
      </c>
    </row>
    <row r="680" spans="1:65" s="2" customFormat="1" ht="19.5">
      <c r="A680" s="37"/>
      <c r="B680" s="38"/>
      <c r="C680" s="39"/>
      <c r="D680" s="181" t="s">
        <v>152</v>
      </c>
      <c r="E680" s="39"/>
      <c r="F680" s="182" t="s">
        <v>1577</v>
      </c>
      <c r="G680" s="39"/>
      <c r="H680" s="39"/>
      <c r="I680" s="183"/>
      <c r="J680" s="39"/>
      <c r="K680" s="39"/>
      <c r="L680" s="42"/>
      <c r="M680" s="184"/>
      <c r="N680" s="185"/>
      <c r="O680" s="67"/>
      <c r="P680" s="67"/>
      <c r="Q680" s="67"/>
      <c r="R680" s="67"/>
      <c r="S680" s="67"/>
      <c r="T680" s="68"/>
      <c r="U680" s="37"/>
      <c r="V680" s="37"/>
      <c r="W680" s="37"/>
      <c r="X680" s="37"/>
      <c r="Y680" s="37"/>
      <c r="Z680" s="37"/>
      <c r="AA680" s="37"/>
      <c r="AB680" s="37"/>
      <c r="AC680" s="37"/>
      <c r="AD680" s="37"/>
      <c r="AE680" s="37"/>
      <c r="AT680" s="20" t="s">
        <v>152</v>
      </c>
      <c r="AU680" s="20" t="s">
        <v>79</v>
      </c>
    </row>
    <row r="681" spans="1:65" s="14" customFormat="1" ht="11.25">
      <c r="B681" s="210"/>
      <c r="C681" s="211"/>
      <c r="D681" s="181" t="s">
        <v>226</v>
      </c>
      <c r="E681" s="212" t="s">
        <v>19</v>
      </c>
      <c r="F681" s="213" t="s">
        <v>160</v>
      </c>
      <c r="G681" s="211"/>
      <c r="H681" s="214">
        <v>3</v>
      </c>
      <c r="I681" s="215"/>
      <c r="J681" s="211"/>
      <c r="K681" s="211"/>
      <c r="L681" s="216"/>
      <c r="M681" s="217"/>
      <c r="N681" s="218"/>
      <c r="O681" s="218"/>
      <c r="P681" s="218"/>
      <c r="Q681" s="218"/>
      <c r="R681" s="218"/>
      <c r="S681" s="218"/>
      <c r="T681" s="219"/>
      <c r="AT681" s="220" t="s">
        <v>226</v>
      </c>
      <c r="AU681" s="220" t="s">
        <v>79</v>
      </c>
      <c r="AV681" s="14" t="s">
        <v>79</v>
      </c>
      <c r="AW681" s="14" t="s">
        <v>31</v>
      </c>
      <c r="AX681" s="14" t="s">
        <v>77</v>
      </c>
      <c r="AY681" s="220" t="s">
        <v>144</v>
      </c>
    </row>
    <row r="682" spans="1:65" s="2" customFormat="1" ht="24.2" customHeight="1">
      <c r="A682" s="37"/>
      <c r="B682" s="38"/>
      <c r="C682" s="246" t="s">
        <v>1579</v>
      </c>
      <c r="D682" s="246" t="s">
        <v>381</v>
      </c>
      <c r="E682" s="247" t="s">
        <v>1580</v>
      </c>
      <c r="F682" s="248" t="s">
        <v>1581</v>
      </c>
      <c r="G682" s="249" t="s">
        <v>492</v>
      </c>
      <c r="H682" s="250">
        <v>2</v>
      </c>
      <c r="I682" s="251"/>
      <c r="J682" s="252">
        <f>ROUND(I682*H682,2)</f>
        <v>0</v>
      </c>
      <c r="K682" s="248" t="s">
        <v>157</v>
      </c>
      <c r="L682" s="253"/>
      <c r="M682" s="254" t="s">
        <v>19</v>
      </c>
      <c r="N682" s="255" t="s">
        <v>40</v>
      </c>
      <c r="O682" s="67"/>
      <c r="P682" s="177">
        <f>O682*H682</f>
        <v>0</v>
      </c>
      <c r="Q682" s="177">
        <v>1.95E-2</v>
      </c>
      <c r="R682" s="177">
        <f>Q682*H682</f>
        <v>3.9E-2</v>
      </c>
      <c r="S682" s="177">
        <v>0</v>
      </c>
      <c r="T682" s="178">
        <f>S682*H682</f>
        <v>0</v>
      </c>
      <c r="U682" s="37"/>
      <c r="V682" s="37"/>
      <c r="W682" s="37"/>
      <c r="X682" s="37"/>
      <c r="Y682" s="37"/>
      <c r="Z682" s="37"/>
      <c r="AA682" s="37"/>
      <c r="AB682" s="37"/>
      <c r="AC682" s="37"/>
      <c r="AD682" s="37"/>
      <c r="AE682" s="37"/>
      <c r="AR682" s="179" t="s">
        <v>496</v>
      </c>
      <c r="AT682" s="179" t="s">
        <v>381</v>
      </c>
      <c r="AU682" s="179" t="s">
        <v>79</v>
      </c>
      <c r="AY682" s="20" t="s">
        <v>144</v>
      </c>
      <c r="BE682" s="180">
        <f>IF(N682="základní",J682,0)</f>
        <v>0</v>
      </c>
      <c r="BF682" s="180">
        <f>IF(N682="snížená",J682,0)</f>
        <v>0</v>
      </c>
      <c r="BG682" s="180">
        <f>IF(N682="zákl. přenesená",J682,0)</f>
        <v>0</v>
      </c>
      <c r="BH682" s="180">
        <f>IF(N682="sníž. přenesená",J682,0)</f>
        <v>0</v>
      </c>
      <c r="BI682" s="180">
        <f>IF(N682="nulová",J682,0)</f>
        <v>0</v>
      </c>
      <c r="BJ682" s="20" t="s">
        <v>77</v>
      </c>
      <c r="BK682" s="180">
        <f>ROUND(I682*H682,2)</f>
        <v>0</v>
      </c>
      <c r="BL682" s="20" t="s">
        <v>408</v>
      </c>
      <c r="BM682" s="179" t="s">
        <v>1582</v>
      </c>
    </row>
    <row r="683" spans="1:65" s="2" customFormat="1" ht="19.5">
      <c r="A683" s="37"/>
      <c r="B683" s="38"/>
      <c r="C683" s="39"/>
      <c r="D683" s="181" t="s">
        <v>152</v>
      </c>
      <c r="E683" s="39"/>
      <c r="F683" s="182" t="s">
        <v>1581</v>
      </c>
      <c r="G683" s="39"/>
      <c r="H683" s="39"/>
      <c r="I683" s="183"/>
      <c r="J683" s="39"/>
      <c r="K683" s="39"/>
      <c r="L683" s="42"/>
      <c r="M683" s="184"/>
      <c r="N683" s="185"/>
      <c r="O683" s="67"/>
      <c r="P683" s="67"/>
      <c r="Q683" s="67"/>
      <c r="R683" s="67"/>
      <c r="S683" s="67"/>
      <c r="T683" s="68"/>
      <c r="U683" s="37"/>
      <c r="V683" s="37"/>
      <c r="W683" s="37"/>
      <c r="X683" s="37"/>
      <c r="Y683" s="37"/>
      <c r="Z683" s="37"/>
      <c r="AA683" s="37"/>
      <c r="AB683" s="37"/>
      <c r="AC683" s="37"/>
      <c r="AD683" s="37"/>
      <c r="AE683" s="37"/>
      <c r="AT683" s="20" t="s">
        <v>152</v>
      </c>
      <c r="AU683" s="20" t="s">
        <v>79</v>
      </c>
    </row>
    <row r="684" spans="1:65" s="14" customFormat="1" ht="11.25">
      <c r="B684" s="210"/>
      <c r="C684" s="211"/>
      <c r="D684" s="181" t="s">
        <v>226</v>
      </c>
      <c r="E684" s="212" t="s">
        <v>19</v>
      </c>
      <c r="F684" s="213" t="s">
        <v>79</v>
      </c>
      <c r="G684" s="211"/>
      <c r="H684" s="214">
        <v>2</v>
      </c>
      <c r="I684" s="215"/>
      <c r="J684" s="211"/>
      <c r="K684" s="211"/>
      <c r="L684" s="216"/>
      <c r="M684" s="217"/>
      <c r="N684" s="218"/>
      <c r="O684" s="218"/>
      <c r="P684" s="218"/>
      <c r="Q684" s="218"/>
      <c r="R684" s="218"/>
      <c r="S684" s="218"/>
      <c r="T684" s="219"/>
      <c r="AT684" s="220" t="s">
        <v>226</v>
      </c>
      <c r="AU684" s="220" t="s">
        <v>79</v>
      </c>
      <c r="AV684" s="14" t="s">
        <v>79</v>
      </c>
      <c r="AW684" s="14" t="s">
        <v>31</v>
      </c>
      <c r="AX684" s="14" t="s">
        <v>77</v>
      </c>
      <c r="AY684" s="220" t="s">
        <v>144</v>
      </c>
    </row>
    <row r="685" spans="1:65" s="2" customFormat="1" ht="33" customHeight="1">
      <c r="A685" s="37"/>
      <c r="B685" s="38"/>
      <c r="C685" s="168" t="s">
        <v>1583</v>
      </c>
      <c r="D685" s="168" t="s">
        <v>145</v>
      </c>
      <c r="E685" s="169" t="s">
        <v>1584</v>
      </c>
      <c r="F685" s="170" t="s">
        <v>1585</v>
      </c>
      <c r="G685" s="171" t="s">
        <v>243</v>
      </c>
      <c r="H685" s="172">
        <v>7.25</v>
      </c>
      <c r="I685" s="173"/>
      <c r="J685" s="174">
        <f>ROUND(I685*H685,2)</f>
        <v>0</v>
      </c>
      <c r="K685" s="170" t="s">
        <v>157</v>
      </c>
      <c r="L685" s="42"/>
      <c r="M685" s="175" t="s">
        <v>19</v>
      </c>
      <c r="N685" s="176" t="s">
        <v>40</v>
      </c>
      <c r="O685" s="67"/>
      <c r="P685" s="177">
        <f>O685*H685</f>
        <v>0</v>
      </c>
      <c r="Q685" s="177">
        <v>0</v>
      </c>
      <c r="R685" s="177">
        <f>Q685*H685</f>
        <v>0</v>
      </c>
      <c r="S685" s="177">
        <v>0</v>
      </c>
      <c r="T685" s="178">
        <f>S685*H685</f>
        <v>0</v>
      </c>
      <c r="U685" s="37"/>
      <c r="V685" s="37"/>
      <c r="W685" s="37"/>
      <c r="X685" s="37"/>
      <c r="Y685" s="37"/>
      <c r="Z685" s="37"/>
      <c r="AA685" s="37"/>
      <c r="AB685" s="37"/>
      <c r="AC685" s="37"/>
      <c r="AD685" s="37"/>
      <c r="AE685" s="37"/>
      <c r="AR685" s="179" t="s">
        <v>408</v>
      </c>
      <c r="AT685" s="179" t="s">
        <v>145</v>
      </c>
      <c r="AU685" s="179" t="s">
        <v>79</v>
      </c>
      <c r="AY685" s="20" t="s">
        <v>144</v>
      </c>
      <c r="BE685" s="180">
        <f>IF(N685="základní",J685,0)</f>
        <v>0</v>
      </c>
      <c r="BF685" s="180">
        <f>IF(N685="snížená",J685,0)</f>
        <v>0</v>
      </c>
      <c r="BG685" s="180">
        <f>IF(N685="zákl. přenesená",J685,0)</f>
        <v>0</v>
      </c>
      <c r="BH685" s="180">
        <f>IF(N685="sníž. přenesená",J685,0)</f>
        <v>0</v>
      </c>
      <c r="BI685" s="180">
        <f>IF(N685="nulová",J685,0)</f>
        <v>0</v>
      </c>
      <c r="BJ685" s="20" t="s">
        <v>77</v>
      </c>
      <c r="BK685" s="180">
        <f>ROUND(I685*H685,2)</f>
        <v>0</v>
      </c>
      <c r="BL685" s="20" t="s">
        <v>408</v>
      </c>
      <c r="BM685" s="179" t="s">
        <v>1586</v>
      </c>
    </row>
    <row r="686" spans="1:65" s="2" customFormat="1" ht="19.5">
      <c r="A686" s="37"/>
      <c r="B686" s="38"/>
      <c r="C686" s="39"/>
      <c r="D686" s="181" t="s">
        <v>152</v>
      </c>
      <c r="E686" s="39"/>
      <c r="F686" s="182" t="s">
        <v>1585</v>
      </c>
      <c r="G686" s="39"/>
      <c r="H686" s="39"/>
      <c r="I686" s="183"/>
      <c r="J686" s="39"/>
      <c r="K686" s="39"/>
      <c r="L686" s="42"/>
      <c r="M686" s="184"/>
      <c r="N686" s="185"/>
      <c r="O686" s="67"/>
      <c r="P686" s="67"/>
      <c r="Q686" s="67"/>
      <c r="R686" s="67"/>
      <c r="S686" s="67"/>
      <c r="T686" s="68"/>
      <c r="U686" s="37"/>
      <c r="V686" s="37"/>
      <c r="W686" s="37"/>
      <c r="X686" s="37"/>
      <c r="Y686" s="37"/>
      <c r="Z686" s="37"/>
      <c r="AA686" s="37"/>
      <c r="AB686" s="37"/>
      <c r="AC686" s="37"/>
      <c r="AD686" s="37"/>
      <c r="AE686" s="37"/>
      <c r="AT686" s="20" t="s">
        <v>152</v>
      </c>
      <c r="AU686" s="20" t="s">
        <v>79</v>
      </c>
    </row>
    <row r="687" spans="1:65" s="2" customFormat="1" ht="11.25">
      <c r="A687" s="37"/>
      <c r="B687" s="38"/>
      <c r="C687" s="39"/>
      <c r="D687" s="186" t="s">
        <v>153</v>
      </c>
      <c r="E687" s="39"/>
      <c r="F687" s="187" t="s">
        <v>1587</v>
      </c>
      <c r="G687" s="39"/>
      <c r="H687" s="39"/>
      <c r="I687" s="183"/>
      <c r="J687" s="39"/>
      <c r="K687" s="39"/>
      <c r="L687" s="42"/>
      <c r="M687" s="184"/>
      <c r="N687" s="185"/>
      <c r="O687" s="67"/>
      <c r="P687" s="67"/>
      <c r="Q687" s="67"/>
      <c r="R687" s="67"/>
      <c r="S687" s="67"/>
      <c r="T687" s="68"/>
      <c r="U687" s="37"/>
      <c r="V687" s="37"/>
      <c r="W687" s="37"/>
      <c r="X687" s="37"/>
      <c r="Y687" s="37"/>
      <c r="Z687" s="37"/>
      <c r="AA687" s="37"/>
      <c r="AB687" s="37"/>
      <c r="AC687" s="37"/>
      <c r="AD687" s="37"/>
      <c r="AE687" s="37"/>
      <c r="AT687" s="20" t="s">
        <v>153</v>
      </c>
      <c r="AU687" s="20" t="s">
        <v>79</v>
      </c>
    </row>
    <row r="688" spans="1:65" s="14" customFormat="1" ht="11.25">
      <c r="B688" s="210"/>
      <c r="C688" s="211"/>
      <c r="D688" s="181" t="s">
        <v>226</v>
      </c>
      <c r="E688" s="212" t="s">
        <v>19</v>
      </c>
      <c r="F688" s="213" t="s">
        <v>1588</v>
      </c>
      <c r="G688" s="211"/>
      <c r="H688" s="214">
        <v>7.25</v>
      </c>
      <c r="I688" s="215"/>
      <c r="J688" s="211"/>
      <c r="K688" s="211"/>
      <c r="L688" s="216"/>
      <c r="M688" s="217"/>
      <c r="N688" s="218"/>
      <c r="O688" s="218"/>
      <c r="P688" s="218"/>
      <c r="Q688" s="218"/>
      <c r="R688" s="218"/>
      <c r="S688" s="218"/>
      <c r="T688" s="219"/>
      <c r="AT688" s="220" t="s">
        <v>226</v>
      </c>
      <c r="AU688" s="220" t="s">
        <v>79</v>
      </c>
      <c r="AV688" s="14" t="s">
        <v>79</v>
      </c>
      <c r="AW688" s="14" t="s">
        <v>31</v>
      </c>
      <c r="AX688" s="14" t="s">
        <v>77</v>
      </c>
      <c r="AY688" s="220" t="s">
        <v>144</v>
      </c>
    </row>
    <row r="689" spans="1:65" s="2" customFormat="1" ht="16.5" customHeight="1">
      <c r="A689" s="37"/>
      <c r="B689" s="38"/>
      <c r="C689" s="246" t="s">
        <v>1589</v>
      </c>
      <c r="D689" s="246" t="s">
        <v>381</v>
      </c>
      <c r="E689" s="247" t="s">
        <v>1590</v>
      </c>
      <c r="F689" s="248" t="s">
        <v>1591</v>
      </c>
      <c r="G689" s="249" t="s">
        <v>243</v>
      </c>
      <c r="H689" s="250">
        <v>7.9749999999999996</v>
      </c>
      <c r="I689" s="251"/>
      <c r="J689" s="252">
        <f>ROUND(I689*H689,2)</f>
        <v>0</v>
      </c>
      <c r="K689" s="248" t="s">
        <v>157</v>
      </c>
      <c r="L689" s="253"/>
      <c r="M689" s="254" t="s">
        <v>19</v>
      </c>
      <c r="N689" s="255" t="s">
        <v>40</v>
      </c>
      <c r="O689" s="67"/>
      <c r="P689" s="177">
        <f>O689*H689</f>
        <v>0</v>
      </c>
      <c r="Q689" s="177">
        <v>1.5E-3</v>
      </c>
      <c r="R689" s="177">
        <f>Q689*H689</f>
        <v>1.1962499999999999E-2</v>
      </c>
      <c r="S689" s="177">
        <v>0</v>
      </c>
      <c r="T689" s="178">
        <f>S689*H689</f>
        <v>0</v>
      </c>
      <c r="U689" s="37"/>
      <c r="V689" s="37"/>
      <c r="W689" s="37"/>
      <c r="X689" s="37"/>
      <c r="Y689" s="37"/>
      <c r="Z689" s="37"/>
      <c r="AA689" s="37"/>
      <c r="AB689" s="37"/>
      <c r="AC689" s="37"/>
      <c r="AD689" s="37"/>
      <c r="AE689" s="37"/>
      <c r="AR689" s="179" t="s">
        <v>496</v>
      </c>
      <c r="AT689" s="179" t="s">
        <v>381</v>
      </c>
      <c r="AU689" s="179" t="s">
        <v>79</v>
      </c>
      <c r="AY689" s="20" t="s">
        <v>144</v>
      </c>
      <c r="BE689" s="180">
        <f>IF(N689="základní",J689,0)</f>
        <v>0</v>
      </c>
      <c r="BF689" s="180">
        <f>IF(N689="snížená",J689,0)</f>
        <v>0</v>
      </c>
      <c r="BG689" s="180">
        <f>IF(N689="zákl. přenesená",J689,0)</f>
        <v>0</v>
      </c>
      <c r="BH689" s="180">
        <f>IF(N689="sníž. přenesená",J689,0)</f>
        <v>0</v>
      </c>
      <c r="BI689" s="180">
        <f>IF(N689="nulová",J689,0)</f>
        <v>0</v>
      </c>
      <c r="BJ689" s="20" t="s">
        <v>77</v>
      </c>
      <c r="BK689" s="180">
        <f>ROUND(I689*H689,2)</f>
        <v>0</v>
      </c>
      <c r="BL689" s="20" t="s">
        <v>408</v>
      </c>
      <c r="BM689" s="179" t="s">
        <v>1592</v>
      </c>
    </row>
    <row r="690" spans="1:65" s="2" customFormat="1" ht="11.25">
      <c r="A690" s="37"/>
      <c r="B690" s="38"/>
      <c r="C690" s="39"/>
      <c r="D690" s="181" t="s">
        <v>152</v>
      </c>
      <c r="E690" s="39"/>
      <c r="F690" s="182" t="s">
        <v>1591</v>
      </c>
      <c r="G690" s="39"/>
      <c r="H690" s="39"/>
      <c r="I690" s="183"/>
      <c r="J690" s="39"/>
      <c r="K690" s="39"/>
      <c r="L690" s="42"/>
      <c r="M690" s="184"/>
      <c r="N690" s="185"/>
      <c r="O690" s="67"/>
      <c r="P690" s="67"/>
      <c r="Q690" s="67"/>
      <c r="R690" s="67"/>
      <c r="S690" s="67"/>
      <c r="T690" s="68"/>
      <c r="U690" s="37"/>
      <c r="V690" s="37"/>
      <c r="W690" s="37"/>
      <c r="X690" s="37"/>
      <c r="Y690" s="37"/>
      <c r="Z690" s="37"/>
      <c r="AA690" s="37"/>
      <c r="AB690" s="37"/>
      <c r="AC690" s="37"/>
      <c r="AD690" s="37"/>
      <c r="AE690" s="37"/>
      <c r="AT690" s="20" t="s">
        <v>152</v>
      </c>
      <c r="AU690" s="20" t="s">
        <v>79</v>
      </c>
    </row>
    <row r="691" spans="1:65" s="14" customFormat="1" ht="11.25">
      <c r="B691" s="210"/>
      <c r="C691" s="211"/>
      <c r="D691" s="181" t="s">
        <v>226</v>
      </c>
      <c r="E691" s="212" t="s">
        <v>19</v>
      </c>
      <c r="F691" s="213" t="s">
        <v>1593</v>
      </c>
      <c r="G691" s="211"/>
      <c r="H691" s="214">
        <v>7.9749999999999996</v>
      </c>
      <c r="I691" s="215"/>
      <c r="J691" s="211"/>
      <c r="K691" s="211"/>
      <c r="L691" s="216"/>
      <c r="M691" s="217"/>
      <c r="N691" s="218"/>
      <c r="O691" s="218"/>
      <c r="P691" s="218"/>
      <c r="Q691" s="218"/>
      <c r="R691" s="218"/>
      <c r="S691" s="218"/>
      <c r="T691" s="219"/>
      <c r="AT691" s="220" t="s">
        <v>226</v>
      </c>
      <c r="AU691" s="220" t="s">
        <v>79</v>
      </c>
      <c r="AV691" s="14" t="s">
        <v>79</v>
      </c>
      <c r="AW691" s="14" t="s">
        <v>31</v>
      </c>
      <c r="AX691" s="14" t="s">
        <v>77</v>
      </c>
      <c r="AY691" s="220" t="s">
        <v>144</v>
      </c>
    </row>
    <row r="692" spans="1:65" s="2" customFormat="1" ht="16.5" customHeight="1">
      <c r="A692" s="37"/>
      <c r="B692" s="38"/>
      <c r="C692" s="246" t="s">
        <v>1594</v>
      </c>
      <c r="D692" s="246" t="s">
        <v>381</v>
      </c>
      <c r="E692" s="247" t="s">
        <v>1595</v>
      </c>
      <c r="F692" s="248" t="s">
        <v>1596</v>
      </c>
      <c r="G692" s="249" t="s">
        <v>1597</v>
      </c>
      <c r="H692" s="250">
        <v>7</v>
      </c>
      <c r="I692" s="251"/>
      <c r="J692" s="252">
        <f>ROUND(I692*H692,2)</f>
        <v>0</v>
      </c>
      <c r="K692" s="248" t="s">
        <v>157</v>
      </c>
      <c r="L692" s="253"/>
      <c r="M692" s="254" t="s">
        <v>19</v>
      </c>
      <c r="N692" s="255" t="s">
        <v>40</v>
      </c>
      <c r="O692" s="67"/>
      <c r="P692" s="177">
        <f>O692*H692</f>
        <v>0</v>
      </c>
      <c r="Q692" s="177">
        <v>2.0000000000000001E-4</v>
      </c>
      <c r="R692" s="177">
        <f>Q692*H692</f>
        <v>1.4E-3</v>
      </c>
      <c r="S692" s="177">
        <v>0</v>
      </c>
      <c r="T692" s="178">
        <f>S692*H692</f>
        <v>0</v>
      </c>
      <c r="U692" s="37"/>
      <c r="V692" s="37"/>
      <c r="W692" s="37"/>
      <c r="X692" s="37"/>
      <c r="Y692" s="37"/>
      <c r="Z692" s="37"/>
      <c r="AA692" s="37"/>
      <c r="AB692" s="37"/>
      <c r="AC692" s="37"/>
      <c r="AD692" s="37"/>
      <c r="AE692" s="37"/>
      <c r="AR692" s="179" t="s">
        <v>496</v>
      </c>
      <c r="AT692" s="179" t="s">
        <v>381</v>
      </c>
      <c r="AU692" s="179" t="s">
        <v>79</v>
      </c>
      <c r="AY692" s="20" t="s">
        <v>144</v>
      </c>
      <c r="BE692" s="180">
        <f>IF(N692="základní",J692,0)</f>
        <v>0</v>
      </c>
      <c r="BF692" s="180">
        <f>IF(N692="snížená",J692,0)</f>
        <v>0</v>
      </c>
      <c r="BG692" s="180">
        <f>IF(N692="zákl. přenesená",J692,0)</f>
        <v>0</v>
      </c>
      <c r="BH692" s="180">
        <f>IF(N692="sníž. přenesená",J692,0)</f>
        <v>0</v>
      </c>
      <c r="BI692" s="180">
        <f>IF(N692="nulová",J692,0)</f>
        <v>0</v>
      </c>
      <c r="BJ692" s="20" t="s">
        <v>77</v>
      </c>
      <c r="BK692" s="180">
        <f>ROUND(I692*H692,2)</f>
        <v>0</v>
      </c>
      <c r="BL692" s="20" t="s">
        <v>408</v>
      </c>
      <c r="BM692" s="179" t="s">
        <v>1598</v>
      </c>
    </row>
    <row r="693" spans="1:65" s="2" customFormat="1" ht="11.25">
      <c r="A693" s="37"/>
      <c r="B693" s="38"/>
      <c r="C693" s="39"/>
      <c r="D693" s="181" t="s">
        <v>152</v>
      </c>
      <c r="E693" s="39"/>
      <c r="F693" s="182" t="s">
        <v>1596</v>
      </c>
      <c r="G693" s="39"/>
      <c r="H693" s="39"/>
      <c r="I693" s="183"/>
      <c r="J693" s="39"/>
      <c r="K693" s="39"/>
      <c r="L693" s="42"/>
      <c r="M693" s="184"/>
      <c r="N693" s="185"/>
      <c r="O693" s="67"/>
      <c r="P693" s="67"/>
      <c r="Q693" s="67"/>
      <c r="R693" s="67"/>
      <c r="S693" s="67"/>
      <c r="T693" s="68"/>
      <c r="U693" s="37"/>
      <c r="V693" s="37"/>
      <c r="W693" s="37"/>
      <c r="X693" s="37"/>
      <c r="Y693" s="37"/>
      <c r="Z693" s="37"/>
      <c r="AA693" s="37"/>
      <c r="AB693" s="37"/>
      <c r="AC693" s="37"/>
      <c r="AD693" s="37"/>
      <c r="AE693" s="37"/>
      <c r="AT693" s="20" t="s">
        <v>152</v>
      </c>
      <c r="AU693" s="20" t="s">
        <v>79</v>
      </c>
    </row>
    <row r="694" spans="1:65" s="14" customFormat="1" ht="11.25">
      <c r="B694" s="210"/>
      <c r="C694" s="211"/>
      <c r="D694" s="181" t="s">
        <v>226</v>
      </c>
      <c r="E694" s="212" t="s">
        <v>19</v>
      </c>
      <c r="F694" s="213" t="s">
        <v>1599</v>
      </c>
      <c r="G694" s="211"/>
      <c r="H694" s="214">
        <v>7</v>
      </c>
      <c r="I694" s="215"/>
      <c r="J694" s="211"/>
      <c r="K694" s="211"/>
      <c r="L694" s="216"/>
      <c r="M694" s="217"/>
      <c r="N694" s="218"/>
      <c r="O694" s="218"/>
      <c r="P694" s="218"/>
      <c r="Q694" s="218"/>
      <c r="R694" s="218"/>
      <c r="S694" s="218"/>
      <c r="T694" s="219"/>
      <c r="AT694" s="220" t="s">
        <v>226</v>
      </c>
      <c r="AU694" s="220" t="s">
        <v>79</v>
      </c>
      <c r="AV694" s="14" t="s">
        <v>79</v>
      </c>
      <c r="AW694" s="14" t="s">
        <v>31</v>
      </c>
      <c r="AX694" s="14" t="s">
        <v>77</v>
      </c>
      <c r="AY694" s="220" t="s">
        <v>144</v>
      </c>
    </row>
    <row r="695" spans="1:65" s="2" customFormat="1" ht="44.25" customHeight="1">
      <c r="A695" s="37"/>
      <c r="B695" s="38"/>
      <c r="C695" s="168" t="s">
        <v>1600</v>
      </c>
      <c r="D695" s="168" t="s">
        <v>145</v>
      </c>
      <c r="E695" s="169" t="s">
        <v>1601</v>
      </c>
      <c r="F695" s="170" t="s">
        <v>1602</v>
      </c>
      <c r="G695" s="171" t="s">
        <v>579</v>
      </c>
      <c r="H695" s="257"/>
      <c r="I695" s="173"/>
      <c r="J695" s="174">
        <f>ROUND(I695*H695,2)</f>
        <v>0</v>
      </c>
      <c r="K695" s="170" t="s">
        <v>157</v>
      </c>
      <c r="L695" s="42"/>
      <c r="M695" s="175" t="s">
        <v>19</v>
      </c>
      <c r="N695" s="176" t="s">
        <v>40</v>
      </c>
      <c r="O695" s="67"/>
      <c r="P695" s="177">
        <f>O695*H695</f>
        <v>0</v>
      </c>
      <c r="Q695" s="177">
        <v>0</v>
      </c>
      <c r="R695" s="177">
        <f>Q695*H695</f>
        <v>0</v>
      </c>
      <c r="S695" s="177">
        <v>0</v>
      </c>
      <c r="T695" s="178">
        <f>S695*H695</f>
        <v>0</v>
      </c>
      <c r="U695" s="37"/>
      <c r="V695" s="37"/>
      <c r="W695" s="37"/>
      <c r="X695" s="37"/>
      <c r="Y695" s="37"/>
      <c r="Z695" s="37"/>
      <c r="AA695" s="37"/>
      <c r="AB695" s="37"/>
      <c r="AC695" s="37"/>
      <c r="AD695" s="37"/>
      <c r="AE695" s="37"/>
      <c r="AR695" s="179" t="s">
        <v>408</v>
      </c>
      <c r="AT695" s="179" t="s">
        <v>145</v>
      </c>
      <c r="AU695" s="179" t="s">
        <v>79</v>
      </c>
      <c r="AY695" s="20" t="s">
        <v>144</v>
      </c>
      <c r="BE695" s="180">
        <f>IF(N695="základní",J695,0)</f>
        <v>0</v>
      </c>
      <c r="BF695" s="180">
        <f>IF(N695="snížená",J695,0)</f>
        <v>0</v>
      </c>
      <c r="BG695" s="180">
        <f>IF(N695="zákl. přenesená",J695,0)</f>
        <v>0</v>
      </c>
      <c r="BH695" s="180">
        <f>IF(N695="sníž. přenesená",J695,0)</f>
        <v>0</v>
      </c>
      <c r="BI695" s="180">
        <f>IF(N695="nulová",J695,0)</f>
        <v>0</v>
      </c>
      <c r="BJ695" s="20" t="s">
        <v>77</v>
      </c>
      <c r="BK695" s="180">
        <f>ROUND(I695*H695,2)</f>
        <v>0</v>
      </c>
      <c r="BL695" s="20" t="s">
        <v>408</v>
      </c>
      <c r="BM695" s="179" t="s">
        <v>1603</v>
      </c>
    </row>
    <row r="696" spans="1:65" s="2" customFormat="1" ht="29.25">
      <c r="A696" s="37"/>
      <c r="B696" s="38"/>
      <c r="C696" s="39"/>
      <c r="D696" s="181" t="s">
        <v>152</v>
      </c>
      <c r="E696" s="39"/>
      <c r="F696" s="182" t="s">
        <v>1602</v>
      </c>
      <c r="G696" s="39"/>
      <c r="H696" s="39"/>
      <c r="I696" s="183"/>
      <c r="J696" s="39"/>
      <c r="K696" s="39"/>
      <c r="L696" s="42"/>
      <c r="M696" s="184"/>
      <c r="N696" s="185"/>
      <c r="O696" s="67"/>
      <c r="P696" s="67"/>
      <c r="Q696" s="67"/>
      <c r="R696" s="67"/>
      <c r="S696" s="67"/>
      <c r="T696" s="68"/>
      <c r="U696" s="37"/>
      <c r="V696" s="37"/>
      <c r="W696" s="37"/>
      <c r="X696" s="37"/>
      <c r="Y696" s="37"/>
      <c r="Z696" s="37"/>
      <c r="AA696" s="37"/>
      <c r="AB696" s="37"/>
      <c r="AC696" s="37"/>
      <c r="AD696" s="37"/>
      <c r="AE696" s="37"/>
      <c r="AT696" s="20" t="s">
        <v>152</v>
      </c>
      <c r="AU696" s="20" t="s">
        <v>79</v>
      </c>
    </row>
    <row r="697" spans="1:65" s="2" customFormat="1" ht="11.25">
      <c r="A697" s="37"/>
      <c r="B697" s="38"/>
      <c r="C697" s="39"/>
      <c r="D697" s="186" t="s">
        <v>153</v>
      </c>
      <c r="E697" s="39"/>
      <c r="F697" s="187" t="s">
        <v>1604</v>
      </c>
      <c r="G697" s="39"/>
      <c r="H697" s="39"/>
      <c r="I697" s="183"/>
      <c r="J697" s="39"/>
      <c r="K697" s="39"/>
      <c r="L697" s="42"/>
      <c r="M697" s="184"/>
      <c r="N697" s="185"/>
      <c r="O697" s="67"/>
      <c r="P697" s="67"/>
      <c r="Q697" s="67"/>
      <c r="R697" s="67"/>
      <c r="S697" s="67"/>
      <c r="T697" s="68"/>
      <c r="U697" s="37"/>
      <c r="V697" s="37"/>
      <c r="W697" s="37"/>
      <c r="X697" s="37"/>
      <c r="Y697" s="37"/>
      <c r="Z697" s="37"/>
      <c r="AA697" s="37"/>
      <c r="AB697" s="37"/>
      <c r="AC697" s="37"/>
      <c r="AD697" s="37"/>
      <c r="AE697" s="37"/>
      <c r="AT697" s="20" t="s">
        <v>153</v>
      </c>
      <c r="AU697" s="20" t="s">
        <v>79</v>
      </c>
    </row>
    <row r="698" spans="1:65" s="11" customFormat="1" ht="22.9" customHeight="1">
      <c r="B698" s="154"/>
      <c r="C698" s="155"/>
      <c r="D698" s="156" t="s">
        <v>68</v>
      </c>
      <c r="E698" s="198" t="s">
        <v>582</v>
      </c>
      <c r="F698" s="198" t="s">
        <v>583</v>
      </c>
      <c r="G698" s="155"/>
      <c r="H698" s="155"/>
      <c r="I698" s="158"/>
      <c r="J698" s="199">
        <f>BK698</f>
        <v>0</v>
      </c>
      <c r="K698" s="155"/>
      <c r="L698" s="160"/>
      <c r="M698" s="161"/>
      <c r="N698" s="162"/>
      <c r="O698" s="162"/>
      <c r="P698" s="163">
        <f>SUM(P699:P764)</f>
        <v>0</v>
      </c>
      <c r="Q698" s="162"/>
      <c r="R698" s="163">
        <f>SUM(R699:R764)</f>
        <v>0.51657877250000006</v>
      </c>
      <c r="S698" s="162"/>
      <c r="T698" s="164">
        <f>SUM(T699:T764)</f>
        <v>0</v>
      </c>
      <c r="AR698" s="165" t="s">
        <v>79</v>
      </c>
      <c r="AT698" s="166" t="s">
        <v>68</v>
      </c>
      <c r="AU698" s="166" t="s">
        <v>77</v>
      </c>
      <c r="AY698" s="165" t="s">
        <v>144</v>
      </c>
      <c r="BK698" s="167">
        <f>SUM(BK699:BK764)</f>
        <v>0</v>
      </c>
    </row>
    <row r="699" spans="1:65" s="2" customFormat="1" ht="37.9" customHeight="1">
      <c r="A699" s="37"/>
      <c r="B699" s="38"/>
      <c r="C699" s="168" t="s">
        <v>263</v>
      </c>
      <c r="D699" s="168" t="s">
        <v>145</v>
      </c>
      <c r="E699" s="169" t="s">
        <v>1605</v>
      </c>
      <c r="F699" s="170" t="s">
        <v>1606</v>
      </c>
      <c r="G699" s="171" t="s">
        <v>492</v>
      </c>
      <c r="H699" s="172">
        <v>5</v>
      </c>
      <c r="I699" s="173"/>
      <c r="J699" s="174">
        <f>ROUND(I699*H699,2)</f>
        <v>0</v>
      </c>
      <c r="K699" s="170" t="s">
        <v>157</v>
      </c>
      <c r="L699" s="42"/>
      <c r="M699" s="175" t="s">
        <v>19</v>
      </c>
      <c r="N699" s="176" t="s">
        <v>40</v>
      </c>
      <c r="O699" s="67"/>
      <c r="P699" s="177">
        <f>O699*H699</f>
        <v>0</v>
      </c>
      <c r="Q699" s="177">
        <v>4.8000000000000001E-4</v>
      </c>
      <c r="R699" s="177">
        <f>Q699*H699</f>
        <v>2.4000000000000002E-3</v>
      </c>
      <c r="S699" s="177">
        <v>0</v>
      </c>
      <c r="T699" s="178">
        <f>S699*H699</f>
        <v>0</v>
      </c>
      <c r="U699" s="37"/>
      <c r="V699" s="37"/>
      <c r="W699" s="37"/>
      <c r="X699" s="37"/>
      <c r="Y699" s="37"/>
      <c r="Z699" s="37"/>
      <c r="AA699" s="37"/>
      <c r="AB699" s="37"/>
      <c r="AC699" s="37"/>
      <c r="AD699" s="37"/>
      <c r="AE699" s="37"/>
      <c r="AR699" s="179" t="s">
        <v>408</v>
      </c>
      <c r="AT699" s="179" t="s">
        <v>145</v>
      </c>
      <c r="AU699" s="179" t="s">
        <v>79</v>
      </c>
      <c r="AY699" s="20" t="s">
        <v>144</v>
      </c>
      <c r="BE699" s="180">
        <f>IF(N699="základní",J699,0)</f>
        <v>0</v>
      </c>
      <c r="BF699" s="180">
        <f>IF(N699="snížená",J699,0)</f>
        <v>0</v>
      </c>
      <c r="BG699" s="180">
        <f>IF(N699="zákl. přenesená",J699,0)</f>
        <v>0</v>
      </c>
      <c r="BH699" s="180">
        <f>IF(N699="sníž. přenesená",J699,0)</f>
        <v>0</v>
      </c>
      <c r="BI699" s="180">
        <f>IF(N699="nulová",J699,0)</f>
        <v>0</v>
      </c>
      <c r="BJ699" s="20" t="s">
        <v>77</v>
      </c>
      <c r="BK699" s="180">
        <f>ROUND(I699*H699,2)</f>
        <v>0</v>
      </c>
      <c r="BL699" s="20" t="s">
        <v>408</v>
      </c>
      <c r="BM699" s="179" t="s">
        <v>1607</v>
      </c>
    </row>
    <row r="700" spans="1:65" s="2" customFormat="1" ht="29.25">
      <c r="A700" s="37"/>
      <c r="B700" s="38"/>
      <c r="C700" s="39"/>
      <c r="D700" s="181" t="s">
        <v>152</v>
      </c>
      <c r="E700" s="39"/>
      <c r="F700" s="182" t="s">
        <v>1606</v>
      </c>
      <c r="G700" s="39"/>
      <c r="H700" s="39"/>
      <c r="I700" s="183"/>
      <c r="J700" s="39"/>
      <c r="K700" s="39"/>
      <c r="L700" s="42"/>
      <c r="M700" s="184"/>
      <c r="N700" s="185"/>
      <c r="O700" s="67"/>
      <c r="P700" s="67"/>
      <c r="Q700" s="67"/>
      <c r="R700" s="67"/>
      <c r="S700" s="67"/>
      <c r="T700" s="68"/>
      <c r="U700" s="37"/>
      <c r="V700" s="37"/>
      <c r="W700" s="37"/>
      <c r="X700" s="37"/>
      <c r="Y700" s="37"/>
      <c r="Z700" s="37"/>
      <c r="AA700" s="37"/>
      <c r="AB700" s="37"/>
      <c r="AC700" s="37"/>
      <c r="AD700" s="37"/>
      <c r="AE700" s="37"/>
      <c r="AT700" s="20" t="s">
        <v>152</v>
      </c>
      <c r="AU700" s="20" t="s">
        <v>79</v>
      </c>
    </row>
    <row r="701" spans="1:65" s="2" customFormat="1" ht="11.25">
      <c r="A701" s="37"/>
      <c r="B701" s="38"/>
      <c r="C701" s="39"/>
      <c r="D701" s="186" t="s">
        <v>153</v>
      </c>
      <c r="E701" s="39"/>
      <c r="F701" s="187" t="s">
        <v>1608</v>
      </c>
      <c r="G701" s="39"/>
      <c r="H701" s="39"/>
      <c r="I701" s="183"/>
      <c r="J701" s="39"/>
      <c r="K701" s="39"/>
      <c r="L701" s="42"/>
      <c r="M701" s="184"/>
      <c r="N701" s="185"/>
      <c r="O701" s="67"/>
      <c r="P701" s="67"/>
      <c r="Q701" s="67"/>
      <c r="R701" s="67"/>
      <c r="S701" s="67"/>
      <c r="T701" s="68"/>
      <c r="U701" s="37"/>
      <c r="V701" s="37"/>
      <c r="W701" s="37"/>
      <c r="X701" s="37"/>
      <c r="Y701" s="37"/>
      <c r="Z701" s="37"/>
      <c r="AA701" s="37"/>
      <c r="AB701" s="37"/>
      <c r="AC701" s="37"/>
      <c r="AD701" s="37"/>
      <c r="AE701" s="37"/>
      <c r="AT701" s="20" t="s">
        <v>153</v>
      </c>
      <c r="AU701" s="20" t="s">
        <v>79</v>
      </c>
    </row>
    <row r="702" spans="1:65" s="14" customFormat="1" ht="11.25">
      <c r="B702" s="210"/>
      <c r="C702" s="211"/>
      <c r="D702" s="181" t="s">
        <v>226</v>
      </c>
      <c r="E702" s="212" t="s">
        <v>19</v>
      </c>
      <c r="F702" s="213" t="s">
        <v>1574</v>
      </c>
      <c r="G702" s="211"/>
      <c r="H702" s="214">
        <v>5</v>
      </c>
      <c r="I702" s="215"/>
      <c r="J702" s="211"/>
      <c r="K702" s="211"/>
      <c r="L702" s="216"/>
      <c r="M702" s="217"/>
      <c r="N702" s="218"/>
      <c r="O702" s="218"/>
      <c r="P702" s="218"/>
      <c r="Q702" s="218"/>
      <c r="R702" s="218"/>
      <c r="S702" s="218"/>
      <c r="T702" s="219"/>
      <c r="AT702" s="220" t="s">
        <v>226</v>
      </c>
      <c r="AU702" s="220" t="s">
        <v>79</v>
      </c>
      <c r="AV702" s="14" t="s">
        <v>79</v>
      </c>
      <c r="AW702" s="14" t="s">
        <v>31</v>
      </c>
      <c r="AX702" s="14" t="s">
        <v>77</v>
      </c>
      <c r="AY702" s="220" t="s">
        <v>144</v>
      </c>
    </row>
    <row r="703" spans="1:65" s="2" customFormat="1" ht="24.2" customHeight="1">
      <c r="A703" s="37"/>
      <c r="B703" s="38"/>
      <c r="C703" s="246" t="s">
        <v>1609</v>
      </c>
      <c r="D703" s="246" t="s">
        <v>381</v>
      </c>
      <c r="E703" s="247" t="s">
        <v>1610</v>
      </c>
      <c r="F703" s="248" t="s">
        <v>1611</v>
      </c>
      <c r="G703" s="249" t="s">
        <v>492</v>
      </c>
      <c r="H703" s="250">
        <v>3</v>
      </c>
      <c r="I703" s="251"/>
      <c r="J703" s="252">
        <f>ROUND(I703*H703,2)</f>
        <v>0</v>
      </c>
      <c r="K703" s="248" t="s">
        <v>157</v>
      </c>
      <c r="L703" s="253"/>
      <c r="M703" s="254" t="s">
        <v>19</v>
      </c>
      <c r="N703" s="255" t="s">
        <v>40</v>
      </c>
      <c r="O703" s="67"/>
      <c r="P703" s="177">
        <f>O703*H703</f>
        <v>0</v>
      </c>
      <c r="Q703" s="177">
        <v>1.489E-2</v>
      </c>
      <c r="R703" s="177">
        <f>Q703*H703</f>
        <v>4.4670000000000001E-2</v>
      </c>
      <c r="S703" s="177">
        <v>0</v>
      </c>
      <c r="T703" s="178">
        <f>S703*H703</f>
        <v>0</v>
      </c>
      <c r="U703" s="37"/>
      <c r="V703" s="37"/>
      <c r="W703" s="37"/>
      <c r="X703" s="37"/>
      <c r="Y703" s="37"/>
      <c r="Z703" s="37"/>
      <c r="AA703" s="37"/>
      <c r="AB703" s="37"/>
      <c r="AC703" s="37"/>
      <c r="AD703" s="37"/>
      <c r="AE703" s="37"/>
      <c r="AR703" s="179" t="s">
        <v>496</v>
      </c>
      <c r="AT703" s="179" t="s">
        <v>381</v>
      </c>
      <c r="AU703" s="179" t="s">
        <v>79</v>
      </c>
      <c r="AY703" s="20" t="s">
        <v>144</v>
      </c>
      <c r="BE703" s="180">
        <f>IF(N703="základní",J703,0)</f>
        <v>0</v>
      </c>
      <c r="BF703" s="180">
        <f>IF(N703="snížená",J703,0)</f>
        <v>0</v>
      </c>
      <c r="BG703" s="180">
        <f>IF(N703="zákl. přenesená",J703,0)</f>
        <v>0</v>
      </c>
      <c r="BH703" s="180">
        <f>IF(N703="sníž. přenesená",J703,0)</f>
        <v>0</v>
      </c>
      <c r="BI703" s="180">
        <f>IF(N703="nulová",J703,0)</f>
        <v>0</v>
      </c>
      <c r="BJ703" s="20" t="s">
        <v>77</v>
      </c>
      <c r="BK703" s="180">
        <f>ROUND(I703*H703,2)</f>
        <v>0</v>
      </c>
      <c r="BL703" s="20" t="s">
        <v>408</v>
      </c>
      <c r="BM703" s="179" t="s">
        <v>1612</v>
      </c>
    </row>
    <row r="704" spans="1:65" s="2" customFormat="1" ht="19.5">
      <c r="A704" s="37"/>
      <c r="B704" s="38"/>
      <c r="C704" s="39"/>
      <c r="D704" s="181" t="s">
        <v>152</v>
      </c>
      <c r="E704" s="39"/>
      <c r="F704" s="182" t="s">
        <v>1611</v>
      </c>
      <c r="G704" s="39"/>
      <c r="H704" s="39"/>
      <c r="I704" s="183"/>
      <c r="J704" s="39"/>
      <c r="K704" s="39"/>
      <c r="L704" s="42"/>
      <c r="M704" s="184"/>
      <c r="N704" s="185"/>
      <c r="O704" s="67"/>
      <c r="P704" s="67"/>
      <c r="Q704" s="67"/>
      <c r="R704" s="67"/>
      <c r="S704" s="67"/>
      <c r="T704" s="68"/>
      <c r="U704" s="37"/>
      <c r="V704" s="37"/>
      <c r="W704" s="37"/>
      <c r="X704" s="37"/>
      <c r="Y704" s="37"/>
      <c r="Z704" s="37"/>
      <c r="AA704" s="37"/>
      <c r="AB704" s="37"/>
      <c r="AC704" s="37"/>
      <c r="AD704" s="37"/>
      <c r="AE704" s="37"/>
      <c r="AT704" s="20" t="s">
        <v>152</v>
      </c>
      <c r="AU704" s="20" t="s">
        <v>79</v>
      </c>
    </row>
    <row r="705" spans="1:65" s="14" customFormat="1" ht="11.25">
      <c r="B705" s="210"/>
      <c r="C705" s="211"/>
      <c r="D705" s="181" t="s">
        <v>226</v>
      </c>
      <c r="E705" s="212" t="s">
        <v>19</v>
      </c>
      <c r="F705" s="213" t="s">
        <v>160</v>
      </c>
      <c r="G705" s="211"/>
      <c r="H705" s="214">
        <v>3</v>
      </c>
      <c r="I705" s="215"/>
      <c r="J705" s="211"/>
      <c r="K705" s="211"/>
      <c r="L705" s="216"/>
      <c r="M705" s="217"/>
      <c r="N705" s="218"/>
      <c r="O705" s="218"/>
      <c r="P705" s="218"/>
      <c r="Q705" s="218"/>
      <c r="R705" s="218"/>
      <c r="S705" s="218"/>
      <c r="T705" s="219"/>
      <c r="AT705" s="220" t="s">
        <v>226</v>
      </c>
      <c r="AU705" s="220" t="s">
        <v>79</v>
      </c>
      <c r="AV705" s="14" t="s">
        <v>79</v>
      </c>
      <c r="AW705" s="14" t="s">
        <v>31</v>
      </c>
      <c r="AX705" s="14" t="s">
        <v>77</v>
      </c>
      <c r="AY705" s="220" t="s">
        <v>144</v>
      </c>
    </row>
    <row r="706" spans="1:65" s="2" customFormat="1" ht="24.2" customHeight="1">
      <c r="A706" s="37"/>
      <c r="B706" s="38"/>
      <c r="C706" s="246" t="s">
        <v>1613</v>
      </c>
      <c r="D706" s="246" t="s">
        <v>381</v>
      </c>
      <c r="E706" s="247" t="s">
        <v>1614</v>
      </c>
      <c r="F706" s="248" t="s">
        <v>1615</v>
      </c>
      <c r="G706" s="249" t="s">
        <v>492</v>
      </c>
      <c r="H706" s="250">
        <v>2</v>
      </c>
      <c r="I706" s="251"/>
      <c r="J706" s="252">
        <f>ROUND(I706*H706,2)</f>
        <v>0</v>
      </c>
      <c r="K706" s="248" t="s">
        <v>157</v>
      </c>
      <c r="L706" s="253"/>
      <c r="M706" s="254" t="s">
        <v>19</v>
      </c>
      <c r="N706" s="255" t="s">
        <v>40</v>
      </c>
      <c r="O706" s="67"/>
      <c r="P706" s="177">
        <f>O706*H706</f>
        <v>0</v>
      </c>
      <c r="Q706" s="177">
        <v>1.521E-2</v>
      </c>
      <c r="R706" s="177">
        <f>Q706*H706</f>
        <v>3.0419999999999999E-2</v>
      </c>
      <c r="S706" s="177">
        <v>0</v>
      </c>
      <c r="T706" s="178">
        <f>S706*H706</f>
        <v>0</v>
      </c>
      <c r="U706" s="37"/>
      <c r="V706" s="37"/>
      <c r="W706" s="37"/>
      <c r="X706" s="37"/>
      <c r="Y706" s="37"/>
      <c r="Z706" s="37"/>
      <c r="AA706" s="37"/>
      <c r="AB706" s="37"/>
      <c r="AC706" s="37"/>
      <c r="AD706" s="37"/>
      <c r="AE706" s="37"/>
      <c r="AR706" s="179" t="s">
        <v>496</v>
      </c>
      <c r="AT706" s="179" t="s">
        <v>381</v>
      </c>
      <c r="AU706" s="179" t="s">
        <v>79</v>
      </c>
      <c r="AY706" s="20" t="s">
        <v>144</v>
      </c>
      <c r="BE706" s="180">
        <f>IF(N706="základní",J706,0)</f>
        <v>0</v>
      </c>
      <c r="BF706" s="180">
        <f>IF(N706="snížená",J706,0)</f>
        <v>0</v>
      </c>
      <c r="BG706" s="180">
        <f>IF(N706="zákl. přenesená",J706,0)</f>
        <v>0</v>
      </c>
      <c r="BH706" s="180">
        <f>IF(N706="sníž. přenesená",J706,0)</f>
        <v>0</v>
      </c>
      <c r="BI706" s="180">
        <f>IF(N706="nulová",J706,0)</f>
        <v>0</v>
      </c>
      <c r="BJ706" s="20" t="s">
        <v>77</v>
      </c>
      <c r="BK706" s="180">
        <f>ROUND(I706*H706,2)</f>
        <v>0</v>
      </c>
      <c r="BL706" s="20" t="s">
        <v>408</v>
      </c>
      <c r="BM706" s="179" t="s">
        <v>1616</v>
      </c>
    </row>
    <row r="707" spans="1:65" s="2" customFormat="1" ht="19.5">
      <c r="A707" s="37"/>
      <c r="B707" s="38"/>
      <c r="C707" s="39"/>
      <c r="D707" s="181" t="s">
        <v>152</v>
      </c>
      <c r="E707" s="39"/>
      <c r="F707" s="182" t="s">
        <v>1615</v>
      </c>
      <c r="G707" s="39"/>
      <c r="H707" s="39"/>
      <c r="I707" s="183"/>
      <c r="J707" s="39"/>
      <c r="K707" s="39"/>
      <c r="L707" s="42"/>
      <c r="M707" s="184"/>
      <c r="N707" s="185"/>
      <c r="O707" s="67"/>
      <c r="P707" s="67"/>
      <c r="Q707" s="67"/>
      <c r="R707" s="67"/>
      <c r="S707" s="67"/>
      <c r="T707" s="68"/>
      <c r="U707" s="37"/>
      <c r="V707" s="37"/>
      <c r="W707" s="37"/>
      <c r="X707" s="37"/>
      <c r="Y707" s="37"/>
      <c r="Z707" s="37"/>
      <c r="AA707" s="37"/>
      <c r="AB707" s="37"/>
      <c r="AC707" s="37"/>
      <c r="AD707" s="37"/>
      <c r="AE707" s="37"/>
      <c r="AT707" s="20" t="s">
        <v>152</v>
      </c>
      <c r="AU707" s="20" t="s">
        <v>79</v>
      </c>
    </row>
    <row r="708" spans="1:65" s="14" customFormat="1" ht="11.25">
      <c r="B708" s="210"/>
      <c r="C708" s="211"/>
      <c r="D708" s="181" t="s">
        <v>226</v>
      </c>
      <c r="E708" s="212" t="s">
        <v>19</v>
      </c>
      <c r="F708" s="213" t="s">
        <v>79</v>
      </c>
      <c r="G708" s="211"/>
      <c r="H708" s="214">
        <v>2</v>
      </c>
      <c r="I708" s="215"/>
      <c r="J708" s="211"/>
      <c r="K708" s="211"/>
      <c r="L708" s="216"/>
      <c r="M708" s="217"/>
      <c r="N708" s="218"/>
      <c r="O708" s="218"/>
      <c r="P708" s="218"/>
      <c r="Q708" s="218"/>
      <c r="R708" s="218"/>
      <c r="S708" s="218"/>
      <c r="T708" s="219"/>
      <c r="AT708" s="220" t="s">
        <v>226</v>
      </c>
      <c r="AU708" s="220" t="s">
        <v>79</v>
      </c>
      <c r="AV708" s="14" t="s">
        <v>79</v>
      </c>
      <c r="AW708" s="14" t="s">
        <v>31</v>
      </c>
      <c r="AX708" s="14" t="s">
        <v>77</v>
      </c>
      <c r="AY708" s="220" t="s">
        <v>144</v>
      </c>
    </row>
    <row r="709" spans="1:65" s="2" customFormat="1" ht="16.5" customHeight="1">
      <c r="A709" s="37"/>
      <c r="B709" s="38"/>
      <c r="C709" s="168" t="s">
        <v>249</v>
      </c>
      <c r="D709" s="168" t="s">
        <v>145</v>
      </c>
      <c r="E709" s="169" t="s">
        <v>1617</v>
      </c>
      <c r="F709" s="170" t="s">
        <v>1618</v>
      </c>
      <c r="G709" s="171" t="s">
        <v>254</v>
      </c>
      <c r="H709" s="172">
        <v>3.75</v>
      </c>
      <c r="I709" s="173"/>
      <c r="J709" s="174">
        <f>ROUND(I709*H709,2)</f>
        <v>0</v>
      </c>
      <c r="K709" s="170" t="s">
        <v>19</v>
      </c>
      <c r="L709" s="42"/>
      <c r="M709" s="175" t="s">
        <v>19</v>
      </c>
      <c r="N709" s="176" t="s">
        <v>40</v>
      </c>
      <c r="O709" s="67"/>
      <c r="P709" s="177">
        <f>O709*H709</f>
        <v>0</v>
      </c>
      <c r="Q709" s="177">
        <v>6.0000000000000002E-5</v>
      </c>
      <c r="R709" s="177">
        <f>Q709*H709</f>
        <v>2.2499999999999999E-4</v>
      </c>
      <c r="S709" s="177">
        <v>0</v>
      </c>
      <c r="T709" s="178">
        <f>S709*H709</f>
        <v>0</v>
      </c>
      <c r="U709" s="37"/>
      <c r="V709" s="37"/>
      <c r="W709" s="37"/>
      <c r="X709" s="37"/>
      <c r="Y709" s="37"/>
      <c r="Z709" s="37"/>
      <c r="AA709" s="37"/>
      <c r="AB709" s="37"/>
      <c r="AC709" s="37"/>
      <c r="AD709" s="37"/>
      <c r="AE709" s="37"/>
      <c r="AR709" s="179" t="s">
        <v>408</v>
      </c>
      <c r="AT709" s="179" t="s">
        <v>145</v>
      </c>
      <c r="AU709" s="179" t="s">
        <v>79</v>
      </c>
      <c r="AY709" s="20" t="s">
        <v>144</v>
      </c>
      <c r="BE709" s="180">
        <f>IF(N709="základní",J709,0)</f>
        <v>0</v>
      </c>
      <c r="BF709" s="180">
        <f>IF(N709="snížená",J709,0)</f>
        <v>0</v>
      </c>
      <c r="BG709" s="180">
        <f>IF(N709="zákl. přenesená",J709,0)</f>
        <v>0</v>
      </c>
      <c r="BH709" s="180">
        <f>IF(N709="sníž. přenesená",J709,0)</f>
        <v>0</v>
      </c>
      <c r="BI709" s="180">
        <f>IF(N709="nulová",J709,0)</f>
        <v>0</v>
      </c>
      <c r="BJ709" s="20" t="s">
        <v>77</v>
      </c>
      <c r="BK709" s="180">
        <f>ROUND(I709*H709,2)</f>
        <v>0</v>
      </c>
      <c r="BL709" s="20" t="s">
        <v>408</v>
      </c>
      <c r="BM709" s="179" t="s">
        <v>1619</v>
      </c>
    </row>
    <row r="710" spans="1:65" s="2" customFormat="1" ht="11.25">
      <c r="A710" s="37"/>
      <c r="B710" s="38"/>
      <c r="C710" s="39"/>
      <c r="D710" s="181" t="s">
        <v>152</v>
      </c>
      <c r="E710" s="39"/>
      <c r="F710" s="182" t="s">
        <v>1618</v>
      </c>
      <c r="G710" s="39"/>
      <c r="H710" s="39"/>
      <c r="I710" s="183"/>
      <c r="J710" s="39"/>
      <c r="K710" s="39"/>
      <c r="L710" s="42"/>
      <c r="M710" s="184"/>
      <c r="N710" s="185"/>
      <c r="O710" s="67"/>
      <c r="P710" s="67"/>
      <c r="Q710" s="67"/>
      <c r="R710" s="67"/>
      <c r="S710" s="67"/>
      <c r="T710" s="68"/>
      <c r="U710" s="37"/>
      <c r="V710" s="37"/>
      <c r="W710" s="37"/>
      <c r="X710" s="37"/>
      <c r="Y710" s="37"/>
      <c r="Z710" s="37"/>
      <c r="AA710" s="37"/>
      <c r="AB710" s="37"/>
      <c r="AC710" s="37"/>
      <c r="AD710" s="37"/>
      <c r="AE710" s="37"/>
      <c r="AT710" s="20" t="s">
        <v>152</v>
      </c>
      <c r="AU710" s="20" t="s">
        <v>79</v>
      </c>
    </row>
    <row r="711" spans="1:65" s="14" customFormat="1" ht="11.25">
      <c r="B711" s="210"/>
      <c r="C711" s="211"/>
      <c r="D711" s="181" t="s">
        <v>226</v>
      </c>
      <c r="E711" s="212" t="s">
        <v>19</v>
      </c>
      <c r="F711" s="213" t="s">
        <v>1620</v>
      </c>
      <c r="G711" s="211"/>
      <c r="H711" s="214">
        <v>3.75</v>
      </c>
      <c r="I711" s="215"/>
      <c r="J711" s="211"/>
      <c r="K711" s="211"/>
      <c r="L711" s="216"/>
      <c r="M711" s="217"/>
      <c r="N711" s="218"/>
      <c r="O711" s="218"/>
      <c r="P711" s="218"/>
      <c r="Q711" s="218"/>
      <c r="R711" s="218"/>
      <c r="S711" s="218"/>
      <c r="T711" s="219"/>
      <c r="AT711" s="220" t="s">
        <v>226</v>
      </c>
      <c r="AU711" s="220" t="s">
        <v>79</v>
      </c>
      <c r="AV711" s="14" t="s">
        <v>79</v>
      </c>
      <c r="AW711" s="14" t="s">
        <v>31</v>
      </c>
      <c r="AX711" s="14" t="s">
        <v>77</v>
      </c>
      <c r="AY711" s="220" t="s">
        <v>144</v>
      </c>
    </row>
    <row r="712" spans="1:65" s="2" customFormat="1" ht="16.5" customHeight="1">
      <c r="A712" s="37"/>
      <c r="B712" s="38"/>
      <c r="C712" s="246" t="s">
        <v>1621</v>
      </c>
      <c r="D712" s="246" t="s">
        <v>381</v>
      </c>
      <c r="E712" s="247" t="s">
        <v>1622</v>
      </c>
      <c r="F712" s="248" t="s">
        <v>1623</v>
      </c>
      <c r="G712" s="249" t="s">
        <v>254</v>
      </c>
      <c r="H712" s="250">
        <v>3.75</v>
      </c>
      <c r="I712" s="251"/>
      <c r="J712" s="252">
        <f>ROUND(I712*H712,2)</f>
        <v>0</v>
      </c>
      <c r="K712" s="248" t="s">
        <v>19</v>
      </c>
      <c r="L712" s="253"/>
      <c r="M712" s="254" t="s">
        <v>19</v>
      </c>
      <c r="N712" s="255" t="s">
        <v>40</v>
      </c>
      <c r="O712" s="67"/>
      <c r="P712" s="177">
        <f>O712*H712</f>
        <v>0</v>
      </c>
      <c r="Q712" s="177">
        <v>2.5000000000000001E-2</v>
      </c>
      <c r="R712" s="177">
        <f>Q712*H712</f>
        <v>9.375E-2</v>
      </c>
      <c r="S712" s="177">
        <v>0</v>
      </c>
      <c r="T712" s="178">
        <f>S712*H712</f>
        <v>0</v>
      </c>
      <c r="U712" s="37"/>
      <c r="V712" s="37"/>
      <c r="W712" s="37"/>
      <c r="X712" s="37"/>
      <c r="Y712" s="37"/>
      <c r="Z712" s="37"/>
      <c r="AA712" s="37"/>
      <c r="AB712" s="37"/>
      <c r="AC712" s="37"/>
      <c r="AD712" s="37"/>
      <c r="AE712" s="37"/>
      <c r="AR712" s="179" t="s">
        <v>496</v>
      </c>
      <c r="AT712" s="179" t="s">
        <v>381</v>
      </c>
      <c r="AU712" s="179" t="s">
        <v>79</v>
      </c>
      <c r="AY712" s="20" t="s">
        <v>144</v>
      </c>
      <c r="BE712" s="180">
        <f>IF(N712="základní",J712,0)</f>
        <v>0</v>
      </c>
      <c r="BF712" s="180">
        <f>IF(N712="snížená",J712,0)</f>
        <v>0</v>
      </c>
      <c r="BG712" s="180">
        <f>IF(N712="zákl. přenesená",J712,0)</f>
        <v>0</v>
      </c>
      <c r="BH712" s="180">
        <f>IF(N712="sníž. přenesená",J712,0)</f>
        <v>0</v>
      </c>
      <c r="BI712" s="180">
        <f>IF(N712="nulová",J712,0)</f>
        <v>0</v>
      </c>
      <c r="BJ712" s="20" t="s">
        <v>77</v>
      </c>
      <c r="BK712" s="180">
        <f>ROUND(I712*H712,2)</f>
        <v>0</v>
      </c>
      <c r="BL712" s="20" t="s">
        <v>408</v>
      </c>
      <c r="BM712" s="179" t="s">
        <v>1624</v>
      </c>
    </row>
    <row r="713" spans="1:65" s="2" customFormat="1" ht="11.25">
      <c r="A713" s="37"/>
      <c r="B713" s="38"/>
      <c r="C713" s="39"/>
      <c r="D713" s="181" t="s">
        <v>152</v>
      </c>
      <c r="E713" s="39"/>
      <c r="F713" s="182" t="s">
        <v>1623</v>
      </c>
      <c r="G713" s="39"/>
      <c r="H713" s="39"/>
      <c r="I713" s="183"/>
      <c r="J713" s="39"/>
      <c r="K713" s="39"/>
      <c r="L713" s="42"/>
      <c r="M713" s="184"/>
      <c r="N713" s="185"/>
      <c r="O713" s="67"/>
      <c r="P713" s="67"/>
      <c r="Q713" s="67"/>
      <c r="R713" s="67"/>
      <c r="S713" s="67"/>
      <c r="T713" s="68"/>
      <c r="U713" s="37"/>
      <c r="V713" s="37"/>
      <c r="W713" s="37"/>
      <c r="X713" s="37"/>
      <c r="Y713" s="37"/>
      <c r="Z713" s="37"/>
      <c r="AA713" s="37"/>
      <c r="AB713" s="37"/>
      <c r="AC713" s="37"/>
      <c r="AD713" s="37"/>
      <c r="AE713" s="37"/>
      <c r="AT713" s="20" t="s">
        <v>152</v>
      </c>
      <c r="AU713" s="20" t="s">
        <v>79</v>
      </c>
    </row>
    <row r="714" spans="1:65" s="2" customFormat="1" ht="29.25">
      <c r="A714" s="37"/>
      <c r="B714" s="38"/>
      <c r="C714" s="39"/>
      <c r="D714" s="181" t="s">
        <v>494</v>
      </c>
      <c r="E714" s="39"/>
      <c r="F714" s="256" t="s">
        <v>1625</v>
      </c>
      <c r="G714" s="39"/>
      <c r="H714" s="39"/>
      <c r="I714" s="183"/>
      <c r="J714" s="39"/>
      <c r="K714" s="39"/>
      <c r="L714" s="42"/>
      <c r="M714" s="184"/>
      <c r="N714" s="185"/>
      <c r="O714" s="67"/>
      <c r="P714" s="67"/>
      <c r="Q714" s="67"/>
      <c r="R714" s="67"/>
      <c r="S714" s="67"/>
      <c r="T714" s="68"/>
      <c r="U714" s="37"/>
      <c r="V714" s="37"/>
      <c r="W714" s="37"/>
      <c r="X714" s="37"/>
      <c r="Y714" s="37"/>
      <c r="Z714" s="37"/>
      <c r="AA714" s="37"/>
      <c r="AB714" s="37"/>
      <c r="AC714" s="37"/>
      <c r="AD714" s="37"/>
      <c r="AE714" s="37"/>
      <c r="AT714" s="20" t="s">
        <v>494</v>
      </c>
      <c r="AU714" s="20" t="s">
        <v>79</v>
      </c>
    </row>
    <row r="715" spans="1:65" s="14" customFormat="1" ht="11.25">
      <c r="B715" s="210"/>
      <c r="C715" s="211"/>
      <c r="D715" s="181" t="s">
        <v>226</v>
      </c>
      <c r="E715" s="212" t="s">
        <v>19</v>
      </c>
      <c r="F715" s="213" t="s">
        <v>1620</v>
      </c>
      <c r="G715" s="211"/>
      <c r="H715" s="214">
        <v>3.75</v>
      </c>
      <c r="I715" s="215"/>
      <c r="J715" s="211"/>
      <c r="K715" s="211"/>
      <c r="L715" s="216"/>
      <c r="M715" s="217"/>
      <c r="N715" s="218"/>
      <c r="O715" s="218"/>
      <c r="P715" s="218"/>
      <c r="Q715" s="218"/>
      <c r="R715" s="218"/>
      <c r="S715" s="218"/>
      <c r="T715" s="219"/>
      <c r="AT715" s="220" t="s">
        <v>226</v>
      </c>
      <c r="AU715" s="220" t="s">
        <v>79</v>
      </c>
      <c r="AV715" s="14" t="s">
        <v>79</v>
      </c>
      <c r="AW715" s="14" t="s">
        <v>31</v>
      </c>
      <c r="AX715" s="14" t="s">
        <v>77</v>
      </c>
      <c r="AY715" s="220" t="s">
        <v>144</v>
      </c>
    </row>
    <row r="716" spans="1:65" s="2" customFormat="1" ht="24.2" customHeight="1">
      <c r="A716" s="37"/>
      <c r="B716" s="38"/>
      <c r="C716" s="168" t="s">
        <v>1626</v>
      </c>
      <c r="D716" s="168" t="s">
        <v>145</v>
      </c>
      <c r="E716" s="169" t="s">
        <v>1627</v>
      </c>
      <c r="F716" s="170" t="s">
        <v>1628</v>
      </c>
      <c r="G716" s="171" t="s">
        <v>492</v>
      </c>
      <c r="H716" s="172">
        <v>1</v>
      </c>
      <c r="I716" s="173"/>
      <c r="J716" s="174">
        <f>ROUND(I716*H716,2)</f>
        <v>0</v>
      </c>
      <c r="K716" s="170" t="s">
        <v>157</v>
      </c>
      <c r="L716" s="42"/>
      <c r="M716" s="175" t="s">
        <v>19</v>
      </c>
      <c r="N716" s="176" t="s">
        <v>40</v>
      </c>
      <c r="O716" s="67"/>
      <c r="P716" s="177">
        <f>O716*H716</f>
        <v>0</v>
      </c>
      <c r="Q716" s="177">
        <v>0</v>
      </c>
      <c r="R716" s="177">
        <f>Q716*H716</f>
        <v>0</v>
      </c>
      <c r="S716" s="177">
        <v>0</v>
      </c>
      <c r="T716" s="178">
        <f>S716*H716</f>
        <v>0</v>
      </c>
      <c r="U716" s="37"/>
      <c r="V716" s="37"/>
      <c r="W716" s="37"/>
      <c r="X716" s="37"/>
      <c r="Y716" s="37"/>
      <c r="Z716" s="37"/>
      <c r="AA716" s="37"/>
      <c r="AB716" s="37"/>
      <c r="AC716" s="37"/>
      <c r="AD716" s="37"/>
      <c r="AE716" s="37"/>
      <c r="AR716" s="179" t="s">
        <v>408</v>
      </c>
      <c r="AT716" s="179" t="s">
        <v>145</v>
      </c>
      <c r="AU716" s="179" t="s">
        <v>79</v>
      </c>
      <c r="AY716" s="20" t="s">
        <v>144</v>
      </c>
      <c r="BE716" s="180">
        <f>IF(N716="základní",J716,0)</f>
        <v>0</v>
      </c>
      <c r="BF716" s="180">
        <f>IF(N716="snížená",J716,0)</f>
        <v>0</v>
      </c>
      <c r="BG716" s="180">
        <f>IF(N716="zákl. přenesená",J716,0)</f>
        <v>0</v>
      </c>
      <c r="BH716" s="180">
        <f>IF(N716="sníž. přenesená",J716,0)</f>
        <v>0</v>
      </c>
      <c r="BI716" s="180">
        <f>IF(N716="nulová",J716,0)</f>
        <v>0</v>
      </c>
      <c r="BJ716" s="20" t="s">
        <v>77</v>
      </c>
      <c r="BK716" s="180">
        <f>ROUND(I716*H716,2)</f>
        <v>0</v>
      </c>
      <c r="BL716" s="20" t="s">
        <v>408</v>
      </c>
      <c r="BM716" s="179" t="s">
        <v>1629</v>
      </c>
    </row>
    <row r="717" spans="1:65" s="2" customFormat="1" ht="19.5">
      <c r="A717" s="37"/>
      <c r="B717" s="38"/>
      <c r="C717" s="39"/>
      <c r="D717" s="181" t="s">
        <v>152</v>
      </c>
      <c r="E717" s="39"/>
      <c r="F717" s="182" t="s">
        <v>1628</v>
      </c>
      <c r="G717" s="39"/>
      <c r="H717" s="39"/>
      <c r="I717" s="183"/>
      <c r="J717" s="39"/>
      <c r="K717" s="39"/>
      <c r="L717" s="42"/>
      <c r="M717" s="184"/>
      <c r="N717" s="185"/>
      <c r="O717" s="67"/>
      <c r="P717" s="67"/>
      <c r="Q717" s="67"/>
      <c r="R717" s="67"/>
      <c r="S717" s="67"/>
      <c r="T717" s="68"/>
      <c r="U717" s="37"/>
      <c r="V717" s="37"/>
      <c r="W717" s="37"/>
      <c r="X717" s="37"/>
      <c r="Y717" s="37"/>
      <c r="Z717" s="37"/>
      <c r="AA717" s="37"/>
      <c r="AB717" s="37"/>
      <c r="AC717" s="37"/>
      <c r="AD717" s="37"/>
      <c r="AE717" s="37"/>
      <c r="AT717" s="20" t="s">
        <v>152</v>
      </c>
      <c r="AU717" s="20" t="s">
        <v>79</v>
      </c>
    </row>
    <row r="718" spans="1:65" s="2" customFormat="1" ht="11.25">
      <c r="A718" s="37"/>
      <c r="B718" s="38"/>
      <c r="C718" s="39"/>
      <c r="D718" s="186" t="s">
        <v>153</v>
      </c>
      <c r="E718" s="39"/>
      <c r="F718" s="187" t="s">
        <v>1630</v>
      </c>
      <c r="G718" s="39"/>
      <c r="H718" s="39"/>
      <c r="I718" s="183"/>
      <c r="J718" s="39"/>
      <c r="K718" s="39"/>
      <c r="L718" s="42"/>
      <c r="M718" s="184"/>
      <c r="N718" s="185"/>
      <c r="O718" s="67"/>
      <c r="P718" s="67"/>
      <c r="Q718" s="67"/>
      <c r="R718" s="67"/>
      <c r="S718" s="67"/>
      <c r="T718" s="68"/>
      <c r="U718" s="37"/>
      <c r="V718" s="37"/>
      <c r="W718" s="37"/>
      <c r="X718" s="37"/>
      <c r="Y718" s="37"/>
      <c r="Z718" s="37"/>
      <c r="AA718" s="37"/>
      <c r="AB718" s="37"/>
      <c r="AC718" s="37"/>
      <c r="AD718" s="37"/>
      <c r="AE718" s="37"/>
      <c r="AT718" s="20" t="s">
        <v>153</v>
      </c>
      <c r="AU718" s="20" t="s">
        <v>79</v>
      </c>
    </row>
    <row r="719" spans="1:65" s="14" customFormat="1" ht="11.25">
      <c r="B719" s="210"/>
      <c r="C719" s="211"/>
      <c r="D719" s="181" t="s">
        <v>226</v>
      </c>
      <c r="E719" s="212" t="s">
        <v>19</v>
      </c>
      <c r="F719" s="213" t="s">
        <v>77</v>
      </c>
      <c r="G719" s="211"/>
      <c r="H719" s="214">
        <v>1</v>
      </c>
      <c r="I719" s="215"/>
      <c r="J719" s="211"/>
      <c r="K719" s="211"/>
      <c r="L719" s="216"/>
      <c r="M719" s="217"/>
      <c r="N719" s="218"/>
      <c r="O719" s="218"/>
      <c r="P719" s="218"/>
      <c r="Q719" s="218"/>
      <c r="R719" s="218"/>
      <c r="S719" s="218"/>
      <c r="T719" s="219"/>
      <c r="AT719" s="220" t="s">
        <v>226</v>
      </c>
      <c r="AU719" s="220" t="s">
        <v>79</v>
      </c>
      <c r="AV719" s="14" t="s">
        <v>79</v>
      </c>
      <c r="AW719" s="14" t="s">
        <v>31</v>
      </c>
      <c r="AX719" s="14" t="s">
        <v>77</v>
      </c>
      <c r="AY719" s="220" t="s">
        <v>144</v>
      </c>
    </row>
    <row r="720" spans="1:65" s="2" customFormat="1" ht="16.5" customHeight="1">
      <c r="A720" s="37"/>
      <c r="B720" s="38"/>
      <c r="C720" s="246" t="s">
        <v>1631</v>
      </c>
      <c r="D720" s="246" t="s">
        <v>381</v>
      </c>
      <c r="E720" s="247" t="s">
        <v>1632</v>
      </c>
      <c r="F720" s="248" t="s">
        <v>1633</v>
      </c>
      <c r="G720" s="249" t="s">
        <v>254</v>
      </c>
      <c r="H720" s="250">
        <v>0.5</v>
      </c>
      <c r="I720" s="251"/>
      <c r="J720" s="252">
        <f>ROUND(I720*H720,2)</f>
        <v>0</v>
      </c>
      <c r="K720" s="248" t="s">
        <v>19</v>
      </c>
      <c r="L720" s="253"/>
      <c r="M720" s="254" t="s">
        <v>19</v>
      </c>
      <c r="N720" s="255" t="s">
        <v>40</v>
      </c>
      <c r="O720" s="67"/>
      <c r="P720" s="177">
        <f>O720*H720</f>
        <v>0</v>
      </c>
      <c r="Q720" s="177">
        <v>2.1999999999999999E-2</v>
      </c>
      <c r="R720" s="177">
        <f>Q720*H720</f>
        <v>1.0999999999999999E-2</v>
      </c>
      <c r="S720" s="177">
        <v>0</v>
      </c>
      <c r="T720" s="178">
        <f>S720*H720</f>
        <v>0</v>
      </c>
      <c r="U720" s="37"/>
      <c r="V720" s="37"/>
      <c r="W720" s="37"/>
      <c r="X720" s="37"/>
      <c r="Y720" s="37"/>
      <c r="Z720" s="37"/>
      <c r="AA720" s="37"/>
      <c r="AB720" s="37"/>
      <c r="AC720" s="37"/>
      <c r="AD720" s="37"/>
      <c r="AE720" s="37"/>
      <c r="AR720" s="179" t="s">
        <v>496</v>
      </c>
      <c r="AT720" s="179" t="s">
        <v>381</v>
      </c>
      <c r="AU720" s="179" t="s">
        <v>79</v>
      </c>
      <c r="AY720" s="20" t="s">
        <v>144</v>
      </c>
      <c r="BE720" s="180">
        <f>IF(N720="základní",J720,0)</f>
        <v>0</v>
      </c>
      <c r="BF720" s="180">
        <f>IF(N720="snížená",J720,0)</f>
        <v>0</v>
      </c>
      <c r="BG720" s="180">
        <f>IF(N720="zákl. přenesená",J720,0)</f>
        <v>0</v>
      </c>
      <c r="BH720" s="180">
        <f>IF(N720="sníž. přenesená",J720,0)</f>
        <v>0</v>
      </c>
      <c r="BI720" s="180">
        <f>IF(N720="nulová",J720,0)</f>
        <v>0</v>
      </c>
      <c r="BJ720" s="20" t="s">
        <v>77</v>
      </c>
      <c r="BK720" s="180">
        <f>ROUND(I720*H720,2)</f>
        <v>0</v>
      </c>
      <c r="BL720" s="20" t="s">
        <v>408</v>
      </c>
      <c r="BM720" s="179" t="s">
        <v>1634</v>
      </c>
    </row>
    <row r="721" spans="1:65" s="2" customFormat="1" ht="11.25">
      <c r="A721" s="37"/>
      <c r="B721" s="38"/>
      <c r="C721" s="39"/>
      <c r="D721" s="181" t="s">
        <v>152</v>
      </c>
      <c r="E721" s="39"/>
      <c r="F721" s="182" t="s">
        <v>1633</v>
      </c>
      <c r="G721" s="39"/>
      <c r="H721" s="39"/>
      <c r="I721" s="183"/>
      <c r="J721" s="39"/>
      <c r="K721" s="39"/>
      <c r="L721" s="42"/>
      <c r="M721" s="184"/>
      <c r="N721" s="185"/>
      <c r="O721" s="67"/>
      <c r="P721" s="67"/>
      <c r="Q721" s="67"/>
      <c r="R721" s="67"/>
      <c r="S721" s="67"/>
      <c r="T721" s="68"/>
      <c r="U721" s="37"/>
      <c r="V721" s="37"/>
      <c r="W721" s="37"/>
      <c r="X721" s="37"/>
      <c r="Y721" s="37"/>
      <c r="Z721" s="37"/>
      <c r="AA721" s="37"/>
      <c r="AB721" s="37"/>
      <c r="AC721" s="37"/>
      <c r="AD721" s="37"/>
      <c r="AE721" s="37"/>
      <c r="AT721" s="20" t="s">
        <v>152</v>
      </c>
      <c r="AU721" s="20" t="s">
        <v>79</v>
      </c>
    </row>
    <row r="722" spans="1:65" s="13" customFormat="1" ht="11.25">
      <c r="B722" s="200"/>
      <c r="C722" s="201"/>
      <c r="D722" s="181" t="s">
        <v>226</v>
      </c>
      <c r="E722" s="202" t="s">
        <v>19</v>
      </c>
      <c r="F722" s="203" t="s">
        <v>1635</v>
      </c>
      <c r="G722" s="201"/>
      <c r="H722" s="202" t="s">
        <v>19</v>
      </c>
      <c r="I722" s="204"/>
      <c r="J722" s="201"/>
      <c r="K722" s="201"/>
      <c r="L722" s="205"/>
      <c r="M722" s="206"/>
      <c r="N722" s="207"/>
      <c r="O722" s="207"/>
      <c r="P722" s="207"/>
      <c r="Q722" s="207"/>
      <c r="R722" s="207"/>
      <c r="S722" s="207"/>
      <c r="T722" s="208"/>
      <c r="AT722" s="209" t="s">
        <v>226</v>
      </c>
      <c r="AU722" s="209" t="s">
        <v>79</v>
      </c>
      <c r="AV722" s="13" t="s">
        <v>77</v>
      </c>
      <c r="AW722" s="13" t="s">
        <v>31</v>
      </c>
      <c r="AX722" s="13" t="s">
        <v>69</v>
      </c>
      <c r="AY722" s="209" t="s">
        <v>144</v>
      </c>
    </row>
    <row r="723" spans="1:65" s="13" customFormat="1" ht="11.25">
      <c r="B723" s="200"/>
      <c r="C723" s="201"/>
      <c r="D723" s="181" t="s">
        <v>226</v>
      </c>
      <c r="E723" s="202" t="s">
        <v>19</v>
      </c>
      <c r="F723" s="203" t="s">
        <v>1636</v>
      </c>
      <c r="G723" s="201"/>
      <c r="H723" s="202" t="s">
        <v>19</v>
      </c>
      <c r="I723" s="204"/>
      <c r="J723" s="201"/>
      <c r="K723" s="201"/>
      <c r="L723" s="205"/>
      <c r="M723" s="206"/>
      <c r="N723" s="207"/>
      <c r="O723" s="207"/>
      <c r="P723" s="207"/>
      <c r="Q723" s="207"/>
      <c r="R723" s="207"/>
      <c r="S723" s="207"/>
      <c r="T723" s="208"/>
      <c r="AT723" s="209" t="s">
        <v>226</v>
      </c>
      <c r="AU723" s="209" t="s">
        <v>79</v>
      </c>
      <c r="AV723" s="13" t="s">
        <v>77</v>
      </c>
      <c r="AW723" s="13" t="s">
        <v>31</v>
      </c>
      <c r="AX723" s="13" t="s">
        <v>69</v>
      </c>
      <c r="AY723" s="209" t="s">
        <v>144</v>
      </c>
    </row>
    <row r="724" spans="1:65" s="13" customFormat="1" ht="11.25">
      <c r="B724" s="200"/>
      <c r="C724" s="201"/>
      <c r="D724" s="181" t="s">
        <v>226</v>
      </c>
      <c r="E724" s="202" t="s">
        <v>19</v>
      </c>
      <c r="F724" s="203" t="s">
        <v>1637</v>
      </c>
      <c r="G724" s="201"/>
      <c r="H724" s="202" t="s">
        <v>19</v>
      </c>
      <c r="I724" s="204"/>
      <c r="J724" s="201"/>
      <c r="K724" s="201"/>
      <c r="L724" s="205"/>
      <c r="M724" s="206"/>
      <c r="N724" s="207"/>
      <c r="O724" s="207"/>
      <c r="P724" s="207"/>
      <c r="Q724" s="207"/>
      <c r="R724" s="207"/>
      <c r="S724" s="207"/>
      <c r="T724" s="208"/>
      <c r="AT724" s="209" t="s">
        <v>226</v>
      </c>
      <c r="AU724" s="209" t="s">
        <v>79</v>
      </c>
      <c r="AV724" s="13" t="s">
        <v>77</v>
      </c>
      <c r="AW724" s="13" t="s">
        <v>31</v>
      </c>
      <c r="AX724" s="13" t="s">
        <v>69</v>
      </c>
      <c r="AY724" s="209" t="s">
        <v>144</v>
      </c>
    </row>
    <row r="725" spans="1:65" s="14" customFormat="1" ht="11.25">
      <c r="B725" s="210"/>
      <c r="C725" s="211"/>
      <c r="D725" s="181" t="s">
        <v>226</v>
      </c>
      <c r="E725" s="212" t="s">
        <v>19</v>
      </c>
      <c r="F725" s="213" t="s">
        <v>1638</v>
      </c>
      <c r="G725" s="211"/>
      <c r="H725" s="214">
        <v>0.5</v>
      </c>
      <c r="I725" s="215"/>
      <c r="J725" s="211"/>
      <c r="K725" s="211"/>
      <c r="L725" s="216"/>
      <c r="M725" s="217"/>
      <c r="N725" s="218"/>
      <c r="O725" s="218"/>
      <c r="P725" s="218"/>
      <c r="Q725" s="218"/>
      <c r="R725" s="218"/>
      <c r="S725" s="218"/>
      <c r="T725" s="219"/>
      <c r="AT725" s="220" t="s">
        <v>226</v>
      </c>
      <c r="AU725" s="220" t="s">
        <v>79</v>
      </c>
      <c r="AV725" s="14" t="s">
        <v>79</v>
      </c>
      <c r="AW725" s="14" t="s">
        <v>31</v>
      </c>
      <c r="AX725" s="14" t="s">
        <v>77</v>
      </c>
      <c r="AY725" s="220" t="s">
        <v>144</v>
      </c>
    </row>
    <row r="726" spans="1:65" s="2" customFormat="1" ht="44.25" customHeight="1">
      <c r="A726" s="37"/>
      <c r="B726" s="38"/>
      <c r="C726" s="168" t="s">
        <v>1639</v>
      </c>
      <c r="D726" s="168" t="s">
        <v>145</v>
      </c>
      <c r="E726" s="169" t="s">
        <v>1640</v>
      </c>
      <c r="F726" s="170" t="s">
        <v>1641</v>
      </c>
      <c r="G726" s="171" t="s">
        <v>254</v>
      </c>
      <c r="H726" s="172">
        <v>1.6879999999999999</v>
      </c>
      <c r="I726" s="173"/>
      <c r="J726" s="174">
        <f>ROUND(I726*H726,2)</f>
        <v>0</v>
      </c>
      <c r="K726" s="170" t="s">
        <v>157</v>
      </c>
      <c r="L726" s="42"/>
      <c r="M726" s="175" t="s">
        <v>19</v>
      </c>
      <c r="N726" s="176" t="s">
        <v>40</v>
      </c>
      <c r="O726" s="67"/>
      <c r="P726" s="177">
        <f>O726*H726</f>
        <v>0</v>
      </c>
      <c r="Q726" s="177">
        <v>8.1999999999999998E-4</v>
      </c>
      <c r="R726" s="177">
        <f>Q726*H726</f>
        <v>1.3841599999999999E-3</v>
      </c>
      <c r="S726" s="177">
        <v>0</v>
      </c>
      <c r="T726" s="178">
        <f>S726*H726</f>
        <v>0</v>
      </c>
      <c r="U726" s="37"/>
      <c r="V726" s="37"/>
      <c r="W726" s="37"/>
      <c r="X726" s="37"/>
      <c r="Y726" s="37"/>
      <c r="Z726" s="37"/>
      <c r="AA726" s="37"/>
      <c r="AB726" s="37"/>
      <c r="AC726" s="37"/>
      <c r="AD726" s="37"/>
      <c r="AE726" s="37"/>
      <c r="AR726" s="179" t="s">
        <v>408</v>
      </c>
      <c r="AT726" s="179" t="s">
        <v>145</v>
      </c>
      <c r="AU726" s="179" t="s">
        <v>79</v>
      </c>
      <c r="AY726" s="20" t="s">
        <v>144</v>
      </c>
      <c r="BE726" s="180">
        <f>IF(N726="základní",J726,0)</f>
        <v>0</v>
      </c>
      <c r="BF726" s="180">
        <f>IF(N726="snížená",J726,0)</f>
        <v>0</v>
      </c>
      <c r="BG726" s="180">
        <f>IF(N726="zákl. přenesená",J726,0)</f>
        <v>0</v>
      </c>
      <c r="BH726" s="180">
        <f>IF(N726="sníž. přenesená",J726,0)</f>
        <v>0</v>
      </c>
      <c r="BI726" s="180">
        <f>IF(N726="nulová",J726,0)</f>
        <v>0</v>
      </c>
      <c r="BJ726" s="20" t="s">
        <v>77</v>
      </c>
      <c r="BK726" s="180">
        <f>ROUND(I726*H726,2)</f>
        <v>0</v>
      </c>
      <c r="BL726" s="20" t="s">
        <v>408</v>
      </c>
      <c r="BM726" s="179" t="s">
        <v>1642</v>
      </c>
    </row>
    <row r="727" spans="1:65" s="2" customFormat="1" ht="29.25">
      <c r="A727" s="37"/>
      <c r="B727" s="38"/>
      <c r="C727" s="39"/>
      <c r="D727" s="181" t="s">
        <v>152</v>
      </c>
      <c r="E727" s="39"/>
      <c r="F727" s="182" t="s">
        <v>1641</v>
      </c>
      <c r="G727" s="39"/>
      <c r="H727" s="39"/>
      <c r="I727" s="183"/>
      <c r="J727" s="39"/>
      <c r="K727" s="39"/>
      <c r="L727" s="42"/>
      <c r="M727" s="184"/>
      <c r="N727" s="185"/>
      <c r="O727" s="67"/>
      <c r="P727" s="67"/>
      <c r="Q727" s="67"/>
      <c r="R727" s="67"/>
      <c r="S727" s="67"/>
      <c r="T727" s="68"/>
      <c r="U727" s="37"/>
      <c r="V727" s="37"/>
      <c r="W727" s="37"/>
      <c r="X727" s="37"/>
      <c r="Y727" s="37"/>
      <c r="Z727" s="37"/>
      <c r="AA727" s="37"/>
      <c r="AB727" s="37"/>
      <c r="AC727" s="37"/>
      <c r="AD727" s="37"/>
      <c r="AE727" s="37"/>
      <c r="AT727" s="20" t="s">
        <v>152</v>
      </c>
      <c r="AU727" s="20" t="s">
        <v>79</v>
      </c>
    </row>
    <row r="728" spans="1:65" s="2" customFormat="1" ht="11.25">
      <c r="A728" s="37"/>
      <c r="B728" s="38"/>
      <c r="C728" s="39"/>
      <c r="D728" s="186" t="s">
        <v>153</v>
      </c>
      <c r="E728" s="39"/>
      <c r="F728" s="187" t="s">
        <v>1643</v>
      </c>
      <c r="G728" s="39"/>
      <c r="H728" s="39"/>
      <c r="I728" s="183"/>
      <c r="J728" s="39"/>
      <c r="K728" s="39"/>
      <c r="L728" s="42"/>
      <c r="M728" s="184"/>
      <c r="N728" s="185"/>
      <c r="O728" s="67"/>
      <c r="P728" s="67"/>
      <c r="Q728" s="67"/>
      <c r="R728" s="67"/>
      <c r="S728" s="67"/>
      <c r="T728" s="68"/>
      <c r="U728" s="37"/>
      <c r="V728" s="37"/>
      <c r="W728" s="37"/>
      <c r="X728" s="37"/>
      <c r="Y728" s="37"/>
      <c r="Z728" s="37"/>
      <c r="AA728" s="37"/>
      <c r="AB728" s="37"/>
      <c r="AC728" s="37"/>
      <c r="AD728" s="37"/>
      <c r="AE728" s="37"/>
      <c r="AT728" s="20" t="s">
        <v>153</v>
      </c>
      <c r="AU728" s="20" t="s">
        <v>79</v>
      </c>
    </row>
    <row r="729" spans="1:65" s="14" customFormat="1" ht="11.25">
      <c r="B729" s="210"/>
      <c r="C729" s="211"/>
      <c r="D729" s="181" t="s">
        <v>226</v>
      </c>
      <c r="E729" s="212" t="s">
        <v>19</v>
      </c>
      <c r="F729" s="213" t="s">
        <v>1644</v>
      </c>
      <c r="G729" s="211"/>
      <c r="H729" s="214">
        <v>1.6879999999999999</v>
      </c>
      <c r="I729" s="215"/>
      <c r="J729" s="211"/>
      <c r="K729" s="211"/>
      <c r="L729" s="216"/>
      <c r="M729" s="217"/>
      <c r="N729" s="218"/>
      <c r="O729" s="218"/>
      <c r="P729" s="218"/>
      <c r="Q729" s="218"/>
      <c r="R729" s="218"/>
      <c r="S729" s="218"/>
      <c r="T729" s="219"/>
      <c r="AT729" s="220" t="s">
        <v>226</v>
      </c>
      <c r="AU729" s="220" t="s">
        <v>79</v>
      </c>
      <c r="AV729" s="14" t="s">
        <v>79</v>
      </c>
      <c r="AW729" s="14" t="s">
        <v>31</v>
      </c>
      <c r="AX729" s="14" t="s">
        <v>77</v>
      </c>
      <c r="AY729" s="220" t="s">
        <v>144</v>
      </c>
    </row>
    <row r="730" spans="1:65" s="2" customFormat="1" ht="44.25" customHeight="1">
      <c r="A730" s="37"/>
      <c r="B730" s="38"/>
      <c r="C730" s="168" t="s">
        <v>1645</v>
      </c>
      <c r="D730" s="168" t="s">
        <v>145</v>
      </c>
      <c r="E730" s="169" t="s">
        <v>1646</v>
      </c>
      <c r="F730" s="170" t="s">
        <v>1647</v>
      </c>
      <c r="G730" s="171" t="s">
        <v>254</v>
      </c>
      <c r="H730" s="172">
        <v>3.75</v>
      </c>
      <c r="I730" s="173"/>
      <c r="J730" s="174">
        <f>ROUND(I730*H730,2)</f>
        <v>0</v>
      </c>
      <c r="K730" s="170" t="s">
        <v>157</v>
      </c>
      <c r="L730" s="42"/>
      <c r="M730" s="175" t="s">
        <v>19</v>
      </c>
      <c r="N730" s="176" t="s">
        <v>40</v>
      </c>
      <c r="O730" s="67"/>
      <c r="P730" s="177">
        <f>O730*H730</f>
        <v>0</v>
      </c>
      <c r="Q730" s="177">
        <v>5.8E-4</v>
      </c>
      <c r="R730" s="177">
        <f>Q730*H730</f>
        <v>2.1749999999999999E-3</v>
      </c>
      <c r="S730" s="177">
        <v>0</v>
      </c>
      <c r="T730" s="178">
        <f>S730*H730</f>
        <v>0</v>
      </c>
      <c r="U730" s="37"/>
      <c r="V730" s="37"/>
      <c r="W730" s="37"/>
      <c r="X730" s="37"/>
      <c r="Y730" s="37"/>
      <c r="Z730" s="37"/>
      <c r="AA730" s="37"/>
      <c r="AB730" s="37"/>
      <c r="AC730" s="37"/>
      <c r="AD730" s="37"/>
      <c r="AE730" s="37"/>
      <c r="AR730" s="179" t="s">
        <v>408</v>
      </c>
      <c r="AT730" s="179" t="s">
        <v>145</v>
      </c>
      <c r="AU730" s="179" t="s">
        <v>79</v>
      </c>
      <c r="AY730" s="20" t="s">
        <v>144</v>
      </c>
      <c r="BE730" s="180">
        <f>IF(N730="základní",J730,0)</f>
        <v>0</v>
      </c>
      <c r="BF730" s="180">
        <f>IF(N730="snížená",J730,0)</f>
        <v>0</v>
      </c>
      <c r="BG730" s="180">
        <f>IF(N730="zákl. přenesená",J730,0)</f>
        <v>0</v>
      </c>
      <c r="BH730" s="180">
        <f>IF(N730="sníž. přenesená",J730,0)</f>
        <v>0</v>
      </c>
      <c r="BI730" s="180">
        <f>IF(N730="nulová",J730,0)</f>
        <v>0</v>
      </c>
      <c r="BJ730" s="20" t="s">
        <v>77</v>
      </c>
      <c r="BK730" s="180">
        <f>ROUND(I730*H730,2)</f>
        <v>0</v>
      </c>
      <c r="BL730" s="20" t="s">
        <v>408</v>
      </c>
      <c r="BM730" s="179" t="s">
        <v>1648</v>
      </c>
    </row>
    <row r="731" spans="1:65" s="2" customFormat="1" ht="29.25">
      <c r="A731" s="37"/>
      <c r="B731" s="38"/>
      <c r="C731" s="39"/>
      <c r="D731" s="181" t="s">
        <v>152</v>
      </c>
      <c r="E731" s="39"/>
      <c r="F731" s="182" t="s">
        <v>1647</v>
      </c>
      <c r="G731" s="39"/>
      <c r="H731" s="39"/>
      <c r="I731" s="183"/>
      <c r="J731" s="39"/>
      <c r="K731" s="39"/>
      <c r="L731" s="42"/>
      <c r="M731" s="184"/>
      <c r="N731" s="185"/>
      <c r="O731" s="67"/>
      <c r="P731" s="67"/>
      <c r="Q731" s="67"/>
      <c r="R731" s="67"/>
      <c r="S731" s="67"/>
      <c r="T731" s="68"/>
      <c r="U731" s="37"/>
      <c r="V731" s="37"/>
      <c r="W731" s="37"/>
      <c r="X731" s="37"/>
      <c r="Y731" s="37"/>
      <c r="Z731" s="37"/>
      <c r="AA731" s="37"/>
      <c r="AB731" s="37"/>
      <c r="AC731" s="37"/>
      <c r="AD731" s="37"/>
      <c r="AE731" s="37"/>
      <c r="AT731" s="20" t="s">
        <v>152</v>
      </c>
      <c r="AU731" s="20" t="s">
        <v>79</v>
      </c>
    </row>
    <row r="732" spans="1:65" s="2" customFormat="1" ht="11.25">
      <c r="A732" s="37"/>
      <c r="B732" s="38"/>
      <c r="C732" s="39"/>
      <c r="D732" s="186" t="s">
        <v>153</v>
      </c>
      <c r="E732" s="39"/>
      <c r="F732" s="187" t="s">
        <v>1649</v>
      </c>
      <c r="G732" s="39"/>
      <c r="H732" s="39"/>
      <c r="I732" s="183"/>
      <c r="J732" s="39"/>
      <c r="K732" s="39"/>
      <c r="L732" s="42"/>
      <c r="M732" s="184"/>
      <c r="N732" s="185"/>
      <c r="O732" s="67"/>
      <c r="P732" s="67"/>
      <c r="Q732" s="67"/>
      <c r="R732" s="67"/>
      <c r="S732" s="67"/>
      <c r="T732" s="68"/>
      <c r="U732" s="37"/>
      <c r="V732" s="37"/>
      <c r="W732" s="37"/>
      <c r="X732" s="37"/>
      <c r="Y732" s="37"/>
      <c r="Z732" s="37"/>
      <c r="AA732" s="37"/>
      <c r="AB732" s="37"/>
      <c r="AC732" s="37"/>
      <c r="AD732" s="37"/>
      <c r="AE732" s="37"/>
      <c r="AT732" s="20" t="s">
        <v>153</v>
      </c>
      <c r="AU732" s="20" t="s">
        <v>79</v>
      </c>
    </row>
    <row r="733" spans="1:65" s="14" customFormat="1" ht="11.25">
      <c r="B733" s="210"/>
      <c r="C733" s="211"/>
      <c r="D733" s="181" t="s">
        <v>226</v>
      </c>
      <c r="E733" s="212" t="s">
        <v>19</v>
      </c>
      <c r="F733" s="213" t="s">
        <v>1620</v>
      </c>
      <c r="G733" s="211"/>
      <c r="H733" s="214">
        <v>3.75</v>
      </c>
      <c r="I733" s="215"/>
      <c r="J733" s="211"/>
      <c r="K733" s="211"/>
      <c r="L733" s="216"/>
      <c r="M733" s="217"/>
      <c r="N733" s="218"/>
      <c r="O733" s="218"/>
      <c r="P733" s="218"/>
      <c r="Q733" s="218"/>
      <c r="R733" s="218"/>
      <c r="S733" s="218"/>
      <c r="T733" s="219"/>
      <c r="AT733" s="220" t="s">
        <v>226</v>
      </c>
      <c r="AU733" s="220" t="s">
        <v>79</v>
      </c>
      <c r="AV733" s="14" t="s">
        <v>79</v>
      </c>
      <c r="AW733" s="14" t="s">
        <v>31</v>
      </c>
      <c r="AX733" s="14" t="s">
        <v>77</v>
      </c>
      <c r="AY733" s="220" t="s">
        <v>144</v>
      </c>
    </row>
    <row r="734" spans="1:65" s="2" customFormat="1" ht="16.5" customHeight="1">
      <c r="A734" s="37"/>
      <c r="B734" s="38"/>
      <c r="C734" s="246" t="s">
        <v>1650</v>
      </c>
      <c r="D734" s="246" t="s">
        <v>381</v>
      </c>
      <c r="E734" s="247" t="s">
        <v>1651</v>
      </c>
      <c r="F734" s="248" t="s">
        <v>1652</v>
      </c>
      <c r="G734" s="249" t="s">
        <v>254</v>
      </c>
      <c r="H734" s="250">
        <v>5.4379999999999997</v>
      </c>
      <c r="I734" s="251"/>
      <c r="J734" s="252">
        <f>ROUND(I734*H734,2)</f>
        <v>0</v>
      </c>
      <c r="K734" s="248" t="s">
        <v>157</v>
      </c>
      <c r="L734" s="253"/>
      <c r="M734" s="254" t="s">
        <v>19</v>
      </c>
      <c r="N734" s="255" t="s">
        <v>40</v>
      </c>
      <c r="O734" s="67"/>
      <c r="P734" s="177">
        <f>O734*H734</f>
        <v>0</v>
      </c>
      <c r="Q734" s="177">
        <v>2.8000000000000001E-2</v>
      </c>
      <c r="R734" s="177">
        <f>Q734*H734</f>
        <v>0.15226399999999998</v>
      </c>
      <c r="S734" s="177">
        <v>0</v>
      </c>
      <c r="T734" s="178">
        <f>S734*H734</f>
        <v>0</v>
      </c>
      <c r="U734" s="37"/>
      <c r="V734" s="37"/>
      <c r="W734" s="37"/>
      <c r="X734" s="37"/>
      <c r="Y734" s="37"/>
      <c r="Z734" s="37"/>
      <c r="AA734" s="37"/>
      <c r="AB734" s="37"/>
      <c r="AC734" s="37"/>
      <c r="AD734" s="37"/>
      <c r="AE734" s="37"/>
      <c r="AR734" s="179" t="s">
        <v>496</v>
      </c>
      <c r="AT734" s="179" t="s">
        <v>381</v>
      </c>
      <c r="AU734" s="179" t="s">
        <v>79</v>
      </c>
      <c r="AY734" s="20" t="s">
        <v>144</v>
      </c>
      <c r="BE734" s="180">
        <f>IF(N734="základní",J734,0)</f>
        <v>0</v>
      </c>
      <c r="BF734" s="180">
        <f>IF(N734="snížená",J734,0)</f>
        <v>0</v>
      </c>
      <c r="BG734" s="180">
        <f>IF(N734="zákl. přenesená",J734,0)</f>
        <v>0</v>
      </c>
      <c r="BH734" s="180">
        <f>IF(N734="sníž. přenesená",J734,0)</f>
        <v>0</v>
      </c>
      <c r="BI734" s="180">
        <f>IF(N734="nulová",J734,0)</f>
        <v>0</v>
      </c>
      <c r="BJ734" s="20" t="s">
        <v>77</v>
      </c>
      <c r="BK734" s="180">
        <f>ROUND(I734*H734,2)</f>
        <v>0</v>
      </c>
      <c r="BL734" s="20" t="s">
        <v>408</v>
      </c>
      <c r="BM734" s="179" t="s">
        <v>1653</v>
      </c>
    </row>
    <row r="735" spans="1:65" s="2" customFormat="1" ht="11.25">
      <c r="A735" s="37"/>
      <c r="B735" s="38"/>
      <c r="C735" s="39"/>
      <c r="D735" s="181" t="s">
        <v>152</v>
      </c>
      <c r="E735" s="39"/>
      <c r="F735" s="182" t="s">
        <v>1652</v>
      </c>
      <c r="G735" s="39"/>
      <c r="H735" s="39"/>
      <c r="I735" s="183"/>
      <c r="J735" s="39"/>
      <c r="K735" s="39"/>
      <c r="L735" s="42"/>
      <c r="M735" s="184"/>
      <c r="N735" s="185"/>
      <c r="O735" s="67"/>
      <c r="P735" s="67"/>
      <c r="Q735" s="67"/>
      <c r="R735" s="67"/>
      <c r="S735" s="67"/>
      <c r="T735" s="68"/>
      <c r="U735" s="37"/>
      <c r="V735" s="37"/>
      <c r="W735" s="37"/>
      <c r="X735" s="37"/>
      <c r="Y735" s="37"/>
      <c r="Z735" s="37"/>
      <c r="AA735" s="37"/>
      <c r="AB735" s="37"/>
      <c r="AC735" s="37"/>
      <c r="AD735" s="37"/>
      <c r="AE735" s="37"/>
      <c r="AT735" s="20" t="s">
        <v>152</v>
      </c>
      <c r="AU735" s="20" t="s">
        <v>79</v>
      </c>
    </row>
    <row r="736" spans="1:65" s="14" customFormat="1" ht="11.25">
      <c r="B736" s="210"/>
      <c r="C736" s="211"/>
      <c r="D736" s="181" t="s">
        <v>226</v>
      </c>
      <c r="E736" s="212" t="s">
        <v>19</v>
      </c>
      <c r="F736" s="213" t="s">
        <v>1644</v>
      </c>
      <c r="G736" s="211"/>
      <c r="H736" s="214">
        <v>1.6879999999999999</v>
      </c>
      <c r="I736" s="215"/>
      <c r="J736" s="211"/>
      <c r="K736" s="211"/>
      <c r="L736" s="216"/>
      <c r="M736" s="217"/>
      <c r="N736" s="218"/>
      <c r="O736" s="218"/>
      <c r="P736" s="218"/>
      <c r="Q736" s="218"/>
      <c r="R736" s="218"/>
      <c r="S736" s="218"/>
      <c r="T736" s="219"/>
      <c r="AT736" s="220" t="s">
        <v>226</v>
      </c>
      <c r="AU736" s="220" t="s">
        <v>79</v>
      </c>
      <c r="AV736" s="14" t="s">
        <v>79</v>
      </c>
      <c r="AW736" s="14" t="s">
        <v>31</v>
      </c>
      <c r="AX736" s="14" t="s">
        <v>69</v>
      </c>
      <c r="AY736" s="220" t="s">
        <v>144</v>
      </c>
    </row>
    <row r="737" spans="1:65" s="14" customFormat="1" ht="11.25">
      <c r="B737" s="210"/>
      <c r="C737" s="211"/>
      <c r="D737" s="181" t="s">
        <v>226</v>
      </c>
      <c r="E737" s="212" t="s">
        <v>19</v>
      </c>
      <c r="F737" s="213" t="s">
        <v>1620</v>
      </c>
      <c r="G737" s="211"/>
      <c r="H737" s="214">
        <v>3.75</v>
      </c>
      <c r="I737" s="215"/>
      <c r="J737" s="211"/>
      <c r="K737" s="211"/>
      <c r="L737" s="216"/>
      <c r="M737" s="217"/>
      <c r="N737" s="218"/>
      <c r="O737" s="218"/>
      <c r="P737" s="218"/>
      <c r="Q737" s="218"/>
      <c r="R737" s="218"/>
      <c r="S737" s="218"/>
      <c r="T737" s="219"/>
      <c r="AT737" s="220" t="s">
        <v>226</v>
      </c>
      <c r="AU737" s="220" t="s">
        <v>79</v>
      </c>
      <c r="AV737" s="14" t="s">
        <v>79</v>
      </c>
      <c r="AW737" s="14" t="s">
        <v>31</v>
      </c>
      <c r="AX737" s="14" t="s">
        <v>69</v>
      </c>
      <c r="AY737" s="220" t="s">
        <v>144</v>
      </c>
    </row>
    <row r="738" spans="1:65" s="15" customFormat="1" ht="11.25">
      <c r="B738" s="221"/>
      <c r="C738" s="222"/>
      <c r="D738" s="181" t="s">
        <v>226</v>
      </c>
      <c r="E738" s="223" t="s">
        <v>19</v>
      </c>
      <c r="F738" s="224" t="s">
        <v>231</v>
      </c>
      <c r="G738" s="222"/>
      <c r="H738" s="225">
        <v>5.4379999999999997</v>
      </c>
      <c r="I738" s="226"/>
      <c r="J738" s="222"/>
      <c r="K738" s="222"/>
      <c r="L738" s="227"/>
      <c r="M738" s="228"/>
      <c r="N738" s="229"/>
      <c r="O738" s="229"/>
      <c r="P738" s="229"/>
      <c r="Q738" s="229"/>
      <c r="R738" s="229"/>
      <c r="S738" s="229"/>
      <c r="T738" s="230"/>
      <c r="AT738" s="231" t="s">
        <v>226</v>
      </c>
      <c r="AU738" s="231" t="s">
        <v>79</v>
      </c>
      <c r="AV738" s="15" t="s">
        <v>165</v>
      </c>
      <c r="AW738" s="15" t="s">
        <v>31</v>
      </c>
      <c r="AX738" s="15" t="s">
        <v>77</v>
      </c>
      <c r="AY738" s="231" t="s">
        <v>144</v>
      </c>
    </row>
    <row r="739" spans="1:65" s="2" customFormat="1" ht="24.2" customHeight="1">
      <c r="A739" s="37"/>
      <c r="B739" s="38"/>
      <c r="C739" s="168" t="s">
        <v>1654</v>
      </c>
      <c r="D739" s="168" t="s">
        <v>145</v>
      </c>
      <c r="E739" s="169" t="s">
        <v>1655</v>
      </c>
      <c r="F739" s="170" t="s">
        <v>1656</v>
      </c>
      <c r="G739" s="171" t="s">
        <v>492</v>
      </c>
      <c r="H739" s="172">
        <v>1</v>
      </c>
      <c r="I739" s="173"/>
      <c r="J739" s="174">
        <f>ROUND(I739*H739,2)</f>
        <v>0</v>
      </c>
      <c r="K739" s="170" t="s">
        <v>157</v>
      </c>
      <c r="L739" s="42"/>
      <c r="M739" s="175" t="s">
        <v>19</v>
      </c>
      <c r="N739" s="176" t="s">
        <v>40</v>
      </c>
      <c r="O739" s="67"/>
      <c r="P739" s="177">
        <f>O739*H739</f>
        <v>0</v>
      </c>
      <c r="Q739" s="177">
        <v>0</v>
      </c>
      <c r="R739" s="177">
        <f>Q739*H739</f>
        <v>0</v>
      </c>
      <c r="S739" s="177">
        <v>0</v>
      </c>
      <c r="T739" s="178">
        <f>S739*H739</f>
        <v>0</v>
      </c>
      <c r="U739" s="37"/>
      <c r="V739" s="37"/>
      <c r="W739" s="37"/>
      <c r="X739" s="37"/>
      <c r="Y739" s="37"/>
      <c r="Z739" s="37"/>
      <c r="AA739" s="37"/>
      <c r="AB739" s="37"/>
      <c r="AC739" s="37"/>
      <c r="AD739" s="37"/>
      <c r="AE739" s="37"/>
      <c r="AR739" s="179" t="s">
        <v>408</v>
      </c>
      <c r="AT739" s="179" t="s">
        <v>145</v>
      </c>
      <c r="AU739" s="179" t="s">
        <v>79</v>
      </c>
      <c r="AY739" s="20" t="s">
        <v>144</v>
      </c>
      <c r="BE739" s="180">
        <f>IF(N739="základní",J739,0)</f>
        <v>0</v>
      </c>
      <c r="BF739" s="180">
        <f>IF(N739="snížená",J739,0)</f>
        <v>0</v>
      </c>
      <c r="BG739" s="180">
        <f>IF(N739="zákl. přenesená",J739,0)</f>
        <v>0</v>
      </c>
      <c r="BH739" s="180">
        <f>IF(N739="sníž. přenesená",J739,0)</f>
        <v>0</v>
      </c>
      <c r="BI739" s="180">
        <f>IF(N739="nulová",J739,0)</f>
        <v>0</v>
      </c>
      <c r="BJ739" s="20" t="s">
        <v>77</v>
      </c>
      <c r="BK739" s="180">
        <f>ROUND(I739*H739,2)</f>
        <v>0</v>
      </c>
      <c r="BL739" s="20" t="s">
        <v>408</v>
      </c>
      <c r="BM739" s="179" t="s">
        <v>1657</v>
      </c>
    </row>
    <row r="740" spans="1:65" s="2" customFormat="1" ht="19.5">
      <c r="A740" s="37"/>
      <c r="B740" s="38"/>
      <c r="C740" s="39"/>
      <c r="D740" s="181" t="s">
        <v>152</v>
      </c>
      <c r="E740" s="39"/>
      <c r="F740" s="182" t="s">
        <v>1656</v>
      </c>
      <c r="G740" s="39"/>
      <c r="H740" s="39"/>
      <c r="I740" s="183"/>
      <c r="J740" s="39"/>
      <c r="K740" s="39"/>
      <c r="L740" s="42"/>
      <c r="M740" s="184"/>
      <c r="N740" s="185"/>
      <c r="O740" s="67"/>
      <c r="P740" s="67"/>
      <c r="Q740" s="67"/>
      <c r="R740" s="67"/>
      <c r="S740" s="67"/>
      <c r="T740" s="68"/>
      <c r="U740" s="37"/>
      <c r="V740" s="37"/>
      <c r="W740" s="37"/>
      <c r="X740" s="37"/>
      <c r="Y740" s="37"/>
      <c r="Z740" s="37"/>
      <c r="AA740" s="37"/>
      <c r="AB740" s="37"/>
      <c r="AC740" s="37"/>
      <c r="AD740" s="37"/>
      <c r="AE740" s="37"/>
      <c r="AT740" s="20" t="s">
        <v>152</v>
      </c>
      <c r="AU740" s="20" t="s">
        <v>79</v>
      </c>
    </row>
    <row r="741" spans="1:65" s="2" customFormat="1" ht="11.25">
      <c r="A741" s="37"/>
      <c r="B741" s="38"/>
      <c r="C741" s="39"/>
      <c r="D741" s="186" t="s">
        <v>153</v>
      </c>
      <c r="E741" s="39"/>
      <c r="F741" s="187" t="s">
        <v>1658</v>
      </c>
      <c r="G741" s="39"/>
      <c r="H741" s="39"/>
      <c r="I741" s="183"/>
      <c r="J741" s="39"/>
      <c r="K741" s="39"/>
      <c r="L741" s="42"/>
      <c r="M741" s="184"/>
      <c r="N741" s="185"/>
      <c r="O741" s="67"/>
      <c r="P741" s="67"/>
      <c r="Q741" s="67"/>
      <c r="R741" s="67"/>
      <c r="S741" s="67"/>
      <c r="T741" s="68"/>
      <c r="U741" s="37"/>
      <c r="V741" s="37"/>
      <c r="W741" s="37"/>
      <c r="X741" s="37"/>
      <c r="Y741" s="37"/>
      <c r="Z741" s="37"/>
      <c r="AA741" s="37"/>
      <c r="AB741" s="37"/>
      <c r="AC741" s="37"/>
      <c r="AD741" s="37"/>
      <c r="AE741" s="37"/>
      <c r="AT741" s="20" t="s">
        <v>153</v>
      </c>
      <c r="AU741" s="20" t="s">
        <v>79</v>
      </c>
    </row>
    <row r="742" spans="1:65" s="14" customFormat="1" ht="11.25">
      <c r="B742" s="210"/>
      <c r="C742" s="211"/>
      <c r="D742" s="181" t="s">
        <v>226</v>
      </c>
      <c r="E742" s="212" t="s">
        <v>19</v>
      </c>
      <c r="F742" s="213" t="s">
        <v>77</v>
      </c>
      <c r="G742" s="211"/>
      <c r="H742" s="214">
        <v>1</v>
      </c>
      <c r="I742" s="215"/>
      <c r="J742" s="211"/>
      <c r="K742" s="211"/>
      <c r="L742" s="216"/>
      <c r="M742" s="217"/>
      <c r="N742" s="218"/>
      <c r="O742" s="218"/>
      <c r="P742" s="218"/>
      <c r="Q742" s="218"/>
      <c r="R742" s="218"/>
      <c r="S742" s="218"/>
      <c r="T742" s="219"/>
      <c r="AT742" s="220" t="s">
        <v>226</v>
      </c>
      <c r="AU742" s="220" t="s">
        <v>79</v>
      </c>
      <c r="AV742" s="14" t="s">
        <v>79</v>
      </c>
      <c r="AW742" s="14" t="s">
        <v>31</v>
      </c>
      <c r="AX742" s="14" t="s">
        <v>77</v>
      </c>
      <c r="AY742" s="220" t="s">
        <v>144</v>
      </c>
    </row>
    <row r="743" spans="1:65" s="2" customFormat="1" ht="24.2" customHeight="1">
      <c r="A743" s="37"/>
      <c r="B743" s="38"/>
      <c r="C743" s="246" t="s">
        <v>1659</v>
      </c>
      <c r="D743" s="246" t="s">
        <v>381</v>
      </c>
      <c r="E743" s="247" t="s">
        <v>1660</v>
      </c>
      <c r="F743" s="248" t="s">
        <v>1661</v>
      </c>
      <c r="G743" s="249" t="s">
        <v>254</v>
      </c>
      <c r="H743" s="250">
        <v>1</v>
      </c>
      <c r="I743" s="251"/>
      <c r="J743" s="252">
        <f>ROUND(I743*H743,2)</f>
        <v>0</v>
      </c>
      <c r="K743" s="248" t="s">
        <v>157</v>
      </c>
      <c r="L743" s="253"/>
      <c r="M743" s="254" t="s">
        <v>19</v>
      </c>
      <c r="N743" s="255" t="s">
        <v>40</v>
      </c>
      <c r="O743" s="67"/>
      <c r="P743" s="177">
        <f>O743*H743</f>
        <v>0</v>
      </c>
      <c r="Q743" s="177">
        <v>2.4230000000000002E-2</v>
      </c>
      <c r="R743" s="177">
        <f>Q743*H743</f>
        <v>2.4230000000000002E-2</v>
      </c>
      <c r="S743" s="177">
        <v>0</v>
      </c>
      <c r="T743" s="178">
        <f>S743*H743</f>
        <v>0</v>
      </c>
      <c r="U743" s="37"/>
      <c r="V743" s="37"/>
      <c r="W743" s="37"/>
      <c r="X743" s="37"/>
      <c r="Y743" s="37"/>
      <c r="Z743" s="37"/>
      <c r="AA743" s="37"/>
      <c r="AB743" s="37"/>
      <c r="AC743" s="37"/>
      <c r="AD743" s="37"/>
      <c r="AE743" s="37"/>
      <c r="AR743" s="179" t="s">
        <v>496</v>
      </c>
      <c r="AT743" s="179" t="s">
        <v>381</v>
      </c>
      <c r="AU743" s="179" t="s">
        <v>79</v>
      </c>
      <c r="AY743" s="20" t="s">
        <v>144</v>
      </c>
      <c r="BE743" s="180">
        <f>IF(N743="základní",J743,0)</f>
        <v>0</v>
      </c>
      <c r="BF743" s="180">
        <f>IF(N743="snížená",J743,0)</f>
        <v>0</v>
      </c>
      <c r="BG743" s="180">
        <f>IF(N743="zákl. přenesená",J743,0)</f>
        <v>0</v>
      </c>
      <c r="BH743" s="180">
        <f>IF(N743="sníž. přenesená",J743,0)</f>
        <v>0</v>
      </c>
      <c r="BI743" s="180">
        <f>IF(N743="nulová",J743,0)</f>
        <v>0</v>
      </c>
      <c r="BJ743" s="20" t="s">
        <v>77</v>
      </c>
      <c r="BK743" s="180">
        <f>ROUND(I743*H743,2)</f>
        <v>0</v>
      </c>
      <c r="BL743" s="20" t="s">
        <v>408</v>
      </c>
      <c r="BM743" s="179" t="s">
        <v>1662</v>
      </c>
    </row>
    <row r="744" spans="1:65" s="2" customFormat="1" ht="19.5">
      <c r="A744" s="37"/>
      <c r="B744" s="38"/>
      <c r="C744" s="39"/>
      <c r="D744" s="181" t="s">
        <v>152</v>
      </c>
      <c r="E744" s="39"/>
      <c r="F744" s="182" t="s">
        <v>1661</v>
      </c>
      <c r="G744" s="39"/>
      <c r="H744" s="39"/>
      <c r="I744" s="183"/>
      <c r="J744" s="39"/>
      <c r="K744" s="39"/>
      <c r="L744" s="42"/>
      <c r="M744" s="184"/>
      <c r="N744" s="185"/>
      <c r="O744" s="67"/>
      <c r="P744" s="67"/>
      <c r="Q744" s="67"/>
      <c r="R744" s="67"/>
      <c r="S744" s="67"/>
      <c r="T744" s="68"/>
      <c r="U744" s="37"/>
      <c r="V744" s="37"/>
      <c r="W744" s="37"/>
      <c r="X744" s="37"/>
      <c r="Y744" s="37"/>
      <c r="Z744" s="37"/>
      <c r="AA744" s="37"/>
      <c r="AB744" s="37"/>
      <c r="AC744" s="37"/>
      <c r="AD744" s="37"/>
      <c r="AE744" s="37"/>
      <c r="AT744" s="20" t="s">
        <v>152</v>
      </c>
      <c r="AU744" s="20" t="s">
        <v>79</v>
      </c>
    </row>
    <row r="745" spans="1:65" s="14" customFormat="1" ht="11.25">
      <c r="B745" s="210"/>
      <c r="C745" s="211"/>
      <c r="D745" s="181" t="s">
        <v>226</v>
      </c>
      <c r="E745" s="212" t="s">
        <v>19</v>
      </c>
      <c r="F745" s="213" t="s">
        <v>77</v>
      </c>
      <c r="G745" s="211"/>
      <c r="H745" s="214">
        <v>1</v>
      </c>
      <c r="I745" s="215"/>
      <c r="J745" s="211"/>
      <c r="K745" s="211"/>
      <c r="L745" s="216"/>
      <c r="M745" s="217"/>
      <c r="N745" s="218"/>
      <c r="O745" s="218"/>
      <c r="P745" s="218"/>
      <c r="Q745" s="218"/>
      <c r="R745" s="218"/>
      <c r="S745" s="218"/>
      <c r="T745" s="219"/>
      <c r="AT745" s="220" t="s">
        <v>226</v>
      </c>
      <c r="AU745" s="220" t="s">
        <v>79</v>
      </c>
      <c r="AV745" s="14" t="s">
        <v>79</v>
      </c>
      <c r="AW745" s="14" t="s">
        <v>31</v>
      </c>
      <c r="AX745" s="14" t="s">
        <v>77</v>
      </c>
      <c r="AY745" s="220" t="s">
        <v>144</v>
      </c>
    </row>
    <row r="746" spans="1:65" s="2" customFormat="1" ht="24.2" customHeight="1">
      <c r="A746" s="37"/>
      <c r="B746" s="38"/>
      <c r="C746" s="168" t="s">
        <v>1663</v>
      </c>
      <c r="D746" s="168" t="s">
        <v>145</v>
      </c>
      <c r="E746" s="169" t="s">
        <v>1664</v>
      </c>
      <c r="F746" s="170" t="s">
        <v>1665</v>
      </c>
      <c r="G746" s="171" t="s">
        <v>492</v>
      </c>
      <c r="H746" s="172">
        <v>1</v>
      </c>
      <c r="I746" s="173"/>
      <c r="J746" s="174">
        <f>ROUND(I746*H746,2)</f>
        <v>0</v>
      </c>
      <c r="K746" s="170" t="s">
        <v>157</v>
      </c>
      <c r="L746" s="42"/>
      <c r="M746" s="175" t="s">
        <v>19</v>
      </c>
      <c r="N746" s="176" t="s">
        <v>40</v>
      </c>
      <c r="O746" s="67"/>
      <c r="P746" s="177">
        <f>O746*H746</f>
        <v>0</v>
      </c>
      <c r="Q746" s="177">
        <v>0</v>
      </c>
      <c r="R746" s="177">
        <f>Q746*H746</f>
        <v>0</v>
      </c>
      <c r="S746" s="177">
        <v>0</v>
      </c>
      <c r="T746" s="178">
        <f>S746*H746</f>
        <v>0</v>
      </c>
      <c r="U746" s="37"/>
      <c r="V746" s="37"/>
      <c r="W746" s="37"/>
      <c r="X746" s="37"/>
      <c r="Y746" s="37"/>
      <c r="Z746" s="37"/>
      <c r="AA746" s="37"/>
      <c r="AB746" s="37"/>
      <c r="AC746" s="37"/>
      <c r="AD746" s="37"/>
      <c r="AE746" s="37"/>
      <c r="AR746" s="179" t="s">
        <v>408</v>
      </c>
      <c r="AT746" s="179" t="s">
        <v>145</v>
      </c>
      <c r="AU746" s="179" t="s">
        <v>79</v>
      </c>
      <c r="AY746" s="20" t="s">
        <v>144</v>
      </c>
      <c r="BE746" s="180">
        <f>IF(N746="základní",J746,0)</f>
        <v>0</v>
      </c>
      <c r="BF746" s="180">
        <f>IF(N746="snížená",J746,0)</f>
        <v>0</v>
      </c>
      <c r="BG746" s="180">
        <f>IF(N746="zákl. přenesená",J746,0)</f>
        <v>0</v>
      </c>
      <c r="BH746" s="180">
        <f>IF(N746="sníž. přenesená",J746,0)</f>
        <v>0</v>
      </c>
      <c r="BI746" s="180">
        <f>IF(N746="nulová",J746,0)</f>
        <v>0</v>
      </c>
      <c r="BJ746" s="20" t="s">
        <v>77</v>
      </c>
      <c r="BK746" s="180">
        <f>ROUND(I746*H746,2)</f>
        <v>0</v>
      </c>
      <c r="BL746" s="20" t="s">
        <v>408</v>
      </c>
      <c r="BM746" s="179" t="s">
        <v>1666</v>
      </c>
    </row>
    <row r="747" spans="1:65" s="2" customFormat="1" ht="19.5">
      <c r="A747" s="37"/>
      <c r="B747" s="38"/>
      <c r="C747" s="39"/>
      <c r="D747" s="181" t="s">
        <v>152</v>
      </c>
      <c r="E747" s="39"/>
      <c r="F747" s="182" t="s">
        <v>1665</v>
      </c>
      <c r="G747" s="39"/>
      <c r="H747" s="39"/>
      <c r="I747" s="183"/>
      <c r="J747" s="39"/>
      <c r="K747" s="39"/>
      <c r="L747" s="42"/>
      <c r="M747" s="184"/>
      <c r="N747" s="185"/>
      <c r="O747" s="67"/>
      <c r="P747" s="67"/>
      <c r="Q747" s="67"/>
      <c r="R747" s="67"/>
      <c r="S747" s="67"/>
      <c r="T747" s="68"/>
      <c r="U747" s="37"/>
      <c r="V747" s="37"/>
      <c r="W747" s="37"/>
      <c r="X747" s="37"/>
      <c r="Y747" s="37"/>
      <c r="Z747" s="37"/>
      <c r="AA747" s="37"/>
      <c r="AB747" s="37"/>
      <c r="AC747" s="37"/>
      <c r="AD747" s="37"/>
      <c r="AE747" s="37"/>
      <c r="AT747" s="20" t="s">
        <v>152</v>
      </c>
      <c r="AU747" s="20" t="s">
        <v>79</v>
      </c>
    </row>
    <row r="748" spans="1:65" s="2" customFormat="1" ht="11.25">
      <c r="A748" s="37"/>
      <c r="B748" s="38"/>
      <c r="C748" s="39"/>
      <c r="D748" s="186" t="s">
        <v>153</v>
      </c>
      <c r="E748" s="39"/>
      <c r="F748" s="187" t="s">
        <v>1667</v>
      </c>
      <c r="G748" s="39"/>
      <c r="H748" s="39"/>
      <c r="I748" s="183"/>
      <c r="J748" s="39"/>
      <c r="K748" s="39"/>
      <c r="L748" s="42"/>
      <c r="M748" s="184"/>
      <c r="N748" s="185"/>
      <c r="O748" s="67"/>
      <c r="P748" s="67"/>
      <c r="Q748" s="67"/>
      <c r="R748" s="67"/>
      <c r="S748" s="67"/>
      <c r="T748" s="68"/>
      <c r="U748" s="37"/>
      <c r="V748" s="37"/>
      <c r="W748" s="37"/>
      <c r="X748" s="37"/>
      <c r="Y748" s="37"/>
      <c r="Z748" s="37"/>
      <c r="AA748" s="37"/>
      <c r="AB748" s="37"/>
      <c r="AC748" s="37"/>
      <c r="AD748" s="37"/>
      <c r="AE748" s="37"/>
      <c r="AT748" s="20" t="s">
        <v>153</v>
      </c>
      <c r="AU748" s="20" t="s">
        <v>79</v>
      </c>
    </row>
    <row r="749" spans="1:65" s="14" customFormat="1" ht="11.25">
      <c r="B749" s="210"/>
      <c r="C749" s="211"/>
      <c r="D749" s="181" t="s">
        <v>226</v>
      </c>
      <c r="E749" s="212" t="s">
        <v>19</v>
      </c>
      <c r="F749" s="213" t="s">
        <v>77</v>
      </c>
      <c r="G749" s="211"/>
      <c r="H749" s="214">
        <v>1</v>
      </c>
      <c r="I749" s="215"/>
      <c r="J749" s="211"/>
      <c r="K749" s="211"/>
      <c r="L749" s="216"/>
      <c r="M749" s="217"/>
      <c r="N749" s="218"/>
      <c r="O749" s="218"/>
      <c r="P749" s="218"/>
      <c r="Q749" s="218"/>
      <c r="R749" s="218"/>
      <c r="S749" s="218"/>
      <c r="T749" s="219"/>
      <c r="AT749" s="220" t="s">
        <v>226</v>
      </c>
      <c r="AU749" s="220" t="s">
        <v>79</v>
      </c>
      <c r="AV749" s="14" t="s">
        <v>79</v>
      </c>
      <c r="AW749" s="14" t="s">
        <v>31</v>
      </c>
      <c r="AX749" s="14" t="s">
        <v>77</v>
      </c>
      <c r="AY749" s="220" t="s">
        <v>144</v>
      </c>
    </row>
    <row r="750" spans="1:65" s="2" customFormat="1" ht="16.5" customHeight="1">
      <c r="A750" s="37"/>
      <c r="B750" s="38"/>
      <c r="C750" s="246" t="s">
        <v>1668</v>
      </c>
      <c r="D750" s="246" t="s">
        <v>381</v>
      </c>
      <c r="E750" s="247" t="s">
        <v>1669</v>
      </c>
      <c r="F750" s="248" t="s">
        <v>1670</v>
      </c>
      <c r="G750" s="249" t="s">
        <v>492</v>
      </c>
      <c r="H750" s="250">
        <v>1</v>
      </c>
      <c r="I750" s="251"/>
      <c r="J750" s="252">
        <f>ROUND(I750*H750,2)</f>
        <v>0</v>
      </c>
      <c r="K750" s="248" t="s">
        <v>19</v>
      </c>
      <c r="L750" s="253"/>
      <c r="M750" s="254" t="s">
        <v>19</v>
      </c>
      <c r="N750" s="255" t="s">
        <v>40</v>
      </c>
      <c r="O750" s="67"/>
      <c r="P750" s="177">
        <f>O750*H750</f>
        <v>0</v>
      </c>
      <c r="Q750" s="177">
        <v>0.153</v>
      </c>
      <c r="R750" s="177">
        <f>Q750*H750</f>
        <v>0.153</v>
      </c>
      <c r="S750" s="177">
        <v>0</v>
      </c>
      <c r="T750" s="178">
        <f>S750*H750</f>
        <v>0</v>
      </c>
      <c r="U750" s="37"/>
      <c r="V750" s="37"/>
      <c r="W750" s="37"/>
      <c r="X750" s="37"/>
      <c r="Y750" s="37"/>
      <c r="Z750" s="37"/>
      <c r="AA750" s="37"/>
      <c r="AB750" s="37"/>
      <c r="AC750" s="37"/>
      <c r="AD750" s="37"/>
      <c r="AE750" s="37"/>
      <c r="AR750" s="179" t="s">
        <v>496</v>
      </c>
      <c r="AT750" s="179" t="s">
        <v>381</v>
      </c>
      <c r="AU750" s="179" t="s">
        <v>79</v>
      </c>
      <c r="AY750" s="20" t="s">
        <v>144</v>
      </c>
      <c r="BE750" s="180">
        <f>IF(N750="základní",J750,0)</f>
        <v>0</v>
      </c>
      <c r="BF750" s="180">
        <f>IF(N750="snížená",J750,0)</f>
        <v>0</v>
      </c>
      <c r="BG750" s="180">
        <f>IF(N750="zákl. přenesená",J750,0)</f>
        <v>0</v>
      </c>
      <c r="BH750" s="180">
        <f>IF(N750="sníž. přenesená",J750,0)</f>
        <v>0</v>
      </c>
      <c r="BI750" s="180">
        <f>IF(N750="nulová",J750,0)</f>
        <v>0</v>
      </c>
      <c r="BJ750" s="20" t="s">
        <v>77</v>
      </c>
      <c r="BK750" s="180">
        <f>ROUND(I750*H750,2)</f>
        <v>0</v>
      </c>
      <c r="BL750" s="20" t="s">
        <v>408</v>
      </c>
      <c r="BM750" s="179" t="s">
        <v>1671</v>
      </c>
    </row>
    <row r="751" spans="1:65" s="2" customFormat="1" ht="11.25">
      <c r="A751" s="37"/>
      <c r="B751" s="38"/>
      <c r="C751" s="39"/>
      <c r="D751" s="181" t="s">
        <v>152</v>
      </c>
      <c r="E751" s="39"/>
      <c r="F751" s="182" t="s">
        <v>1670</v>
      </c>
      <c r="G751" s="39"/>
      <c r="H751" s="39"/>
      <c r="I751" s="183"/>
      <c r="J751" s="39"/>
      <c r="K751" s="39"/>
      <c r="L751" s="42"/>
      <c r="M751" s="184"/>
      <c r="N751" s="185"/>
      <c r="O751" s="67"/>
      <c r="P751" s="67"/>
      <c r="Q751" s="67"/>
      <c r="R751" s="67"/>
      <c r="S751" s="67"/>
      <c r="T751" s="68"/>
      <c r="U751" s="37"/>
      <c r="V751" s="37"/>
      <c r="W751" s="37"/>
      <c r="X751" s="37"/>
      <c r="Y751" s="37"/>
      <c r="Z751" s="37"/>
      <c r="AA751" s="37"/>
      <c r="AB751" s="37"/>
      <c r="AC751" s="37"/>
      <c r="AD751" s="37"/>
      <c r="AE751" s="37"/>
      <c r="AT751" s="20" t="s">
        <v>152</v>
      </c>
      <c r="AU751" s="20" t="s">
        <v>79</v>
      </c>
    </row>
    <row r="752" spans="1:65" s="2" customFormat="1" ht="19.5">
      <c r="A752" s="37"/>
      <c r="B752" s="38"/>
      <c r="C752" s="39"/>
      <c r="D752" s="181" t="s">
        <v>494</v>
      </c>
      <c r="E752" s="39"/>
      <c r="F752" s="256" t="s">
        <v>1672</v>
      </c>
      <c r="G752" s="39"/>
      <c r="H752" s="39"/>
      <c r="I752" s="183"/>
      <c r="J752" s="39"/>
      <c r="K752" s="39"/>
      <c r="L752" s="42"/>
      <c r="M752" s="184"/>
      <c r="N752" s="185"/>
      <c r="O752" s="67"/>
      <c r="P752" s="67"/>
      <c r="Q752" s="67"/>
      <c r="R752" s="67"/>
      <c r="S752" s="67"/>
      <c r="T752" s="68"/>
      <c r="U752" s="37"/>
      <c r="V752" s="37"/>
      <c r="W752" s="37"/>
      <c r="X752" s="37"/>
      <c r="Y752" s="37"/>
      <c r="Z752" s="37"/>
      <c r="AA752" s="37"/>
      <c r="AB752" s="37"/>
      <c r="AC752" s="37"/>
      <c r="AD752" s="37"/>
      <c r="AE752" s="37"/>
      <c r="AT752" s="20" t="s">
        <v>494</v>
      </c>
      <c r="AU752" s="20" t="s">
        <v>79</v>
      </c>
    </row>
    <row r="753" spans="1:65" s="14" customFormat="1" ht="11.25">
      <c r="B753" s="210"/>
      <c r="C753" s="211"/>
      <c r="D753" s="181" t="s">
        <v>226</v>
      </c>
      <c r="E753" s="212" t="s">
        <v>19</v>
      </c>
      <c r="F753" s="213" t="s">
        <v>77</v>
      </c>
      <c r="G753" s="211"/>
      <c r="H753" s="214">
        <v>1</v>
      </c>
      <c r="I753" s="215"/>
      <c r="J753" s="211"/>
      <c r="K753" s="211"/>
      <c r="L753" s="216"/>
      <c r="M753" s="217"/>
      <c r="N753" s="218"/>
      <c r="O753" s="218"/>
      <c r="P753" s="218"/>
      <c r="Q753" s="218"/>
      <c r="R753" s="218"/>
      <c r="S753" s="218"/>
      <c r="T753" s="219"/>
      <c r="AT753" s="220" t="s">
        <v>226</v>
      </c>
      <c r="AU753" s="220" t="s">
        <v>79</v>
      </c>
      <c r="AV753" s="14" t="s">
        <v>79</v>
      </c>
      <c r="AW753" s="14" t="s">
        <v>31</v>
      </c>
      <c r="AX753" s="14" t="s">
        <v>77</v>
      </c>
      <c r="AY753" s="220" t="s">
        <v>144</v>
      </c>
    </row>
    <row r="754" spans="1:65" s="2" customFormat="1" ht="24.2" customHeight="1">
      <c r="A754" s="37"/>
      <c r="B754" s="38"/>
      <c r="C754" s="168" t="s">
        <v>1673</v>
      </c>
      <c r="D754" s="168" t="s">
        <v>145</v>
      </c>
      <c r="E754" s="169" t="s">
        <v>1674</v>
      </c>
      <c r="F754" s="170" t="s">
        <v>1675</v>
      </c>
      <c r="G754" s="171" t="s">
        <v>1676</v>
      </c>
      <c r="H754" s="172">
        <v>1</v>
      </c>
      <c r="I754" s="173"/>
      <c r="J754" s="174">
        <f>ROUND(I754*H754,2)</f>
        <v>0</v>
      </c>
      <c r="K754" s="170" t="s">
        <v>157</v>
      </c>
      <c r="L754" s="42"/>
      <c r="M754" s="175" t="s">
        <v>19</v>
      </c>
      <c r="N754" s="176" t="s">
        <v>40</v>
      </c>
      <c r="O754" s="67"/>
      <c r="P754" s="177">
        <f>O754*H754</f>
        <v>0</v>
      </c>
      <c r="Q754" s="177">
        <v>6.0612500000000003E-5</v>
      </c>
      <c r="R754" s="177">
        <f>Q754*H754</f>
        <v>6.0612500000000003E-5</v>
      </c>
      <c r="S754" s="177">
        <v>0</v>
      </c>
      <c r="T754" s="178">
        <f>S754*H754</f>
        <v>0</v>
      </c>
      <c r="U754" s="37"/>
      <c r="V754" s="37"/>
      <c r="W754" s="37"/>
      <c r="X754" s="37"/>
      <c r="Y754" s="37"/>
      <c r="Z754" s="37"/>
      <c r="AA754" s="37"/>
      <c r="AB754" s="37"/>
      <c r="AC754" s="37"/>
      <c r="AD754" s="37"/>
      <c r="AE754" s="37"/>
      <c r="AR754" s="179" t="s">
        <v>408</v>
      </c>
      <c r="AT754" s="179" t="s">
        <v>145</v>
      </c>
      <c r="AU754" s="179" t="s">
        <v>79</v>
      </c>
      <c r="AY754" s="20" t="s">
        <v>144</v>
      </c>
      <c r="BE754" s="180">
        <f>IF(N754="základní",J754,0)</f>
        <v>0</v>
      </c>
      <c r="BF754" s="180">
        <f>IF(N754="snížená",J754,0)</f>
        <v>0</v>
      </c>
      <c r="BG754" s="180">
        <f>IF(N754="zákl. přenesená",J754,0)</f>
        <v>0</v>
      </c>
      <c r="BH754" s="180">
        <f>IF(N754="sníž. přenesená",J754,0)</f>
        <v>0</v>
      </c>
      <c r="BI754" s="180">
        <f>IF(N754="nulová",J754,0)</f>
        <v>0</v>
      </c>
      <c r="BJ754" s="20" t="s">
        <v>77</v>
      </c>
      <c r="BK754" s="180">
        <f>ROUND(I754*H754,2)</f>
        <v>0</v>
      </c>
      <c r="BL754" s="20" t="s">
        <v>408</v>
      </c>
      <c r="BM754" s="179" t="s">
        <v>1677</v>
      </c>
    </row>
    <row r="755" spans="1:65" s="2" customFormat="1" ht="19.5">
      <c r="A755" s="37"/>
      <c r="B755" s="38"/>
      <c r="C755" s="39"/>
      <c r="D755" s="181" t="s">
        <v>152</v>
      </c>
      <c r="E755" s="39"/>
      <c r="F755" s="182" t="s">
        <v>1675</v>
      </c>
      <c r="G755" s="39"/>
      <c r="H755" s="39"/>
      <c r="I755" s="183"/>
      <c r="J755" s="39"/>
      <c r="K755" s="39"/>
      <c r="L755" s="42"/>
      <c r="M755" s="184"/>
      <c r="N755" s="185"/>
      <c r="O755" s="67"/>
      <c r="P755" s="67"/>
      <c r="Q755" s="67"/>
      <c r="R755" s="67"/>
      <c r="S755" s="67"/>
      <c r="T755" s="68"/>
      <c r="U755" s="37"/>
      <c r="V755" s="37"/>
      <c r="W755" s="37"/>
      <c r="X755" s="37"/>
      <c r="Y755" s="37"/>
      <c r="Z755" s="37"/>
      <c r="AA755" s="37"/>
      <c r="AB755" s="37"/>
      <c r="AC755" s="37"/>
      <c r="AD755" s="37"/>
      <c r="AE755" s="37"/>
      <c r="AT755" s="20" t="s">
        <v>152</v>
      </c>
      <c r="AU755" s="20" t="s">
        <v>79</v>
      </c>
    </row>
    <row r="756" spans="1:65" s="2" customFormat="1" ht="11.25">
      <c r="A756" s="37"/>
      <c r="B756" s="38"/>
      <c r="C756" s="39"/>
      <c r="D756" s="186" t="s">
        <v>153</v>
      </c>
      <c r="E756" s="39"/>
      <c r="F756" s="187" t="s">
        <v>1678</v>
      </c>
      <c r="G756" s="39"/>
      <c r="H756" s="39"/>
      <c r="I756" s="183"/>
      <c r="J756" s="39"/>
      <c r="K756" s="39"/>
      <c r="L756" s="42"/>
      <c r="M756" s="184"/>
      <c r="N756" s="185"/>
      <c r="O756" s="67"/>
      <c r="P756" s="67"/>
      <c r="Q756" s="67"/>
      <c r="R756" s="67"/>
      <c r="S756" s="67"/>
      <c r="T756" s="68"/>
      <c r="U756" s="37"/>
      <c r="V756" s="37"/>
      <c r="W756" s="37"/>
      <c r="X756" s="37"/>
      <c r="Y756" s="37"/>
      <c r="Z756" s="37"/>
      <c r="AA756" s="37"/>
      <c r="AB756" s="37"/>
      <c r="AC756" s="37"/>
      <c r="AD756" s="37"/>
      <c r="AE756" s="37"/>
      <c r="AT756" s="20" t="s">
        <v>153</v>
      </c>
      <c r="AU756" s="20" t="s">
        <v>79</v>
      </c>
    </row>
    <row r="757" spans="1:65" s="14" customFormat="1" ht="11.25">
      <c r="B757" s="210"/>
      <c r="C757" s="211"/>
      <c r="D757" s="181" t="s">
        <v>226</v>
      </c>
      <c r="E757" s="212" t="s">
        <v>19</v>
      </c>
      <c r="F757" s="213" t="s">
        <v>77</v>
      </c>
      <c r="G757" s="211"/>
      <c r="H757" s="214">
        <v>1</v>
      </c>
      <c r="I757" s="215"/>
      <c r="J757" s="211"/>
      <c r="K757" s="211"/>
      <c r="L757" s="216"/>
      <c r="M757" s="217"/>
      <c r="N757" s="218"/>
      <c r="O757" s="218"/>
      <c r="P757" s="218"/>
      <c r="Q757" s="218"/>
      <c r="R757" s="218"/>
      <c r="S757" s="218"/>
      <c r="T757" s="219"/>
      <c r="AT757" s="220" t="s">
        <v>226</v>
      </c>
      <c r="AU757" s="220" t="s">
        <v>79</v>
      </c>
      <c r="AV757" s="14" t="s">
        <v>79</v>
      </c>
      <c r="AW757" s="14" t="s">
        <v>31</v>
      </c>
      <c r="AX757" s="14" t="s">
        <v>77</v>
      </c>
      <c r="AY757" s="220" t="s">
        <v>144</v>
      </c>
    </row>
    <row r="758" spans="1:65" s="2" customFormat="1" ht="16.5" customHeight="1">
      <c r="A758" s="37"/>
      <c r="B758" s="38"/>
      <c r="C758" s="246" t="s">
        <v>1679</v>
      </c>
      <c r="D758" s="246" t="s">
        <v>381</v>
      </c>
      <c r="E758" s="247" t="s">
        <v>1680</v>
      </c>
      <c r="F758" s="248" t="s">
        <v>1681</v>
      </c>
      <c r="G758" s="249" t="s">
        <v>1676</v>
      </c>
      <c r="H758" s="250">
        <v>1</v>
      </c>
      <c r="I758" s="251"/>
      <c r="J758" s="252">
        <f>ROUND(I758*H758,2)</f>
        <v>0</v>
      </c>
      <c r="K758" s="248" t="s">
        <v>19</v>
      </c>
      <c r="L758" s="253"/>
      <c r="M758" s="254" t="s">
        <v>19</v>
      </c>
      <c r="N758" s="255" t="s">
        <v>40</v>
      </c>
      <c r="O758" s="67"/>
      <c r="P758" s="177">
        <f>O758*H758</f>
        <v>0</v>
      </c>
      <c r="Q758" s="177">
        <v>1E-3</v>
      </c>
      <c r="R758" s="177">
        <f>Q758*H758</f>
        <v>1E-3</v>
      </c>
      <c r="S758" s="177">
        <v>0</v>
      </c>
      <c r="T758" s="178">
        <f>S758*H758</f>
        <v>0</v>
      </c>
      <c r="U758" s="37"/>
      <c r="V758" s="37"/>
      <c r="W758" s="37"/>
      <c r="X758" s="37"/>
      <c r="Y758" s="37"/>
      <c r="Z758" s="37"/>
      <c r="AA758" s="37"/>
      <c r="AB758" s="37"/>
      <c r="AC758" s="37"/>
      <c r="AD758" s="37"/>
      <c r="AE758" s="37"/>
      <c r="AR758" s="179" t="s">
        <v>496</v>
      </c>
      <c r="AT758" s="179" t="s">
        <v>381</v>
      </c>
      <c r="AU758" s="179" t="s">
        <v>79</v>
      </c>
      <c r="AY758" s="20" t="s">
        <v>144</v>
      </c>
      <c r="BE758" s="180">
        <f>IF(N758="základní",J758,0)</f>
        <v>0</v>
      </c>
      <c r="BF758" s="180">
        <f>IF(N758="snížená",J758,0)</f>
        <v>0</v>
      </c>
      <c r="BG758" s="180">
        <f>IF(N758="zákl. přenesená",J758,0)</f>
        <v>0</v>
      </c>
      <c r="BH758" s="180">
        <f>IF(N758="sníž. přenesená",J758,0)</f>
        <v>0</v>
      </c>
      <c r="BI758" s="180">
        <f>IF(N758="nulová",J758,0)</f>
        <v>0</v>
      </c>
      <c r="BJ758" s="20" t="s">
        <v>77</v>
      </c>
      <c r="BK758" s="180">
        <f>ROUND(I758*H758,2)</f>
        <v>0</v>
      </c>
      <c r="BL758" s="20" t="s">
        <v>408</v>
      </c>
      <c r="BM758" s="179" t="s">
        <v>1682</v>
      </c>
    </row>
    <row r="759" spans="1:65" s="2" customFormat="1" ht="11.25">
      <c r="A759" s="37"/>
      <c r="B759" s="38"/>
      <c r="C759" s="39"/>
      <c r="D759" s="181" t="s">
        <v>152</v>
      </c>
      <c r="E759" s="39"/>
      <c r="F759" s="182" t="s">
        <v>1681</v>
      </c>
      <c r="G759" s="39"/>
      <c r="H759" s="39"/>
      <c r="I759" s="183"/>
      <c r="J759" s="39"/>
      <c r="K759" s="39"/>
      <c r="L759" s="42"/>
      <c r="M759" s="184"/>
      <c r="N759" s="185"/>
      <c r="O759" s="67"/>
      <c r="P759" s="67"/>
      <c r="Q759" s="67"/>
      <c r="R759" s="67"/>
      <c r="S759" s="67"/>
      <c r="T759" s="68"/>
      <c r="U759" s="37"/>
      <c r="V759" s="37"/>
      <c r="W759" s="37"/>
      <c r="X759" s="37"/>
      <c r="Y759" s="37"/>
      <c r="Z759" s="37"/>
      <c r="AA759" s="37"/>
      <c r="AB759" s="37"/>
      <c r="AC759" s="37"/>
      <c r="AD759" s="37"/>
      <c r="AE759" s="37"/>
      <c r="AT759" s="20" t="s">
        <v>152</v>
      </c>
      <c r="AU759" s="20" t="s">
        <v>79</v>
      </c>
    </row>
    <row r="760" spans="1:65" s="13" customFormat="1" ht="11.25">
      <c r="B760" s="200"/>
      <c r="C760" s="201"/>
      <c r="D760" s="181" t="s">
        <v>226</v>
      </c>
      <c r="E760" s="202" t="s">
        <v>19</v>
      </c>
      <c r="F760" s="203" t="s">
        <v>1683</v>
      </c>
      <c r="G760" s="201"/>
      <c r="H760" s="202" t="s">
        <v>19</v>
      </c>
      <c r="I760" s="204"/>
      <c r="J760" s="201"/>
      <c r="K760" s="201"/>
      <c r="L760" s="205"/>
      <c r="M760" s="206"/>
      <c r="N760" s="207"/>
      <c r="O760" s="207"/>
      <c r="P760" s="207"/>
      <c r="Q760" s="207"/>
      <c r="R760" s="207"/>
      <c r="S760" s="207"/>
      <c r="T760" s="208"/>
      <c r="AT760" s="209" t="s">
        <v>226</v>
      </c>
      <c r="AU760" s="209" t="s">
        <v>79</v>
      </c>
      <c r="AV760" s="13" t="s">
        <v>77</v>
      </c>
      <c r="AW760" s="13" t="s">
        <v>31</v>
      </c>
      <c r="AX760" s="13" t="s">
        <v>69</v>
      </c>
      <c r="AY760" s="209" t="s">
        <v>144</v>
      </c>
    </row>
    <row r="761" spans="1:65" s="14" customFormat="1" ht="11.25">
      <c r="B761" s="210"/>
      <c r="C761" s="211"/>
      <c r="D761" s="181" t="s">
        <v>226</v>
      </c>
      <c r="E761" s="212" t="s">
        <v>19</v>
      </c>
      <c r="F761" s="213" t="s">
        <v>77</v>
      </c>
      <c r="G761" s="211"/>
      <c r="H761" s="214">
        <v>1</v>
      </c>
      <c r="I761" s="215"/>
      <c r="J761" s="211"/>
      <c r="K761" s="211"/>
      <c r="L761" s="216"/>
      <c r="M761" s="217"/>
      <c r="N761" s="218"/>
      <c r="O761" s="218"/>
      <c r="P761" s="218"/>
      <c r="Q761" s="218"/>
      <c r="R761" s="218"/>
      <c r="S761" s="218"/>
      <c r="T761" s="219"/>
      <c r="AT761" s="220" t="s">
        <v>226</v>
      </c>
      <c r="AU761" s="220" t="s">
        <v>79</v>
      </c>
      <c r="AV761" s="14" t="s">
        <v>79</v>
      </c>
      <c r="AW761" s="14" t="s">
        <v>31</v>
      </c>
      <c r="AX761" s="14" t="s">
        <v>77</v>
      </c>
      <c r="AY761" s="220" t="s">
        <v>144</v>
      </c>
    </row>
    <row r="762" spans="1:65" s="2" customFormat="1" ht="44.25" customHeight="1">
      <c r="A762" s="37"/>
      <c r="B762" s="38"/>
      <c r="C762" s="168" t="s">
        <v>1684</v>
      </c>
      <c r="D762" s="168" t="s">
        <v>145</v>
      </c>
      <c r="E762" s="169" t="s">
        <v>638</v>
      </c>
      <c r="F762" s="170" t="s">
        <v>639</v>
      </c>
      <c r="G762" s="171" t="s">
        <v>579</v>
      </c>
      <c r="H762" s="257"/>
      <c r="I762" s="173"/>
      <c r="J762" s="174">
        <f>ROUND(I762*H762,2)</f>
        <v>0</v>
      </c>
      <c r="K762" s="170" t="s">
        <v>157</v>
      </c>
      <c r="L762" s="42"/>
      <c r="M762" s="175" t="s">
        <v>19</v>
      </c>
      <c r="N762" s="176" t="s">
        <v>40</v>
      </c>
      <c r="O762" s="67"/>
      <c r="P762" s="177">
        <f>O762*H762</f>
        <v>0</v>
      </c>
      <c r="Q762" s="177">
        <v>0</v>
      </c>
      <c r="R762" s="177">
        <f>Q762*H762</f>
        <v>0</v>
      </c>
      <c r="S762" s="177">
        <v>0</v>
      </c>
      <c r="T762" s="178">
        <f>S762*H762</f>
        <v>0</v>
      </c>
      <c r="U762" s="37"/>
      <c r="V762" s="37"/>
      <c r="W762" s="37"/>
      <c r="X762" s="37"/>
      <c r="Y762" s="37"/>
      <c r="Z762" s="37"/>
      <c r="AA762" s="37"/>
      <c r="AB762" s="37"/>
      <c r="AC762" s="37"/>
      <c r="AD762" s="37"/>
      <c r="AE762" s="37"/>
      <c r="AR762" s="179" t="s">
        <v>408</v>
      </c>
      <c r="AT762" s="179" t="s">
        <v>145</v>
      </c>
      <c r="AU762" s="179" t="s">
        <v>79</v>
      </c>
      <c r="AY762" s="20" t="s">
        <v>144</v>
      </c>
      <c r="BE762" s="180">
        <f>IF(N762="základní",J762,0)</f>
        <v>0</v>
      </c>
      <c r="BF762" s="180">
        <f>IF(N762="snížená",J762,0)</f>
        <v>0</v>
      </c>
      <c r="BG762" s="180">
        <f>IF(N762="zákl. přenesená",J762,0)</f>
        <v>0</v>
      </c>
      <c r="BH762" s="180">
        <f>IF(N762="sníž. přenesená",J762,0)</f>
        <v>0</v>
      </c>
      <c r="BI762" s="180">
        <f>IF(N762="nulová",J762,0)</f>
        <v>0</v>
      </c>
      <c r="BJ762" s="20" t="s">
        <v>77</v>
      </c>
      <c r="BK762" s="180">
        <f>ROUND(I762*H762,2)</f>
        <v>0</v>
      </c>
      <c r="BL762" s="20" t="s">
        <v>408</v>
      </c>
      <c r="BM762" s="179" t="s">
        <v>1685</v>
      </c>
    </row>
    <row r="763" spans="1:65" s="2" customFormat="1" ht="29.25">
      <c r="A763" s="37"/>
      <c r="B763" s="38"/>
      <c r="C763" s="39"/>
      <c r="D763" s="181" t="s">
        <v>152</v>
      </c>
      <c r="E763" s="39"/>
      <c r="F763" s="182" t="s">
        <v>639</v>
      </c>
      <c r="G763" s="39"/>
      <c r="H763" s="39"/>
      <c r="I763" s="183"/>
      <c r="J763" s="39"/>
      <c r="K763" s="39"/>
      <c r="L763" s="42"/>
      <c r="M763" s="184"/>
      <c r="N763" s="185"/>
      <c r="O763" s="67"/>
      <c r="P763" s="67"/>
      <c r="Q763" s="67"/>
      <c r="R763" s="67"/>
      <c r="S763" s="67"/>
      <c r="T763" s="68"/>
      <c r="U763" s="37"/>
      <c r="V763" s="37"/>
      <c r="W763" s="37"/>
      <c r="X763" s="37"/>
      <c r="Y763" s="37"/>
      <c r="Z763" s="37"/>
      <c r="AA763" s="37"/>
      <c r="AB763" s="37"/>
      <c r="AC763" s="37"/>
      <c r="AD763" s="37"/>
      <c r="AE763" s="37"/>
      <c r="AT763" s="20" t="s">
        <v>152</v>
      </c>
      <c r="AU763" s="20" t="s">
        <v>79</v>
      </c>
    </row>
    <row r="764" spans="1:65" s="2" customFormat="1" ht="11.25">
      <c r="A764" s="37"/>
      <c r="B764" s="38"/>
      <c r="C764" s="39"/>
      <c r="D764" s="186" t="s">
        <v>153</v>
      </c>
      <c r="E764" s="39"/>
      <c r="F764" s="187" t="s">
        <v>641</v>
      </c>
      <c r="G764" s="39"/>
      <c r="H764" s="39"/>
      <c r="I764" s="183"/>
      <c r="J764" s="39"/>
      <c r="K764" s="39"/>
      <c r="L764" s="42"/>
      <c r="M764" s="184"/>
      <c r="N764" s="185"/>
      <c r="O764" s="67"/>
      <c r="P764" s="67"/>
      <c r="Q764" s="67"/>
      <c r="R764" s="67"/>
      <c r="S764" s="67"/>
      <c r="T764" s="68"/>
      <c r="U764" s="37"/>
      <c r="V764" s="37"/>
      <c r="W764" s="37"/>
      <c r="X764" s="37"/>
      <c r="Y764" s="37"/>
      <c r="Z764" s="37"/>
      <c r="AA764" s="37"/>
      <c r="AB764" s="37"/>
      <c r="AC764" s="37"/>
      <c r="AD764" s="37"/>
      <c r="AE764" s="37"/>
      <c r="AT764" s="20" t="s">
        <v>153</v>
      </c>
      <c r="AU764" s="20" t="s">
        <v>79</v>
      </c>
    </row>
    <row r="765" spans="1:65" s="11" customFormat="1" ht="22.9" customHeight="1">
      <c r="B765" s="154"/>
      <c r="C765" s="155"/>
      <c r="D765" s="156" t="s">
        <v>68</v>
      </c>
      <c r="E765" s="198" t="s">
        <v>1686</v>
      </c>
      <c r="F765" s="198" t="s">
        <v>1687</v>
      </c>
      <c r="G765" s="155"/>
      <c r="H765" s="155"/>
      <c r="I765" s="158"/>
      <c r="J765" s="199">
        <f>BK765</f>
        <v>0</v>
      </c>
      <c r="K765" s="155"/>
      <c r="L765" s="160"/>
      <c r="M765" s="161"/>
      <c r="N765" s="162"/>
      <c r="O765" s="162"/>
      <c r="P765" s="163">
        <f>SUM(P766:P807)</f>
        <v>0</v>
      </c>
      <c r="Q765" s="162"/>
      <c r="R765" s="163">
        <f>SUM(R766:R807)</f>
        <v>2.0532897999999999</v>
      </c>
      <c r="S765" s="162"/>
      <c r="T765" s="164">
        <f>SUM(T766:T807)</f>
        <v>0</v>
      </c>
      <c r="AR765" s="165" t="s">
        <v>79</v>
      </c>
      <c r="AT765" s="166" t="s">
        <v>68</v>
      </c>
      <c r="AU765" s="166" t="s">
        <v>77</v>
      </c>
      <c r="AY765" s="165" t="s">
        <v>144</v>
      </c>
      <c r="BK765" s="167">
        <f>SUM(BK766:BK807)</f>
        <v>0</v>
      </c>
    </row>
    <row r="766" spans="1:65" s="2" customFormat="1" ht="24.2" customHeight="1">
      <c r="A766" s="37"/>
      <c r="B766" s="38"/>
      <c r="C766" s="168" t="s">
        <v>1688</v>
      </c>
      <c r="D766" s="168" t="s">
        <v>145</v>
      </c>
      <c r="E766" s="169" t="s">
        <v>1689</v>
      </c>
      <c r="F766" s="170" t="s">
        <v>1690</v>
      </c>
      <c r="G766" s="171" t="s">
        <v>254</v>
      </c>
      <c r="H766" s="172">
        <v>46.960999999999999</v>
      </c>
      <c r="I766" s="173"/>
      <c r="J766" s="174">
        <f>ROUND(I766*H766,2)</f>
        <v>0</v>
      </c>
      <c r="K766" s="170" t="s">
        <v>157</v>
      </c>
      <c r="L766" s="42"/>
      <c r="M766" s="175" t="s">
        <v>19</v>
      </c>
      <c r="N766" s="176" t="s">
        <v>40</v>
      </c>
      <c r="O766" s="67"/>
      <c r="P766" s="177">
        <f>O766*H766</f>
        <v>0</v>
      </c>
      <c r="Q766" s="177">
        <v>2.9999999999999997E-4</v>
      </c>
      <c r="R766" s="177">
        <f>Q766*H766</f>
        <v>1.4088299999999998E-2</v>
      </c>
      <c r="S766" s="177">
        <v>0</v>
      </c>
      <c r="T766" s="178">
        <f>S766*H766</f>
        <v>0</v>
      </c>
      <c r="U766" s="37"/>
      <c r="V766" s="37"/>
      <c r="W766" s="37"/>
      <c r="X766" s="37"/>
      <c r="Y766" s="37"/>
      <c r="Z766" s="37"/>
      <c r="AA766" s="37"/>
      <c r="AB766" s="37"/>
      <c r="AC766" s="37"/>
      <c r="AD766" s="37"/>
      <c r="AE766" s="37"/>
      <c r="AR766" s="179" t="s">
        <v>408</v>
      </c>
      <c r="AT766" s="179" t="s">
        <v>145</v>
      </c>
      <c r="AU766" s="179" t="s">
        <v>79</v>
      </c>
      <c r="AY766" s="20" t="s">
        <v>144</v>
      </c>
      <c r="BE766" s="180">
        <f>IF(N766="základní",J766,0)</f>
        <v>0</v>
      </c>
      <c r="BF766" s="180">
        <f>IF(N766="snížená",J766,0)</f>
        <v>0</v>
      </c>
      <c r="BG766" s="180">
        <f>IF(N766="zákl. přenesená",J766,0)</f>
        <v>0</v>
      </c>
      <c r="BH766" s="180">
        <f>IF(N766="sníž. přenesená",J766,0)</f>
        <v>0</v>
      </c>
      <c r="BI766" s="180">
        <f>IF(N766="nulová",J766,0)</f>
        <v>0</v>
      </c>
      <c r="BJ766" s="20" t="s">
        <v>77</v>
      </c>
      <c r="BK766" s="180">
        <f>ROUND(I766*H766,2)</f>
        <v>0</v>
      </c>
      <c r="BL766" s="20" t="s">
        <v>408</v>
      </c>
      <c r="BM766" s="179" t="s">
        <v>1691</v>
      </c>
    </row>
    <row r="767" spans="1:65" s="2" customFormat="1" ht="19.5">
      <c r="A767" s="37"/>
      <c r="B767" s="38"/>
      <c r="C767" s="39"/>
      <c r="D767" s="181" t="s">
        <v>152</v>
      </c>
      <c r="E767" s="39"/>
      <c r="F767" s="182" t="s">
        <v>1690</v>
      </c>
      <c r="G767" s="39"/>
      <c r="H767" s="39"/>
      <c r="I767" s="183"/>
      <c r="J767" s="39"/>
      <c r="K767" s="39"/>
      <c r="L767" s="42"/>
      <c r="M767" s="184"/>
      <c r="N767" s="185"/>
      <c r="O767" s="67"/>
      <c r="P767" s="67"/>
      <c r="Q767" s="67"/>
      <c r="R767" s="67"/>
      <c r="S767" s="67"/>
      <c r="T767" s="68"/>
      <c r="U767" s="37"/>
      <c r="V767" s="37"/>
      <c r="W767" s="37"/>
      <c r="X767" s="37"/>
      <c r="Y767" s="37"/>
      <c r="Z767" s="37"/>
      <c r="AA767" s="37"/>
      <c r="AB767" s="37"/>
      <c r="AC767" s="37"/>
      <c r="AD767" s="37"/>
      <c r="AE767" s="37"/>
      <c r="AT767" s="20" t="s">
        <v>152</v>
      </c>
      <c r="AU767" s="20" t="s">
        <v>79</v>
      </c>
    </row>
    <row r="768" spans="1:65" s="2" customFormat="1" ht="11.25">
      <c r="A768" s="37"/>
      <c r="B768" s="38"/>
      <c r="C768" s="39"/>
      <c r="D768" s="186" t="s">
        <v>153</v>
      </c>
      <c r="E768" s="39"/>
      <c r="F768" s="187" t="s">
        <v>1692</v>
      </c>
      <c r="G768" s="39"/>
      <c r="H768" s="39"/>
      <c r="I768" s="183"/>
      <c r="J768" s="39"/>
      <c r="K768" s="39"/>
      <c r="L768" s="42"/>
      <c r="M768" s="184"/>
      <c r="N768" s="185"/>
      <c r="O768" s="67"/>
      <c r="P768" s="67"/>
      <c r="Q768" s="67"/>
      <c r="R768" s="67"/>
      <c r="S768" s="67"/>
      <c r="T768" s="68"/>
      <c r="U768" s="37"/>
      <c r="V768" s="37"/>
      <c r="W768" s="37"/>
      <c r="X768" s="37"/>
      <c r="Y768" s="37"/>
      <c r="Z768" s="37"/>
      <c r="AA768" s="37"/>
      <c r="AB768" s="37"/>
      <c r="AC768" s="37"/>
      <c r="AD768" s="37"/>
      <c r="AE768" s="37"/>
      <c r="AT768" s="20" t="s">
        <v>153</v>
      </c>
      <c r="AU768" s="20" t="s">
        <v>79</v>
      </c>
    </row>
    <row r="769" spans="1:65" s="14" customFormat="1" ht="11.25">
      <c r="B769" s="210"/>
      <c r="C769" s="211"/>
      <c r="D769" s="181" t="s">
        <v>226</v>
      </c>
      <c r="E769" s="212" t="s">
        <v>19</v>
      </c>
      <c r="F769" s="213" t="s">
        <v>1693</v>
      </c>
      <c r="G769" s="211"/>
      <c r="H769" s="214">
        <v>16.91</v>
      </c>
      <c r="I769" s="215"/>
      <c r="J769" s="211"/>
      <c r="K769" s="211"/>
      <c r="L769" s="216"/>
      <c r="M769" s="217"/>
      <c r="N769" s="218"/>
      <c r="O769" s="218"/>
      <c r="P769" s="218"/>
      <c r="Q769" s="218"/>
      <c r="R769" s="218"/>
      <c r="S769" s="218"/>
      <c r="T769" s="219"/>
      <c r="AT769" s="220" t="s">
        <v>226</v>
      </c>
      <c r="AU769" s="220" t="s">
        <v>79</v>
      </c>
      <c r="AV769" s="14" t="s">
        <v>79</v>
      </c>
      <c r="AW769" s="14" t="s">
        <v>31</v>
      </c>
      <c r="AX769" s="14" t="s">
        <v>69</v>
      </c>
      <c r="AY769" s="220" t="s">
        <v>144</v>
      </c>
    </row>
    <row r="770" spans="1:65" s="14" customFormat="1" ht="11.25">
      <c r="B770" s="210"/>
      <c r="C770" s="211"/>
      <c r="D770" s="181" t="s">
        <v>226</v>
      </c>
      <c r="E770" s="212" t="s">
        <v>19</v>
      </c>
      <c r="F770" s="213" t="s">
        <v>1694</v>
      </c>
      <c r="G770" s="211"/>
      <c r="H770" s="214">
        <v>17.8</v>
      </c>
      <c r="I770" s="215"/>
      <c r="J770" s="211"/>
      <c r="K770" s="211"/>
      <c r="L770" s="216"/>
      <c r="M770" s="217"/>
      <c r="N770" s="218"/>
      <c r="O770" s="218"/>
      <c r="P770" s="218"/>
      <c r="Q770" s="218"/>
      <c r="R770" s="218"/>
      <c r="S770" s="218"/>
      <c r="T770" s="219"/>
      <c r="AT770" s="220" t="s">
        <v>226</v>
      </c>
      <c r="AU770" s="220" t="s">
        <v>79</v>
      </c>
      <c r="AV770" s="14" t="s">
        <v>79</v>
      </c>
      <c r="AW770" s="14" t="s">
        <v>31</v>
      </c>
      <c r="AX770" s="14" t="s">
        <v>69</v>
      </c>
      <c r="AY770" s="220" t="s">
        <v>144</v>
      </c>
    </row>
    <row r="771" spans="1:65" s="14" customFormat="1" ht="11.25">
      <c r="B771" s="210"/>
      <c r="C771" s="211"/>
      <c r="D771" s="181" t="s">
        <v>226</v>
      </c>
      <c r="E771" s="212" t="s">
        <v>19</v>
      </c>
      <c r="F771" s="213" t="s">
        <v>1695</v>
      </c>
      <c r="G771" s="211"/>
      <c r="H771" s="214">
        <v>7.1550000000000002</v>
      </c>
      <c r="I771" s="215"/>
      <c r="J771" s="211"/>
      <c r="K771" s="211"/>
      <c r="L771" s="216"/>
      <c r="M771" s="217"/>
      <c r="N771" s="218"/>
      <c r="O771" s="218"/>
      <c r="P771" s="218"/>
      <c r="Q771" s="218"/>
      <c r="R771" s="218"/>
      <c r="S771" s="218"/>
      <c r="T771" s="219"/>
      <c r="AT771" s="220" t="s">
        <v>226</v>
      </c>
      <c r="AU771" s="220" t="s">
        <v>79</v>
      </c>
      <c r="AV771" s="14" t="s">
        <v>79</v>
      </c>
      <c r="AW771" s="14" t="s">
        <v>31</v>
      </c>
      <c r="AX771" s="14" t="s">
        <v>69</v>
      </c>
      <c r="AY771" s="220" t="s">
        <v>144</v>
      </c>
    </row>
    <row r="772" spans="1:65" s="14" customFormat="1" ht="11.25">
      <c r="B772" s="210"/>
      <c r="C772" s="211"/>
      <c r="D772" s="181" t="s">
        <v>226</v>
      </c>
      <c r="E772" s="212" t="s">
        <v>19</v>
      </c>
      <c r="F772" s="213" t="s">
        <v>1696</v>
      </c>
      <c r="G772" s="211"/>
      <c r="H772" s="214">
        <v>5.0960000000000001</v>
      </c>
      <c r="I772" s="215"/>
      <c r="J772" s="211"/>
      <c r="K772" s="211"/>
      <c r="L772" s="216"/>
      <c r="M772" s="217"/>
      <c r="N772" s="218"/>
      <c r="O772" s="218"/>
      <c r="P772" s="218"/>
      <c r="Q772" s="218"/>
      <c r="R772" s="218"/>
      <c r="S772" s="218"/>
      <c r="T772" s="219"/>
      <c r="AT772" s="220" t="s">
        <v>226</v>
      </c>
      <c r="AU772" s="220" t="s">
        <v>79</v>
      </c>
      <c r="AV772" s="14" t="s">
        <v>79</v>
      </c>
      <c r="AW772" s="14" t="s">
        <v>31</v>
      </c>
      <c r="AX772" s="14" t="s">
        <v>69</v>
      </c>
      <c r="AY772" s="220" t="s">
        <v>144</v>
      </c>
    </row>
    <row r="773" spans="1:65" s="15" customFormat="1" ht="11.25">
      <c r="B773" s="221"/>
      <c r="C773" s="222"/>
      <c r="D773" s="181" t="s">
        <v>226</v>
      </c>
      <c r="E773" s="223" t="s">
        <v>19</v>
      </c>
      <c r="F773" s="224" t="s">
        <v>231</v>
      </c>
      <c r="G773" s="222"/>
      <c r="H773" s="225">
        <v>46.960999999999999</v>
      </c>
      <c r="I773" s="226"/>
      <c r="J773" s="222"/>
      <c r="K773" s="222"/>
      <c r="L773" s="227"/>
      <c r="M773" s="228"/>
      <c r="N773" s="229"/>
      <c r="O773" s="229"/>
      <c r="P773" s="229"/>
      <c r="Q773" s="229"/>
      <c r="R773" s="229"/>
      <c r="S773" s="229"/>
      <c r="T773" s="230"/>
      <c r="AT773" s="231" t="s">
        <v>226</v>
      </c>
      <c r="AU773" s="231" t="s">
        <v>79</v>
      </c>
      <c r="AV773" s="15" t="s">
        <v>165</v>
      </c>
      <c r="AW773" s="15" t="s">
        <v>31</v>
      </c>
      <c r="AX773" s="15" t="s">
        <v>77</v>
      </c>
      <c r="AY773" s="231" t="s">
        <v>144</v>
      </c>
    </row>
    <row r="774" spans="1:65" s="2" customFormat="1" ht="24.2" customHeight="1">
      <c r="A774" s="37"/>
      <c r="B774" s="38"/>
      <c r="C774" s="168" t="s">
        <v>1697</v>
      </c>
      <c r="D774" s="168" t="s">
        <v>145</v>
      </c>
      <c r="E774" s="169" t="s">
        <v>1698</v>
      </c>
      <c r="F774" s="170" t="s">
        <v>1699</v>
      </c>
      <c r="G774" s="171" t="s">
        <v>254</v>
      </c>
      <c r="H774" s="172">
        <v>16.91</v>
      </c>
      <c r="I774" s="173"/>
      <c r="J774" s="174">
        <f>ROUND(I774*H774,2)</f>
        <v>0</v>
      </c>
      <c r="K774" s="170" t="s">
        <v>157</v>
      </c>
      <c r="L774" s="42"/>
      <c r="M774" s="175" t="s">
        <v>19</v>
      </c>
      <c r="N774" s="176" t="s">
        <v>40</v>
      </c>
      <c r="O774" s="67"/>
      <c r="P774" s="177">
        <f>O774*H774</f>
        <v>0</v>
      </c>
      <c r="Q774" s="177">
        <v>5.4000000000000003E-3</v>
      </c>
      <c r="R774" s="177">
        <f>Q774*H774</f>
        <v>9.1314000000000006E-2</v>
      </c>
      <c r="S774" s="177">
        <v>0</v>
      </c>
      <c r="T774" s="178">
        <f>S774*H774</f>
        <v>0</v>
      </c>
      <c r="U774" s="37"/>
      <c r="V774" s="37"/>
      <c r="W774" s="37"/>
      <c r="X774" s="37"/>
      <c r="Y774" s="37"/>
      <c r="Z774" s="37"/>
      <c r="AA774" s="37"/>
      <c r="AB774" s="37"/>
      <c r="AC774" s="37"/>
      <c r="AD774" s="37"/>
      <c r="AE774" s="37"/>
      <c r="AR774" s="179" t="s">
        <v>408</v>
      </c>
      <c r="AT774" s="179" t="s">
        <v>145</v>
      </c>
      <c r="AU774" s="179" t="s">
        <v>79</v>
      </c>
      <c r="AY774" s="20" t="s">
        <v>144</v>
      </c>
      <c r="BE774" s="180">
        <f>IF(N774="základní",J774,0)</f>
        <v>0</v>
      </c>
      <c r="BF774" s="180">
        <f>IF(N774="snížená",J774,0)</f>
        <v>0</v>
      </c>
      <c r="BG774" s="180">
        <f>IF(N774="zákl. přenesená",J774,0)</f>
        <v>0</v>
      </c>
      <c r="BH774" s="180">
        <f>IF(N774="sníž. přenesená",J774,0)</f>
        <v>0</v>
      </c>
      <c r="BI774" s="180">
        <f>IF(N774="nulová",J774,0)</f>
        <v>0</v>
      </c>
      <c r="BJ774" s="20" t="s">
        <v>77</v>
      </c>
      <c r="BK774" s="180">
        <f>ROUND(I774*H774,2)</f>
        <v>0</v>
      </c>
      <c r="BL774" s="20" t="s">
        <v>408</v>
      </c>
      <c r="BM774" s="179" t="s">
        <v>1700</v>
      </c>
    </row>
    <row r="775" spans="1:65" s="2" customFormat="1" ht="19.5">
      <c r="A775" s="37"/>
      <c r="B775" s="38"/>
      <c r="C775" s="39"/>
      <c r="D775" s="181" t="s">
        <v>152</v>
      </c>
      <c r="E775" s="39"/>
      <c r="F775" s="182" t="s">
        <v>1699</v>
      </c>
      <c r="G775" s="39"/>
      <c r="H775" s="39"/>
      <c r="I775" s="183"/>
      <c r="J775" s="39"/>
      <c r="K775" s="39"/>
      <c r="L775" s="42"/>
      <c r="M775" s="184"/>
      <c r="N775" s="185"/>
      <c r="O775" s="67"/>
      <c r="P775" s="67"/>
      <c r="Q775" s="67"/>
      <c r="R775" s="67"/>
      <c r="S775" s="67"/>
      <c r="T775" s="68"/>
      <c r="U775" s="37"/>
      <c r="V775" s="37"/>
      <c r="W775" s="37"/>
      <c r="X775" s="37"/>
      <c r="Y775" s="37"/>
      <c r="Z775" s="37"/>
      <c r="AA775" s="37"/>
      <c r="AB775" s="37"/>
      <c r="AC775" s="37"/>
      <c r="AD775" s="37"/>
      <c r="AE775" s="37"/>
      <c r="AT775" s="20" t="s">
        <v>152</v>
      </c>
      <c r="AU775" s="20" t="s">
        <v>79</v>
      </c>
    </row>
    <row r="776" spans="1:65" s="2" customFormat="1" ht="11.25">
      <c r="A776" s="37"/>
      <c r="B776" s="38"/>
      <c r="C776" s="39"/>
      <c r="D776" s="186" t="s">
        <v>153</v>
      </c>
      <c r="E776" s="39"/>
      <c r="F776" s="187" t="s">
        <v>1701</v>
      </c>
      <c r="G776" s="39"/>
      <c r="H776" s="39"/>
      <c r="I776" s="183"/>
      <c r="J776" s="39"/>
      <c r="K776" s="39"/>
      <c r="L776" s="42"/>
      <c r="M776" s="184"/>
      <c r="N776" s="185"/>
      <c r="O776" s="67"/>
      <c r="P776" s="67"/>
      <c r="Q776" s="67"/>
      <c r="R776" s="67"/>
      <c r="S776" s="67"/>
      <c r="T776" s="68"/>
      <c r="U776" s="37"/>
      <c r="V776" s="37"/>
      <c r="W776" s="37"/>
      <c r="X776" s="37"/>
      <c r="Y776" s="37"/>
      <c r="Z776" s="37"/>
      <c r="AA776" s="37"/>
      <c r="AB776" s="37"/>
      <c r="AC776" s="37"/>
      <c r="AD776" s="37"/>
      <c r="AE776" s="37"/>
      <c r="AT776" s="20" t="s">
        <v>153</v>
      </c>
      <c r="AU776" s="20" t="s">
        <v>79</v>
      </c>
    </row>
    <row r="777" spans="1:65" s="14" customFormat="1" ht="11.25">
      <c r="B777" s="210"/>
      <c r="C777" s="211"/>
      <c r="D777" s="181" t="s">
        <v>226</v>
      </c>
      <c r="E777" s="212" t="s">
        <v>19</v>
      </c>
      <c r="F777" s="213" t="s">
        <v>1702</v>
      </c>
      <c r="G777" s="211"/>
      <c r="H777" s="214">
        <v>16.91</v>
      </c>
      <c r="I777" s="215"/>
      <c r="J777" s="211"/>
      <c r="K777" s="211"/>
      <c r="L777" s="216"/>
      <c r="M777" s="217"/>
      <c r="N777" s="218"/>
      <c r="O777" s="218"/>
      <c r="P777" s="218"/>
      <c r="Q777" s="218"/>
      <c r="R777" s="218"/>
      <c r="S777" s="218"/>
      <c r="T777" s="219"/>
      <c r="AT777" s="220" t="s">
        <v>226</v>
      </c>
      <c r="AU777" s="220" t="s">
        <v>79</v>
      </c>
      <c r="AV777" s="14" t="s">
        <v>79</v>
      </c>
      <c r="AW777" s="14" t="s">
        <v>31</v>
      </c>
      <c r="AX777" s="14" t="s">
        <v>77</v>
      </c>
      <c r="AY777" s="220" t="s">
        <v>144</v>
      </c>
    </row>
    <row r="778" spans="1:65" s="2" customFormat="1" ht="16.5" customHeight="1">
      <c r="A778" s="37"/>
      <c r="B778" s="38"/>
      <c r="C778" s="246" t="s">
        <v>1703</v>
      </c>
      <c r="D778" s="246" t="s">
        <v>381</v>
      </c>
      <c r="E778" s="247" t="s">
        <v>1704</v>
      </c>
      <c r="F778" s="248" t="s">
        <v>1705</v>
      </c>
      <c r="G778" s="249" t="s">
        <v>254</v>
      </c>
      <c r="H778" s="250">
        <v>17.756</v>
      </c>
      <c r="I778" s="251"/>
      <c r="J778" s="252">
        <f>ROUND(I778*H778,2)</f>
        <v>0</v>
      </c>
      <c r="K778" s="248" t="s">
        <v>157</v>
      </c>
      <c r="L778" s="253"/>
      <c r="M778" s="254" t="s">
        <v>19</v>
      </c>
      <c r="N778" s="255" t="s">
        <v>40</v>
      </c>
      <c r="O778" s="67"/>
      <c r="P778" s="177">
        <f>O778*H778</f>
        <v>0</v>
      </c>
      <c r="Q778" s="177">
        <v>5.8999999999999997E-2</v>
      </c>
      <c r="R778" s="177">
        <f>Q778*H778</f>
        <v>1.047604</v>
      </c>
      <c r="S778" s="177">
        <v>0</v>
      </c>
      <c r="T778" s="178">
        <f>S778*H778</f>
        <v>0</v>
      </c>
      <c r="U778" s="37"/>
      <c r="V778" s="37"/>
      <c r="W778" s="37"/>
      <c r="X778" s="37"/>
      <c r="Y778" s="37"/>
      <c r="Z778" s="37"/>
      <c r="AA778" s="37"/>
      <c r="AB778" s="37"/>
      <c r="AC778" s="37"/>
      <c r="AD778" s="37"/>
      <c r="AE778" s="37"/>
      <c r="AR778" s="179" t="s">
        <v>496</v>
      </c>
      <c r="AT778" s="179" t="s">
        <v>381</v>
      </c>
      <c r="AU778" s="179" t="s">
        <v>79</v>
      </c>
      <c r="AY778" s="20" t="s">
        <v>144</v>
      </c>
      <c r="BE778" s="180">
        <f>IF(N778="základní",J778,0)</f>
        <v>0</v>
      </c>
      <c r="BF778" s="180">
        <f>IF(N778="snížená",J778,0)</f>
        <v>0</v>
      </c>
      <c r="BG778" s="180">
        <f>IF(N778="zákl. přenesená",J778,0)</f>
        <v>0</v>
      </c>
      <c r="BH778" s="180">
        <f>IF(N778="sníž. přenesená",J778,0)</f>
        <v>0</v>
      </c>
      <c r="BI778" s="180">
        <f>IF(N778="nulová",J778,0)</f>
        <v>0</v>
      </c>
      <c r="BJ778" s="20" t="s">
        <v>77</v>
      </c>
      <c r="BK778" s="180">
        <f>ROUND(I778*H778,2)</f>
        <v>0</v>
      </c>
      <c r="BL778" s="20" t="s">
        <v>408</v>
      </c>
      <c r="BM778" s="179" t="s">
        <v>1706</v>
      </c>
    </row>
    <row r="779" spans="1:65" s="2" customFormat="1" ht="11.25">
      <c r="A779" s="37"/>
      <c r="B779" s="38"/>
      <c r="C779" s="39"/>
      <c r="D779" s="181" t="s">
        <v>152</v>
      </c>
      <c r="E779" s="39"/>
      <c r="F779" s="182" t="s">
        <v>1705</v>
      </c>
      <c r="G779" s="39"/>
      <c r="H779" s="39"/>
      <c r="I779" s="183"/>
      <c r="J779" s="39"/>
      <c r="K779" s="39"/>
      <c r="L779" s="42"/>
      <c r="M779" s="184"/>
      <c r="N779" s="185"/>
      <c r="O779" s="67"/>
      <c r="P779" s="67"/>
      <c r="Q779" s="67"/>
      <c r="R779" s="67"/>
      <c r="S779" s="67"/>
      <c r="T779" s="68"/>
      <c r="U779" s="37"/>
      <c r="V779" s="37"/>
      <c r="W779" s="37"/>
      <c r="X779" s="37"/>
      <c r="Y779" s="37"/>
      <c r="Z779" s="37"/>
      <c r="AA779" s="37"/>
      <c r="AB779" s="37"/>
      <c r="AC779" s="37"/>
      <c r="AD779" s="37"/>
      <c r="AE779" s="37"/>
      <c r="AT779" s="20" t="s">
        <v>152</v>
      </c>
      <c r="AU779" s="20" t="s">
        <v>79</v>
      </c>
    </row>
    <row r="780" spans="1:65" s="14" customFormat="1" ht="11.25">
      <c r="B780" s="210"/>
      <c r="C780" s="211"/>
      <c r="D780" s="181" t="s">
        <v>226</v>
      </c>
      <c r="E780" s="212" t="s">
        <v>19</v>
      </c>
      <c r="F780" s="213" t="s">
        <v>1707</v>
      </c>
      <c r="G780" s="211"/>
      <c r="H780" s="214">
        <v>17.756</v>
      </c>
      <c r="I780" s="215"/>
      <c r="J780" s="211"/>
      <c r="K780" s="211"/>
      <c r="L780" s="216"/>
      <c r="M780" s="217"/>
      <c r="N780" s="218"/>
      <c r="O780" s="218"/>
      <c r="P780" s="218"/>
      <c r="Q780" s="218"/>
      <c r="R780" s="218"/>
      <c r="S780" s="218"/>
      <c r="T780" s="219"/>
      <c r="AT780" s="220" t="s">
        <v>226</v>
      </c>
      <c r="AU780" s="220" t="s">
        <v>79</v>
      </c>
      <c r="AV780" s="14" t="s">
        <v>79</v>
      </c>
      <c r="AW780" s="14" t="s">
        <v>31</v>
      </c>
      <c r="AX780" s="14" t="s">
        <v>77</v>
      </c>
      <c r="AY780" s="220" t="s">
        <v>144</v>
      </c>
    </row>
    <row r="781" spans="1:65" s="2" customFormat="1" ht="37.9" customHeight="1">
      <c r="A781" s="37"/>
      <c r="B781" s="38"/>
      <c r="C781" s="168" t="s">
        <v>1708</v>
      </c>
      <c r="D781" s="168" t="s">
        <v>145</v>
      </c>
      <c r="E781" s="169" t="s">
        <v>1709</v>
      </c>
      <c r="F781" s="170" t="s">
        <v>1710</v>
      </c>
      <c r="G781" s="171" t="s">
        <v>243</v>
      </c>
      <c r="H781" s="172">
        <v>16.5</v>
      </c>
      <c r="I781" s="173"/>
      <c r="J781" s="174">
        <f>ROUND(I781*H781,2)</f>
        <v>0</v>
      </c>
      <c r="K781" s="170" t="s">
        <v>157</v>
      </c>
      <c r="L781" s="42"/>
      <c r="M781" s="175" t="s">
        <v>19</v>
      </c>
      <c r="N781" s="176" t="s">
        <v>40</v>
      </c>
      <c r="O781" s="67"/>
      <c r="P781" s="177">
        <f>O781*H781</f>
        <v>0</v>
      </c>
      <c r="Q781" s="177">
        <v>3.0299999999999999E-4</v>
      </c>
      <c r="R781" s="177">
        <f>Q781*H781</f>
        <v>4.9994999999999996E-3</v>
      </c>
      <c r="S781" s="177">
        <v>0</v>
      </c>
      <c r="T781" s="178">
        <f>S781*H781</f>
        <v>0</v>
      </c>
      <c r="U781" s="37"/>
      <c r="V781" s="37"/>
      <c r="W781" s="37"/>
      <c r="X781" s="37"/>
      <c r="Y781" s="37"/>
      <c r="Z781" s="37"/>
      <c r="AA781" s="37"/>
      <c r="AB781" s="37"/>
      <c r="AC781" s="37"/>
      <c r="AD781" s="37"/>
      <c r="AE781" s="37"/>
      <c r="AR781" s="179" t="s">
        <v>408</v>
      </c>
      <c r="AT781" s="179" t="s">
        <v>145</v>
      </c>
      <c r="AU781" s="179" t="s">
        <v>79</v>
      </c>
      <c r="AY781" s="20" t="s">
        <v>144</v>
      </c>
      <c r="BE781" s="180">
        <f>IF(N781="základní",J781,0)</f>
        <v>0</v>
      </c>
      <c r="BF781" s="180">
        <f>IF(N781="snížená",J781,0)</f>
        <v>0</v>
      </c>
      <c r="BG781" s="180">
        <f>IF(N781="zákl. přenesená",J781,0)</f>
        <v>0</v>
      </c>
      <c r="BH781" s="180">
        <f>IF(N781="sníž. přenesená",J781,0)</f>
        <v>0</v>
      </c>
      <c r="BI781" s="180">
        <f>IF(N781="nulová",J781,0)</f>
        <v>0</v>
      </c>
      <c r="BJ781" s="20" t="s">
        <v>77</v>
      </c>
      <c r="BK781" s="180">
        <f>ROUND(I781*H781,2)</f>
        <v>0</v>
      </c>
      <c r="BL781" s="20" t="s">
        <v>408</v>
      </c>
      <c r="BM781" s="179" t="s">
        <v>1711</v>
      </c>
    </row>
    <row r="782" spans="1:65" s="2" customFormat="1" ht="19.5">
      <c r="A782" s="37"/>
      <c r="B782" s="38"/>
      <c r="C782" s="39"/>
      <c r="D782" s="181" t="s">
        <v>152</v>
      </c>
      <c r="E782" s="39"/>
      <c r="F782" s="182" t="s">
        <v>1710</v>
      </c>
      <c r="G782" s="39"/>
      <c r="H782" s="39"/>
      <c r="I782" s="183"/>
      <c r="J782" s="39"/>
      <c r="K782" s="39"/>
      <c r="L782" s="42"/>
      <c r="M782" s="184"/>
      <c r="N782" s="185"/>
      <c r="O782" s="67"/>
      <c r="P782" s="67"/>
      <c r="Q782" s="67"/>
      <c r="R782" s="67"/>
      <c r="S782" s="67"/>
      <c r="T782" s="68"/>
      <c r="U782" s="37"/>
      <c r="V782" s="37"/>
      <c r="W782" s="37"/>
      <c r="X782" s="37"/>
      <c r="Y782" s="37"/>
      <c r="Z782" s="37"/>
      <c r="AA782" s="37"/>
      <c r="AB782" s="37"/>
      <c r="AC782" s="37"/>
      <c r="AD782" s="37"/>
      <c r="AE782" s="37"/>
      <c r="AT782" s="20" t="s">
        <v>152</v>
      </c>
      <c r="AU782" s="20" t="s">
        <v>79</v>
      </c>
    </row>
    <row r="783" spans="1:65" s="2" customFormat="1" ht="11.25">
      <c r="A783" s="37"/>
      <c r="B783" s="38"/>
      <c r="C783" s="39"/>
      <c r="D783" s="186" t="s">
        <v>153</v>
      </c>
      <c r="E783" s="39"/>
      <c r="F783" s="187" t="s">
        <v>1712</v>
      </c>
      <c r="G783" s="39"/>
      <c r="H783" s="39"/>
      <c r="I783" s="183"/>
      <c r="J783" s="39"/>
      <c r="K783" s="39"/>
      <c r="L783" s="42"/>
      <c r="M783" s="184"/>
      <c r="N783" s="185"/>
      <c r="O783" s="67"/>
      <c r="P783" s="67"/>
      <c r="Q783" s="67"/>
      <c r="R783" s="67"/>
      <c r="S783" s="67"/>
      <c r="T783" s="68"/>
      <c r="U783" s="37"/>
      <c r="V783" s="37"/>
      <c r="W783" s="37"/>
      <c r="X783" s="37"/>
      <c r="Y783" s="37"/>
      <c r="Z783" s="37"/>
      <c r="AA783" s="37"/>
      <c r="AB783" s="37"/>
      <c r="AC783" s="37"/>
      <c r="AD783" s="37"/>
      <c r="AE783" s="37"/>
      <c r="AT783" s="20" t="s">
        <v>153</v>
      </c>
      <c r="AU783" s="20" t="s">
        <v>79</v>
      </c>
    </row>
    <row r="784" spans="1:65" s="14" customFormat="1" ht="11.25">
      <c r="B784" s="210"/>
      <c r="C784" s="211"/>
      <c r="D784" s="181" t="s">
        <v>226</v>
      </c>
      <c r="E784" s="212" t="s">
        <v>19</v>
      </c>
      <c r="F784" s="213" t="s">
        <v>1713</v>
      </c>
      <c r="G784" s="211"/>
      <c r="H784" s="214">
        <v>16.5</v>
      </c>
      <c r="I784" s="215"/>
      <c r="J784" s="211"/>
      <c r="K784" s="211"/>
      <c r="L784" s="216"/>
      <c r="M784" s="217"/>
      <c r="N784" s="218"/>
      <c r="O784" s="218"/>
      <c r="P784" s="218"/>
      <c r="Q784" s="218"/>
      <c r="R784" s="218"/>
      <c r="S784" s="218"/>
      <c r="T784" s="219"/>
      <c r="AT784" s="220" t="s">
        <v>226</v>
      </c>
      <c r="AU784" s="220" t="s">
        <v>79</v>
      </c>
      <c r="AV784" s="14" t="s">
        <v>79</v>
      </c>
      <c r="AW784" s="14" t="s">
        <v>31</v>
      </c>
      <c r="AX784" s="14" t="s">
        <v>77</v>
      </c>
      <c r="AY784" s="220" t="s">
        <v>144</v>
      </c>
    </row>
    <row r="785" spans="1:65" s="2" customFormat="1" ht="16.5" customHeight="1">
      <c r="A785" s="37"/>
      <c r="B785" s="38"/>
      <c r="C785" s="246" t="s">
        <v>1714</v>
      </c>
      <c r="D785" s="246" t="s">
        <v>381</v>
      </c>
      <c r="E785" s="247" t="s">
        <v>1715</v>
      </c>
      <c r="F785" s="248" t="s">
        <v>1716</v>
      </c>
      <c r="G785" s="249" t="s">
        <v>243</v>
      </c>
      <c r="H785" s="250">
        <v>17.324999999999999</v>
      </c>
      <c r="I785" s="251"/>
      <c r="J785" s="252">
        <f>ROUND(I785*H785,2)</f>
        <v>0</v>
      </c>
      <c r="K785" s="248" t="s">
        <v>157</v>
      </c>
      <c r="L785" s="253"/>
      <c r="M785" s="254" t="s">
        <v>19</v>
      </c>
      <c r="N785" s="255" t="s">
        <v>40</v>
      </c>
      <c r="O785" s="67"/>
      <c r="P785" s="177">
        <f>O785*H785</f>
        <v>0</v>
      </c>
      <c r="Q785" s="177">
        <v>1.1999999999999999E-3</v>
      </c>
      <c r="R785" s="177">
        <f>Q785*H785</f>
        <v>2.0789999999999996E-2</v>
      </c>
      <c r="S785" s="177">
        <v>0</v>
      </c>
      <c r="T785" s="178">
        <f>S785*H785</f>
        <v>0</v>
      </c>
      <c r="U785" s="37"/>
      <c r="V785" s="37"/>
      <c r="W785" s="37"/>
      <c r="X785" s="37"/>
      <c r="Y785" s="37"/>
      <c r="Z785" s="37"/>
      <c r="AA785" s="37"/>
      <c r="AB785" s="37"/>
      <c r="AC785" s="37"/>
      <c r="AD785" s="37"/>
      <c r="AE785" s="37"/>
      <c r="AR785" s="179" t="s">
        <v>496</v>
      </c>
      <c r="AT785" s="179" t="s">
        <v>381</v>
      </c>
      <c r="AU785" s="179" t="s">
        <v>79</v>
      </c>
      <c r="AY785" s="20" t="s">
        <v>144</v>
      </c>
      <c r="BE785" s="180">
        <f>IF(N785="základní",J785,0)</f>
        <v>0</v>
      </c>
      <c r="BF785" s="180">
        <f>IF(N785="snížená",J785,0)</f>
        <v>0</v>
      </c>
      <c r="BG785" s="180">
        <f>IF(N785="zákl. přenesená",J785,0)</f>
        <v>0</v>
      </c>
      <c r="BH785" s="180">
        <f>IF(N785="sníž. přenesená",J785,0)</f>
        <v>0</v>
      </c>
      <c r="BI785" s="180">
        <f>IF(N785="nulová",J785,0)</f>
        <v>0</v>
      </c>
      <c r="BJ785" s="20" t="s">
        <v>77</v>
      </c>
      <c r="BK785" s="180">
        <f>ROUND(I785*H785,2)</f>
        <v>0</v>
      </c>
      <c r="BL785" s="20" t="s">
        <v>408</v>
      </c>
      <c r="BM785" s="179" t="s">
        <v>1717</v>
      </c>
    </row>
    <row r="786" spans="1:65" s="2" customFormat="1" ht="11.25">
      <c r="A786" s="37"/>
      <c r="B786" s="38"/>
      <c r="C786" s="39"/>
      <c r="D786" s="181" t="s">
        <v>152</v>
      </c>
      <c r="E786" s="39"/>
      <c r="F786" s="182" t="s">
        <v>1716</v>
      </c>
      <c r="G786" s="39"/>
      <c r="H786" s="39"/>
      <c r="I786" s="183"/>
      <c r="J786" s="39"/>
      <c r="K786" s="39"/>
      <c r="L786" s="42"/>
      <c r="M786" s="184"/>
      <c r="N786" s="185"/>
      <c r="O786" s="67"/>
      <c r="P786" s="67"/>
      <c r="Q786" s="67"/>
      <c r="R786" s="67"/>
      <c r="S786" s="67"/>
      <c r="T786" s="68"/>
      <c r="U786" s="37"/>
      <c r="V786" s="37"/>
      <c r="W786" s="37"/>
      <c r="X786" s="37"/>
      <c r="Y786" s="37"/>
      <c r="Z786" s="37"/>
      <c r="AA786" s="37"/>
      <c r="AB786" s="37"/>
      <c r="AC786" s="37"/>
      <c r="AD786" s="37"/>
      <c r="AE786" s="37"/>
      <c r="AT786" s="20" t="s">
        <v>152</v>
      </c>
      <c r="AU786" s="20" t="s">
        <v>79</v>
      </c>
    </row>
    <row r="787" spans="1:65" s="14" customFormat="1" ht="11.25">
      <c r="B787" s="210"/>
      <c r="C787" s="211"/>
      <c r="D787" s="181" t="s">
        <v>226</v>
      </c>
      <c r="E787" s="212" t="s">
        <v>19</v>
      </c>
      <c r="F787" s="213" t="s">
        <v>1718</v>
      </c>
      <c r="G787" s="211"/>
      <c r="H787" s="214">
        <v>17.324999999999999</v>
      </c>
      <c r="I787" s="215"/>
      <c r="J787" s="211"/>
      <c r="K787" s="211"/>
      <c r="L787" s="216"/>
      <c r="M787" s="217"/>
      <c r="N787" s="218"/>
      <c r="O787" s="218"/>
      <c r="P787" s="218"/>
      <c r="Q787" s="218"/>
      <c r="R787" s="218"/>
      <c r="S787" s="218"/>
      <c r="T787" s="219"/>
      <c r="AT787" s="220" t="s">
        <v>226</v>
      </c>
      <c r="AU787" s="220" t="s">
        <v>79</v>
      </c>
      <c r="AV787" s="14" t="s">
        <v>79</v>
      </c>
      <c r="AW787" s="14" t="s">
        <v>31</v>
      </c>
      <c r="AX787" s="14" t="s">
        <v>77</v>
      </c>
      <c r="AY787" s="220" t="s">
        <v>144</v>
      </c>
    </row>
    <row r="788" spans="1:65" s="2" customFormat="1" ht="37.9" customHeight="1">
      <c r="A788" s="37"/>
      <c r="B788" s="38"/>
      <c r="C788" s="168" t="s">
        <v>1719</v>
      </c>
      <c r="D788" s="168" t="s">
        <v>145</v>
      </c>
      <c r="E788" s="169" t="s">
        <v>1720</v>
      </c>
      <c r="F788" s="170" t="s">
        <v>1721</v>
      </c>
      <c r="G788" s="171" t="s">
        <v>254</v>
      </c>
      <c r="H788" s="172">
        <v>30.050999999999998</v>
      </c>
      <c r="I788" s="173"/>
      <c r="J788" s="174">
        <f>ROUND(I788*H788,2)</f>
        <v>0</v>
      </c>
      <c r="K788" s="170" t="s">
        <v>157</v>
      </c>
      <c r="L788" s="42"/>
      <c r="M788" s="175" t="s">
        <v>19</v>
      </c>
      <c r="N788" s="176" t="s">
        <v>40</v>
      </c>
      <c r="O788" s="67"/>
      <c r="P788" s="177">
        <f>O788*H788</f>
        <v>0</v>
      </c>
      <c r="Q788" s="177">
        <v>6.0000000000000001E-3</v>
      </c>
      <c r="R788" s="177">
        <f>Q788*H788</f>
        <v>0.18030599999999999</v>
      </c>
      <c r="S788" s="177">
        <v>0</v>
      </c>
      <c r="T788" s="178">
        <f>S788*H788</f>
        <v>0</v>
      </c>
      <c r="U788" s="37"/>
      <c r="V788" s="37"/>
      <c r="W788" s="37"/>
      <c r="X788" s="37"/>
      <c r="Y788" s="37"/>
      <c r="Z788" s="37"/>
      <c r="AA788" s="37"/>
      <c r="AB788" s="37"/>
      <c r="AC788" s="37"/>
      <c r="AD788" s="37"/>
      <c r="AE788" s="37"/>
      <c r="AR788" s="179" t="s">
        <v>408</v>
      </c>
      <c r="AT788" s="179" t="s">
        <v>145</v>
      </c>
      <c r="AU788" s="179" t="s">
        <v>79</v>
      </c>
      <c r="AY788" s="20" t="s">
        <v>144</v>
      </c>
      <c r="BE788" s="180">
        <f>IF(N788="základní",J788,0)</f>
        <v>0</v>
      </c>
      <c r="BF788" s="180">
        <f>IF(N788="snížená",J788,0)</f>
        <v>0</v>
      </c>
      <c r="BG788" s="180">
        <f>IF(N788="zákl. přenesená",J788,0)</f>
        <v>0</v>
      </c>
      <c r="BH788" s="180">
        <f>IF(N788="sníž. přenesená",J788,0)</f>
        <v>0</v>
      </c>
      <c r="BI788" s="180">
        <f>IF(N788="nulová",J788,0)</f>
        <v>0</v>
      </c>
      <c r="BJ788" s="20" t="s">
        <v>77</v>
      </c>
      <c r="BK788" s="180">
        <f>ROUND(I788*H788,2)</f>
        <v>0</v>
      </c>
      <c r="BL788" s="20" t="s">
        <v>408</v>
      </c>
      <c r="BM788" s="179" t="s">
        <v>1722</v>
      </c>
    </row>
    <row r="789" spans="1:65" s="2" customFormat="1" ht="29.25">
      <c r="A789" s="37"/>
      <c r="B789" s="38"/>
      <c r="C789" s="39"/>
      <c r="D789" s="181" t="s">
        <v>152</v>
      </c>
      <c r="E789" s="39"/>
      <c r="F789" s="182" t="s">
        <v>1721</v>
      </c>
      <c r="G789" s="39"/>
      <c r="H789" s="39"/>
      <c r="I789" s="183"/>
      <c r="J789" s="39"/>
      <c r="K789" s="39"/>
      <c r="L789" s="42"/>
      <c r="M789" s="184"/>
      <c r="N789" s="185"/>
      <c r="O789" s="67"/>
      <c r="P789" s="67"/>
      <c r="Q789" s="67"/>
      <c r="R789" s="67"/>
      <c r="S789" s="67"/>
      <c r="T789" s="68"/>
      <c r="U789" s="37"/>
      <c r="V789" s="37"/>
      <c r="W789" s="37"/>
      <c r="X789" s="37"/>
      <c r="Y789" s="37"/>
      <c r="Z789" s="37"/>
      <c r="AA789" s="37"/>
      <c r="AB789" s="37"/>
      <c r="AC789" s="37"/>
      <c r="AD789" s="37"/>
      <c r="AE789" s="37"/>
      <c r="AT789" s="20" t="s">
        <v>152</v>
      </c>
      <c r="AU789" s="20" t="s">
        <v>79</v>
      </c>
    </row>
    <row r="790" spans="1:65" s="2" customFormat="1" ht="11.25">
      <c r="A790" s="37"/>
      <c r="B790" s="38"/>
      <c r="C790" s="39"/>
      <c r="D790" s="186" t="s">
        <v>153</v>
      </c>
      <c r="E790" s="39"/>
      <c r="F790" s="187" t="s">
        <v>1723</v>
      </c>
      <c r="G790" s="39"/>
      <c r="H790" s="39"/>
      <c r="I790" s="183"/>
      <c r="J790" s="39"/>
      <c r="K790" s="39"/>
      <c r="L790" s="42"/>
      <c r="M790" s="184"/>
      <c r="N790" s="185"/>
      <c r="O790" s="67"/>
      <c r="P790" s="67"/>
      <c r="Q790" s="67"/>
      <c r="R790" s="67"/>
      <c r="S790" s="67"/>
      <c r="T790" s="68"/>
      <c r="U790" s="37"/>
      <c r="V790" s="37"/>
      <c r="W790" s="37"/>
      <c r="X790" s="37"/>
      <c r="Y790" s="37"/>
      <c r="Z790" s="37"/>
      <c r="AA790" s="37"/>
      <c r="AB790" s="37"/>
      <c r="AC790" s="37"/>
      <c r="AD790" s="37"/>
      <c r="AE790" s="37"/>
      <c r="AT790" s="20" t="s">
        <v>153</v>
      </c>
      <c r="AU790" s="20" t="s">
        <v>79</v>
      </c>
    </row>
    <row r="791" spans="1:65" s="14" customFormat="1" ht="11.25">
      <c r="B791" s="210"/>
      <c r="C791" s="211"/>
      <c r="D791" s="181" t="s">
        <v>226</v>
      </c>
      <c r="E791" s="212" t="s">
        <v>19</v>
      </c>
      <c r="F791" s="213" t="s">
        <v>1694</v>
      </c>
      <c r="G791" s="211"/>
      <c r="H791" s="214">
        <v>17.8</v>
      </c>
      <c r="I791" s="215"/>
      <c r="J791" s="211"/>
      <c r="K791" s="211"/>
      <c r="L791" s="216"/>
      <c r="M791" s="217"/>
      <c r="N791" s="218"/>
      <c r="O791" s="218"/>
      <c r="P791" s="218"/>
      <c r="Q791" s="218"/>
      <c r="R791" s="218"/>
      <c r="S791" s="218"/>
      <c r="T791" s="219"/>
      <c r="AT791" s="220" t="s">
        <v>226</v>
      </c>
      <c r="AU791" s="220" t="s">
        <v>79</v>
      </c>
      <c r="AV791" s="14" t="s">
        <v>79</v>
      </c>
      <c r="AW791" s="14" t="s">
        <v>31</v>
      </c>
      <c r="AX791" s="14" t="s">
        <v>69</v>
      </c>
      <c r="AY791" s="220" t="s">
        <v>144</v>
      </c>
    </row>
    <row r="792" spans="1:65" s="14" customFormat="1" ht="11.25">
      <c r="B792" s="210"/>
      <c r="C792" s="211"/>
      <c r="D792" s="181" t="s">
        <v>226</v>
      </c>
      <c r="E792" s="212" t="s">
        <v>19</v>
      </c>
      <c r="F792" s="213" t="s">
        <v>1695</v>
      </c>
      <c r="G792" s="211"/>
      <c r="H792" s="214">
        <v>7.1550000000000002</v>
      </c>
      <c r="I792" s="215"/>
      <c r="J792" s="211"/>
      <c r="K792" s="211"/>
      <c r="L792" s="216"/>
      <c r="M792" s="217"/>
      <c r="N792" s="218"/>
      <c r="O792" s="218"/>
      <c r="P792" s="218"/>
      <c r="Q792" s="218"/>
      <c r="R792" s="218"/>
      <c r="S792" s="218"/>
      <c r="T792" s="219"/>
      <c r="AT792" s="220" t="s">
        <v>226</v>
      </c>
      <c r="AU792" s="220" t="s">
        <v>79</v>
      </c>
      <c r="AV792" s="14" t="s">
        <v>79</v>
      </c>
      <c r="AW792" s="14" t="s">
        <v>31</v>
      </c>
      <c r="AX792" s="14" t="s">
        <v>69</v>
      </c>
      <c r="AY792" s="220" t="s">
        <v>144</v>
      </c>
    </row>
    <row r="793" spans="1:65" s="14" customFormat="1" ht="11.25">
      <c r="B793" s="210"/>
      <c r="C793" s="211"/>
      <c r="D793" s="181" t="s">
        <v>226</v>
      </c>
      <c r="E793" s="212" t="s">
        <v>19</v>
      </c>
      <c r="F793" s="213" t="s">
        <v>1696</v>
      </c>
      <c r="G793" s="211"/>
      <c r="H793" s="214">
        <v>5.0960000000000001</v>
      </c>
      <c r="I793" s="215"/>
      <c r="J793" s="211"/>
      <c r="K793" s="211"/>
      <c r="L793" s="216"/>
      <c r="M793" s="217"/>
      <c r="N793" s="218"/>
      <c r="O793" s="218"/>
      <c r="P793" s="218"/>
      <c r="Q793" s="218"/>
      <c r="R793" s="218"/>
      <c r="S793" s="218"/>
      <c r="T793" s="219"/>
      <c r="AT793" s="220" t="s">
        <v>226</v>
      </c>
      <c r="AU793" s="220" t="s">
        <v>79</v>
      </c>
      <c r="AV793" s="14" t="s">
        <v>79</v>
      </c>
      <c r="AW793" s="14" t="s">
        <v>31</v>
      </c>
      <c r="AX793" s="14" t="s">
        <v>69</v>
      </c>
      <c r="AY793" s="220" t="s">
        <v>144</v>
      </c>
    </row>
    <row r="794" spans="1:65" s="15" customFormat="1" ht="11.25">
      <c r="B794" s="221"/>
      <c r="C794" s="222"/>
      <c r="D794" s="181" t="s">
        <v>226</v>
      </c>
      <c r="E794" s="223" t="s">
        <v>19</v>
      </c>
      <c r="F794" s="224" t="s">
        <v>231</v>
      </c>
      <c r="G794" s="222"/>
      <c r="H794" s="225">
        <v>30.051000000000002</v>
      </c>
      <c r="I794" s="226"/>
      <c r="J794" s="222"/>
      <c r="K794" s="222"/>
      <c r="L794" s="227"/>
      <c r="M794" s="228"/>
      <c r="N794" s="229"/>
      <c r="O794" s="229"/>
      <c r="P794" s="229"/>
      <c r="Q794" s="229"/>
      <c r="R794" s="229"/>
      <c r="S794" s="229"/>
      <c r="T794" s="230"/>
      <c r="AT794" s="231" t="s">
        <v>226</v>
      </c>
      <c r="AU794" s="231" t="s">
        <v>79</v>
      </c>
      <c r="AV794" s="15" t="s">
        <v>165</v>
      </c>
      <c r="AW794" s="15" t="s">
        <v>31</v>
      </c>
      <c r="AX794" s="15" t="s">
        <v>77</v>
      </c>
      <c r="AY794" s="231" t="s">
        <v>144</v>
      </c>
    </row>
    <row r="795" spans="1:65" s="2" customFormat="1" ht="33" customHeight="1">
      <c r="A795" s="37"/>
      <c r="B795" s="38"/>
      <c r="C795" s="246" t="s">
        <v>1724</v>
      </c>
      <c r="D795" s="246" t="s">
        <v>381</v>
      </c>
      <c r="E795" s="247" t="s">
        <v>1725</v>
      </c>
      <c r="F795" s="248" t="s">
        <v>1726</v>
      </c>
      <c r="G795" s="249" t="s">
        <v>254</v>
      </c>
      <c r="H795" s="250">
        <v>31.553999999999998</v>
      </c>
      <c r="I795" s="251"/>
      <c r="J795" s="252">
        <f>ROUND(I795*H795,2)</f>
        <v>0</v>
      </c>
      <c r="K795" s="248" t="s">
        <v>157</v>
      </c>
      <c r="L795" s="253"/>
      <c r="M795" s="254" t="s">
        <v>19</v>
      </c>
      <c r="N795" s="255" t="s">
        <v>40</v>
      </c>
      <c r="O795" s="67"/>
      <c r="P795" s="177">
        <f>O795*H795</f>
        <v>0</v>
      </c>
      <c r="Q795" s="177">
        <v>2.1999999999999999E-2</v>
      </c>
      <c r="R795" s="177">
        <f>Q795*H795</f>
        <v>0.69418799999999992</v>
      </c>
      <c r="S795" s="177">
        <v>0</v>
      </c>
      <c r="T795" s="178">
        <f>S795*H795</f>
        <v>0</v>
      </c>
      <c r="U795" s="37"/>
      <c r="V795" s="37"/>
      <c r="W795" s="37"/>
      <c r="X795" s="37"/>
      <c r="Y795" s="37"/>
      <c r="Z795" s="37"/>
      <c r="AA795" s="37"/>
      <c r="AB795" s="37"/>
      <c r="AC795" s="37"/>
      <c r="AD795" s="37"/>
      <c r="AE795" s="37"/>
      <c r="AR795" s="179" t="s">
        <v>496</v>
      </c>
      <c r="AT795" s="179" t="s">
        <v>381</v>
      </c>
      <c r="AU795" s="179" t="s">
        <v>79</v>
      </c>
      <c r="AY795" s="20" t="s">
        <v>144</v>
      </c>
      <c r="BE795" s="180">
        <f>IF(N795="základní",J795,0)</f>
        <v>0</v>
      </c>
      <c r="BF795" s="180">
        <f>IF(N795="snížená",J795,0)</f>
        <v>0</v>
      </c>
      <c r="BG795" s="180">
        <f>IF(N795="zákl. přenesená",J795,0)</f>
        <v>0</v>
      </c>
      <c r="BH795" s="180">
        <f>IF(N795="sníž. přenesená",J795,0)</f>
        <v>0</v>
      </c>
      <c r="BI795" s="180">
        <f>IF(N795="nulová",J795,0)</f>
        <v>0</v>
      </c>
      <c r="BJ795" s="20" t="s">
        <v>77</v>
      </c>
      <c r="BK795" s="180">
        <f>ROUND(I795*H795,2)</f>
        <v>0</v>
      </c>
      <c r="BL795" s="20" t="s">
        <v>408</v>
      </c>
      <c r="BM795" s="179" t="s">
        <v>1727</v>
      </c>
    </row>
    <row r="796" spans="1:65" s="2" customFormat="1" ht="19.5">
      <c r="A796" s="37"/>
      <c r="B796" s="38"/>
      <c r="C796" s="39"/>
      <c r="D796" s="181" t="s">
        <v>152</v>
      </c>
      <c r="E796" s="39"/>
      <c r="F796" s="182" t="s">
        <v>1726</v>
      </c>
      <c r="G796" s="39"/>
      <c r="H796" s="39"/>
      <c r="I796" s="183"/>
      <c r="J796" s="39"/>
      <c r="K796" s="39"/>
      <c r="L796" s="42"/>
      <c r="M796" s="184"/>
      <c r="N796" s="185"/>
      <c r="O796" s="67"/>
      <c r="P796" s="67"/>
      <c r="Q796" s="67"/>
      <c r="R796" s="67"/>
      <c r="S796" s="67"/>
      <c r="T796" s="68"/>
      <c r="U796" s="37"/>
      <c r="V796" s="37"/>
      <c r="W796" s="37"/>
      <c r="X796" s="37"/>
      <c r="Y796" s="37"/>
      <c r="Z796" s="37"/>
      <c r="AA796" s="37"/>
      <c r="AB796" s="37"/>
      <c r="AC796" s="37"/>
      <c r="AD796" s="37"/>
      <c r="AE796" s="37"/>
      <c r="AT796" s="20" t="s">
        <v>152</v>
      </c>
      <c r="AU796" s="20" t="s">
        <v>79</v>
      </c>
    </row>
    <row r="797" spans="1:65" s="14" customFormat="1" ht="11.25">
      <c r="B797" s="210"/>
      <c r="C797" s="211"/>
      <c r="D797" s="181" t="s">
        <v>226</v>
      </c>
      <c r="E797" s="212" t="s">
        <v>19</v>
      </c>
      <c r="F797" s="213" t="s">
        <v>1728</v>
      </c>
      <c r="G797" s="211"/>
      <c r="H797" s="214">
        <v>18.690000000000001</v>
      </c>
      <c r="I797" s="215"/>
      <c r="J797" s="211"/>
      <c r="K797" s="211"/>
      <c r="L797" s="216"/>
      <c r="M797" s="217"/>
      <c r="N797" s="218"/>
      <c r="O797" s="218"/>
      <c r="P797" s="218"/>
      <c r="Q797" s="218"/>
      <c r="R797" s="218"/>
      <c r="S797" s="218"/>
      <c r="T797" s="219"/>
      <c r="AT797" s="220" t="s">
        <v>226</v>
      </c>
      <c r="AU797" s="220" t="s">
        <v>79</v>
      </c>
      <c r="AV797" s="14" t="s">
        <v>79</v>
      </c>
      <c r="AW797" s="14" t="s">
        <v>31</v>
      </c>
      <c r="AX797" s="14" t="s">
        <v>69</v>
      </c>
      <c r="AY797" s="220" t="s">
        <v>144</v>
      </c>
    </row>
    <row r="798" spans="1:65" s="14" customFormat="1" ht="11.25">
      <c r="B798" s="210"/>
      <c r="C798" s="211"/>
      <c r="D798" s="181" t="s">
        <v>226</v>
      </c>
      <c r="E798" s="212" t="s">
        <v>19</v>
      </c>
      <c r="F798" s="213" t="s">
        <v>1729</v>
      </c>
      <c r="G798" s="211"/>
      <c r="H798" s="214">
        <v>7.5129999999999999</v>
      </c>
      <c r="I798" s="215"/>
      <c r="J798" s="211"/>
      <c r="K798" s="211"/>
      <c r="L798" s="216"/>
      <c r="M798" s="217"/>
      <c r="N798" s="218"/>
      <c r="O798" s="218"/>
      <c r="P798" s="218"/>
      <c r="Q798" s="218"/>
      <c r="R798" s="218"/>
      <c r="S798" s="218"/>
      <c r="T798" s="219"/>
      <c r="AT798" s="220" t="s">
        <v>226</v>
      </c>
      <c r="AU798" s="220" t="s">
        <v>79</v>
      </c>
      <c r="AV798" s="14" t="s">
        <v>79</v>
      </c>
      <c r="AW798" s="14" t="s">
        <v>31</v>
      </c>
      <c r="AX798" s="14" t="s">
        <v>69</v>
      </c>
      <c r="AY798" s="220" t="s">
        <v>144</v>
      </c>
    </row>
    <row r="799" spans="1:65" s="14" customFormat="1" ht="11.25">
      <c r="B799" s="210"/>
      <c r="C799" s="211"/>
      <c r="D799" s="181" t="s">
        <v>226</v>
      </c>
      <c r="E799" s="212" t="s">
        <v>19</v>
      </c>
      <c r="F799" s="213" t="s">
        <v>1730</v>
      </c>
      <c r="G799" s="211"/>
      <c r="H799" s="214">
        <v>5.351</v>
      </c>
      <c r="I799" s="215"/>
      <c r="J799" s="211"/>
      <c r="K799" s="211"/>
      <c r="L799" s="216"/>
      <c r="M799" s="217"/>
      <c r="N799" s="218"/>
      <c r="O799" s="218"/>
      <c r="P799" s="218"/>
      <c r="Q799" s="218"/>
      <c r="R799" s="218"/>
      <c r="S799" s="218"/>
      <c r="T799" s="219"/>
      <c r="AT799" s="220" t="s">
        <v>226</v>
      </c>
      <c r="AU799" s="220" t="s">
        <v>79</v>
      </c>
      <c r="AV799" s="14" t="s">
        <v>79</v>
      </c>
      <c r="AW799" s="14" t="s">
        <v>31</v>
      </c>
      <c r="AX799" s="14" t="s">
        <v>69</v>
      </c>
      <c r="AY799" s="220" t="s">
        <v>144</v>
      </c>
    </row>
    <row r="800" spans="1:65" s="15" customFormat="1" ht="11.25">
      <c r="B800" s="221"/>
      <c r="C800" s="222"/>
      <c r="D800" s="181" t="s">
        <v>226</v>
      </c>
      <c r="E800" s="223" t="s">
        <v>19</v>
      </c>
      <c r="F800" s="224" t="s">
        <v>231</v>
      </c>
      <c r="G800" s="222"/>
      <c r="H800" s="225">
        <v>31.554000000000002</v>
      </c>
      <c r="I800" s="226"/>
      <c r="J800" s="222"/>
      <c r="K800" s="222"/>
      <c r="L800" s="227"/>
      <c r="M800" s="228"/>
      <c r="N800" s="229"/>
      <c r="O800" s="229"/>
      <c r="P800" s="229"/>
      <c r="Q800" s="229"/>
      <c r="R800" s="229"/>
      <c r="S800" s="229"/>
      <c r="T800" s="230"/>
      <c r="AT800" s="231" t="s">
        <v>226</v>
      </c>
      <c r="AU800" s="231" t="s">
        <v>79</v>
      </c>
      <c r="AV800" s="15" t="s">
        <v>165</v>
      </c>
      <c r="AW800" s="15" t="s">
        <v>31</v>
      </c>
      <c r="AX800" s="15" t="s">
        <v>77</v>
      </c>
      <c r="AY800" s="231" t="s">
        <v>144</v>
      </c>
    </row>
    <row r="801" spans="1:65" s="2" customFormat="1" ht="24.2" customHeight="1">
      <c r="A801" s="37"/>
      <c r="B801" s="38"/>
      <c r="C801" s="168" t="s">
        <v>1731</v>
      </c>
      <c r="D801" s="168" t="s">
        <v>145</v>
      </c>
      <c r="E801" s="169" t="s">
        <v>1732</v>
      </c>
      <c r="F801" s="170" t="s">
        <v>1733</v>
      </c>
      <c r="G801" s="171" t="s">
        <v>243</v>
      </c>
      <c r="H801" s="172">
        <v>36.53</v>
      </c>
      <c r="I801" s="173"/>
      <c r="J801" s="174">
        <f>ROUND(I801*H801,2)</f>
        <v>0</v>
      </c>
      <c r="K801" s="170" t="s">
        <v>157</v>
      </c>
      <c r="L801" s="42"/>
      <c r="M801" s="175" t="s">
        <v>19</v>
      </c>
      <c r="N801" s="176" t="s">
        <v>40</v>
      </c>
      <c r="O801" s="67"/>
      <c r="P801" s="177">
        <f>O801*H801</f>
        <v>0</v>
      </c>
      <c r="Q801" s="177">
        <v>0</v>
      </c>
      <c r="R801" s="177">
        <f>Q801*H801</f>
        <v>0</v>
      </c>
      <c r="S801" s="177">
        <v>0</v>
      </c>
      <c r="T801" s="178">
        <f>S801*H801</f>
        <v>0</v>
      </c>
      <c r="U801" s="37"/>
      <c r="V801" s="37"/>
      <c r="W801" s="37"/>
      <c r="X801" s="37"/>
      <c r="Y801" s="37"/>
      <c r="Z801" s="37"/>
      <c r="AA801" s="37"/>
      <c r="AB801" s="37"/>
      <c r="AC801" s="37"/>
      <c r="AD801" s="37"/>
      <c r="AE801" s="37"/>
      <c r="AR801" s="179" t="s">
        <v>408</v>
      </c>
      <c r="AT801" s="179" t="s">
        <v>145</v>
      </c>
      <c r="AU801" s="179" t="s">
        <v>79</v>
      </c>
      <c r="AY801" s="20" t="s">
        <v>144</v>
      </c>
      <c r="BE801" s="180">
        <f>IF(N801="základní",J801,0)</f>
        <v>0</v>
      </c>
      <c r="BF801" s="180">
        <f>IF(N801="snížená",J801,0)</f>
        <v>0</v>
      </c>
      <c r="BG801" s="180">
        <f>IF(N801="zákl. přenesená",J801,0)</f>
        <v>0</v>
      </c>
      <c r="BH801" s="180">
        <f>IF(N801="sníž. přenesená",J801,0)</f>
        <v>0</v>
      </c>
      <c r="BI801" s="180">
        <f>IF(N801="nulová",J801,0)</f>
        <v>0</v>
      </c>
      <c r="BJ801" s="20" t="s">
        <v>77</v>
      </c>
      <c r="BK801" s="180">
        <f>ROUND(I801*H801,2)</f>
        <v>0</v>
      </c>
      <c r="BL801" s="20" t="s">
        <v>408</v>
      </c>
      <c r="BM801" s="179" t="s">
        <v>1734</v>
      </c>
    </row>
    <row r="802" spans="1:65" s="2" customFormat="1" ht="19.5">
      <c r="A802" s="37"/>
      <c r="B802" s="38"/>
      <c r="C802" s="39"/>
      <c r="D802" s="181" t="s">
        <v>152</v>
      </c>
      <c r="E802" s="39"/>
      <c r="F802" s="182" t="s">
        <v>1733</v>
      </c>
      <c r="G802" s="39"/>
      <c r="H802" s="39"/>
      <c r="I802" s="183"/>
      <c r="J802" s="39"/>
      <c r="K802" s="39"/>
      <c r="L802" s="42"/>
      <c r="M802" s="184"/>
      <c r="N802" s="185"/>
      <c r="O802" s="67"/>
      <c r="P802" s="67"/>
      <c r="Q802" s="67"/>
      <c r="R802" s="67"/>
      <c r="S802" s="67"/>
      <c r="T802" s="68"/>
      <c r="U802" s="37"/>
      <c r="V802" s="37"/>
      <c r="W802" s="37"/>
      <c r="X802" s="37"/>
      <c r="Y802" s="37"/>
      <c r="Z802" s="37"/>
      <c r="AA802" s="37"/>
      <c r="AB802" s="37"/>
      <c r="AC802" s="37"/>
      <c r="AD802" s="37"/>
      <c r="AE802" s="37"/>
      <c r="AT802" s="20" t="s">
        <v>152</v>
      </c>
      <c r="AU802" s="20" t="s">
        <v>79</v>
      </c>
    </row>
    <row r="803" spans="1:65" s="2" customFormat="1" ht="11.25">
      <c r="A803" s="37"/>
      <c r="B803" s="38"/>
      <c r="C803" s="39"/>
      <c r="D803" s="186" t="s">
        <v>153</v>
      </c>
      <c r="E803" s="39"/>
      <c r="F803" s="187" t="s">
        <v>1735</v>
      </c>
      <c r="G803" s="39"/>
      <c r="H803" s="39"/>
      <c r="I803" s="183"/>
      <c r="J803" s="39"/>
      <c r="K803" s="39"/>
      <c r="L803" s="42"/>
      <c r="M803" s="184"/>
      <c r="N803" s="185"/>
      <c r="O803" s="67"/>
      <c r="P803" s="67"/>
      <c r="Q803" s="67"/>
      <c r="R803" s="67"/>
      <c r="S803" s="67"/>
      <c r="T803" s="68"/>
      <c r="U803" s="37"/>
      <c r="V803" s="37"/>
      <c r="W803" s="37"/>
      <c r="X803" s="37"/>
      <c r="Y803" s="37"/>
      <c r="Z803" s="37"/>
      <c r="AA803" s="37"/>
      <c r="AB803" s="37"/>
      <c r="AC803" s="37"/>
      <c r="AD803" s="37"/>
      <c r="AE803" s="37"/>
      <c r="AT803" s="20" t="s">
        <v>153</v>
      </c>
      <c r="AU803" s="20" t="s">
        <v>79</v>
      </c>
    </row>
    <row r="804" spans="1:65" s="14" customFormat="1" ht="11.25">
      <c r="B804" s="210"/>
      <c r="C804" s="211"/>
      <c r="D804" s="181" t="s">
        <v>226</v>
      </c>
      <c r="E804" s="212" t="s">
        <v>19</v>
      </c>
      <c r="F804" s="213" t="s">
        <v>1736</v>
      </c>
      <c r="G804" s="211"/>
      <c r="H804" s="214">
        <v>36.53</v>
      </c>
      <c r="I804" s="215"/>
      <c r="J804" s="211"/>
      <c r="K804" s="211"/>
      <c r="L804" s="216"/>
      <c r="M804" s="217"/>
      <c r="N804" s="218"/>
      <c r="O804" s="218"/>
      <c r="P804" s="218"/>
      <c r="Q804" s="218"/>
      <c r="R804" s="218"/>
      <c r="S804" s="218"/>
      <c r="T804" s="219"/>
      <c r="AT804" s="220" t="s">
        <v>226</v>
      </c>
      <c r="AU804" s="220" t="s">
        <v>79</v>
      </c>
      <c r="AV804" s="14" t="s">
        <v>79</v>
      </c>
      <c r="AW804" s="14" t="s">
        <v>31</v>
      </c>
      <c r="AX804" s="14" t="s">
        <v>77</v>
      </c>
      <c r="AY804" s="220" t="s">
        <v>144</v>
      </c>
    </row>
    <row r="805" spans="1:65" s="2" customFormat="1" ht="44.25" customHeight="1">
      <c r="A805" s="37"/>
      <c r="B805" s="38"/>
      <c r="C805" s="168" t="s">
        <v>1737</v>
      </c>
      <c r="D805" s="168" t="s">
        <v>145</v>
      </c>
      <c r="E805" s="169" t="s">
        <v>1738</v>
      </c>
      <c r="F805" s="170" t="s">
        <v>1739</v>
      </c>
      <c r="G805" s="171" t="s">
        <v>579</v>
      </c>
      <c r="H805" s="257"/>
      <c r="I805" s="173"/>
      <c r="J805" s="174">
        <f>ROUND(I805*H805,2)</f>
        <v>0</v>
      </c>
      <c r="K805" s="170" t="s">
        <v>157</v>
      </c>
      <c r="L805" s="42"/>
      <c r="M805" s="175" t="s">
        <v>19</v>
      </c>
      <c r="N805" s="176" t="s">
        <v>40</v>
      </c>
      <c r="O805" s="67"/>
      <c r="P805" s="177">
        <f>O805*H805</f>
        <v>0</v>
      </c>
      <c r="Q805" s="177">
        <v>0</v>
      </c>
      <c r="R805" s="177">
        <f>Q805*H805</f>
        <v>0</v>
      </c>
      <c r="S805" s="177">
        <v>0</v>
      </c>
      <c r="T805" s="178">
        <f>S805*H805</f>
        <v>0</v>
      </c>
      <c r="U805" s="37"/>
      <c r="V805" s="37"/>
      <c r="W805" s="37"/>
      <c r="X805" s="37"/>
      <c r="Y805" s="37"/>
      <c r="Z805" s="37"/>
      <c r="AA805" s="37"/>
      <c r="AB805" s="37"/>
      <c r="AC805" s="37"/>
      <c r="AD805" s="37"/>
      <c r="AE805" s="37"/>
      <c r="AR805" s="179" t="s">
        <v>408</v>
      </c>
      <c r="AT805" s="179" t="s">
        <v>145</v>
      </c>
      <c r="AU805" s="179" t="s">
        <v>79</v>
      </c>
      <c r="AY805" s="20" t="s">
        <v>144</v>
      </c>
      <c r="BE805" s="180">
        <f>IF(N805="základní",J805,0)</f>
        <v>0</v>
      </c>
      <c r="BF805" s="180">
        <f>IF(N805="snížená",J805,0)</f>
        <v>0</v>
      </c>
      <c r="BG805" s="180">
        <f>IF(N805="zákl. přenesená",J805,0)</f>
        <v>0</v>
      </c>
      <c r="BH805" s="180">
        <f>IF(N805="sníž. přenesená",J805,0)</f>
        <v>0</v>
      </c>
      <c r="BI805" s="180">
        <f>IF(N805="nulová",J805,0)</f>
        <v>0</v>
      </c>
      <c r="BJ805" s="20" t="s">
        <v>77</v>
      </c>
      <c r="BK805" s="180">
        <f>ROUND(I805*H805,2)</f>
        <v>0</v>
      </c>
      <c r="BL805" s="20" t="s">
        <v>408</v>
      </c>
      <c r="BM805" s="179" t="s">
        <v>1740</v>
      </c>
    </row>
    <row r="806" spans="1:65" s="2" customFormat="1" ht="29.25">
      <c r="A806" s="37"/>
      <c r="B806" s="38"/>
      <c r="C806" s="39"/>
      <c r="D806" s="181" t="s">
        <v>152</v>
      </c>
      <c r="E806" s="39"/>
      <c r="F806" s="182" t="s">
        <v>1739</v>
      </c>
      <c r="G806" s="39"/>
      <c r="H806" s="39"/>
      <c r="I806" s="183"/>
      <c r="J806" s="39"/>
      <c r="K806" s="39"/>
      <c r="L806" s="42"/>
      <c r="M806" s="184"/>
      <c r="N806" s="185"/>
      <c r="O806" s="67"/>
      <c r="P806" s="67"/>
      <c r="Q806" s="67"/>
      <c r="R806" s="67"/>
      <c r="S806" s="67"/>
      <c r="T806" s="68"/>
      <c r="U806" s="37"/>
      <c r="V806" s="37"/>
      <c r="W806" s="37"/>
      <c r="X806" s="37"/>
      <c r="Y806" s="37"/>
      <c r="Z806" s="37"/>
      <c r="AA806" s="37"/>
      <c r="AB806" s="37"/>
      <c r="AC806" s="37"/>
      <c r="AD806" s="37"/>
      <c r="AE806" s="37"/>
      <c r="AT806" s="20" t="s">
        <v>152</v>
      </c>
      <c r="AU806" s="20" t="s">
        <v>79</v>
      </c>
    </row>
    <row r="807" spans="1:65" s="2" customFormat="1" ht="11.25">
      <c r="A807" s="37"/>
      <c r="B807" s="38"/>
      <c r="C807" s="39"/>
      <c r="D807" s="186" t="s">
        <v>153</v>
      </c>
      <c r="E807" s="39"/>
      <c r="F807" s="187" t="s">
        <v>1741</v>
      </c>
      <c r="G807" s="39"/>
      <c r="H807" s="39"/>
      <c r="I807" s="183"/>
      <c r="J807" s="39"/>
      <c r="K807" s="39"/>
      <c r="L807" s="42"/>
      <c r="M807" s="184"/>
      <c r="N807" s="185"/>
      <c r="O807" s="67"/>
      <c r="P807" s="67"/>
      <c r="Q807" s="67"/>
      <c r="R807" s="67"/>
      <c r="S807" s="67"/>
      <c r="T807" s="68"/>
      <c r="U807" s="37"/>
      <c r="V807" s="37"/>
      <c r="W807" s="37"/>
      <c r="X807" s="37"/>
      <c r="Y807" s="37"/>
      <c r="Z807" s="37"/>
      <c r="AA807" s="37"/>
      <c r="AB807" s="37"/>
      <c r="AC807" s="37"/>
      <c r="AD807" s="37"/>
      <c r="AE807" s="37"/>
      <c r="AT807" s="20" t="s">
        <v>153</v>
      </c>
      <c r="AU807" s="20" t="s">
        <v>79</v>
      </c>
    </row>
    <row r="808" spans="1:65" s="11" customFormat="1" ht="22.9" customHeight="1">
      <c r="B808" s="154"/>
      <c r="C808" s="155"/>
      <c r="D808" s="156" t="s">
        <v>68</v>
      </c>
      <c r="E808" s="198" t="s">
        <v>1742</v>
      </c>
      <c r="F808" s="198" t="s">
        <v>1743</v>
      </c>
      <c r="G808" s="155"/>
      <c r="H808" s="155"/>
      <c r="I808" s="158"/>
      <c r="J808" s="199">
        <f>BK808</f>
        <v>0</v>
      </c>
      <c r="K808" s="155"/>
      <c r="L808" s="160"/>
      <c r="M808" s="161"/>
      <c r="N808" s="162"/>
      <c r="O808" s="162"/>
      <c r="P808" s="163">
        <f>SUM(P809:P842)</f>
        <v>0</v>
      </c>
      <c r="Q808" s="162"/>
      <c r="R808" s="163">
        <f>SUM(R809:R842)</f>
        <v>2.8792413999999997</v>
      </c>
      <c r="S808" s="162"/>
      <c r="T808" s="164">
        <f>SUM(T809:T842)</f>
        <v>0</v>
      </c>
      <c r="AR808" s="165" t="s">
        <v>79</v>
      </c>
      <c r="AT808" s="166" t="s">
        <v>68</v>
      </c>
      <c r="AU808" s="166" t="s">
        <v>77</v>
      </c>
      <c r="AY808" s="165" t="s">
        <v>144</v>
      </c>
      <c r="BK808" s="167">
        <f>SUM(BK809:BK842)</f>
        <v>0</v>
      </c>
    </row>
    <row r="809" spans="1:65" s="2" customFormat="1" ht="24.2" customHeight="1">
      <c r="A809" s="37"/>
      <c r="B809" s="38"/>
      <c r="C809" s="168" t="s">
        <v>1744</v>
      </c>
      <c r="D809" s="168" t="s">
        <v>145</v>
      </c>
      <c r="E809" s="169" t="s">
        <v>1745</v>
      </c>
      <c r="F809" s="170" t="s">
        <v>1746</v>
      </c>
      <c r="G809" s="171" t="s">
        <v>254</v>
      </c>
      <c r="H809" s="172">
        <v>93.36</v>
      </c>
      <c r="I809" s="173"/>
      <c r="J809" s="174">
        <f>ROUND(I809*H809,2)</f>
        <v>0</v>
      </c>
      <c r="K809" s="170" t="s">
        <v>157</v>
      </c>
      <c r="L809" s="42"/>
      <c r="M809" s="175" t="s">
        <v>19</v>
      </c>
      <c r="N809" s="176" t="s">
        <v>40</v>
      </c>
      <c r="O809" s="67"/>
      <c r="P809" s="177">
        <f>O809*H809</f>
        <v>0</v>
      </c>
      <c r="Q809" s="177">
        <v>2.9999999999999997E-4</v>
      </c>
      <c r="R809" s="177">
        <f>Q809*H809</f>
        <v>2.8007999999999998E-2</v>
      </c>
      <c r="S809" s="177">
        <v>0</v>
      </c>
      <c r="T809" s="178">
        <f>S809*H809</f>
        <v>0</v>
      </c>
      <c r="U809" s="37"/>
      <c r="V809" s="37"/>
      <c r="W809" s="37"/>
      <c r="X809" s="37"/>
      <c r="Y809" s="37"/>
      <c r="Z809" s="37"/>
      <c r="AA809" s="37"/>
      <c r="AB809" s="37"/>
      <c r="AC809" s="37"/>
      <c r="AD809" s="37"/>
      <c r="AE809" s="37"/>
      <c r="AR809" s="179" t="s">
        <v>408</v>
      </c>
      <c r="AT809" s="179" t="s">
        <v>145</v>
      </c>
      <c r="AU809" s="179" t="s">
        <v>79</v>
      </c>
      <c r="AY809" s="20" t="s">
        <v>144</v>
      </c>
      <c r="BE809" s="180">
        <f>IF(N809="základní",J809,0)</f>
        <v>0</v>
      </c>
      <c r="BF809" s="180">
        <f>IF(N809="snížená",J809,0)</f>
        <v>0</v>
      </c>
      <c r="BG809" s="180">
        <f>IF(N809="zákl. přenesená",J809,0)</f>
        <v>0</v>
      </c>
      <c r="BH809" s="180">
        <f>IF(N809="sníž. přenesená",J809,0)</f>
        <v>0</v>
      </c>
      <c r="BI809" s="180">
        <f>IF(N809="nulová",J809,0)</f>
        <v>0</v>
      </c>
      <c r="BJ809" s="20" t="s">
        <v>77</v>
      </c>
      <c r="BK809" s="180">
        <f>ROUND(I809*H809,2)</f>
        <v>0</v>
      </c>
      <c r="BL809" s="20" t="s">
        <v>408</v>
      </c>
      <c r="BM809" s="179" t="s">
        <v>1747</v>
      </c>
    </row>
    <row r="810" spans="1:65" s="2" customFormat="1" ht="19.5">
      <c r="A810" s="37"/>
      <c r="B810" s="38"/>
      <c r="C810" s="39"/>
      <c r="D810" s="181" t="s">
        <v>152</v>
      </c>
      <c r="E810" s="39"/>
      <c r="F810" s="182" t="s">
        <v>1746</v>
      </c>
      <c r="G810" s="39"/>
      <c r="H810" s="39"/>
      <c r="I810" s="183"/>
      <c r="J810" s="39"/>
      <c r="K810" s="39"/>
      <c r="L810" s="42"/>
      <c r="M810" s="184"/>
      <c r="N810" s="185"/>
      <c r="O810" s="67"/>
      <c r="P810" s="67"/>
      <c r="Q810" s="67"/>
      <c r="R810" s="67"/>
      <c r="S810" s="67"/>
      <c r="T810" s="68"/>
      <c r="U810" s="37"/>
      <c r="V810" s="37"/>
      <c r="W810" s="37"/>
      <c r="X810" s="37"/>
      <c r="Y810" s="37"/>
      <c r="Z810" s="37"/>
      <c r="AA810" s="37"/>
      <c r="AB810" s="37"/>
      <c r="AC810" s="37"/>
      <c r="AD810" s="37"/>
      <c r="AE810" s="37"/>
      <c r="AT810" s="20" t="s">
        <v>152</v>
      </c>
      <c r="AU810" s="20" t="s">
        <v>79</v>
      </c>
    </row>
    <row r="811" spans="1:65" s="2" customFormat="1" ht="11.25">
      <c r="A811" s="37"/>
      <c r="B811" s="38"/>
      <c r="C811" s="39"/>
      <c r="D811" s="186" t="s">
        <v>153</v>
      </c>
      <c r="E811" s="39"/>
      <c r="F811" s="187" t="s">
        <v>1748</v>
      </c>
      <c r="G811" s="39"/>
      <c r="H811" s="39"/>
      <c r="I811" s="183"/>
      <c r="J811" s="39"/>
      <c r="K811" s="39"/>
      <c r="L811" s="42"/>
      <c r="M811" s="184"/>
      <c r="N811" s="185"/>
      <c r="O811" s="67"/>
      <c r="P811" s="67"/>
      <c r="Q811" s="67"/>
      <c r="R811" s="67"/>
      <c r="S811" s="67"/>
      <c r="T811" s="68"/>
      <c r="U811" s="37"/>
      <c r="V811" s="37"/>
      <c r="W811" s="37"/>
      <c r="X811" s="37"/>
      <c r="Y811" s="37"/>
      <c r="Z811" s="37"/>
      <c r="AA811" s="37"/>
      <c r="AB811" s="37"/>
      <c r="AC811" s="37"/>
      <c r="AD811" s="37"/>
      <c r="AE811" s="37"/>
      <c r="AT811" s="20" t="s">
        <v>153</v>
      </c>
      <c r="AU811" s="20" t="s">
        <v>79</v>
      </c>
    </row>
    <row r="812" spans="1:65" s="14" customFormat="1" ht="11.25">
      <c r="B812" s="210"/>
      <c r="C812" s="211"/>
      <c r="D812" s="181" t="s">
        <v>226</v>
      </c>
      <c r="E812" s="212" t="s">
        <v>19</v>
      </c>
      <c r="F812" s="213" t="s">
        <v>1749</v>
      </c>
      <c r="G812" s="211"/>
      <c r="H812" s="214">
        <v>38.700000000000003</v>
      </c>
      <c r="I812" s="215"/>
      <c r="J812" s="211"/>
      <c r="K812" s="211"/>
      <c r="L812" s="216"/>
      <c r="M812" s="217"/>
      <c r="N812" s="218"/>
      <c r="O812" s="218"/>
      <c r="P812" s="218"/>
      <c r="Q812" s="218"/>
      <c r="R812" s="218"/>
      <c r="S812" s="218"/>
      <c r="T812" s="219"/>
      <c r="AT812" s="220" t="s">
        <v>226</v>
      </c>
      <c r="AU812" s="220" t="s">
        <v>79</v>
      </c>
      <c r="AV812" s="14" t="s">
        <v>79</v>
      </c>
      <c r="AW812" s="14" t="s">
        <v>31</v>
      </c>
      <c r="AX812" s="14" t="s">
        <v>69</v>
      </c>
      <c r="AY812" s="220" t="s">
        <v>144</v>
      </c>
    </row>
    <row r="813" spans="1:65" s="14" customFormat="1" ht="11.25">
      <c r="B813" s="210"/>
      <c r="C813" s="211"/>
      <c r="D813" s="181" t="s">
        <v>226</v>
      </c>
      <c r="E813" s="212" t="s">
        <v>19</v>
      </c>
      <c r="F813" s="213" t="s">
        <v>1750</v>
      </c>
      <c r="G813" s="211"/>
      <c r="H813" s="214">
        <v>29.82</v>
      </c>
      <c r="I813" s="215"/>
      <c r="J813" s="211"/>
      <c r="K813" s="211"/>
      <c r="L813" s="216"/>
      <c r="M813" s="217"/>
      <c r="N813" s="218"/>
      <c r="O813" s="218"/>
      <c r="P813" s="218"/>
      <c r="Q813" s="218"/>
      <c r="R813" s="218"/>
      <c r="S813" s="218"/>
      <c r="T813" s="219"/>
      <c r="AT813" s="220" t="s">
        <v>226</v>
      </c>
      <c r="AU813" s="220" t="s">
        <v>79</v>
      </c>
      <c r="AV813" s="14" t="s">
        <v>79</v>
      </c>
      <c r="AW813" s="14" t="s">
        <v>31</v>
      </c>
      <c r="AX813" s="14" t="s">
        <v>69</v>
      </c>
      <c r="AY813" s="220" t="s">
        <v>144</v>
      </c>
    </row>
    <row r="814" spans="1:65" s="14" customFormat="1" ht="11.25">
      <c r="B814" s="210"/>
      <c r="C814" s="211"/>
      <c r="D814" s="181" t="s">
        <v>226</v>
      </c>
      <c r="E814" s="212" t="s">
        <v>19</v>
      </c>
      <c r="F814" s="213" t="s">
        <v>1751</v>
      </c>
      <c r="G814" s="211"/>
      <c r="H814" s="214">
        <v>10.65</v>
      </c>
      <c r="I814" s="215"/>
      <c r="J814" s="211"/>
      <c r="K814" s="211"/>
      <c r="L814" s="216"/>
      <c r="M814" s="217"/>
      <c r="N814" s="218"/>
      <c r="O814" s="218"/>
      <c r="P814" s="218"/>
      <c r="Q814" s="218"/>
      <c r="R814" s="218"/>
      <c r="S814" s="218"/>
      <c r="T814" s="219"/>
      <c r="AT814" s="220" t="s">
        <v>226</v>
      </c>
      <c r="AU814" s="220" t="s">
        <v>79</v>
      </c>
      <c r="AV814" s="14" t="s">
        <v>79</v>
      </c>
      <c r="AW814" s="14" t="s">
        <v>31</v>
      </c>
      <c r="AX814" s="14" t="s">
        <v>69</v>
      </c>
      <c r="AY814" s="220" t="s">
        <v>144</v>
      </c>
    </row>
    <row r="815" spans="1:65" s="14" customFormat="1" ht="11.25">
      <c r="B815" s="210"/>
      <c r="C815" s="211"/>
      <c r="D815" s="181" t="s">
        <v>226</v>
      </c>
      <c r="E815" s="212" t="s">
        <v>19</v>
      </c>
      <c r="F815" s="213" t="s">
        <v>1752</v>
      </c>
      <c r="G815" s="211"/>
      <c r="H815" s="214">
        <v>14.19</v>
      </c>
      <c r="I815" s="215"/>
      <c r="J815" s="211"/>
      <c r="K815" s="211"/>
      <c r="L815" s="216"/>
      <c r="M815" s="217"/>
      <c r="N815" s="218"/>
      <c r="O815" s="218"/>
      <c r="P815" s="218"/>
      <c r="Q815" s="218"/>
      <c r="R815" s="218"/>
      <c r="S815" s="218"/>
      <c r="T815" s="219"/>
      <c r="AT815" s="220" t="s">
        <v>226</v>
      </c>
      <c r="AU815" s="220" t="s">
        <v>79</v>
      </c>
      <c r="AV815" s="14" t="s">
        <v>79</v>
      </c>
      <c r="AW815" s="14" t="s">
        <v>31</v>
      </c>
      <c r="AX815" s="14" t="s">
        <v>69</v>
      </c>
      <c r="AY815" s="220" t="s">
        <v>144</v>
      </c>
    </row>
    <row r="816" spans="1:65" s="15" customFormat="1" ht="11.25">
      <c r="B816" s="221"/>
      <c r="C816" s="222"/>
      <c r="D816" s="181" t="s">
        <v>226</v>
      </c>
      <c r="E816" s="223" t="s">
        <v>19</v>
      </c>
      <c r="F816" s="224" t="s">
        <v>231</v>
      </c>
      <c r="G816" s="222"/>
      <c r="H816" s="225">
        <v>93.360000000000014</v>
      </c>
      <c r="I816" s="226"/>
      <c r="J816" s="222"/>
      <c r="K816" s="222"/>
      <c r="L816" s="227"/>
      <c r="M816" s="228"/>
      <c r="N816" s="229"/>
      <c r="O816" s="229"/>
      <c r="P816" s="229"/>
      <c r="Q816" s="229"/>
      <c r="R816" s="229"/>
      <c r="S816" s="229"/>
      <c r="T816" s="230"/>
      <c r="AT816" s="231" t="s">
        <v>226</v>
      </c>
      <c r="AU816" s="231" t="s">
        <v>79</v>
      </c>
      <c r="AV816" s="15" t="s">
        <v>165</v>
      </c>
      <c r="AW816" s="15" t="s">
        <v>31</v>
      </c>
      <c r="AX816" s="15" t="s">
        <v>77</v>
      </c>
      <c r="AY816" s="231" t="s">
        <v>144</v>
      </c>
    </row>
    <row r="817" spans="1:65" s="2" customFormat="1" ht="24.2" customHeight="1">
      <c r="A817" s="37"/>
      <c r="B817" s="38"/>
      <c r="C817" s="168" t="s">
        <v>1753</v>
      </c>
      <c r="D817" s="168" t="s">
        <v>145</v>
      </c>
      <c r="E817" s="169" t="s">
        <v>1754</v>
      </c>
      <c r="F817" s="170" t="s">
        <v>1755</v>
      </c>
      <c r="G817" s="171" t="s">
        <v>254</v>
      </c>
      <c r="H817" s="172">
        <v>93.36</v>
      </c>
      <c r="I817" s="173"/>
      <c r="J817" s="174">
        <f>ROUND(I817*H817,2)</f>
        <v>0</v>
      </c>
      <c r="K817" s="170" t="s">
        <v>157</v>
      </c>
      <c r="L817" s="42"/>
      <c r="M817" s="175" t="s">
        <v>19</v>
      </c>
      <c r="N817" s="176" t="s">
        <v>40</v>
      </c>
      <c r="O817" s="67"/>
      <c r="P817" s="177">
        <f>O817*H817</f>
        <v>0</v>
      </c>
      <c r="Q817" s="177">
        <v>1.5E-3</v>
      </c>
      <c r="R817" s="177">
        <f>Q817*H817</f>
        <v>0.14004</v>
      </c>
      <c r="S817" s="177">
        <v>0</v>
      </c>
      <c r="T817" s="178">
        <f>S817*H817</f>
        <v>0</v>
      </c>
      <c r="U817" s="37"/>
      <c r="V817" s="37"/>
      <c r="W817" s="37"/>
      <c r="X817" s="37"/>
      <c r="Y817" s="37"/>
      <c r="Z817" s="37"/>
      <c r="AA817" s="37"/>
      <c r="AB817" s="37"/>
      <c r="AC817" s="37"/>
      <c r="AD817" s="37"/>
      <c r="AE817" s="37"/>
      <c r="AR817" s="179" t="s">
        <v>408</v>
      </c>
      <c r="AT817" s="179" t="s">
        <v>145</v>
      </c>
      <c r="AU817" s="179" t="s">
        <v>79</v>
      </c>
      <c r="AY817" s="20" t="s">
        <v>144</v>
      </c>
      <c r="BE817" s="180">
        <f>IF(N817="základní",J817,0)</f>
        <v>0</v>
      </c>
      <c r="BF817" s="180">
        <f>IF(N817="snížená",J817,0)</f>
        <v>0</v>
      </c>
      <c r="BG817" s="180">
        <f>IF(N817="zákl. přenesená",J817,0)</f>
        <v>0</v>
      </c>
      <c r="BH817" s="180">
        <f>IF(N817="sníž. přenesená",J817,0)</f>
        <v>0</v>
      </c>
      <c r="BI817" s="180">
        <f>IF(N817="nulová",J817,0)</f>
        <v>0</v>
      </c>
      <c r="BJ817" s="20" t="s">
        <v>77</v>
      </c>
      <c r="BK817" s="180">
        <f>ROUND(I817*H817,2)</f>
        <v>0</v>
      </c>
      <c r="BL817" s="20" t="s">
        <v>408</v>
      </c>
      <c r="BM817" s="179" t="s">
        <v>1756</v>
      </c>
    </row>
    <row r="818" spans="1:65" s="2" customFormat="1" ht="19.5">
      <c r="A818" s="37"/>
      <c r="B818" s="38"/>
      <c r="C818" s="39"/>
      <c r="D818" s="181" t="s">
        <v>152</v>
      </c>
      <c r="E818" s="39"/>
      <c r="F818" s="182" t="s">
        <v>1755</v>
      </c>
      <c r="G818" s="39"/>
      <c r="H818" s="39"/>
      <c r="I818" s="183"/>
      <c r="J818" s="39"/>
      <c r="K818" s="39"/>
      <c r="L818" s="42"/>
      <c r="M818" s="184"/>
      <c r="N818" s="185"/>
      <c r="O818" s="67"/>
      <c r="P818" s="67"/>
      <c r="Q818" s="67"/>
      <c r="R818" s="67"/>
      <c r="S818" s="67"/>
      <c r="T818" s="68"/>
      <c r="U818" s="37"/>
      <c r="V818" s="37"/>
      <c r="W818" s="37"/>
      <c r="X818" s="37"/>
      <c r="Y818" s="37"/>
      <c r="Z818" s="37"/>
      <c r="AA818" s="37"/>
      <c r="AB818" s="37"/>
      <c r="AC818" s="37"/>
      <c r="AD818" s="37"/>
      <c r="AE818" s="37"/>
      <c r="AT818" s="20" t="s">
        <v>152</v>
      </c>
      <c r="AU818" s="20" t="s">
        <v>79</v>
      </c>
    </row>
    <row r="819" spans="1:65" s="2" customFormat="1" ht="11.25">
      <c r="A819" s="37"/>
      <c r="B819" s="38"/>
      <c r="C819" s="39"/>
      <c r="D819" s="186" t="s">
        <v>153</v>
      </c>
      <c r="E819" s="39"/>
      <c r="F819" s="187" t="s">
        <v>1757</v>
      </c>
      <c r="G819" s="39"/>
      <c r="H819" s="39"/>
      <c r="I819" s="183"/>
      <c r="J819" s="39"/>
      <c r="K819" s="39"/>
      <c r="L819" s="42"/>
      <c r="M819" s="184"/>
      <c r="N819" s="185"/>
      <c r="O819" s="67"/>
      <c r="P819" s="67"/>
      <c r="Q819" s="67"/>
      <c r="R819" s="67"/>
      <c r="S819" s="67"/>
      <c r="T819" s="68"/>
      <c r="U819" s="37"/>
      <c r="V819" s="37"/>
      <c r="W819" s="37"/>
      <c r="X819" s="37"/>
      <c r="Y819" s="37"/>
      <c r="Z819" s="37"/>
      <c r="AA819" s="37"/>
      <c r="AB819" s="37"/>
      <c r="AC819" s="37"/>
      <c r="AD819" s="37"/>
      <c r="AE819" s="37"/>
      <c r="AT819" s="20" t="s">
        <v>153</v>
      </c>
      <c r="AU819" s="20" t="s">
        <v>79</v>
      </c>
    </row>
    <row r="820" spans="1:65" s="14" customFormat="1" ht="11.25">
      <c r="B820" s="210"/>
      <c r="C820" s="211"/>
      <c r="D820" s="181" t="s">
        <v>226</v>
      </c>
      <c r="E820" s="212" t="s">
        <v>19</v>
      </c>
      <c r="F820" s="213" t="s">
        <v>1749</v>
      </c>
      <c r="G820" s="211"/>
      <c r="H820" s="214">
        <v>38.700000000000003</v>
      </c>
      <c r="I820" s="215"/>
      <c r="J820" s="211"/>
      <c r="K820" s="211"/>
      <c r="L820" s="216"/>
      <c r="M820" s="217"/>
      <c r="N820" s="218"/>
      <c r="O820" s="218"/>
      <c r="P820" s="218"/>
      <c r="Q820" s="218"/>
      <c r="R820" s="218"/>
      <c r="S820" s="218"/>
      <c r="T820" s="219"/>
      <c r="AT820" s="220" t="s">
        <v>226</v>
      </c>
      <c r="AU820" s="220" t="s">
        <v>79</v>
      </c>
      <c r="AV820" s="14" t="s">
        <v>79</v>
      </c>
      <c r="AW820" s="14" t="s">
        <v>31</v>
      </c>
      <c r="AX820" s="14" t="s">
        <v>69</v>
      </c>
      <c r="AY820" s="220" t="s">
        <v>144</v>
      </c>
    </row>
    <row r="821" spans="1:65" s="14" customFormat="1" ht="11.25">
      <c r="B821" s="210"/>
      <c r="C821" s="211"/>
      <c r="D821" s="181" t="s">
        <v>226</v>
      </c>
      <c r="E821" s="212" t="s">
        <v>19</v>
      </c>
      <c r="F821" s="213" t="s">
        <v>1750</v>
      </c>
      <c r="G821" s="211"/>
      <c r="H821" s="214">
        <v>29.82</v>
      </c>
      <c r="I821" s="215"/>
      <c r="J821" s="211"/>
      <c r="K821" s="211"/>
      <c r="L821" s="216"/>
      <c r="M821" s="217"/>
      <c r="N821" s="218"/>
      <c r="O821" s="218"/>
      <c r="P821" s="218"/>
      <c r="Q821" s="218"/>
      <c r="R821" s="218"/>
      <c r="S821" s="218"/>
      <c r="T821" s="219"/>
      <c r="AT821" s="220" t="s">
        <v>226</v>
      </c>
      <c r="AU821" s="220" t="s">
        <v>79</v>
      </c>
      <c r="AV821" s="14" t="s">
        <v>79</v>
      </c>
      <c r="AW821" s="14" t="s">
        <v>31</v>
      </c>
      <c r="AX821" s="14" t="s">
        <v>69</v>
      </c>
      <c r="AY821" s="220" t="s">
        <v>144</v>
      </c>
    </row>
    <row r="822" spans="1:65" s="14" customFormat="1" ht="11.25">
      <c r="B822" s="210"/>
      <c r="C822" s="211"/>
      <c r="D822" s="181" t="s">
        <v>226</v>
      </c>
      <c r="E822" s="212" t="s">
        <v>19</v>
      </c>
      <c r="F822" s="213" t="s">
        <v>1751</v>
      </c>
      <c r="G822" s="211"/>
      <c r="H822" s="214">
        <v>10.65</v>
      </c>
      <c r="I822" s="215"/>
      <c r="J822" s="211"/>
      <c r="K822" s="211"/>
      <c r="L822" s="216"/>
      <c r="M822" s="217"/>
      <c r="N822" s="218"/>
      <c r="O822" s="218"/>
      <c r="P822" s="218"/>
      <c r="Q822" s="218"/>
      <c r="R822" s="218"/>
      <c r="S822" s="218"/>
      <c r="T822" s="219"/>
      <c r="AT822" s="220" t="s">
        <v>226</v>
      </c>
      <c r="AU822" s="220" t="s">
        <v>79</v>
      </c>
      <c r="AV822" s="14" t="s">
        <v>79</v>
      </c>
      <c r="AW822" s="14" t="s">
        <v>31</v>
      </c>
      <c r="AX822" s="14" t="s">
        <v>69</v>
      </c>
      <c r="AY822" s="220" t="s">
        <v>144</v>
      </c>
    </row>
    <row r="823" spans="1:65" s="14" customFormat="1" ht="11.25">
      <c r="B823" s="210"/>
      <c r="C823" s="211"/>
      <c r="D823" s="181" t="s">
        <v>226</v>
      </c>
      <c r="E823" s="212" t="s">
        <v>19</v>
      </c>
      <c r="F823" s="213" t="s">
        <v>1752</v>
      </c>
      <c r="G823" s="211"/>
      <c r="H823" s="214">
        <v>14.19</v>
      </c>
      <c r="I823" s="215"/>
      <c r="J823" s="211"/>
      <c r="K823" s="211"/>
      <c r="L823" s="216"/>
      <c r="M823" s="217"/>
      <c r="N823" s="218"/>
      <c r="O823" s="218"/>
      <c r="P823" s="218"/>
      <c r="Q823" s="218"/>
      <c r="R823" s="218"/>
      <c r="S823" s="218"/>
      <c r="T823" s="219"/>
      <c r="AT823" s="220" t="s">
        <v>226</v>
      </c>
      <c r="AU823" s="220" t="s">
        <v>79</v>
      </c>
      <c r="AV823" s="14" t="s">
        <v>79</v>
      </c>
      <c r="AW823" s="14" t="s">
        <v>31</v>
      </c>
      <c r="AX823" s="14" t="s">
        <v>69</v>
      </c>
      <c r="AY823" s="220" t="s">
        <v>144</v>
      </c>
    </row>
    <row r="824" spans="1:65" s="15" customFormat="1" ht="11.25">
      <c r="B824" s="221"/>
      <c r="C824" s="222"/>
      <c r="D824" s="181" t="s">
        <v>226</v>
      </c>
      <c r="E824" s="223" t="s">
        <v>19</v>
      </c>
      <c r="F824" s="224" t="s">
        <v>231</v>
      </c>
      <c r="G824" s="222"/>
      <c r="H824" s="225">
        <v>93.360000000000014</v>
      </c>
      <c r="I824" s="226"/>
      <c r="J824" s="222"/>
      <c r="K824" s="222"/>
      <c r="L824" s="227"/>
      <c r="M824" s="228"/>
      <c r="N824" s="229"/>
      <c r="O824" s="229"/>
      <c r="P824" s="229"/>
      <c r="Q824" s="229"/>
      <c r="R824" s="229"/>
      <c r="S824" s="229"/>
      <c r="T824" s="230"/>
      <c r="AT824" s="231" t="s">
        <v>226</v>
      </c>
      <c r="AU824" s="231" t="s">
        <v>79</v>
      </c>
      <c r="AV824" s="15" t="s">
        <v>165</v>
      </c>
      <c r="AW824" s="15" t="s">
        <v>31</v>
      </c>
      <c r="AX824" s="15" t="s">
        <v>77</v>
      </c>
      <c r="AY824" s="231" t="s">
        <v>144</v>
      </c>
    </row>
    <row r="825" spans="1:65" s="2" customFormat="1" ht="37.9" customHeight="1">
      <c r="A825" s="37"/>
      <c r="B825" s="38"/>
      <c r="C825" s="168" t="s">
        <v>1758</v>
      </c>
      <c r="D825" s="168" t="s">
        <v>145</v>
      </c>
      <c r="E825" s="169" t="s">
        <v>1759</v>
      </c>
      <c r="F825" s="170" t="s">
        <v>1760</v>
      </c>
      <c r="G825" s="171" t="s">
        <v>254</v>
      </c>
      <c r="H825" s="172">
        <v>93.36</v>
      </c>
      <c r="I825" s="173"/>
      <c r="J825" s="174">
        <f>ROUND(I825*H825,2)</f>
        <v>0</v>
      </c>
      <c r="K825" s="170" t="s">
        <v>157</v>
      </c>
      <c r="L825" s="42"/>
      <c r="M825" s="175" t="s">
        <v>19</v>
      </c>
      <c r="N825" s="176" t="s">
        <v>40</v>
      </c>
      <c r="O825" s="67"/>
      <c r="P825" s="177">
        <f>O825*H825</f>
        <v>0</v>
      </c>
      <c r="Q825" s="177">
        <v>9.0900000000000009E-3</v>
      </c>
      <c r="R825" s="177">
        <f>Q825*H825</f>
        <v>0.84864240000000013</v>
      </c>
      <c r="S825" s="177">
        <v>0</v>
      </c>
      <c r="T825" s="178">
        <f>S825*H825</f>
        <v>0</v>
      </c>
      <c r="U825" s="37"/>
      <c r="V825" s="37"/>
      <c r="W825" s="37"/>
      <c r="X825" s="37"/>
      <c r="Y825" s="37"/>
      <c r="Z825" s="37"/>
      <c r="AA825" s="37"/>
      <c r="AB825" s="37"/>
      <c r="AC825" s="37"/>
      <c r="AD825" s="37"/>
      <c r="AE825" s="37"/>
      <c r="AR825" s="179" t="s">
        <v>408</v>
      </c>
      <c r="AT825" s="179" t="s">
        <v>145</v>
      </c>
      <c r="AU825" s="179" t="s">
        <v>79</v>
      </c>
      <c r="AY825" s="20" t="s">
        <v>144</v>
      </c>
      <c r="BE825" s="180">
        <f>IF(N825="základní",J825,0)</f>
        <v>0</v>
      </c>
      <c r="BF825" s="180">
        <f>IF(N825="snížená",J825,0)</f>
        <v>0</v>
      </c>
      <c r="BG825" s="180">
        <f>IF(N825="zákl. přenesená",J825,0)</f>
        <v>0</v>
      </c>
      <c r="BH825" s="180">
        <f>IF(N825="sníž. přenesená",J825,0)</f>
        <v>0</v>
      </c>
      <c r="BI825" s="180">
        <f>IF(N825="nulová",J825,0)</f>
        <v>0</v>
      </c>
      <c r="BJ825" s="20" t="s">
        <v>77</v>
      </c>
      <c r="BK825" s="180">
        <f>ROUND(I825*H825,2)</f>
        <v>0</v>
      </c>
      <c r="BL825" s="20" t="s">
        <v>408</v>
      </c>
      <c r="BM825" s="179" t="s">
        <v>1761</v>
      </c>
    </row>
    <row r="826" spans="1:65" s="2" customFormat="1" ht="19.5">
      <c r="A826" s="37"/>
      <c r="B826" s="38"/>
      <c r="C826" s="39"/>
      <c r="D826" s="181" t="s">
        <v>152</v>
      </c>
      <c r="E826" s="39"/>
      <c r="F826" s="182" t="s">
        <v>1760</v>
      </c>
      <c r="G826" s="39"/>
      <c r="H826" s="39"/>
      <c r="I826" s="183"/>
      <c r="J826" s="39"/>
      <c r="K826" s="39"/>
      <c r="L826" s="42"/>
      <c r="M826" s="184"/>
      <c r="N826" s="185"/>
      <c r="O826" s="67"/>
      <c r="P826" s="67"/>
      <c r="Q826" s="67"/>
      <c r="R826" s="67"/>
      <c r="S826" s="67"/>
      <c r="T826" s="68"/>
      <c r="U826" s="37"/>
      <c r="V826" s="37"/>
      <c r="W826" s="37"/>
      <c r="X826" s="37"/>
      <c r="Y826" s="37"/>
      <c r="Z826" s="37"/>
      <c r="AA826" s="37"/>
      <c r="AB826" s="37"/>
      <c r="AC826" s="37"/>
      <c r="AD826" s="37"/>
      <c r="AE826" s="37"/>
      <c r="AT826" s="20" t="s">
        <v>152</v>
      </c>
      <c r="AU826" s="20" t="s">
        <v>79</v>
      </c>
    </row>
    <row r="827" spans="1:65" s="2" customFormat="1" ht="11.25">
      <c r="A827" s="37"/>
      <c r="B827" s="38"/>
      <c r="C827" s="39"/>
      <c r="D827" s="186" t="s">
        <v>153</v>
      </c>
      <c r="E827" s="39"/>
      <c r="F827" s="187" t="s">
        <v>1762</v>
      </c>
      <c r="G827" s="39"/>
      <c r="H827" s="39"/>
      <c r="I827" s="183"/>
      <c r="J827" s="39"/>
      <c r="K827" s="39"/>
      <c r="L827" s="42"/>
      <c r="M827" s="184"/>
      <c r="N827" s="185"/>
      <c r="O827" s="67"/>
      <c r="P827" s="67"/>
      <c r="Q827" s="67"/>
      <c r="R827" s="67"/>
      <c r="S827" s="67"/>
      <c r="T827" s="68"/>
      <c r="U827" s="37"/>
      <c r="V827" s="37"/>
      <c r="W827" s="37"/>
      <c r="X827" s="37"/>
      <c r="Y827" s="37"/>
      <c r="Z827" s="37"/>
      <c r="AA827" s="37"/>
      <c r="AB827" s="37"/>
      <c r="AC827" s="37"/>
      <c r="AD827" s="37"/>
      <c r="AE827" s="37"/>
      <c r="AT827" s="20" t="s">
        <v>153</v>
      </c>
      <c r="AU827" s="20" t="s">
        <v>79</v>
      </c>
    </row>
    <row r="828" spans="1:65" s="14" customFormat="1" ht="11.25">
      <c r="B828" s="210"/>
      <c r="C828" s="211"/>
      <c r="D828" s="181" t="s">
        <v>226</v>
      </c>
      <c r="E828" s="212" t="s">
        <v>19</v>
      </c>
      <c r="F828" s="213" t="s">
        <v>1749</v>
      </c>
      <c r="G828" s="211"/>
      <c r="H828" s="214">
        <v>38.700000000000003</v>
      </c>
      <c r="I828" s="215"/>
      <c r="J828" s="211"/>
      <c r="K828" s="211"/>
      <c r="L828" s="216"/>
      <c r="M828" s="217"/>
      <c r="N828" s="218"/>
      <c r="O828" s="218"/>
      <c r="P828" s="218"/>
      <c r="Q828" s="218"/>
      <c r="R828" s="218"/>
      <c r="S828" s="218"/>
      <c r="T828" s="219"/>
      <c r="AT828" s="220" t="s">
        <v>226</v>
      </c>
      <c r="AU828" s="220" t="s">
        <v>79</v>
      </c>
      <c r="AV828" s="14" t="s">
        <v>79</v>
      </c>
      <c r="AW828" s="14" t="s">
        <v>31</v>
      </c>
      <c r="AX828" s="14" t="s">
        <v>69</v>
      </c>
      <c r="AY828" s="220" t="s">
        <v>144</v>
      </c>
    </row>
    <row r="829" spans="1:65" s="14" customFormat="1" ht="11.25">
      <c r="B829" s="210"/>
      <c r="C829" s="211"/>
      <c r="D829" s="181" t="s">
        <v>226</v>
      </c>
      <c r="E829" s="212" t="s">
        <v>19</v>
      </c>
      <c r="F829" s="213" t="s">
        <v>1750</v>
      </c>
      <c r="G829" s="211"/>
      <c r="H829" s="214">
        <v>29.82</v>
      </c>
      <c r="I829" s="215"/>
      <c r="J829" s="211"/>
      <c r="K829" s="211"/>
      <c r="L829" s="216"/>
      <c r="M829" s="217"/>
      <c r="N829" s="218"/>
      <c r="O829" s="218"/>
      <c r="P829" s="218"/>
      <c r="Q829" s="218"/>
      <c r="R829" s="218"/>
      <c r="S829" s="218"/>
      <c r="T829" s="219"/>
      <c r="AT829" s="220" t="s">
        <v>226</v>
      </c>
      <c r="AU829" s="220" t="s">
        <v>79</v>
      </c>
      <c r="AV829" s="14" t="s">
        <v>79</v>
      </c>
      <c r="AW829" s="14" t="s">
        <v>31</v>
      </c>
      <c r="AX829" s="14" t="s">
        <v>69</v>
      </c>
      <c r="AY829" s="220" t="s">
        <v>144</v>
      </c>
    </row>
    <row r="830" spans="1:65" s="14" customFormat="1" ht="11.25">
      <c r="B830" s="210"/>
      <c r="C830" s="211"/>
      <c r="D830" s="181" t="s">
        <v>226</v>
      </c>
      <c r="E830" s="212" t="s">
        <v>19</v>
      </c>
      <c r="F830" s="213" t="s">
        <v>1751</v>
      </c>
      <c r="G830" s="211"/>
      <c r="H830" s="214">
        <v>10.65</v>
      </c>
      <c r="I830" s="215"/>
      <c r="J830" s="211"/>
      <c r="K830" s="211"/>
      <c r="L830" s="216"/>
      <c r="M830" s="217"/>
      <c r="N830" s="218"/>
      <c r="O830" s="218"/>
      <c r="P830" s="218"/>
      <c r="Q830" s="218"/>
      <c r="R830" s="218"/>
      <c r="S830" s="218"/>
      <c r="T830" s="219"/>
      <c r="AT830" s="220" t="s">
        <v>226</v>
      </c>
      <c r="AU830" s="220" t="s">
        <v>79</v>
      </c>
      <c r="AV830" s="14" t="s">
        <v>79</v>
      </c>
      <c r="AW830" s="14" t="s">
        <v>31</v>
      </c>
      <c r="AX830" s="14" t="s">
        <v>69</v>
      </c>
      <c r="AY830" s="220" t="s">
        <v>144</v>
      </c>
    </row>
    <row r="831" spans="1:65" s="14" customFormat="1" ht="11.25">
      <c r="B831" s="210"/>
      <c r="C831" s="211"/>
      <c r="D831" s="181" t="s">
        <v>226</v>
      </c>
      <c r="E831" s="212" t="s">
        <v>19</v>
      </c>
      <c r="F831" s="213" t="s">
        <v>1752</v>
      </c>
      <c r="G831" s="211"/>
      <c r="H831" s="214">
        <v>14.19</v>
      </c>
      <c r="I831" s="215"/>
      <c r="J831" s="211"/>
      <c r="K831" s="211"/>
      <c r="L831" s="216"/>
      <c r="M831" s="217"/>
      <c r="N831" s="218"/>
      <c r="O831" s="218"/>
      <c r="P831" s="218"/>
      <c r="Q831" s="218"/>
      <c r="R831" s="218"/>
      <c r="S831" s="218"/>
      <c r="T831" s="219"/>
      <c r="AT831" s="220" t="s">
        <v>226</v>
      </c>
      <c r="AU831" s="220" t="s">
        <v>79</v>
      </c>
      <c r="AV831" s="14" t="s">
        <v>79</v>
      </c>
      <c r="AW831" s="14" t="s">
        <v>31</v>
      </c>
      <c r="AX831" s="14" t="s">
        <v>69</v>
      </c>
      <c r="AY831" s="220" t="s">
        <v>144</v>
      </c>
    </row>
    <row r="832" spans="1:65" s="15" customFormat="1" ht="11.25">
      <c r="B832" s="221"/>
      <c r="C832" s="222"/>
      <c r="D832" s="181" t="s">
        <v>226</v>
      </c>
      <c r="E832" s="223" t="s">
        <v>19</v>
      </c>
      <c r="F832" s="224" t="s">
        <v>231</v>
      </c>
      <c r="G832" s="222"/>
      <c r="H832" s="225">
        <v>93.360000000000014</v>
      </c>
      <c r="I832" s="226"/>
      <c r="J832" s="222"/>
      <c r="K832" s="222"/>
      <c r="L832" s="227"/>
      <c r="M832" s="228"/>
      <c r="N832" s="229"/>
      <c r="O832" s="229"/>
      <c r="P832" s="229"/>
      <c r="Q832" s="229"/>
      <c r="R832" s="229"/>
      <c r="S832" s="229"/>
      <c r="T832" s="230"/>
      <c r="AT832" s="231" t="s">
        <v>226</v>
      </c>
      <c r="AU832" s="231" t="s">
        <v>79</v>
      </c>
      <c r="AV832" s="15" t="s">
        <v>165</v>
      </c>
      <c r="AW832" s="15" t="s">
        <v>31</v>
      </c>
      <c r="AX832" s="15" t="s">
        <v>77</v>
      </c>
      <c r="AY832" s="231" t="s">
        <v>144</v>
      </c>
    </row>
    <row r="833" spans="1:65" s="2" customFormat="1" ht="24.2" customHeight="1">
      <c r="A833" s="37"/>
      <c r="B833" s="38"/>
      <c r="C833" s="246" t="s">
        <v>1763</v>
      </c>
      <c r="D833" s="246" t="s">
        <v>381</v>
      </c>
      <c r="E833" s="247" t="s">
        <v>1764</v>
      </c>
      <c r="F833" s="248" t="s">
        <v>1765</v>
      </c>
      <c r="G833" s="249" t="s">
        <v>254</v>
      </c>
      <c r="H833" s="250">
        <v>98.028999999999996</v>
      </c>
      <c r="I833" s="251"/>
      <c r="J833" s="252">
        <f>ROUND(I833*H833,2)</f>
        <v>0</v>
      </c>
      <c r="K833" s="248" t="s">
        <v>157</v>
      </c>
      <c r="L833" s="253"/>
      <c r="M833" s="254" t="s">
        <v>19</v>
      </c>
      <c r="N833" s="255" t="s">
        <v>40</v>
      </c>
      <c r="O833" s="67"/>
      <c r="P833" s="177">
        <f>O833*H833</f>
        <v>0</v>
      </c>
      <c r="Q833" s="177">
        <v>1.9E-2</v>
      </c>
      <c r="R833" s="177">
        <f>Q833*H833</f>
        <v>1.8625509999999998</v>
      </c>
      <c r="S833" s="177">
        <v>0</v>
      </c>
      <c r="T833" s="178">
        <f>S833*H833</f>
        <v>0</v>
      </c>
      <c r="U833" s="37"/>
      <c r="V833" s="37"/>
      <c r="W833" s="37"/>
      <c r="X833" s="37"/>
      <c r="Y833" s="37"/>
      <c r="Z833" s="37"/>
      <c r="AA833" s="37"/>
      <c r="AB833" s="37"/>
      <c r="AC833" s="37"/>
      <c r="AD833" s="37"/>
      <c r="AE833" s="37"/>
      <c r="AR833" s="179" t="s">
        <v>496</v>
      </c>
      <c r="AT833" s="179" t="s">
        <v>381</v>
      </c>
      <c r="AU833" s="179" t="s">
        <v>79</v>
      </c>
      <c r="AY833" s="20" t="s">
        <v>144</v>
      </c>
      <c r="BE833" s="180">
        <f>IF(N833="základní",J833,0)</f>
        <v>0</v>
      </c>
      <c r="BF833" s="180">
        <f>IF(N833="snížená",J833,0)</f>
        <v>0</v>
      </c>
      <c r="BG833" s="180">
        <f>IF(N833="zákl. přenesená",J833,0)</f>
        <v>0</v>
      </c>
      <c r="BH833" s="180">
        <f>IF(N833="sníž. přenesená",J833,0)</f>
        <v>0</v>
      </c>
      <c r="BI833" s="180">
        <f>IF(N833="nulová",J833,0)</f>
        <v>0</v>
      </c>
      <c r="BJ833" s="20" t="s">
        <v>77</v>
      </c>
      <c r="BK833" s="180">
        <f>ROUND(I833*H833,2)</f>
        <v>0</v>
      </c>
      <c r="BL833" s="20" t="s">
        <v>408</v>
      </c>
      <c r="BM833" s="179" t="s">
        <v>1766</v>
      </c>
    </row>
    <row r="834" spans="1:65" s="2" customFormat="1" ht="19.5">
      <c r="A834" s="37"/>
      <c r="B834" s="38"/>
      <c r="C834" s="39"/>
      <c r="D834" s="181" t="s">
        <v>152</v>
      </c>
      <c r="E834" s="39"/>
      <c r="F834" s="182" t="s">
        <v>1765</v>
      </c>
      <c r="G834" s="39"/>
      <c r="H834" s="39"/>
      <c r="I834" s="183"/>
      <c r="J834" s="39"/>
      <c r="K834" s="39"/>
      <c r="L834" s="42"/>
      <c r="M834" s="184"/>
      <c r="N834" s="185"/>
      <c r="O834" s="67"/>
      <c r="P834" s="67"/>
      <c r="Q834" s="67"/>
      <c r="R834" s="67"/>
      <c r="S834" s="67"/>
      <c r="T834" s="68"/>
      <c r="U834" s="37"/>
      <c r="V834" s="37"/>
      <c r="W834" s="37"/>
      <c r="X834" s="37"/>
      <c r="Y834" s="37"/>
      <c r="Z834" s="37"/>
      <c r="AA834" s="37"/>
      <c r="AB834" s="37"/>
      <c r="AC834" s="37"/>
      <c r="AD834" s="37"/>
      <c r="AE834" s="37"/>
      <c r="AT834" s="20" t="s">
        <v>152</v>
      </c>
      <c r="AU834" s="20" t="s">
        <v>79</v>
      </c>
    </row>
    <row r="835" spans="1:65" s="14" customFormat="1" ht="11.25">
      <c r="B835" s="210"/>
      <c r="C835" s="211"/>
      <c r="D835" s="181" t="s">
        <v>226</v>
      </c>
      <c r="E835" s="212" t="s">
        <v>19</v>
      </c>
      <c r="F835" s="213" t="s">
        <v>1767</v>
      </c>
      <c r="G835" s="211"/>
      <c r="H835" s="214">
        <v>40.634999999999998</v>
      </c>
      <c r="I835" s="215"/>
      <c r="J835" s="211"/>
      <c r="K835" s="211"/>
      <c r="L835" s="216"/>
      <c r="M835" s="217"/>
      <c r="N835" s="218"/>
      <c r="O835" s="218"/>
      <c r="P835" s="218"/>
      <c r="Q835" s="218"/>
      <c r="R835" s="218"/>
      <c r="S835" s="218"/>
      <c r="T835" s="219"/>
      <c r="AT835" s="220" t="s">
        <v>226</v>
      </c>
      <c r="AU835" s="220" t="s">
        <v>79</v>
      </c>
      <c r="AV835" s="14" t="s">
        <v>79</v>
      </c>
      <c r="AW835" s="14" t="s">
        <v>31</v>
      </c>
      <c r="AX835" s="14" t="s">
        <v>69</v>
      </c>
      <c r="AY835" s="220" t="s">
        <v>144</v>
      </c>
    </row>
    <row r="836" spans="1:65" s="14" customFormat="1" ht="11.25">
      <c r="B836" s="210"/>
      <c r="C836" s="211"/>
      <c r="D836" s="181" t="s">
        <v>226</v>
      </c>
      <c r="E836" s="212" t="s">
        <v>19</v>
      </c>
      <c r="F836" s="213" t="s">
        <v>1768</v>
      </c>
      <c r="G836" s="211"/>
      <c r="H836" s="214">
        <v>31.311</v>
      </c>
      <c r="I836" s="215"/>
      <c r="J836" s="211"/>
      <c r="K836" s="211"/>
      <c r="L836" s="216"/>
      <c r="M836" s="217"/>
      <c r="N836" s="218"/>
      <c r="O836" s="218"/>
      <c r="P836" s="218"/>
      <c r="Q836" s="218"/>
      <c r="R836" s="218"/>
      <c r="S836" s="218"/>
      <c r="T836" s="219"/>
      <c r="AT836" s="220" t="s">
        <v>226</v>
      </c>
      <c r="AU836" s="220" t="s">
        <v>79</v>
      </c>
      <c r="AV836" s="14" t="s">
        <v>79</v>
      </c>
      <c r="AW836" s="14" t="s">
        <v>31</v>
      </c>
      <c r="AX836" s="14" t="s">
        <v>69</v>
      </c>
      <c r="AY836" s="220" t="s">
        <v>144</v>
      </c>
    </row>
    <row r="837" spans="1:65" s="14" customFormat="1" ht="11.25">
      <c r="B837" s="210"/>
      <c r="C837" s="211"/>
      <c r="D837" s="181" t="s">
        <v>226</v>
      </c>
      <c r="E837" s="212" t="s">
        <v>19</v>
      </c>
      <c r="F837" s="213" t="s">
        <v>1769</v>
      </c>
      <c r="G837" s="211"/>
      <c r="H837" s="214">
        <v>11.183</v>
      </c>
      <c r="I837" s="215"/>
      <c r="J837" s="211"/>
      <c r="K837" s="211"/>
      <c r="L837" s="216"/>
      <c r="M837" s="217"/>
      <c r="N837" s="218"/>
      <c r="O837" s="218"/>
      <c r="P837" s="218"/>
      <c r="Q837" s="218"/>
      <c r="R837" s="218"/>
      <c r="S837" s="218"/>
      <c r="T837" s="219"/>
      <c r="AT837" s="220" t="s">
        <v>226</v>
      </c>
      <c r="AU837" s="220" t="s">
        <v>79</v>
      </c>
      <c r="AV837" s="14" t="s">
        <v>79</v>
      </c>
      <c r="AW837" s="14" t="s">
        <v>31</v>
      </c>
      <c r="AX837" s="14" t="s">
        <v>69</v>
      </c>
      <c r="AY837" s="220" t="s">
        <v>144</v>
      </c>
    </row>
    <row r="838" spans="1:65" s="14" customFormat="1" ht="11.25">
      <c r="B838" s="210"/>
      <c r="C838" s="211"/>
      <c r="D838" s="181" t="s">
        <v>226</v>
      </c>
      <c r="E838" s="212" t="s">
        <v>19</v>
      </c>
      <c r="F838" s="213" t="s">
        <v>1770</v>
      </c>
      <c r="G838" s="211"/>
      <c r="H838" s="214">
        <v>14.9</v>
      </c>
      <c r="I838" s="215"/>
      <c r="J838" s="211"/>
      <c r="K838" s="211"/>
      <c r="L838" s="216"/>
      <c r="M838" s="217"/>
      <c r="N838" s="218"/>
      <c r="O838" s="218"/>
      <c r="P838" s="218"/>
      <c r="Q838" s="218"/>
      <c r="R838" s="218"/>
      <c r="S838" s="218"/>
      <c r="T838" s="219"/>
      <c r="AT838" s="220" t="s">
        <v>226</v>
      </c>
      <c r="AU838" s="220" t="s">
        <v>79</v>
      </c>
      <c r="AV838" s="14" t="s">
        <v>79</v>
      </c>
      <c r="AW838" s="14" t="s">
        <v>31</v>
      </c>
      <c r="AX838" s="14" t="s">
        <v>69</v>
      </c>
      <c r="AY838" s="220" t="s">
        <v>144</v>
      </c>
    </row>
    <row r="839" spans="1:65" s="15" customFormat="1" ht="11.25">
      <c r="B839" s="221"/>
      <c r="C839" s="222"/>
      <c r="D839" s="181" t="s">
        <v>226</v>
      </c>
      <c r="E839" s="223" t="s">
        <v>19</v>
      </c>
      <c r="F839" s="224" t="s">
        <v>231</v>
      </c>
      <c r="G839" s="222"/>
      <c r="H839" s="225">
        <v>98.028999999999996</v>
      </c>
      <c r="I839" s="226"/>
      <c r="J839" s="222"/>
      <c r="K839" s="222"/>
      <c r="L839" s="227"/>
      <c r="M839" s="228"/>
      <c r="N839" s="229"/>
      <c r="O839" s="229"/>
      <c r="P839" s="229"/>
      <c r="Q839" s="229"/>
      <c r="R839" s="229"/>
      <c r="S839" s="229"/>
      <c r="T839" s="230"/>
      <c r="AT839" s="231" t="s">
        <v>226</v>
      </c>
      <c r="AU839" s="231" t="s">
        <v>79</v>
      </c>
      <c r="AV839" s="15" t="s">
        <v>165</v>
      </c>
      <c r="AW839" s="15" t="s">
        <v>31</v>
      </c>
      <c r="AX839" s="15" t="s">
        <v>77</v>
      </c>
      <c r="AY839" s="231" t="s">
        <v>144</v>
      </c>
    </row>
    <row r="840" spans="1:65" s="2" customFormat="1" ht="44.25" customHeight="1">
      <c r="A840" s="37"/>
      <c r="B840" s="38"/>
      <c r="C840" s="168" t="s">
        <v>1771</v>
      </c>
      <c r="D840" s="168" t="s">
        <v>145</v>
      </c>
      <c r="E840" s="169" t="s">
        <v>1772</v>
      </c>
      <c r="F840" s="170" t="s">
        <v>1773</v>
      </c>
      <c r="G840" s="171" t="s">
        <v>579</v>
      </c>
      <c r="H840" s="257"/>
      <c r="I840" s="173"/>
      <c r="J840" s="174">
        <f>ROUND(I840*H840,2)</f>
        <v>0</v>
      </c>
      <c r="K840" s="170" t="s">
        <v>157</v>
      </c>
      <c r="L840" s="42"/>
      <c r="M840" s="175" t="s">
        <v>19</v>
      </c>
      <c r="N840" s="176" t="s">
        <v>40</v>
      </c>
      <c r="O840" s="67"/>
      <c r="P840" s="177">
        <f>O840*H840</f>
        <v>0</v>
      </c>
      <c r="Q840" s="177">
        <v>0</v>
      </c>
      <c r="R840" s="177">
        <f>Q840*H840</f>
        <v>0</v>
      </c>
      <c r="S840" s="177">
        <v>0</v>
      </c>
      <c r="T840" s="178">
        <f>S840*H840</f>
        <v>0</v>
      </c>
      <c r="U840" s="37"/>
      <c r="V840" s="37"/>
      <c r="W840" s="37"/>
      <c r="X840" s="37"/>
      <c r="Y840" s="37"/>
      <c r="Z840" s="37"/>
      <c r="AA840" s="37"/>
      <c r="AB840" s="37"/>
      <c r="AC840" s="37"/>
      <c r="AD840" s="37"/>
      <c r="AE840" s="37"/>
      <c r="AR840" s="179" t="s">
        <v>408</v>
      </c>
      <c r="AT840" s="179" t="s">
        <v>145</v>
      </c>
      <c r="AU840" s="179" t="s">
        <v>79</v>
      </c>
      <c r="AY840" s="20" t="s">
        <v>144</v>
      </c>
      <c r="BE840" s="180">
        <f>IF(N840="základní",J840,0)</f>
        <v>0</v>
      </c>
      <c r="BF840" s="180">
        <f>IF(N840="snížená",J840,0)</f>
        <v>0</v>
      </c>
      <c r="BG840" s="180">
        <f>IF(N840="zákl. přenesená",J840,0)</f>
        <v>0</v>
      </c>
      <c r="BH840" s="180">
        <f>IF(N840="sníž. přenesená",J840,0)</f>
        <v>0</v>
      </c>
      <c r="BI840" s="180">
        <f>IF(N840="nulová",J840,0)</f>
        <v>0</v>
      </c>
      <c r="BJ840" s="20" t="s">
        <v>77</v>
      </c>
      <c r="BK840" s="180">
        <f>ROUND(I840*H840,2)</f>
        <v>0</v>
      </c>
      <c r="BL840" s="20" t="s">
        <v>408</v>
      </c>
      <c r="BM840" s="179" t="s">
        <v>1774</v>
      </c>
    </row>
    <row r="841" spans="1:65" s="2" customFormat="1" ht="29.25">
      <c r="A841" s="37"/>
      <c r="B841" s="38"/>
      <c r="C841" s="39"/>
      <c r="D841" s="181" t="s">
        <v>152</v>
      </c>
      <c r="E841" s="39"/>
      <c r="F841" s="182" t="s">
        <v>1773</v>
      </c>
      <c r="G841" s="39"/>
      <c r="H841" s="39"/>
      <c r="I841" s="183"/>
      <c r="J841" s="39"/>
      <c r="K841" s="39"/>
      <c r="L841" s="42"/>
      <c r="M841" s="184"/>
      <c r="N841" s="185"/>
      <c r="O841" s="67"/>
      <c r="P841" s="67"/>
      <c r="Q841" s="67"/>
      <c r="R841" s="67"/>
      <c r="S841" s="67"/>
      <c r="T841" s="68"/>
      <c r="U841" s="37"/>
      <c r="V841" s="37"/>
      <c r="W841" s="37"/>
      <c r="X841" s="37"/>
      <c r="Y841" s="37"/>
      <c r="Z841" s="37"/>
      <c r="AA841" s="37"/>
      <c r="AB841" s="37"/>
      <c r="AC841" s="37"/>
      <c r="AD841" s="37"/>
      <c r="AE841" s="37"/>
      <c r="AT841" s="20" t="s">
        <v>152</v>
      </c>
      <c r="AU841" s="20" t="s">
        <v>79</v>
      </c>
    </row>
    <row r="842" spans="1:65" s="2" customFormat="1" ht="11.25">
      <c r="A842" s="37"/>
      <c r="B842" s="38"/>
      <c r="C842" s="39"/>
      <c r="D842" s="186" t="s">
        <v>153</v>
      </c>
      <c r="E842" s="39"/>
      <c r="F842" s="187" t="s">
        <v>1775</v>
      </c>
      <c r="G842" s="39"/>
      <c r="H842" s="39"/>
      <c r="I842" s="183"/>
      <c r="J842" s="39"/>
      <c r="K842" s="39"/>
      <c r="L842" s="42"/>
      <c r="M842" s="184"/>
      <c r="N842" s="185"/>
      <c r="O842" s="67"/>
      <c r="P842" s="67"/>
      <c r="Q842" s="67"/>
      <c r="R842" s="67"/>
      <c r="S842" s="67"/>
      <c r="T842" s="68"/>
      <c r="U842" s="37"/>
      <c r="V842" s="37"/>
      <c r="W842" s="37"/>
      <c r="X842" s="37"/>
      <c r="Y842" s="37"/>
      <c r="Z842" s="37"/>
      <c r="AA842" s="37"/>
      <c r="AB842" s="37"/>
      <c r="AC842" s="37"/>
      <c r="AD842" s="37"/>
      <c r="AE842" s="37"/>
      <c r="AT842" s="20" t="s">
        <v>153</v>
      </c>
      <c r="AU842" s="20" t="s">
        <v>79</v>
      </c>
    </row>
    <row r="843" spans="1:65" s="11" customFormat="1" ht="22.9" customHeight="1">
      <c r="B843" s="154"/>
      <c r="C843" s="155"/>
      <c r="D843" s="156" t="s">
        <v>68</v>
      </c>
      <c r="E843" s="198" t="s">
        <v>642</v>
      </c>
      <c r="F843" s="198" t="s">
        <v>643</v>
      </c>
      <c r="G843" s="155"/>
      <c r="H843" s="155"/>
      <c r="I843" s="158"/>
      <c r="J843" s="199">
        <f>BK843</f>
        <v>0</v>
      </c>
      <c r="K843" s="155"/>
      <c r="L843" s="160"/>
      <c r="M843" s="161"/>
      <c r="N843" s="162"/>
      <c r="O843" s="162"/>
      <c r="P843" s="163">
        <f>SUM(P844:P869)</f>
        <v>0</v>
      </c>
      <c r="Q843" s="162"/>
      <c r="R843" s="163">
        <f>SUM(R844:R869)</f>
        <v>0.11866619749999999</v>
      </c>
      <c r="S843" s="162"/>
      <c r="T843" s="164">
        <f>SUM(T844:T869)</f>
        <v>0</v>
      </c>
      <c r="AR843" s="165" t="s">
        <v>79</v>
      </c>
      <c r="AT843" s="166" t="s">
        <v>68</v>
      </c>
      <c r="AU843" s="166" t="s">
        <v>77</v>
      </c>
      <c r="AY843" s="165" t="s">
        <v>144</v>
      </c>
      <c r="BK843" s="167">
        <f>SUM(BK844:BK869)</f>
        <v>0</v>
      </c>
    </row>
    <row r="844" spans="1:65" s="2" customFormat="1" ht="24.2" customHeight="1">
      <c r="A844" s="37"/>
      <c r="B844" s="38"/>
      <c r="C844" s="168" t="s">
        <v>1776</v>
      </c>
      <c r="D844" s="168" t="s">
        <v>145</v>
      </c>
      <c r="E844" s="169" t="s">
        <v>1777</v>
      </c>
      <c r="F844" s="170" t="s">
        <v>1778</v>
      </c>
      <c r="G844" s="171" t="s">
        <v>254</v>
      </c>
      <c r="H844" s="172">
        <v>143.10499999999999</v>
      </c>
      <c r="I844" s="173"/>
      <c r="J844" s="174">
        <f>ROUND(I844*H844,2)</f>
        <v>0</v>
      </c>
      <c r="K844" s="170" t="s">
        <v>157</v>
      </c>
      <c r="L844" s="42"/>
      <c r="M844" s="175" t="s">
        <v>19</v>
      </c>
      <c r="N844" s="176" t="s">
        <v>40</v>
      </c>
      <c r="O844" s="67"/>
      <c r="P844" s="177">
        <f>O844*H844</f>
        <v>0</v>
      </c>
      <c r="Q844" s="177">
        <v>1.4200000000000001E-4</v>
      </c>
      <c r="R844" s="177">
        <f>Q844*H844</f>
        <v>2.0320910000000001E-2</v>
      </c>
      <c r="S844" s="177">
        <v>0</v>
      </c>
      <c r="T844" s="178">
        <f>S844*H844</f>
        <v>0</v>
      </c>
      <c r="U844" s="37"/>
      <c r="V844" s="37"/>
      <c r="W844" s="37"/>
      <c r="X844" s="37"/>
      <c r="Y844" s="37"/>
      <c r="Z844" s="37"/>
      <c r="AA844" s="37"/>
      <c r="AB844" s="37"/>
      <c r="AC844" s="37"/>
      <c r="AD844" s="37"/>
      <c r="AE844" s="37"/>
      <c r="AR844" s="179" t="s">
        <v>408</v>
      </c>
      <c r="AT844" s="179" t="s">
        <v>145</v>
      </c>
      <c r="AU844" s="179" t="s">
        <v>79</v>
      </c>
      <c r="AY844" s="20" t="s">
        <v>144</v>
      </c>
      <c r="BE844" s="180">
        <f>IF(N844="základní",J844,0)</f>
        <v>0</v>
      </c>
      <c r="BF844" s="180">
        <f>IF(N844="snížená",J844,0)</f>
        <v>0</v>
      </c>
      <c r="BG844" s="180">
        <f>IF(N844="zákl. přenesená",J844,0)</f>
        <v>0</v>
      </c>
      <c r="BH844" s="180">
        <f>IF(N844="sníž. přenesená",J844,0)</f>
        <v>0</v>
      </c>
      <c r="BI844" s="180">
        <f>IF(N844="nulová",J844,0)</f>
        <v>0</v>
      </c>
      <c r="BJ844" s="20" t="s">
        <v>77</v>
      </c>
      <c r="BK844" s="180">
        <f>ROUND(I844*H844,2)</f>
        <v>0</v>
      </c>
      <c r="BL844" s="20" t="s">
        <v>408</v>
      </c>
      <c r="BM844" s="179" t="s">
        <v>1779</v>
      </c>
    </row>
    <row r="845" spans="1:65" s="2" customFormat="1" ht="11.25">
      <c r="A845" s="37"/>
      <c r="B845" s="38"/>
      <c r="C845" s="39"/>
      <c r="D845" s="181" t="s">
        <v>152</v>
      </c>
      <c r="E845" s="39"/>
      <c r="F845" s="182" t="s">
        <v>1778</v>
      </c>
      <c r="G845" s="39"/>
      <c r="H845" s="39"/>
      <c r="I845" s="183"/>
      <c r="J845" s="39"/>
      <c r="K845" s="39"/>
      <c r="L845" s="42"/>
      <c r="M845" s="184"/>
      <c r="N845" s="185"/>
      <c r="O845" s="67"/>
      <c r="P845" s="67"/>
      <c r="Q845" s="67"/>
      <c r="R845" s="67"/>
      <c r="S845" s="67"/>
      <c r="T845" s="68"/>
      <c r="U845" s="37"/>
      <c r="V845" s="37"/>
      <c r="W845" s="37"/>
      <c r="X845" s="37"/>
      <c r="Y845" s="37"/>
      <c r="Z845" s="37"/>
      <c r="AA845" s="37"/>
      <c r="AB845" s="37"/>
      <c r="AC845" s="37"/>
      <c r="AD845" s="37"/>
      <c r="AE845" s="37"/>
      <c r="AT845" s="20" t="s">
        <v>152</v>
      </c>
      <c r="AU845" s="20" t="s">
        <v>79</v>
      </c>
    </row>
    <row r="846" spans="1:65" s="2" customFormat="1" ht="11.25">
      <c r="A846" s="37"/>
      <c r="B846" s="38"/>
      <c r="C846" s="39"/>
      <c r="D846" s="186" t="s">
        <v>153</v>
      </c>
      <c r="E846" s="39"/>
      <c r="F846" s="187" t="s">
        <v>1780</v>
      </c>
      <c r="G846" s="39"/>
      <c r="H846" s="39"/>
      <c r="I846" s="183"/>
      <c r="J846" s="39"/>
      <c r="K846" s="39"/>
      <c r="L846" s="42"/>
      <c r="M846" s="184"/>
      <c r="N846" s="185"/>
      <c r="O846" s="67"/>
      <c r="P846" s="67"/>
      <c r="Q846" s="67"/>
      <c r="R846" s="67"/>
      <c r="S846" s="67"/>
      <c r="T846" s="68"/>
      <c r="U846" s="37"/>
      <c r="V846" s="37"/>
      <c r="W846" s="37"/>
      <c r="X846" s="37"/>
      <c r="Y846" s="37"/>
      <c r="Z846" s="37"/>
      <c r="AA846" s="37"/>
      <c r="AB846" s="37"/>
      <c r="AC846" s="37"/>
      <c r="AD846" s="37"/>
      <c r="AE846" s="37"/>
      <c r="AT846" s="20" t="s">
        <v>153</v>
      </c>
      <c r="AU846" s="20" t="s">
        <v>79</v>
      </c>
    </row>
    <row r="847" spans="1:65" s="14" customFormat="1" ht="11.25">
      <c r="B847" s="210"/>
      <c r="C847" s="211"/>
      <c r="D847" s="181" t="s">
        <v>226</v>
      </c>
      <c r="E847" s="212" t="s">
        <v>19</v>
      </c>
      <c r="F847" s="213" t="s">
        <v>1187</v>
      </c>
      <c r="G847" s="211"/>
      <c r="H847" s="214">
        <v>113.75</v>
      </c>
      <c r="I847" s="215"/>
      <c r="J847" s="211"/>
      <c r="K847" s="211"/>
      <c r="L847" s="216"/>
      <c r="M847" s="217"/>
      <c r="N847" s="218"/>
      <c r="O847" s="218"/>
      <c r="P847" s="218"/>
      <c r="Q847" s="218"/>
      <c r="R847" s="218"/>
      <c r="S847" s="218"/>
      <c r="T847" s="219"/>
      <c r="AT847" s="220" t="s">
        <v>226</v>
      </c>
      <c r="AU847" s="220" t="s">
        <v>79</v>
      </c>
      <c r="AV847" s="14" t="s">
        <v>79</v>
      </c>
      <c r="AW847" s="14" t="s">
        <v>31</v>
      </c>
      <c r="AX847" s="14" t="s">
        <v>69</v>
      </c>
      <c r="AY847" s="220" t="s">
        <v>144</v>
      </c>
    </row>
    <row r="848" spans="1:65" s="14" customFormat="1" ht="11.25">
      <c r="B848" s="210"/>
      <c r="C848" s="211"/>
      <c r="D848" s="181" t="s">
        <v>226</v>
      </c>
      <c r="E848" s="212" t="s">
        <v>19</v>
      </c>
      <c r="F848" s="213" t="s">
        <v>1549</v>
      </c>
      <c r="G848" s="211"/>
      <c r="H848" s="214">
        <v>29.355</v>
      </c>
      <c r="I848" s="215"/>
      <c r="J848" s="211"/>
      <c r="K848" s="211"/>
      <c r="L848" s="216"/>
      <c r="M848" s="217"/>
      <c r="N848" s="218"/>
      <c r="O848" s="218"/>
      <c r="P848" s="218"/>
      <c r="Q848" s="218"/>
      <c r="R848" s="218"/>
      <c r="S848" s="218"/>
      <c r="T848" s="219"/>
      <c r="AT848" s="220" t="s">
        <v>226</v>
      </c>
      <c r="AU848" s="220" t="s">
        <v>79</v>
      </c>
      <c r="AV848" s="14" t="s">
        <v>79</v>
      </c>
      <c r="AW848" s="14" t="s">
        <v>31</v>
      </c>
      <c r="AX848" s="14" t="s">
        <v>69</v>
      </c>
      <c r="AY848" s="220" t="s">
        <v>144</v>
      </c>
    </row>
    <row r="849" spans="1:65" s="15" customFormat="1" ht="11.25">
      <c r="B849" s="221"/>
      <c r="C849" s="222"/>
      <c r="D849" s="181" t="s">
        <v>226</v>
      </c>
      <c r="E849" s="223" t="s">
        <v>19</v>
      </c>
      <c r="F849" s="224" t="s">
        <v>231</v>
      </c>
      <c r="G849" s="222"/>
      <c r="H849" s="225">
        <v>143.10499999999999</v>
      </c>
      <c r="I849" s="226"/>
      <c r="J849" s="222"/>
      <c r="K849" s="222"/>
      <c r="L849" s="227"/>
      <c r="M849" s="228"/>
      <c r="N849" s="229"/>
      <c r="O849" s="229"/>
      <c r="P849" s="229"/>
      <c r="Q849" s="229"/>
      <c r="R849" s="229"/>
      <c r="S849" s="229"/>
      <c r="T849" s="230"/>
      <c r="AT849" s="231" t="s">
        <v>226</v>
      </c>
      <c r="AU849" s="231" t="s">
        <v>79</v>
      </c>
      <c r="AV849" s="15" t="s">
        <v>165</v>
      </c>
      <c r="AW849" s="15" t="s">
        <v>31</v>
      </c>
      <c r="AX849" s="15" t="s">
        <v>77</v>
      </c>
      <c r="AY849" s="231" t="s">
        <v>144</v>
      </c>
    </row>
    <row r="850" spans="1:65" s="2" customFormat="1" ht="24.2" customHeight="1">
      <c r="A850" s="37"/>
      <c r="B850" s="38"/>
      <c r="C850" s="168" t="s">
        <v>1781</v>
      </c>
      <c r="D850" s="168" t="s">
        <v>145</v>
      </c>
      <c r="E850" s="169" t="s">
        <v>1782</v>
      </c>
      <c r="F850" s="170" t="s">
        <v>1783</v>
      </c>
      <c r="G850" s="171" t="s">
        <v>254</v>
      </c>
      <c r="H850" s="172">
        <v>143.10499999999999</v>
      </c>
      <c r="I850" s="173"/>
      <c r="J850" s="174">
        <f>ROUND(I850*H850,2)</f>
        <v>0</v>
      </c>
      <c r="K850" s="170" t="s">
        <v>157</v>
      </c>
      <c r="L850" s="42"/>
      <c r="M850" s="175" t="s">
        <v>19</v>
      </c>
      <c r="N850" s="176" t="s">
        <v>40</v>
      </c>
      <c r="O850" s="67"/>
      <c r="P850" s="177">
        <f>O850*H850</f>
        <v>0</v>
      </c>
      <c r="Q850" s="177">
        <v>1.4375E-4</v>
      </c>
      <c r="R850" s="177">
        <f>Q850*H850</f>
        <v>2.0571343749999998E-2</v>
      </c>
      <c r="S850" s="177">
        <v>0</v>
      </c>
      <c r="T850" s="178">
        <f>S850*H850</f>
        <v>0</v>
      </c>
      <c r="U850" s="37"/>
      <c r="V850" s="37"/>
      <c r="W850" s="37"/>
      <c r="X850" s="37"/>
      <c r="Y850" s="37"/>
      <c r="Z850" s="37"/>
      <c r="AA850" s="37"/>
      <c r="AB850" s="37"/>
      <c r="AC850" s="37"/>
      <c r="AD850" s="37"/>
      <c r="AE850" s="37"/>
      <c r="AR850" s="179" t="s">
        <v>408</v>
      </c>
      <c r="AT850" s="179" t="s">
        <v>145</v>
      </c>
      <c r="AU850" s="179" t="s">
        <v>79</v>
      </c>
      <c r="AY850" s="20" t="s">
        <v>144</v>
      </c>
      <c r="BE850" s="180">
        <f>IF(N850="základní",J850,0)</f>
        <v>0</v>
      </c>
      <c r="BF850" s="180">
        <f>IF(N850="snížená",J850,0)</f>
        <v>0</v>
      </c>
      <c r="BG850" s="180">
        <f>IF(N850="zákl. přenesená",J850,0)</f>
        <v>0</v>
      </c>
      <c r="BH850" s="180">
        <f>IF(N850="sníž. přenesená",J850,0)</f>
        <v>0</v>
      </c>
      <c r="BI850" s="180">
        <f>IF(N850="nulová",J850,0)</f>
        <v>0</v>
      </c>
      <c r="BJ850" s="20" t="s">
        <v>77</v>
      </c>
      <c r="BK850" s="180">
        <f>ROUND(I850*H850,2)</f>
        <v>0</v>
      </c>
      <c r="BL850" s="20" t="s">
        <v>408</v>
      </c>
      <c r="BM850" s="179" t="s">
        <v>1784</v>
      </c>
    </row>
    <row r="851" spans="1:65" s="2" customFormat="1" ht="11.25">
      <c r="A851" s="37"/>
      <c r="B851" s="38"/>
      <c r="C851" s="39"/>
      <c r="D851" s="181" t="s">
        <v>152</v>
      </c>
      <c r="E851" s="39"/>
      <c r="F851" s="182" t="s">
        <v>1783</v>
      </c>
      <c r="G851" s="39"/>
      <c r="H851" s="39"/>
      <c r="I851" s="183"/>
      <c r="J851" s="39"/>
      <c r="K851" s="39"/>
      <c r="L851" s="42"/>
      <c r="M851" s="184"/>
      <c r="N851" s="185"/>
      <c r="O851" s="67"/>
      <c r="P851" s="67"/>
      <c r="Q851" s="67"/>
      <c r="R851" s="67"/>
      <c r="S851" s="67"/>
      <c r="T851" s="68"/>
      <c r="U851" s="37"/>
      <c r="V851" s="37"/>
      <c r="W851" s="37"/>
      <c r="X851" s="37"/>
      <c r="Y851" s="37"/>
      <c r="Z851" s="37"/>
      <c r="AA851" s="37"/>
      <c r="AB851" s="37"/>
      <c r="AC851" s="37"/>
      <c r="AD851" s="37"/>
      <c r="AE851" s="37"/>
      <c r="AT851" s="20" t="s">
        <v>152</v>
      </c>
      <c r="AU851" s="20" t="s">
        <v>79</v>
      </c>
    </row>
    <row r="852" spans="1:65" s="2" customFormat="1" ht="11.25">
      <c r="A852" s="37"/>
      <c r="B852" s="38"/>
      <c r="C852" s="39"/>
      <c r="D852" s="186" t="s">
        <v>153</v>
      </c>
      <c r="E852" s="39"/>
      <c r="F852" s="187" t="s">
        <v>1785</v>
      </c>
      <c r="G852" s="39"/>
      <c r="H852" s="39"/>
      <c r="I852" s="183"/>
      <c r="J852" s="39"/>
      <c r="K852" s="39"/>
      <c r="L852" s="42"/>
      <c r="M852" s="184"/>
      <c r="N852" s="185"/>
      <c r="O852" s="67"/>
      <c r="P852" s="67"/>
      <c r="Q852" s="67"/>
      <c r="R852" s="67"/>
      <c r="S852" s="67"/>
      <c r="T852" s="68"/>
      <c r="U852" s="37"/>
      <c r="V852" s="37"/>
      <c r="W852" s="37"/>
      <c r="X852" s="37"/>
      <c r="Y852" s="37"/>
      <c r="Z852" s="37"/>
      <c r="AA852" s="37"/>
      <c r="AB852" s="37"/>
      <c r="AC852" s="37"/>
      <c r="AD852" s="37"/>
      <c r="AE852" s="37"/>
      <c r="AT852" s="20" t="s">
        <v>153</v>
      </c>
      <c r="AU852" s="20" t="s">
        <v>79</v>
      </c>
    </row>
    <row r="853" spans="1:65" s="14" customFormat="1" ht="11.25">
      <c r="B853" s="210"/>
      <c r="C853" s="211"/>
      <c r="D853" s="181" t="s">
        <v>226</v>
      </c>
      <c r="E853" s="212" t="s">
        <v>19</v>
      </c>
      <c r="F853" s="213" t="s">
        <v>1187</v>
      </c>
      <c r="G853" s="211"/>
      <c r="H853" s="214">
        <v>113.75</v>
      </c>
      <c r="I853" s="215"/>
      <c r="J853" s="211"/>
      <c r="K853" s="211"/>
      <c r="L853" s="216"/>
      <c r="M853" s="217"/>
      <c r="N853" s="218"/>
      <c r="O853" s="218"/>
      <c r="P853" s="218"/>
      <c r="Q853" s="218"/>
      <c r="R853" s="218"/>
      <c r="S853" s="218"/>
      <c r="T853" s="219"/>
      <c r="AT853" s="220" t="s">
        <v>226</v>
      </c>
      <c r="AU853" s="220" t="s">
        <v>79</v>
      </c>
      <c r="AV853" s="14" t="s">
        <v>79</v>
      </c>
      <c r="AW853" s="14" t="s">
        <v>31</v>
      </c>
      <c r="AX853" s="14" t="s">
        <v>69</v>
      </c>
      <c r="AY853" s="220" t="s">
        <v>144</v>
      </c>
    </row>
    <row r="854" spans="1:65" s="14" customFormat="1" ht="11.25">
      <c r="B854" s="210"/>
      <c r="C854" s="211"/>
      <c r="D854" s="181" t="s">
        <v>226</v>
      </c>
      <c r="E854" s="212" t="s">
        <v>19</v>
      </c>
      <c r="F854" s="213" t="s">
        <v>1549</v>
      </c>
      <c r="G854" s="211"/>
      <c r="H854" s="214">
        <v>29.355</v>
      </c>
      <c r="I854" s="215"/>
      <c r="J854" s="211"/>
      <c r="K854" s="211"/>
      <c r="L854" s="216"/>
      <c r="M854" s="217"/>
      <c r="N854" s="218"/>
      <c r="O854" s="218"/>
      <c r="P854" s="218"/>
      <c r="Q854" s="218"/>
      <c r="R854" s="218"/>
      <c r="S854" s="218"/>
      <c r="T854" s="219"/>
      <c r="AT854" s="220" t="s">
        <v>226</v>
      </c>
      <c r="AU854" s="220" t="s">
        <v>79</v>
      </c>
      <c r="AV854" s="14" t="s">
        <v>79</v>
      </c>
      <c r="AW854" s="14" t="s">
        <v>31</v>
      </c>
      <c r="AX854" s="14" t="s">
        <v>69</v>
      </c>
      <c r="AY854" s="220" t="s">
        <v>144</v>
      </c>
    </row>
    <row r="855" spans="1:65" s="15" customFormat="1" ht="11.25">
      <c r="B855" s="221"/>
      <c r="C855" s="222"/>
      <c r="D855" s="181" t="s">
        <v>226</v>
      </c>
      <c r="E855" s="223" t="s">
        <v>19</v>
      </c>
      <c r="F855" s="224" t="s">
        <v>231</v>
      </c>
      <c r="G855" s="222"/>
      <c r="H855" s="225">
        <v>143.10499999999999</v>
      </c>
      <c r="I855" s="226"/>
      <c r="J855" s="222"/>
      <c r="K855" s="222"/>
      <c r="L855" s="227"/>
      <c r="M855" s="228"/>
      <c r="N855" s="229"/>
      <c r="O855" s="229"/>
      <c r="P855" s="229"/>
      <c r="Q855" s="229"/>
      <c r="R855" s="229"/>
      <c r="S855" s="229"/>
      <c r="T855" s="230"/>
      <c r="AT855" s="231" t="s">
        <v>226</v>
      </c>
      <c r="AU855" s="231" t="s">
        <v>79</v>
      </c>
      <c r="AV855" s="15" t="s">
        <v>165</v>
      </c>
      <c r="AW855" s="15" t="s">
        <v>31</v>
      </c>
      <c r="AX855" s="15" t="s">
        <v>77</v>
      </c>
      <c r="AY855" s="231" t="s">
        <v>144</v>
      </c>
    </row>
    <row r="856" spans="1:65" s="2" customFormat="1" ht="24.2" customHeight="1">
      <c r="A856" s="37"/>
      <c r="B856" s="38"/>
      <c r="C856" s="168" t="s">
        <v>1786</v>
      </c>
      <c r="D856" s="168" t="s">
        <v>145</v>
      </c>
      <c r="E856" s="169" t="s">
        <v>1787</v>
      </c>
      <c r="F856" s="170" t="s">
        <v>1788</v>
      </c>
      <c r="G856" s="171" t="s">
        <v>254</v>
      </c>
      <c r="H856" s="172">
        <v>143.10499999999999</v>
      </c>
      <c r="I856" s="173"/>
      <c r="J856" s="174">
        <f>ROUND(I856*H856,2)</f>
        <v>0</v>
      </c>
      <c r="K856" s="170" t="s">
        <v>157</v>
      </c>
      <c r="L856" s="42"/>
      <c r="M856" s="175" t="s">
        <v>19</v>
      </c>
      <c r="N856" s="176" t="s">
        <v>40</v>
      </c>
      <c r="O856" s="67"/>
      <c r="P856" s="177">
        <f>O856*H856</f>
        <v>0</v>
      </c>
      <c r="Q856" s="177">
        <v>1.4375E-4</v>
      </c>
      <c r="R856" s="177">
        <f>Q856*H856</f>
        <v>2.0571343749999998E-2</v>
      </c>
      <c r="S856" s="177">
        <v>0</v>
      </c>
      <c r="T856" s="178">
        <f>S856*H856</f>
        <v>0</v>
      </c>
      <c r="U856" s="37"/>
      <c r="V856" s="37"/>
      <c r="W856" s="37"/>
      <c r="X856" s="37"/>
      <c r="Y856" s="37"/>
      <c r="Z856" s="37"/>
      <c r="AA856" s="37"/>
      <c r="AB856" s="37"/>
      <c r="AC856" s="37"/>
      <c r="AD856" s="37"/>
      <c r="AE856" s="37"/>
      <c r="AR856" s="179" t="s">
        <v>408</v>
      </c>
      <c r="AT856" s="179" t="s">
        <v>145</v>
      </c>
      <c r="AU856" s="179" t="s">
        <v>79</v>
      </c>
      <c r="AY856" s="20" t="s">
        <v>144</v>
      </c>
      <c r="BE856" s="180">
        <f>IF(N856="základní",J856,0)</f>
        <v>0</v>
      </c>
      <c r="BF856" s="180">
        <f>IF(N856="snížená",J856,0)</f>
        <v>0</v>
      </c>
      <c r="BG856" s="180">
        <f>IF(N856="zákl. přenesená",J856,0)</f>
        <v>0</v>
      </c>
      <c r="BH856" s="180">
        <f>IF(N856="sníž. přenesená",J856,0)</f>
        <v>0</v>
      </c>
      <c r="BI856" s="180">
        <f>IF(N856="nulová",J856,0)</f>
        <v>0</v>
      </c>
      <c r="BJ856" s="20" t="s">
        <v>77</v>
      </c>
      <c r="BK856" s="180">
        <f>ROUND(I856*H856,2)</f>
        <v>0</v>
      </c>
      <c r="BL856" s="20" t="s">
        <v>408</v>
      </c>
      <c r="BM856" s="179" t="s">
        <v>1789</v>
      </c>
    </row>
    <row r="857" spans="1:65" s="2" customFormat="1" ht="11.25">
      <c r="A857" s="37"/>
      <c r="B857" s="38"/>
      <c r="C857" s="39"/>
      <c r="D857" s="181" t="s">
        <v>152</v>
      </c>
      <c r="E857" s="39"/>
      <c r="F857" s="182" t="s">
        <v>1788</v>
      </c>
      <c r="G857" s="39"/>
      <c r="H857" s="39"/>
      <c r="I857" s="183"/>
      <c r="J857" s="39"/>
      <c r="K857" s="39"/>
      <c r="L857" s="42"/>
      <c r="M857" s="184"/>
      <c r="N857" s="185"/>
      <c r="O857" s="67"/>
      <c r="P857" s="67"/>
      <c r="Q857" s="67"/>
      <c r="R857" s="67"/>
      <c r="S857" s="67"/>
      <c r="T857" s="68"/>
      <c r="U857" s="37"/>
      <c r="V857" s="37"/>
      <c r="W857" s="37"/>
      <c r="X857" s="37"/>
      <c r="Y857" s="37"/>
      <c r="Z857" s="37"/>
      <c r="AA857" s="37"/>
      <c r="AB857" s="37"/>
      <c r="AC857" s="37"/>
      <c r="AD857" s="37"/>
      <c r="AE857" s="37"/>
      <c r="AT857" s="20" t="s">
        <v>152</v>
      </c>
      <c r="AU857" s="20" t="s">
        <v>79</v>
      </c>
    </row>
    <row r="858" spans="1:65" s="2" customFormat="1" ht="11.25">
      <c r="A858" s="37"/>
      <c r="B858" s="38"/>
      <c r="C858" s="39"/>
      <c r="D858" s="186" t="s">
        <v>153</v>
      </c>
      <c r="E858" s="39"/>
      <c r="F858" s="187" t="s">
        <v>1790</v>
      </c>
      <c r="G858" s="39"/>
      <c r="H858" s="39"/>
      <c r="I858" s="183"/>
      <c r="J858" s="39"/>
      <c r="K858" s="39"/>
      <c r="L858" s="42"/>
      <c r="M858" s="184"/>
      <c r="N858" s="185"/>
      <c r="O858" s="67"/>
      <c r="P858" s="67"/>
      <c r="Q858" s="67"/>
      <c r="R858" s="67"/>
      <c r="S858" s="67"/>
      <c r="T858" s="68"/>
      <c r="U858" s="37"/>
      <c r="V858" s="37"/>
      <c r="W858" s="37"/>
      <c r="X858" s="37"/>
      <c r="Y858" s="37"/>
      <c r="Z858" s="37"/>
      <c r="AA858" s="37"/>
      <c r="AB858" s="37"/>
      <c r="AC858" s="37"/>
      <c r="AD858" s="37"/>
      <c r="AE858" s="37"/>
      <c r="AT858" s="20" t="s">
        <v>153</v>
      </c>
      <c r="AU858" s="20" t="s">
        <v>79</v>
      </c>
    </row>
    <row r="859" spans="1:65" s="14" customFormat="1" ht="11.25">
      <c r="B859" s="210"/>
      <c r="C859" s="211"/>
      <c r="D859" s="181" t="s">
        <v>226</v>
      </c>
      <c r="E859" s="212" t="s">
        <v>19</v>
      </c>
      <c r="F859" s="213" t="s">
        <v>1187</v>
      </c>
      <c r="G859" s="211"/>
      <c r="H859" s="214">
        <v>113.75</v>
      </c>
      <c r="I859" s="215"/>
      <c r="J859" s="211"/>
      <c r="K859" s="211"/>
      <c r="L859" s="216"/>
      <c r="M859" s="217"/>
      <c r="N859" s="218"/>
      <c r="O859" s="218"/>
      <c r="P859" s="218"/>
      <c r="Q859" s="218"/>
      <c r="R859" s="218"/>
      <c r="S859" s="218"/>
      <c r="T859" s="219"/>
      <c r="AT859" s="220" t="s">
        <v>226</v>
      </c>
      <c r="AU859" s="220" t="s">
        <v>79</v>
      </c>
      <c r="AV859" s="14" t="s">
        <v>79</v>
      </c>
      <c r="AW859" s="14" t="s">
        <v>31</v>
      </c>
      <c r="AX859" s="14" t="s">
        <v>69</v>
      </c>
      <c r="AY859" s="220" t="s">
        <v>144</v>
      </c>
    </row>
    <row r="860" spans="1:65" s="14" customFormat="1" ht="11.25">
      <c r="B860" s="210"/>
      <c r="C860" s="211"/>
      <c r="D860" s="181" t="s">
        <v>226</v>
      </c>
      <c r="E860" s="212" t="s">
        <v>19</v>
      </c>
      <c r="F860" s="213" t="s">
        <v>1549</v>
      </c>
      <c r="G860" s="211"/>
      <c r="H860" s="214">
        <v>29.355</v>
      </c>
      <c r="I860" s="215"/>
      <c r="J860" s="211"/>
      <c r="K860" s="211"/>
      <c r="L860" s="216"/>
      <c r="M860" s="217"/>
      <c r="N860" s="218"/>
      <c r="O860" s="218"/>
      <c r="P860" s="218"/>
      <c r="Q860" s="218"/>
      <c r="R860" s="218"/>
      <c r="S860" s="218"/>
      <c r="T860" s="219"/>
      <c r="AT860" s="220" t="s">
        <v>226</v>
      </c>
      <c r="AU860" s="220" t="s">
        <v>79</v>
      </c>
      <c r="AV860" s="14" t="s">
        <v>79</v>
      </c>
      <c r="AW860" s="14" t="s">
        <v>31</v>
      </c>
      <c r="AX860" s="14" t="s">
        <v>69</v>
      </c>
      <c r="AY860" s="220" t="s">
        <v>144</v>
      </c>
    </row>
    <row r="861" spans="1:65" s="15" customFormat="1" ht="11.25">
      <c r="B861" s="221"/>
      <c r="C861" s="222"/>
      <c r="D861" s="181" t="s">
        <v>226</v>
      </c>
      <c r="E861" s="223" t="s">
        <v>19</v>
      </c>
      <c r="F861" s="224" t="s">
        <v>231</v>
      </c>
      <c r="G861" s="222"/>
      <c r="H861" s="225">
        <v>143.10499999999999</v>
      </c>
      <c r="I861" s="226"/>
      <c r="J861" s="222"/>
      <c r="K861" s="222"/>
      <c r="L861" s="227"/>
      <c r="M861" s="228"/>
      <c r="N861" s="229"/>
      <c r="O861" s="229"/>
      <c r="P861" s="229"/>
      <c r="Q861" s="229"/>
      <c r="R861" s="229"/>
      <c r="S861" s="229"/>
      <c r="T861" s="230"/>
      <c r="AT861" s="231" t="s">
        <v>226</v>
      </c>
      <c r="AU861" s="231" t="s">
        <v>79</v>
      </c>
      <c r="AV861" s="15" t="s">
        <v>165</v>
      </c>
      <c r="AW861" s="15" t="s">
        <v>31</v>
      </c>
      <c r="AX861" s="15" t="s">
        <v>77</v>
      </c>
      <c r="AY861" s="231" t="s">
        <v>144</v>
      </c>
    </row>
    <row r="862" spans="1:65" s="2" customFormat="1" ht="37.9" customHeight="1">
      <c r="A862" s="37"/>
      <c r="B862" s="38"/>
      <c r="C862" s="168" t="s">
        <v>1791</v>
      </c>
      <c r="D862" s="168" t="s">
        <v>145</v>
      </c>
      <c r="E862" s="169" t="s">
        <v>1792</v>
      </c>
      <c r="F862" s="170" t="s">
        <v>1793</v>
      </c>
      <c r="G862" s="171" t="s">
        <v>254</v>
      </c>
      <c r="H862" s="172">
        <v>113.75</v>
      </c>
      <c r="I862" s="173"/>
      <c r="J862" s="174">
        <f>ROUND(I862*H862,2)</f>
        <v>0</v>
      </c>
      <c r="K862" s="170" t="s">
        <v>157</v>
      </c>
      <c r="L862" s="42"/>
      <c r="M862" s="175" t="s">
        <v>19</v>
      </c>
      <c r="N862" s="176" t="s">
        <v>40</v>
      </c>
      <c r="O862" s="67"/>
      <c r="P862" s="177">
        <f>O862*H862</f>
        <v>0</v>
      </c>
      <c r="Q862" s="177">
        <v>1.3999999999999999E-4</v>
      </c>
      <c r="R862" s="177">
        <f>Q862*H862</f>
        <v>1.5924999999999998E-2</v>
      </c>
      <c r="S862" s="177">
        <v>0</v>
      </c>
      <c r="T862" s="178">
        <f>S862*H862</f>
        <v>0</v>
      </c>
      <c r="U862" s="37"/>
      <c r="V862" s="37"/>
      <c r="W862" s="37"/>
      <c r="X862" s="37"/>
      <c r="Y862" s="37"/>
      <c r="Z862" s="37"/>
      <c r="AA862" s="37"/>
      <c r="AB862" s="37"/>
      <c r="AC862" s="37"/>
      <c r="AD862" s="37"/>
      <c r="AE862" s="37"/>
      <c r="AR862" s="179" t="s">
        <v>408</v>
      </c>
      <c r="AT862" s="179" t="s">
        <v>145</v>
      </c>
      <c r="AU862" s="179" t="s">
        <v>79</v>
      </c>
      <c r="AY862" s="20" t="s">
        <v>144</v>
      </c>
      <c r="BE862" s="180">
        <f>IF(N862="základní",J862,0)</f>
        <v>0</v>
      </c>
      <c r="BF862" s="180">
        <f>IF(N862="snížená",J862,0)</f>
        <v>0</v>
      </c>
      <c r="BG862" s="180">
        <f>IF(N862="zákl. přenesená",J862,0)</f>
        <v>0</v>
      </c>
      <c r="BH862" s="180">
        <f>IF(N862="sníž. přenesená",J862,0)</f>
        <v>0</v>
      </c>
      <c r="BI862" s="180">
        <f>IF(N862="nulová",J862,0)</f>
        <v>0</v>
      </c>
      <c r="BJ862" s="20" t="s">
        <v>77</v>
      </c>
      <c r="BK862" s="180">
        <f>ROUND(I862*H862,2)</f>
        <v>0</v>
      </c>
      <c r="BL862" s="20" t="s">
        <v>408</v>
      </c>
      <c r="BM862" s="179" t="s">
        <v>1794</v>
      </c>
    </row>
    <row r="863" spans="1:65" s="2" customFormat="1" ht="19.5">
      <c r="A863" s="37"/>
      <c r="B863" s="38"/>
      <c r="C863" s="39"/>
      <c r="D863" s="181" t="s">
        <v>152</v>
      </c>
      <c r="E863" s="39"/>
      <c r="F863" s="182" t="s">
        <v>1793</v>
      </c>
      <c r="G863" s="39"/>
      <c r="H863" s="39"/>
      <c r="I863" s="183"/>
      <c r="J863" s="39"/>
      <c r="K863" s="39"/>
      <c r="L863" s="42"/>
      <c r="M863" s="184"/>
      <c r="N863" s="185"/>
      <c r="O863" s="67"/>
      <c r="P863" s="67"/>
      <c r="Q863" s="67"/>
      <c r="R863" s="67"/>
      <c r="S863" s="67"/>
      <c r="T863" s="68"/>
      <c r="U863" s="37"/>
      <c r="V863" s="37"/>
      <c r="W863" s="37"/>
      <c r="X863" s="37"/>
      <c r="Y863" s="37"/>
      <c r="Z863" s="37"/>
      <c r="AA863" s="37"/>
      <c r="AB863" s="37"/>
      <c r="AC863" s="37"/>
      <c r="AD863" s="37"/>
      <c r="AE863" s="37"/>
      <c r="AT863" s="20" t="s">
        <v>152</v>
      </c>
      <c r="AU863" s="20" t="s">
        <v>79</v>
      </c>
    </row>
    <row r="864" spans="1:65" s="2" customFormat="1" ht="11.25">
      <c r="A864" s="37"/>
      <c r="B864" s="38"/>
      <c r="C864" s="39"/>
      <c r="D864" s="186" t="s">
        <v>153</v>
      </c>
      <c r="E864" s="39"/>
      <c r="F864" s="187" t="s">
        <v>1795</v>
      </c>
      <c r="G864" s="39"/>
      <c r="H864" s="39"/>
      <c r="I864" s="183"/>
      <c r="J864" s="39"/>
      <c r="K864" s="39"/>
      <c r="L864" s="42"/>
      <c r="M864" s="184"/>
      <c r="N864" s="185"/>
      <c r="O864" s="67"/>
      <c r="P864" s="67"/>
      <c r="Q864" s="67"/>
      <c r="R864" s="67"/>
      <c r="S864" s="67"/>
      <c r="T864" s="68"/>
      <c r="U864" s="37"/>
      <c r="V864" s="37"/>
      <c r="W864" s="37"/>
      <c r="X864" s="37"/>
      <c r="Y864" s="37"/>
      <c r="Z864" s="37"/>
      <c r="AA864" s="37"/>
      <c r="AB864" s="37"/>
      <c r="AC864" s="37"/>
      <c r="AD864" s="37"/>
      <c r="AE864" s="37"/>
      <c r="AT864" s="20" t="s">
        <v>153</v>
      </c>
      <c r="AU864" s="20" t="s">
        <v>79</v>
      </c>
    </row>
    <row r="865" spans="1:65" s="14" customFormat="1" ht="11.25">
      <c r="B865" s="210"/>
      <c r="C865" s="211"/>
      <c r="D865" s="181" t="s">
        <v>226</v>
      </c>
      <c r="E865" s="212" t="s">
        <v>19</v>
      </c>
      <c r="F865" s="213" t="s">
        <v>1187</v>
      </c>
      <c r="G865" s="211"/>
      <c r="H865" s="214">
        <v>113.75</v>
      </c>
      <c r="I865" s="215"/>
      <c r="J865" s="211"/>
      <c r="K865" s="211"/>
      <c r="L865" s="216"/>
      <c r="M865" s="217"/>
      <c r="N865" s="218"/>
      <c r="O865" s="218"/>
      <c r="P865" s="218"/>
      <c r="Q865" s="218"/>
      <c r="R865" s="218"/>
      <c r="S865" s="218"/>
      <c r="T865" s="219"/>
      <c r="AT865" s="220" t="s">
        <v>226</v>
      </c>
      <c r="AU865" s="220" t="s">
        <v>79</v>
      </c>
      <c r="AV865" s="14" t="s">
        <v>79</v>
      </c>
      <c r="AW865" s="14" t="s">
        <v>31</v>
      </c>
      <c r="AX865" s="14" t="s">
        <v>77</v>
      </c>
      <c r="AY865" s="220" t="s">
        <v>144</v>
      </c>
    </row>
    <row r="866" spans="1:65" s="2" customFormat="1" ht="44.25" customHeight="1">
      <c r="A866" s="37"/>
      <c r="B866" s="38"/>
      <c r="C866" s="168" t="s">
        <v>1796</v>
      </c>
      <c r="D866" s="168" t="s">
        <v>145</v>
      </c>
      <c r="E866" s="169" t="s">
        <v>1797</v>
      </c>
      <c r="F866" s="170" t="s">
        <v>1798</v>
      </c>
      <c r="G866" s="171" t="s">
        <v>254</v>
      </c>
      <c r="H866" s="172">
        <v>113.75</v>
      </c>
      <c r="I866" s="173"/>
      <c r="J866" s="174">
        <f>ROUND(I866*H866,2)</f>
        <v>0</v>
      </c>
      <c r="K866" s="170" t="s">
        <v>157</v>
      </c>
      <c r="L866" s="42"/>
      <c r="M866" s="175" t="s">
        <v>19</v>
      </c>
      <c r="N866" s="176" t="s">
        <v>40</v>
      </c>
      <c r="O866" s="67"/>
      <c r="P866" s="177">
        <f>O866*H866</f>
        <v>0</v>
      </c>
      <c r="Q866" s="177">
        <v>3.6288E-4</v>
      </c>
      <c r="R866" s="177">
        <f>Q866*H866</f>
        <v>4.1277599999999998E-2</v>
      </c>
      <c r="S866" s="177">
        <v>0</v>
      </c>
      <c r="T866" s="178">
        <f>S866*H866</f>
        <v>0</v>
      </c>
      <c r="U866" s="37"/>
      <c r="V866" s="37"/>
      <c r="W866" s="37"/>
      <c r="X866" s="37"/>
      <c r="Y866" s="37"/>
      <c r="Z866" s="37"/>
      <c r="AA866" s="37"/>
      <c r="AB866" s="37"/>
      <c r="AC866" s="37"/>
      <c r="AD866" s="37"/>
      <c r="AE866" s="37"/>
      <c r="AR866" s="179" t="s">
        <v>408</v>
      </c>
      <c r="AT866" s="179" t="s">
        <v>145</v>
      </c>
      <c r="AU866" s="179" t="s">
        <v>79</v>
      </c>
      <c r="AY866" s="20" t="s">
        <v>144</v>
      </c>
      <c r="BE866" s="180">
        <f>IF(N866="základní",J866,0)</f>
        <v>0</v>
      </c>
      <c r="BF866" s="180">
        <f>IF(N866="snížená",J866,0)</f>
        <v>0</v>
      </c>
      <c r="BG866" s="180">
        <f>IF(N866="zákl. přenesená",J866,0)</f>
        <v>0</v>
      </c>
      <c r="BH866" s="180">
        <f>IF(N866="sníž. přenesená",J866,0)</f>
        <v>0</v>
      </c>
      <c r="BI866" s="180">
        <f>IF(N866="nulová",J866,0)</f>
        <v>0</v>
      </c>
      <c r="BJ866" s="20" t="s">
        <v>77</v>
      </c>
      <c r="BK866" s="180">
        <f>ROUND(I866*H866,2)</f>
        <v>0</v>
      </c>
      <c r="BL866" s="20" t="s">
        <v>408</v>
      </c>
      <c r="BM866" s="179" t="s">
        <v>1799</v>
      </c>
    </row>
    <row r="867" spans="1:65" s="2" customFormat="1" ht="29.25">
      <c r="A867" s="37"/>
      <c r="B867" s="38"/>
      <c r="C867" s="39"/>
      <c r="D867" s="181" t="s">
        <v>152</v>
      </c>
      <c r="E867" s="39"/>
      <c r="F867" s="182" t="s">
        <v>1798</v>
      </c>
      <c r="G867" s="39"/>
      <c r="H867" s="39"/>
      <c r="I867" s="183"/>
      <c r="J867" s="39"/>
      <c r="K867" s="39"/>
      <c r="L867" s="42"/>
      <c r="M867" s="184"/>
      <c r="N867" s="185"/>
      <c r="O867" s="67"/>
      <c r="P867" s="67"/>
      <c r="Q867" s="67"/>
      <c r="R867" s="67"/>
      <c r="S867" s="67"/>
      <c r="T867" s="68"/>
      <c r="U867" s="37"/>
      <c r="V867" s="37"/>
      <c r="W867" s="37"/>
      <c r="X867" s="37"/>
      <c r="Y867" s="37"/>
      <c r="Z867" s="37"/>
      <c r="AA867" s="37"/>
      <c r="AB867" s="37"/>
      <c r="AC867" s="37"/>
      <c r="AD867" s="37"/>
      <c r="AE867" s="37"/>
      <c r="AT867" s="20" t="s">
        <v>152</v>
      </c>
      <c r="AU867" s="20" t="s">
        <v>79</v>
      </c>
    </row>
    <row r="868" spans="1:65" s="2" customFormat="1" ht="11.25">
      <c r="A868" s="37"/>
      <c r="B868" s="38"/>
      <c r="C868" s="39"/>
      <c r="D868" s="186" t="s">
        <v>153</v>
      </c>
      <c r="E868" s="39"/>
      <c r="F868" s="187" t="s">
        <v>1800</v>
      </c>
      <c r="G868" s="39"/>
      <c r="H868" s="39"/>
      <c r="I868" s="183"/>
      <c r="J868" s="39"/>
      <c r="K868" s="39"/>
      <c r="L868" s="42"/>
      <c r="M868" s="184"/>
      <c r="N868" s="185"/>
      <c r="O868" s="67"/>
      <c r="P868" s="67"/>
      <c r="Q868" s="67"/>
      <c r="R868" s="67"/>
      <c r="S868" s="67"/>
      <c r="T868" s="68"/>
      <c r="U868" s="37"/>
      <c r="V868" s="37"/>
      <c r="W868" s="37"/>
      <c r="X868" s="37"/>
      <c r="Y868" s="37"/>
      <c r="Z868" s="37"/>
      <c r="AA868" s="37"/>
      <c r="AB868" s="37"/>
      <c r="AC868" s="37"/>
      <c r="AD868" s="37"/>
      <c r="AE868" s="37"/>
      <c r="AT868" s="20" t="s">
        <v>153</v>
      </c>
      <c r="AU868" s="20" t="s">
        <v>79</v>
      </c>
    </row>
    <row r="869" spans="1:65" s="14" customFormat="1" ht="11.25">
      <c r="B869" s="210"/>
      <c r="C869" s="211"/>
      <c r="D869" s="181" t="s">
        <v>226</v>
      </c>
      <c r="E869" s="212" t="s">
        <v>19</v>
      </c>
      <c r="F869" s="213" t="s">
        <v>1187</v>
      </c>
      <c r="G869" s="211"/>
      <c r="H869" s="214">
        <v>113.75</v>
      </c>
      <c r="I869" s="215"/>
      <c r="J869" s="211"/>
      <c r="K869" s="211"/>
      <c r="L869" s="216"/>
      <c r="M869" s="217"/>
      <c r="N869" s="218"/>
      <c r="O869" s="218"/>
      <c r="P869" s="218"/>
      <c r="Q869" s="218"/>
      <c r="R869" s="218"/>
      <c r="S869" s="218"/>
      <c r="T869" s="219"/>
      <c r="AT869" s="220" t="s">
        <v>226</v>
      </c>
      <c r="AU869" s="220" t="s">
        <v>79</v>
      </c>
      <c r="AV869" s="14" t="s">
        <v>79</v>
      </c>
      <c r="AW869" s="14" t="s">
        <v>31</v>
      </c>
      <c r="AX869" s="14" t="s">
        <v>77</v>
      </c>
      <c r="AY869" s="220" t="s">
        <v>144</v>
      </c>
    </row>
    <row r="870" spans="1:65" s="11" customFormat="1" ht="22.9" customHeight="1">
      <c r="B870" s="154"/>
      <c r="C870" s="155"/>
      <c r="D870" s="156" t="s">
        <v>68</v>
      </c>
      <c r="E870" s="198" t="s">
        <v>1801</v>
      </c>
      <c r="F870" s="198" t="s">
        <v>1802</v>
      </c>
      <c r="G870" s="155"/>
      <c r="H870" s="155"/>
      <c r="I870" s="158"/>
      <c r="J870" s="199">
        <f>BK870</f>
        <v>0</v>
      </c>
      <c r="K870" s="155"/>
      <c r="L870" s="160"/>
      <c r="M870" s="161"/>
      <c r="N870" s="162"/>
      <c r="O870" s="162"/>
      <c r="P870" s="163">
        <f>SUM(P871:P892)</f>
        <v>0</v>
      </c>
      <c r="Q870" s="162"/>
      <c r="R870" s="163">
        <f>SUM(R871:R892)</f>
        <v>0.11152574999999999</v>
      </c>
      <c r="S870" s="162"/>
      <c r="T870" s="164">
        <f>SUM(T871:T892)</f>
        <v>0</v>
      </c>
      <c r="AR870" s="165" t="s">
        <v>79</v>
      </c>
      <c r="AT870" s="166" t="s">
        <v>68</v>
      </c>
      <c r="AU870" s="166" t="s">
        <v>77</v>
      </c>
      <c r="AY870" s="165" t="s">
        <v>144</v>
      </c>
      <c r="BK870" s="167">
        <f>SUM(BK871:BK892)</f>
        <v>0</v>
      </c>
    </row>
    <row r="871" spans="1:65" s="2" customFormat="1" ht="33" customHeight="1">
      <c r="A871" s="37"/>
      <c r="B871" s="38"/>
      <c r="C871" s="168" t="s">
        <v>1803</v>
      </c>
      <c r="D871" s="168" t="s">
        <v>145</v>
      </c>
      <c r="E871" s="169" t="s">
        <v>1804</v>
      </c>
      <c r="F871" s="170" t="s">
        <v>1805</v>
      </c>
      <c r="G871" s="171" t="s">
        <v>254</v>
      </c>
      <c r="H871" s="172">
        <v>229.95</v>
      </c>
      <c r="I871" s="173"/>
      <c r="J871" s="174">
        <f>ROUND(I871*H871,2)</f>
        <v>0</v>
      </c>
      <c r="K871" s="170" t="s">
        <v>157</v>
      </c>
      <c r="L871" s="42"/>
      <c r="M871" s="175" t="s">
        <v>19</v>
      </c>
      <c r="N871" s="176" t="s">
        <v>40</v>
      </c>
      <c r="O871" s="67"/>
      <c r="P871" s="177">
        <f>O871*H871</f>
        <v>0</v>
      </c>
      <c r="Q871" s="177">
        <v>2.0000000000000001E-4</v>
      </c>
      <c r="R871" s="177">
        <f>Q871*H871</f>
        <v>4.5990000000000003E-2</v>
      </c>
      <c r="S871" s="177">
        <v>0</v>
      </c>
      <c r="T871" s="178">
        <f>S871*H871</f>
        <v>0</v>
      </c>
      <c r="U871" s="37"/>
      <c r="V871" s="37"/>
      <c r="W871" s="37"/>
      <c r="X871" s="37"/>
      <c r="Y871" s="37"/>
      <c r="Z871" s="37"/>
      <c r="AA871" s="37"/>
      <c r="AB871" s="37"/>
      <c r="AC871" s="37"/>
      <c r="AD871" s="37"/>
      <c r="AE871" s="37"/>
      <c r="AR871" s="179" t="s">
        <v>408</v>
      </c>
      <c r="AT871" s="179" t="s">
        <v>145</v>
      </c>
      <c r="AU871" s="179" t="s">
        <v>79</v>
      </c>
      <c r="AY871" s="20" t="s">
        <v>144</v>
      </c>
      <c r="BE871" s="180">
        <f>IF(N871="základní",J871,0)</f>
        <v>0</v>
      </c>
      <c r="BF871" s="180">
        <f>IF(N871="snížená",J871,0)</f>
        <v>0</v>
      </c>
      <c r="BG871" s="180">
        <f>IF(N871="zákl. přenesená",J871,0)</f>
        <v>0</v>
      </c>
      <c r="BH871" s="180">
        <f>IF(N871="sníž. přenesená",J871,0)</f>
        <v>0</v>
      </c>
      <c r="BI871" s="180">
        <f>IF(N871="nulová",J871,0)</f>
        <v>0</v>
      </c>
      <c r="BJ871" s="20" t="s">
        <v>77</v>
      </c>
      <c r="BK871" s="180">
        <f>ROUND(I871*H871,2)</f>
        <v>0</v>
      </c>
      <c r="BL871" s="20" t="s">
        <v>408</v>
      </c>
      <c r="BM871" s="179" t="s">
        <v>1806</v>
      </c>
    </row>
    <row r="872" spans="1:65" s="2" customFormat="1" ht="19.5">
      <c r="A872" s="37"/>
      <c r="B872" s="38"/>
      <c r="C872" s="39"/>
      <c r="D872" s="181" t="s">
        <v>152</v>
      </c>
      <c r="E872" s="39"/>
      <c r="F872" s="182" t="s">
        <v>1805</v>
      </c>
      <c r="G872" s="39"/>
      <c r="H872" s="39"/>
      <c r="I872" s="183"/>
      <c r="J872" s="39"/>
      <c r="K872" s="39"/>
      <c r="L872" s="42"/>
      <c r="M872" s="184"/>
      <c r="N872" s="185"/>
      <c r="O872" s="67"/>
      <c r="P872" s="67"/>
      <c r="Q872" s="67"/>
      <c r="R872" s="67"/>
      <c r="S872" s="67"/>
      <c r="T872" s="68"/>
      <c r="U872" s="37"/>
      <c r="V872" s="37"/>
      <c r="W872" s="37"/>
      <c r="X872" s="37"/>
      <c r="Y872" s="37"/>
      <c r="Z872" s="37"/>
      <c r="AA872" s="37"/>
      <c r="AB872" s="37"/>
      <c r="AC872" s="37"/>
      <c r="AD872" s="37"/>
      <c r="AE872" s="37"/>
      <c r="AT872" s="20" t="s">
        <v>152</v>
      </c>
      <c r="AU872" s="20" t="s">
        <v>79</v>
      </c>
    </row>
    <row r="873" spans="1:65" s="2" customFormat="1" ht="11.25">
      <c r="A873" s="37"/>
      <c r="B873" s="38"/>
      <c r="C873" s="39"/>
      <c r="D873" s="186" t="s">
        <v>153</v>
      </c>
      <c r="E873" s="39"/>
      <c r="F873" s="187" t="s">
        <v>1807</v>
      </c>
      <c r="G873" s="39"/>
      <c r="H873" s="39"/>
      <c r="I873" s="183"/>
      <c r="J873" s="39"/>
      <c r="K873" s="39"/>
      <c r="L873" s="42"/>
      <c r="M873" s="184"/>
      <c r="N873" s="185"/>
      <c r="O873" s="67"/>
      <c r="P873" s="67"/>
      <c r="Q873" s="67"/>
      <c r="R873" s="67"/>
      <c r="S873" s="67"/>
      <c r="T873" s="68"/>
      <c r="U873" s="37"/>
      <c r="V873" s="37"/>
      <c r="W873" s="37"/>
      <c r="X873" s="37"/>
      <c r="Y873" s="37"/>
      <c r="Z873" s="37"/>
      <c r="AA873" s="37"/>
      <c r="AB873" s="37"/>
      <c r="AC873" s="37"/>
      <c r="AD873" s="37"/>
      <c r="AE873" s="37"/>
      <c r="AT873" s="20" t="s">
        <v>153</v>
      </c>
      <c r="AU873" s="20" t="s">
        <v>79</v>
      </c>
    </row>
    <row r="874" spans="1:65" s="13" customFormat="1" ht="11.25">
      <c r="B874" s="200"/>
      <c r="C874" s="201"/>
      <c r="D874" s="181" t="s">
        <v>226</v>
      </c>
      <c r="E874" s="202" t="s">
        <v>19</v>
      </c>
      <c r="F874" s="203" t="s">
        <v>1808</v>
      </c>
      <c r="G874" s="201"/>
      <c r="H874" s="202" t="s">
        <v>19</v>
      </c>
      <c r="I874" s="204"/>
      <c r="J874" s="201"/>
      <c r="K874" s="201"/>
      <c r="L874" s="205"/>
      <c r="M874" s="206"/>
      <c r="N874" s="207"/>
      <c r="O874" s="207"/>
      <c r="P874" s="207"/>
      <c r="Q874" s="207"/>
      <c r="R874" s="207"/>
      <c r="S874" s="207"/>
      <c r="T874" s="208"/>
      <c r="AT874" s="209" t="s">
        <v>226</v>
      </c>
      <c r="AU874" s="209" t="s">
        <v>79</v>
      </c>
      <c r="AV874" s="13" t="s">
        <v>77</v>
      </c>
      <c r="AW874" s="13" t="s">
        <v>31</v>
      </c>
      <c r="AX874" s="13" t="s">
        <v>69</v>
      </c>
      <c r="AY874" s="209" t="s">
        <v>144</v>
      </c>
    </row>
    <row r="875" spans="1:65" s="14" customFormat="1" ht="11.25">
      <c r="B875" s="210"/>
      <c r="C875" s="211"/>
      <c r="D875" s="181" t="s">
        <v>226</v>
      </c>
      <c r="E875" s="212" t="s">
        <v>19</v>
      </c>
      <c r="F875" s="213" t="s">
        <v>1175</v>
      </c>
      <c r="G875" s="211"/>
      <c r="H875" s="214">
        <v>40.424999999999997</v>
      </c>
      <c r="I875" s="215"/>
      <c r="J875" s="211"/>
      <c r="K875" s="211"/>
      <c r="L875" s="216"/>
      <c r="M875" s="217"/>
      <c r="N875" s="218"/>
      <c r="O875" s="218"/>
      <c r="P875" s="218"/>
      <c r="Q875" s="218"/>
      <c r="R875" s="218"/>
      <c r="S875" s="218"/>
      <c r="T875" s="219"/>
      <c r="AT875" s="220" t="s">
        <v>226</v>
      </c>
      <c r="AU875" s="220" t="s">
        <v>79</v>
      </c>
      <c r="AV875" s="14" t="s">
        <v>79</v>
      </c>
      <c r="AW875" s="14" t="s">
        <v>31</v>
      </c>
      <c r="AX875" s="14" t="s">
        <v>69</v>
      </c>
      <c r="AY875" s="220" t="s">
        <v>144</v>
      </c>
    </row>
    <row r="876" spans="1:65" s="14" customFormat="1" ht="11.25">
      <c r="B876" s="210"/>
      <c r="C876" s="211"/>
      <c r="D876" s="181" t="s">
        <v>226</v>
      </c>
      <c r="E876" s="212" t="s">
        <v>19</v>
      </c>
      <c r="F876" s="213" t="s">
        <v>1176</v>
      </c>
      <c r="G876" s="211"/>
      <c r="H876" s="214">
        <v>63.21</v>
      </c>
      <c r="I876" s="215"/>
      <c r="J876" s="211"/>
      <c r="K876" s="211"/>
      <c r="L876" s="216"/>
      <c r="M876" s="217"/>
      <c r="N876" s="218"/>
      <c r="O876" s="218"/>
      <c r="P876" s="218"/>
      <c r="Q876" s="218"/>
      <c r="R876" s="218"/>
      <c r="S876" s="218"/>
      <c r="T876" s="219"/>
      <c r="AT876" s="220" t="s">
        <v>226</v>
      </c>
      <c r="AU876" s="220" t="s">
        <v>79</v>
      </c>
      <c r="AV876" s="14" t="s">
        <v>79</v>
      </c>
      <c r="AW876" s="14" t="s">
        <v>31</v>
      </c>
      <c r="AX876" s="14" t="s">
        <v>69</v>
      </c>
      <c r="AY876" s="220" t="s">
        <v>144</v>
      </c>
    </row>
    <row r="877" spans="1:65" s="14" customFormat="1" ht="11.25">
      <c r="B877" s="210"/>
      <c r="C877" s="211"/>
      <c r="D877" s="181" t="s">
        <v>226</v>
      </c>
      <c r="E877" s="212" t="s">
        <v>19</v>
      </c>
      <c r="F877" s="213" t="s">
        <v>1177</v>
      </c>
      <c r="G877" s="211"/>
      <c r="H877" s="214">
        <v>52.185000000000002</v>
      </c>
      <c r="I877" s="215"/>
      <c r="J877" s="211"/>
      <c r="K877" s="211"/>
      <c r="L877" s="216"/>
      <c r="M877" s="217"/>
      <c r="N877" s="218"/>
      <c r="O877" s="218"/>
      <c r="P877" s="218"/>
      <c r="Q877" s="218"/>
      <c r="R877" s="218"/>
      <c r="S877" s="218"/>
      <c r="T877" s="219"/>
      <c r="AT877" s="220" t="s">
        <v>226</v>
      </c>
      <c r="AU877" s="220" t="s">
        <v>79</v>
      </c>
      <c r="AV877" s="14" t="s">
        <v>79</v>
      </c>
      <c r="AW877" s="14" t="s">
        <v>31</v>
      </c>
      <c r="AX877" s="14" t="s">
        <v>69</v>
      </c>
      <c r="AY877" s="220" t="s">
        <v>144</v>
      </c>
    </row>
    <row r="878" spans="1:65" s="14" customFormat="1" ht="11.25">
      <c r="B878" s="210"/>
      <c r="C878" s="211"/>
      <c r="D878" s="181" t="s">
        <v>226</v>
      </c>
      <c r="E878" s="212" t="s">
        <v>19</v>
      </c>
      <c r="F878" s="213" t="s">
        <v>1178</v>
      </c>
      <c r="G878" s="211"/>
      <c r="H878" s="214">
        <v>23.177</v>
      </c>
      <c r="I878" s="215"/>
      <c r="J878" s="211"/>
      <c r="K878" s="211"/>
      <c r="L878" s="216"/>
      <c r="M878" s="217"/>
      <c r="N878" s="218"/>
      <c r="O878" s="218"/>
      <c r="P878" s="218"/>
      <c r="Q878" s="218"/>
      <c r="R878" s="218"/>
      <c r="S878" s="218"/>
      <c r="T878" s="219"/>
      <c r="AT878" s="220" t="s">
        <v>226</v>
      </c>
      <c r="AU878" s="220" t="s">
        <v>79</v>
      </c>
      <c r="AV878" s="14" t="s">
        <v>79</v>
      </c>
      <c r="AW878" s="14" t="s">
        <v>31</v>
      </c>
      <c r="AX878" s="14" t="s">
        <v>69</v>
      </c>
      <c r="AY878" s="220" t="s">
        <v>144</v>
      </c>
    </row>
    <row r="879" spans="1:65" s="13" customFormat="1" ht="11.25">
      <c r="B879" s="200"/>
      <c r="C879" s="201"/>
      <c r="D879" s="181" t="s">
        <v>226</v>
      </c>
      <c r="E879" s="202" t="s">
        <v>19</v>
      </c>
      <c r="F879" s="203" t="s">
        <v>1809</v>
      </c>
      <c r="G879" s="201"/>
      <c r="H879" s="202" t="s">
        <v>19</v>
      </c>
      <c r="I879" s="204"/>
      <c r="J879" s="201"/>
      <c r="K879" s="201"/>
      <c r="L879" s="205"/>
      <c r="M879" s="206"/>
      <c r="N879" s="207"/>
      <c r="O879" s="207"/>
      <c r="P879" s="207"/>
      <c r="Q879" s="207"/>
      <c r="R879" s="207"/>
      <c r="S879" s="207"/>
      <c r="T879" s="208"/>
      <c r="AT879" s="209" t="s">
        <v>226</v>
      </c>
      <c r="AU879" s="209" t="s">
        <v>79</v>
      </c>
      <c r="AV879" s="13" t="s">
        <v>77</v>
      </c>
      <c r="AW879" s="13" t="s">
        <v>31</v>
      </c>
      <c r="AX879" s="13" t="s">
        <v>69</v>
      </c>
      <c r="AY879" s="209" t="s">
        <v>144</v>
      </c>
    </row>
    <row r="880" spans="1:65" s="14" customFormat="1" ht="11.25">
      <c r="B880" s="210"/>
      <c r="C880" s="211"/>
      <c r="D880" s="181" t="s">
        <v>226</v>
      </c>
      <c r="E880" s="212" t="s">
        <v>19</v>
      </c>
      <c r="F880" s="213" t="s">
        <v>1166</v>
      </c>
      <c r="G880" s="211"/>
      <c r="H880" s="214">
        <v>50.953000000000003</v>
      </c>
      <c r="I880" s="215"/>
      <c r="J880" s="211"/>
      <c r="K880" s="211"/>
      <c r="L880" s="216"/>
      <c r="M880" s="217"/>
      <c r="N880" s="218"/>
      <c r="O880" s="218"/>
      <c r="P880" s="218"/>
      <c r="Q880" s="218"/>
      <c r="R880" s="218"/>
      <c r="S880" s="218"/>
      <c r="T880" s="219"/>
      <c r="AT880" s="220" t="s">
        <v>226</v>
      </c>
      <c r="AU880" s="220" t="s">
        <v>79</v>
      </c>
      <c r="AV880" s="14" t="s">
        <v>79</v>
      </c>
      <c r="AW880" s="14" t="s">
        <v>31</v>
      </c>
      <c r="AX880" s="14" t="s">
        <v>69</v>
      </c>
      <c r="AY880" s="220" t="s">
        <v>144</v>
      </c>
    </row>
    <row r="881" spans="1:65" s="15" customFormat="1" ht="11.25">
      <c r="B881" s="221"/>
      <c r="C881" s="222"/>
      <c r="D881" s="181" t="s">
        <v>226</v>
      </c>
      <c r="E881" s="223" t="s">
        <v>19</v>
      </c>
      <c r="F881" s="224" t="s">
        <v>231</v>
      </c>
      <c r="G881" s="222"/>
      <c r="H881" s="225">
        <v>229.95</v>
      </c>
      <c r="I881" s="226"/>
      <c r="J881" s="222"/>
      <c r="K881" s="222"/>
      <c r="L881" s="227"/>
      <c r="M881" s="228"/>
      <c r="N881" s="229"/>
      <c r="O881" s="229"/>
      <c r="P881" s="229"/>
      <c r="Q881" s="229"/>
      <c r="R881" s="229"/>
      <c r="S881" s="229"/>
      <c r="T881" s="230"/>
      <c r="AT881" s="231" t="s">
        <v>226</v>
      </c>
      <c r="AU881" s="231" t="s">
        <v>79</v>
      </c>
      <c r="AV881" s="15" t="s">
        <v>165</v>
      </c>
      <c r="AW881" s="15" t="s">
        <v>31</v>
      </c>
      <c r="AX881" s="15" t="s">
        <v>77</v>
      </c>
      <c r="AY881" s="231" t="s">
        <v>144</v>
      </c>
    </row>
    <row r="882" spans="1:65" s="2" customFormat="1" ht="37.9" customHeight="1">
      <c r="A882" s="37"/>
      <c r="B882" s="38"/>
      <c r="C882" s="168" t="s">
        <v>1810</v>
      </c>
      <c r="D882" s="168" t="s">
        <v>145</v>
      </c>
      <c r="E882" s="169" t="s">
        <v>1811</v>
      </c>
      <c r="F882" s="170" t="s">
        <v>1812</v>
      </c>
      <c r="G882" s="171" t="s">
        <v>254</v>
      </c>
      <c r="H882" s="172">
        <v>229.95</v>
      </c>
      <c r="I882" s="173"/>
      <c r="J882" s="174">
        <f>ROUND(I882*H882,2)</f>
        <v>0</v>
      </c>
      <c r="K882" s="170" t="s">
        <v>157</v>
      </c>
      <c r="L882" s="42"/>
      <c r="M882" s="175" t="s">
        <v>19</v>
      </c>
      <c r="N882" s="176" t="s">
        <v>40</v>
      </c>
      <c r="O882" s="67"/>
      <c r="P882" s="177">
        <f>O882*H882</f>
        <v>0</v>
      </c>
      <c r="Q882" s="177">
        <v>2.8499999999999999E-4</v>
      </c>
      <c r="R882" s="177">
        <f>Q882*H882</f>
        <v>6.553574999999999E-2</v>
      </c>
      <c r="S882" s="177">
        <v>0</v>
      </c>
      <c r="T882" s="178">
        <f>S882*H882</f>
        <v>0</v>
      </c>
      <c r="U882" s="37"/>
      <c r="V882" s="37"/>
      <c r="W882" s="37"/>
      <c r="X882" s="37"/>
      <c r="Y882" s="37"/>
      <c r="Z882" s="37"/>
      <c r="AA882" s="37"/>
      <c r="AB882" s="37"/>
      <c r="AC882" s="37"/>
      <c r="AD882" s="37"/>
      <c r="AE882" s="37"/>
      <c r="AR882" s="179" t="s">
        <v>408</v>
      </c>
      <c r="AT882" s="179" t="s">
        <v>145</v>
      </c>
      <c r="AU882" s="179" t="s">
        <v>79</v>
      </c>
      <c r="AY882" s="20" t="s">
        <v>144</v>
      </c>
      <c r="BE882" s="180">
        <f>IF(N882="základní",J882,0)</f>
        <v>0</v>
      </c>
      <c r="BF882" s="180">
        <f>IF(N882="snížená",J882,0)</f>
        <v>0</v>
      </c>
      <c r="BG882" s="180">
        <f>IF(N882="zákl. přenesená",J882,0)</f>
        <v>0</v>
      </c>
      <c r="BH882" s="180">
        <f>IF(N882="sníž. přenesená",J882,0)</f>
        <v>0</v>
      </c>
      <c r="BI882" s="180">
        <f>IF(N882="nulová",J882,0)</f>
        <v>0</v>
      </c>
      <c r="BJ882" s="20" t="s">
        <v>77</v>
      </c>
      <c r="BK882" s="180">
        <f>ROUND(I882*H882,2)</f>
        <v>0</v>
      </c>
      <c r="BL882" s="20" t="s">
        <v>408</v>
      </c>
      <c r="BM882" s="179" t="s">
        <v>1813</v>
      </c>
    </row>
    <row r="883" spans="1:65" s="2" customFormat="1" ht="29.25">
      <c r="A883" s="37"/>
      <c r="B883" s="38"/>
      <c r="C883" s="39"/>
      <c r="D883" s="181" t="s">
        <v>152</v>
      </c>
      <c r="E883" s="39"/>
      <c r="F883" s="182" t="s">
        <v>1812</v>
      </c>
      <c r="G883" s="39"/>
      <c r="H883" s="39"/>
      <c r="I883" s="183"/>
      <c r="J883" s="39"/>
      <c r="K883" s="39"/>
      <c r="L883" s="42"/>
      <c r="M883" s="184"/>
      <c r="N883" s="185"/>
      <c r="O883" s="67"/>
      <c r="P883" s="67"/>
      <c r="Q883" s="67"/>
      <c r="R883" s="67"/>
      <c r="S883" s="67"/>
      <c r="T883" s="68"/>
      <c r="U883" s="37"/>
      <c r="V883" s="37"/>
      <c r="W883" s="37"/>
      <c r="X883" s="37"/>
      <c r="Y883" s="37"/>
      <c r="Z883" s="37"/>
      <c r="AA883" s="37"/>
      <c r="AB883" s="37"/>
      <c r="AC883" s="37"/>
      <c r="AD883" s="37"/>
      <c r="AE883" s="37"/>
      <c r="AT883" s="20" t="s">
        <v>152</v>
      </c>
      <c r="AU883" s="20" t="s">
        <v>79</v>
      </c>
    </row>
    <row r="884" spans="1:65" s="2" customFormat="1" ht="11.25">
      <c r="A884" s="37"/>
      <c r="B884" s="38"/>
      <c r="C884" s="39"/>
      <c r="D884" s="186" t="s">
        <v>153</v>
      </c>
      <c r="E884" s="39"/>
      <c r="F884" s="187" t="s">
        <v>1814</v>
      </c>
      <c r="G884" s="39"/>
      <c r="H884" s="39"/>
      <c r="I884" s="183"/>
      <c r="J884" s="39"/>
      <c r="K884" s="39"/>
      <c r="L884" s="42"/>
      <c r="M884" s="184"/>
      <c r="N884" s="185"/>
      <c r="O884" s="67"/>
      <c r="P884" s="67"/>
      <c r="Q884" s="67"/>
      <c r="R884" s="67"/>
      <c r="S884" s="67"/>
      <c r="T884" s="68"/>
      <c r="U884" s="37"/>
      <c r="V884" s="37"/>
      <c r="W884" s="37"/>
      <c r="X884" s="37"/>
      <c r="Y884" s="37"/>
      <c r="Z884" s="37"/>
      <c r="AA884" s="37"/>
      <c r="AB884" s="37"/>
      <c r="AC884" s="37"/>
      <c r="AD884" s="37"/>
      <c r="AE884" s="37"/>
      <c r="AT884" s="20" t="s">
        <v>153</v>
      </c>
      <c r="AU884" s="20" t="s">
        <v>79</v>
      </c>
    </row>
    <row r="885" spans="1:65" s="13" customFormat="1" ht="11.25">
      <c r="B885" s="200"/>
      <c r="C885" s="201"/>
      <c r="D885" s="181" t="s">
        <v>226</v>
      </c>
      <c r="E885" s="202" t="s">
        <v>19</v>
      </c>
      <c r="F885" s="203" t="s">
        <v>1808</v>
      </c>
      <c r="G885" s="201"/>
      <c r="H885" s="202" t="s">
        <v>19</v>
      </c>
      <c r="I885" s="204"/>
      <c r="J885" s="201"/>
      <c r="K885" s="201"/>
      <c r="L885" s="205"/>
      <c r="M885" s="206"/>
      <c r="N885" s="207"/>
      <c r="O885" s="207"/>
      <c r="P885" s="207"/>
      <c r="Q885" s="207"/>
      <c r="R885" s="207"/>
      <c r="S885" s="207"/>
      <c r="T885" s="208"/>
      <c r="AT885" s="209" t="s">
        <v>226</v>
      </c>
      <c r="AU885" s="209" t="s">
        <v>79</v>
      </c>
      <c r="AV885" s="13" t="s">
        <v>77</v>
      </c>
      <c r="AW885" s="13" t="s">
        <v>31</v>
      </c>
      <c r="AX885" s="13" t="s">
        <v>69</v>
      </c>
      <c r="AY885" s="209" t="s">
        <v>144</v>
      </c>
    </row>
    <row r="886" spans="1:65" s="14" customFormat="1" ht="11.25">
      <c r="B886" s="210"/>
      <c r="C886" s="211"/>
      <c r="D886" s="181" t="s">
        <v>226</v>
      </c>
      <c r="E886" s="212" t="s">
        <v>19</v>
      </c>
      <c r="F886" s="213" t="s">
        <v>1175</v>
      </c>
      <c r="G886" s="211"/>
      <c r="H886" s="214">
        <v>40.424999999999997</v>
      </c>
      <c r="I886" s="215"/>
      <c r="J886" s="211"/>
      <c r="K886" s="211"/>
      <c r="L886" s="216"/>
      <c r="M886" s="217"/>
      <c r="N886" s="218"/>
      <c r="O886" s="218"/>
      <c r="P886" s="218"/>
      <c r="Q886" s="218"/>
      <c r="R886" s="218"/>
      <c r="S886" s="218"/>
      <c r="T886" s="219"/>
      <c r="AT886" s="220" t="s">
        <v>226</v>
      </c>
      <c r="AU886" s="220" t="s">
        <v>79</v>
      </c>
      <c r="AV886" s="14" t="s">
        <v>79</v>
      </c>
      <c r="AW886" s="14" t="s">
        <v>31</v>
      </c>
      <c r="AX886" s="14" t="s">
        <v>69</v>
      </c>
      <c r="AY886" s="220" t="s">
        <v>144</v>
      </c>
    </row>
    <row r="887" spans="1:65" s="14" customFormat="1" ht="11.25">
      <c r="B887" s="210"/>
      <c r="C887" s="211"/>
      <c r="D887" s="181" t="s">
        <v>226</v>
      </c>
      <c r="E887" s="212" t="s">
        <v>19</v>
      </c>
      <c r="F887" s="213" t="s">
        <v>1176</v>
      </c>
      <c r="G887" s="211"/>
      <c r="H887" s="214">
        <v>63.21</v>
      </c>
      <c r="I887" s="215"/>
      <c r="J887" s="211"/>
      <c r="K887" s="211"/>
      <c r="L887" s="216"/>
      <c r="M887" s="217"/>
      <c r="N887" s="218"/>
      <c r="O887" s="218"/>
      <c r="P887" s="218"/>
      <c r="Q887" s="218"/>
      <c r="R887" s="218"/>
      <c r="S887" s="218"/>
      <c r="T887" s="219"/>
      <c r="AT887" s="220" t="s">
        <v>226</v>
      </c>
      <c r="AU887" s="220" t="s">
        <v>79</v>
      </c>
      <c r="AV887" s="14" t="s">
        <v>79</v>
      </c>
      <c r="AW887" s="14" t="s">
        <v>31</v>
      </c>
      <c r="AX887" s="14" t="s">
        <v>69</v>
      </c>
      <c r="AY887" s="220" t="s">
        <v>144</v>
      </c>
    </row>
    <row r="888" spans="1:65" s="14" customFormat="1" ht="11.25">
      <c r="B888" s="210"/>
      <c r="C888" s="211"/>
      <c r="D888" s="181" t="s">
        <v>226</v>
      </c>
      <c r="E888" s="212" t="s">
        <v>19</v>
      </c>
      <c r="F888" s="213" t="s">
        <v>1177</v>
      </c>
      <c r="G888" s="211"/>
      <c r="H888" s="214">
        <v>52.185000000000002</v>
      </c>
      <c r="I888" s="215"/>
      <c r="J888" s="211"/>
      <c r="K888" s="211"/>
      <c r="L888" s="216"/>
      <c r="M888" s="217"/>
      <c r="N888" s="218"/>
      <c r="O888" s="218"/>
      <c r="P888" s="218"/>
      <c r="Q888" s="218"/>
      <c r="R888" s="218"/>
      <c r="S888" s="218"/>
      <c r="T888" s="219"/>
      <c r="AT888" s="220" t="s">
        <v>226</v>
      </c>
      <c r="AU888" s="220" t="s">
        <v>79</v>
      </c>
      <c r="AV888" s="14" t="s">
        <v>79</v>
      </c>
      <c r="AW888" s="14" t="s">
        <v>31</v>
      </c>
      <c r="AX888" s="14" t="s">
        <v>69</v>
      </c>
      <c r="AY888" s="220" t="s">
        <v>144</v>
      </c>
    </row>
    <row r="889" spans="1:65" s="14" customFormat="1" ht="11.25">
      <c r="B889" s="210"/>
      <c r="C889" s="211"/>
      <c r="D889" s="181" t="s">
        <v>226</v>
      </c>
      <c r="E889" s="212" t="s">
        <v>19</v>
      </c>
      <c r="F889" s="213" t="s">
        <v>1178</v>
      </c>
      <c r="G889" s="211"/>
      <c r="H889" s="214">
        <v>23.177</v>
      </c>
      <c r="I889" s="215"/>
      <c r="J889" s="211"/>
      <c r="K889" s="211"/>
      <c r="L889" s="216"/>
      <c r="M889" s="217"/>
      <c r="N889" s="218"/>
      <c r="O889" s="218"/>
      <c r="P889" s="218"/>
      <c r="Q889" s="218"/>
      <c r="R889" s="218"/>
      <c r="S889" s="218"/>
      <c r="T889" s="219"/>
      <c r="AT889" s="220" t="s">
        <v>226</v>
      </c>
      <c r="AU889" s="220" t="s">
        <v>79</v>
      </c>
      <c r="AV889" s="14" t="s">
        <v>79</v>
      </c>
      <c r="AW889" s="14" t="s">
        <v>31</v>
      </c>
      <c r="AX889" s="14" t="s">
        <v>69</v>
      </c>
      <c r="AY889" s="220" t="s">
        <v>144</v>
      </c>
    </row>
    <row r="890" spans="1:65" s="13" customFormat="1" ht="11.25">
      <c r="B890" s="200"/>
      <c r="C890" s="201"/>
      <c r="D890" s="181" t="s">
        <v>226</v>
      </c>
      <c r="E890" s="202" t="s">
        <v>19</v>
      </c>
      <c r="F890" s="203" t="s">
        <v>1809</v>
      </c>
      <c r="G890" s="201"/>
      <c r="H890" s="202" t="s">
        <v>19</v>
      </c>
      <c r="I890" s="204"/>
      <c r="J890" s="201"/>
      <c r="K890" s="201"/>
      <c r="L890" s="205"/>
      <c r="M890" s="206"/>
      <c r="N890" s="207"/>
      <c r="O890" s="207"/>
      <c r="P890" s="207"/>
      <c r="Q890" s="207"/>
      <c r="R890" s="207"/>
      <c r="S890" s="207"/>
      <c r="T890" s="208"/>
      <c r="AT890" s="209" t="s">
        <v>226</v>
      </c>
      <c r="AU890" s="209" t="s">
        <v>79</v>
      </c>
      <c r="AV890" s="13" t="s">
        <v>77</v>
      </c>
      <c r="AW890" s="13" t="s">
        <v>31</v>
      </c>
      <c r="AX890" s="13" t="s">
        <v>69</v>
      </c>
      <c r="AY890" s="209" t="s">
        <v>144</v>
      </c>
    </row>
    <row r="891" spans="1:65" s="14" customFormat="1" ht="11.25">
      <c r="B891" s="210"/>
      <c r="C891" s="211"/>
      <c r="D891" s="181" t="s">
        <v>226</v>
      </c>
      <c r="E891" s="212" t="s">
        <v>19</v>
      </c>
      <c r="F891" s="213" t="s">
        <v>1166</v>
      </c>
      <c r="G891" s="211"/>
      <c r="H891" s="214">
        <v>50.953000000000003</v>
      </c>
      <c r="I891" s="215"/>
      <c r="J891" s="211"/>
      <c r="K891" s="211"/>
      <c r="L891" s="216"/>
      <c r="M891" s="217"/>
      <c r="N891" s="218"/>
      <c r="O891" s="218"/>
      <c r="P891" s="218"/>
      <c r="Q891" s="218"/>
      <c r="R891" s="218"/>
      <c r="S891" s="218"/>
      <c r="T891" s="219"/>
      <c r="AT891" s="220" t="s">
        <v>226</v>
      </c>
      <c r="AU891" s="220" t="s">
        <v>79</v>
      </c>
      <c r="AV891" s="14" t="s">
        <v>79</v>
      </c>
      <c r="AW891" s="14" t="s">
        <v>31</v>
      </c>
      <c r="AX891" s="14" t="s">
        <v>69</v>
      </c>
      <c r="AY891" s="220" t="s">
        <v>144</v>
      </c>
    </row>
    <row r="892" spans="1:65" s="15" customFormat="1" ht="11.25">
      <c r="B892" s="221"/>
      <c r="C892" s="222"/>
      <c r="D892" s="181" t="s">
        <v>226</v>
      </c>
      <c r="E892" s="223" t="s">
        <v>19</v>
      </c>
      <c r="F892" s="224" t="s">
        <v>231</v>
      </c>
      <c r="G892" s="222"/>
      <c r="H892" s="225">
        <v>229.95</v>
      </c>
      <c r="I892" s="226"/>
      <c r="J892" s="222"/>
      <c r="K892" s="222"/>
      <c r="L892" s="227"/>
      <c r="M892" s="243"/>
      <c r="N892" s="244"/>
      <c r="O892" s="244"/>
      <c r="P892" s="244"/>
      <c r="Q892" s="244"/>
      <c r="R892" s="244"/>
      <c r="S892" s="244"/>
      <c r="T892" s="245"/>
      <c r="AT892" s="231" t="s">
        <v>226</v>
      </c>
      <c r="AU892" s="231" t="s">
        <v>79</v>
      </c>
      <c r="AV892" s="15" t="s">
        <v>165</v>
      </c>
      <c r="AW892" s="15" t="s">
        <v>31</v>
      </c>
      <c r="AX892" s="15" t="s">
        <v>77</v>
      </c>
      <c r="AY892" s="231" t="s">
        <v>144</v>
      </c>
    </row>
    <row r="893" spans="1:65" s="2" customFormat="1" ht="6.95" customHeight="1">
      <c r="A893" s="37"/>
      <c r="B893" s="50"/>
      <c r="C893" s="51"/>
      <c r="D893" s="51"/>
      <c r="E893" s="51"/>
      <c r="F893" s="51"/>
      <c r="G893" s="51"/>
      <c r="H893" s="51"/>
      <c r="I893" s="51"/>
      <c r="J893" s="51"/>
      <c r="K893" s="51"/>
      <c r="L893" s="42"/>
      <c r="M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  <c r="AA893" s="37"/>
      <c r="AB893" s="37"/>
      <c r="AC893" s="37"/>
      <c r="AD893" s="37"/>
      <c r="AE893" s="37"/>
    </row>
  </sheetData>
  <sheetProtection algorithmName="SHA-512" hashValue="XutB1Gq4UpeXAJ/ZwhjAhzh7dPmbyZPb3QSI8dMU9ZDrVROyXwdrS8Wn0O0tStaod4V5sHy4tyT0erlCLeUwRg==" saltValue="z4P9OUfLoZWqcV5D0iPat6cRs5btB6Wk51gLwwF2tzgPOLsVtxeV39TZKKNYPLoXDJAsUDniBwbKPr6Ss94LRQ==" spinCount="100000" sheet="1" objects="1" scenarios="1" formatColumns="0" formatRows="0" autoFilter="0"/>
  <autoFilter ref="C99:K892"/>
  <mergeCells count="9">
    <mergeCell ref="E50:H50"/>
    <mergeCell ref="E90:H90"/>
    <mergeCell ref="E92:H92"/>
    <mergeCell ref="L2:V2"/>
    <mergeCell ref="E7:H7"/>
    <mergeCell ref="E9:H9"/>
    <mergeCell ref="E18:H18"/>
    <mergeCell ref="E27:H27"/>
    <mergeCell ref="E48:H48"/>
  </mergeCells>
  <hyperlinks>
    <hyperlink ref="F105" r:id="rId1"/>
    <hyperlink ref="F110" r:id="rId2"/>
    <hyperlink ref="F115" r:id="rId3"/>
    <hyperlink ref="F128" r:id="rId4"/>
    <hyperlink ref="F132" r:id="rId5"/>
    <hyperlink ref="F136" r:id="rId6"/>
    <hyperlink ref="F140" r:id="rId7"/>
    <hyperlink ref="F144" r:id="rId8"/>
    <hyperlink ref="F148" r:id="rId9"/>
    <hyperlink ref="F161" r:id="rId10"/>
    <hyperlink ref="F166" r:id="rId11"/>
    <hyperlink ref="F175" r:id="rId12"/>
    <hyperlink ref="F180" r:id="rId13"/>
    <hyperlink ref="F185" r:id="rId14"/>
    <hyperlink ref="F190" r:id="rId15"/>
    <hyperlink ref="F195" r:id="rId16"/>
    <hyperlink ref="F200" r:id="rId17"/>
    <hyperlink ref="F205" r:id="rId18"/>
    <hyperlink ref="F210" r:id="rId19"/>
    <hyperlink ref="F214" r:id="rId20"/>
    <hyperlink ref="F219" r:id="rId21"/>
    <hyperlink ref="F224" r:id="rId22"/>
    <hyperlink ref="F229" r:id="rId23"/>
    <hyperlink ref="F234" r:id="rId24"/>
    <hyperlink ref="F243" r:id="rId25"/>
    <hyperlink ref="F248" r:id="rId26"/>
    <hyperlink ref="F253" r:id="rId27"/>
    <hyperlink ref="F258" r:id="rId28"/>
    <hyperlink ref="F262" r:id="rId29"/>
    <hyperlink ref="F266" r:id="rId30"/>
    <hyperlink ref="F270" r:id="rId31"/>
    <hyperlink ref="F274" r:id="rId32"/>
    <hyperlink ref="F278" r:id="rId33"/>
    <hyperlink ref="F282" r:id="rId34"/>
    <hyperlink ref="F286" r:id="rId35"/>
    <hyperlink ref="F291" r:id="rId36"/>
    <hyperlink ref="F296" r:id="rId37"/>
    <hyperlink ref="F300" r:id="rId38"/>
    <hyperlink ref="F304" r:id="rId39"/>
    <hyperlink ref="F308" r:id="rId40"/>
    <hyperlink ref="F312" r:id="rId41"/>
    <hyperlink ref="F316" r:id="rId42"/>
    <hyperlink ref="F320" r:id="rId43"/>
    <hyperlink ref="F324" r:id="rId44"/>
    <hyperlink ref="F329" r:id="rId45"/>
    <hyperlink ref="F334" r:id="rId46"/>
    <hyperlink ref="F339" r:id="rId47"/>
    <hyperlink ref="F345" r:id="rId48"/>
    <hyperlink ref="F349" r:id="rId49"/>
    <hyperlink ref="F353" r:id="rId50"/>
    <hyperlink ref="F361" r:id="rId51"/>
    <hyperlink ref="F369" r:id="rId52"/>
    <hyperlink ref="F373" r:id="rId53"/>
    <hyperlink ref="F377" r:id="rId54"/>
    <hyperlink ref="F382" r:id="rId55"/>
    <hyperlink ref="F387" r:id="rId56"/>
    <hyperlink ref="F392" r:id="rId57"/>
    <hyperlink ref="F397" r:id="rId58"/>
    <hyperlink ref="F402" r:id="rId59"/>
    <hyperlink ref="F407" r:id="rId60"/>
    <hyperlink ref="F412" r:id="rId61"/>
    <hyperlink ref="F418" r:id="rId62"/>
    <hyperlink ref="F422" r:id="rId63"/>
    <hyperlink ref="F426" r:id="rId64"/>
    <hyperlink ref="F430" r:id="rId65"/>
    <hyperlink ref="F434" r:id="rId66"/>
    <hyperlink ref="F441" r:id="rId67"/>
    <hyperlink ref="F444" r:id="rId68"/>
    <hyperlink ref="F447" r:id="rId69"/>
    <hyperlink ref="F452" r:id="rId70"/>
    <hyperlink ref="F459" r:id="rId71"/>
    <hyperlink ref="F468" r:id="rId72"/>
    <hyperlink ref="F477" r:id="rId73"/>
    <hyperlink ref="F486" r:id="rId74"/>
    <hyperlink ref="F495" r:id="rId75"/>
    <hyperlink ref="F499" r:id="rId76"/>
    <hyperlink ref="F508" r:id="rId77"/>
    <hyperlink ref="F517" r:id="rId78"/>
    <hyperlink ref="F522" r:id="rId79"/>
    <hyperlink ref="F527" r:id="rId80"/>
    <hyperlink ref="F536" r:id="rId81"/>
    <hyperlink ref="F545" r:id="rId82"/>
    <hyperlink ref="F549" r:id="rId83"/>
    <hyperlink ref="F553" r:id="rId84"/>
    <hyperlink ref="F558" r:id="rId85"/>
    <hyperlink ref="F571" r:id="rId86"/>
    <hyperlink ref="F579" r:id="rId87"/>
    <hyperlink ref="F583" r:id="rId88"/>
    <hyperlink ref="F588" r:id="rId89"/>
    <hyperlink ref="F597" r:id="rId90"/>
    <hyperlink ref="F601" r:id="rId91"/>
    <hyperlink ref="F605" r:id="rId92"/>
    <hyperlink ref="F610" r:id="rId93"/>
    <hyperlink ref="F615" r:id="rId94"/>
    <hyperlink ref="F619" r:id="rId95"/>
    <hyperlink ref="F624" r:id="rId96"/>
    <hyperlink ref="F628" r:id="rId97"/>
    <hyperlink ref="F632" r:id="rId98"/>
    <hyperlink ref="F637" r:id="rId99"/>
    <hyperlink ref="F641" r:id="rId100"/>
    <hyperlink ref="F646" r:id="rId101"/>
    <hyperlink ref="F651" r:id="rId102"/>
    <hyperlink ref="F655" r:id="rId103"/>
    <hyperlink ref="F666" r:id="rId104"/>
    <hyperlink ref="F677" r:id="rId105"/>
    <hyperlink ref="F687" r:id="rId106"/>
    <hyperlink ref="F697" r:id="rId107"/>
    <hyperlink ref="F701" r:id="rId108"/>
    <hyperlink ref="F718" r:id="rId109"/>
    <hyperlink ref="F728" r:id="rId110"/>
    <hyperlink ref="F732" r:id="rId111"/>
    <hyperlink ref="F741" r:id="rId112"/>
    <hyperlink ref="F748" r:id="rId113"/>
    <hyperlink ref="F756" r:id="rId114"/>
    <hyperlink ref="F764" r:id="rId115"/>
    <hyperlink ref="F768" r:id="rId116"/>
    <hyperlink ref="F776" r:id="rId117"/>
    <hyperlink ref="F783" r:id="rId118"/>
    <hyperlink ref="F790" r:id="rId119"/>
    <hyperlink ref="F803" r:id="rId120"/>
    <hyperlink ref="F807" r:id="rId121"/>
    <hyperlink ref="F811" r:id="rId122"/>
    <hyperlink ref="F819" r:id="rId123"/>
    <hyperlink ref="F827" r:id="rId124"/>
    <hyperlink ref="F842" r:id="rId125"/>
    <hyperlink ref="F846" r:id="rId126"/>
    <hyperlink ref="F852" r:id="rId127"/>
    <hyperlink ref="F858" r:id="rId128"/>
    <hyperlink ref="F864" r:id="rId129"/>
    <hyperlink ref="F868" r:id="rId130"/>
    <hyperlink ref="F873" r:id="rId131"/>
    <hyperlink ref="F884" r:id="rId132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3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89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0" t="s">
        <v>98</v>
      </c>
    </row>
    <row r="3" spans="1:46" s="1" customFormat="1" ht="6.95" customHeight="1"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23"/>
      <c r="AT3" s="20" t="s">
        <v>79</v>
      </c>
    </row>
    <row r="4" spans="1:46" s="1" customFormat="1" ht="24.95" customHeight="1">
      <c r="B4" s="23"/>
      <c r="D4" s="106" t="s">
        <v>120</v>
      </c>
      <c r="L4" s="23"/>
      <c r="M4" s="107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08" t="s">
        <v>16</v>
      </c>
      <c r="L6" s="23"/>
    </row>
    <row r="7" spans="1:46" s="1" customFormat="1" ht="16.5" customHeight="1">
      <c r="B7" s="23"/>
      <c r="E7" s="388" t="str">
        <f>'Rekapitulace stavby'!K6</f>
        <v>Rekonstrukce hřiště SOŠ Třešť_1</v>
      </c>
      <c r="F7" s="389"/>
      <c r="G7" s="389"/>
      <c r="H7" s="389"/>
      <c r="L7" s="23"/>
    </row>
    <row r="8" spans="1:46" s="2" customFormat="1" ht="12" customHeight="1">
      <c r="A8" s="37"/>
      <c r="B8" s="42"/>
      <c r="C8" s="37"/>
      <c r="D8" s="108" t="s">
        <v>121</v>
      </c>
      <c r="E8" s="37"/>
      <c r="F8" s="37"/>
      <c r="G8" s="37"/>
      <c r="H8" s="37"/>
      <c r="I8" s="37"/>
      <c r="J8" s="37"/>
      <c r="K8" s="37"/>
      <c r="L8" s="109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46" s="2" customFormat="1" ht="16.5" customHeight="1">
      <c r="A9" s="37"/>
      <c r="B9" s="42"/>
      <c r="C9" s="37"/>
      <c r="D9" s="37"/>
      <c r="E9" s="390" t="s">
        <v>1815</v>
      </c>
      <c r="F9" s="391"/>
      <c r="G9" s="391"/>
      <c r="H9" s="391"/>
      <c r="I9" s="37"/>
      <c r="J9" s="37"/>
      <c r="K9" s="37"/>
      <c r="L9" s="109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1.25">
      <c r="A10" s="37"/>
      <c r="B10" s="42"/>
      <c r="C10" s="37"/>
      <c r="D10" s="37"/>
      <c r="E10" s="37"/>
      <c r="F10" s="37"/>
      <c r="G10" s="37"/>
      <c r="H10" s="37"/>
      <c r="I10" s="37"/>
      <c r="J10" s="37"/>
      <c r="K10" s="37"/>
      <c r="L10" s="109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2" customHeight="1">
      <c r="A11" s="37"/>
      <c r="B11" s="42"/>
      <c r="C11" s="37"/>
      <c r="D11" s="108" t="s">
        <v>18</v>
      </c>
      <c r="E11" s="37"/>
      <c r="F11" s="110" t="s">
        <v>19</v>
      </c>
      <c r="G11" s="37"/>
      <c r="H11" s="37"/>
      <c r="I11" s="108" t="s">
        <v>20</v>
      </c>
      <c r="J11" s="110" t="s">
        <v>19</v>
      </c>
      <c r="K11" s="37"/>
      <c r="L11" s="109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08" t="s">
        <v>21</v>
      </c>
      <c r="E12" s="37"/>
      <c r="F12" s="110" t="s">
        <v>22</v>
      </c>
      <c r="G12" s="37"/>
      <c r="H12" s="37"/>
      <c r="I12" s="108" t="s">
        <v>23</v>
      </c>
      <c r="J12" s="111" t="str">
        <f>'Rekapitulace stavby'!AN8</f>
        <v>8. 11. 2025</v>
      </c>
      <c r="K12" s="37"/>
      <c r="L12" s="109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0.9" customHeight="1">
      <c r="A13" s="37"/>
      <c r="B13" s="42"/>
      <c r="C13" s="37"/>
      <c r="D13" s="37"/>
      <c r="E13" s="37"/>
      <c r="F13" s="37"/>
      <c r="G13" s="37"/>
      <c r="H13" s="37"/>
      <c r="I13" s="37"/>
      <c r="J13" s="37"/>
      <c r="K13" s="37"/>
      <c r="L13" s="109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08" t="s">
        <v>25</v>
      </c>
      <c r="E14" s="37"/>
      <c r="F14" s="37"/>
      <c r="G14" s="37"/>
      <c r="H14" s="37"/>
      <c r="I14" s="108" t="s">
        <v>26</v>
      </c>
      <c r="J14" s="110" t="s">
        <v>19</v>
      </c>
      <c r="K14" s="37"/>
      <c r="L14" s="109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8" customHeight="1">
      <c r="A15" s="37"/>
      <c r="B15" s="42"/>
      <c r="C15" s="37"/>
      <c r="D15" s="37"/>
      <c r="E15" s="110" t="s">
        <v>22</v>
      </c>
      <c r="F15" s="37"/>
      <c r="G15" s="37"/>
      <c r="H15" s="37"/>
      <c r="I15" s="108" t="s">
        <v>27</v>
      </c>
      <c r="J15" s="110" t="s">
        <v>19</v>
      </c>
      <c r="K15" s="37"/>
      <c r="L15" s="109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6.95" customHeight="1">
      <c r="A16" s="37"/>
      <c r="B16" s="42"/>
      <c r="C16" s="37"/>
      <c r="D16" s="37"/>
      <c r="E16" s="37"/>
      <c r="F16" s="37"/>
      <c r="G16" s="37"/>
      <c r="H16" s="37"/>
      <c r="I16" s="37"/>
      <c r="J16" s="37"/>
      <c r="K16" s="37"/>
      <c r="L16" s="109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2" customHeight="1">
      <c r="A17" s="37"/>
      <c r="B17" s="42"/>
      <c r="C17" s="37"/>
      <c r="D17" s="108" t="s">
        <v>28</v>
      </c>
      <c r="E17" s="37"/>
      <c r="F17" s="37"/>
      <c r="G17" s="37"/>
      <c r="H17" s="37"/>
      <c r="I17" s="108" t="s">
        <v>26</v>
      </c>
      <c r="J17" s="33" t="str">
        <f>'Rekapitulace stavby'!AN13</f>
        <v>Vyplň údaj</v>
      </c>
      <c r="K17" s="37"/>
      <c r="L17" s="109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8" customHeight="1">
      <c r="A18" s="37"/>
      <c r="B18" s="42"/>
      <c r="C18" s="37"/>
      <c r="D18" s="37"/>
      <c r="E18" s="392" t="str">
        <f>'Rekapitulace stavby'!E14</f>
        <v>Vyplň údaj</v>
      </c>
      <c r="F18" s="393"/>
      <c r="G18" s="393"/>
      <c r="H18" s="393"/>
      <c r="I18" s="108" t="s">
        <v>27</v>
      </c>
      <c r="J18" s="33" t="str">
        <f>'Rekapitulace stavby'!AN14</f>
        <v>Vyplň údaj</v>
      </c>
      <c r="K18" s="37"/>
      <c r="L18" s="109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6.95" customHeight="1">
      <c r="A19" s="37"/>
      <c r="B19" s="42"/>
      <c r="C19" s="37"/>
      <c r="D19" s="37"/>
      <c r="E19" s="37"/>
      <c r="F19" s="37"/>
      <c r="G19" s="37"/>
      <c r="H19" s="37"/>
      <c r="I19" s="37"/>
      <c r="J19" s="37"/>
      <c r="K19" s="37"/>
      <c r="L19" s="109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2" customHeight="1">
      <c r="A20" s="37"/>
      <c r="B20" s="42"/>
      <c r="C20" s="37"/>
      <c r="D20" s="108" t="s">
        <v>30</v>
      </c>
      <c r="E20" s="37"/>
      <c r="F20" s="37"/>
      <c r="G20" s="37"/>
      <c r="H20" s="37"/>
      <c r="I20" s="108" t="s">
        <v>26</v>
      </c>
      <c r="J20" s="110" t="s">
        <v>19</v>
      </c>
      <c r="K20" s="37"/>
      <c r="L20" s="109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8" customHeight="1">
      <c r="A21" s="37"/>
      <c r="B21" s="42"/>
      <c r="C21" s="37"/>
      <c r="D21" s="37"/>
      <c r="E21" s="110" t="s">
        <v>22</v>
      </c>
      <c r="F21" s="37"/>
      <c r="G21" s="37"/>
      <c r="H21" s="37"/>
      <c r="I21" s="108" t="s">
        <v>27</v>
      </c>
      <c r="J21" s="110" t="s">
        <v>19</v>
      </c>
      <c r="K21" s="37"/>
      <c r="L21" s="109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6.95" customHeight="1">
      <c r="A22" s="37"/>
      <c r="B22" s="42"/>
      <c r="C22" s="37"/>
      <c r="D22" s="37"/>
      <c r="E22" s="37"/>
      <c r="F22" s="37"/>
      <c r="G22" s="37"/>
      <c r="H22" s="37"/>
      <c r="I22" s="37"/>
      <c r="J22" s="37"/>
      <c r="K22" s="37"/>
      <c r="L22" s="109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2" customHeight="1">
      <c r="A23" s="37"/>
      <c r="B23" s="42"/>
      <c r="C23" s="37"/>
      <c r="D23" s="108" t="s">
        <v>32</v>
      </c>
      <c r="E23" s="37"/>
      <c r="F23" s="37"/>
      <c r="G23" s="37"/>
      <c r="H23" s="37"/>
      <c r="I23" s="108" t="s">
        <v>26</v>
      </c>
      <c r="J23" s="110" t="s">
        <v>19</v>
      </c>
      <c r="K23" s="37"/>
      <c r="L23" s="109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8" customHeight="1">
      <c r="A24" s="37"/>
      <c r="B24" s="42"/>
      <c r="C24" s="37"/>
      <c r="D24" s="37"/>
      <c r="E24" s="110" t="s">
        <v>22</v>
      </c>
      <c r="F24" s="37"/>
      <c r="G24" s="37"/>
      <c r="H24" s="37"/>
      <c r="I24" s="108" t="s">
        <v>27</v>
      </c>
      <c r="J24" s="110" t="s">
        <v>19</v>
      </c>
      <c r="K24" s="37"/>
      <c r="L24" s="109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6.95" customHeight="1">
      <c r="A25" s="37"/>
      <c r="B25" s="42"/>
      <c r="C25" s="37"/>
      <c r="D25" s="37"/>
      <c r="E25" s="37"/>
      <c r="F25" s="37"/>
      <c r="G25" s="37"/>
      <c r="H25" s="37"/>
      <c r="I25" s="37"/>
      <c r="J25" s="37"/>
      <c r="K25" s="37"/>
      <c r="L25" s="109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2" customHeight="1">
      <c r="A26" s="37"/>
      <c r="B26" s="42"/>
      <c r="C26" s="37"/>
      <c r="D26" s="108" t="s">
        <v>33</v>
      </c>
      <c r="E26" s="37"/>
      <c r="F26" s="37"/>
      <c r="G26" s="37"/>
      <c r="H26" s="37"/>
      <c r="I26" s="37"/>
      <c r="J26" s="37"/>
      <c r="K26" s="37"/>
      <c r="L26" s="109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8" customFormat="1" ht="16.5" customHeight="1">
      <c r="A27" s="112"/>
      <c r="B27" s="113"/>
      <c r="C27" s="112"/>
      <c r="D27" s="112"/>
      <c r="E27" s="394" t="s">
        <v>19</v>
      </c>
      <c r="F27" s="394"/>
      <c r="G27" s="394"/>
      <c r="H27" s="394"/>
      <c r="I27" s="112"/>
      <c r="J27" s="112"/>
      <c r="K27" s="112"/>
      <c r="L27" s="114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</row>
    <row r="28" spans="1:31" s="2" customFormat="1" ht="6.95" customHeight="1">
      <c r="A28" s="37"/>
      <c r="B28" s="42"/>
      <c r="C28" s="37"/>
      <c r="D28" s="37"/>
      <c r="E28" s="37"/>
      <c r="F28" s="37"/>
      <c r="G28" s="37"/>
      <c r="H28" s="37"/>
      <c r="I28" s="37"/>
      <c r="J28" s="37"/>
      <c r="K28" s="37"/>
      <c r="L28" s="109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115"/>
      <c r="E29" s="115"/>
      <c r="F29" s="115"/>
      <c r="G29" s="115"/>
      <c r="H29" s="115"/>
      <c r="I29" s="115"/>
      <c r="J29" s="115"/>
      <c r="K29" s="115"/>
      <c r="L29" s="109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25.35" customHeight="1">
      <c r="A30" s="37"/>
      <c r="B30" s="42"/>
      <c r="C30" s="37"/>
      <c r="D30" s="116" t="s">
        <v>35</v>
      </c>
      <c r="E30" s="37"/>
      <c r="F30" s="37"/>
      <c r="G30" s="37"/>
      <c r="H30" s="37"/>
      <c r="I30" s="37"/>
      <c r="J30" s="117">
        <f>ROUND(J86, 2)</f>
        <v>0</v>
      </c>
      <c r="K30" s="37"/>
      <c r="L30" s="109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15"/>
      <c r="E31" s="115"/>
      <c r="F31" s="115"/>
      <c r="G31" s="115"/>
      <c r="H31" s="115"/>
      <c r="I31" s="115"/>
      <c r="J31" s="115"/>
      <c r="K31" s="115"/>
      <c r="L31" s="109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14.45" customHeight="1">
      <c r="A32" s="37"/>
      <c r="B32" s="42"/>
      <c r="C32" s="37"/>
      <c r="D32" s="37"/>
      <c r="E32" s="37"/>
      <c r="F32" s="118" t="s">
        <v>37</v>
      </c>
      <c r="G32" s="37"/>
      <c r="H32" s="37"/>
      <c r="I32" s="118" t="s">
        <v>36</v>
      </c>
      <c r="J32" s="118" t="s">
        <v>38</v>
      </c>
      <c r="K32" s="37"/>
      <c r="L32" s="109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14.45" customHeight="1">
      <c r="A33" s="37"/>
      <c r="B33" s="42"/>
      <c r="C33" s="37"/>
      <c r="D33" s="119" t="s">
        <v>39</v>
      </c>
      <c r="E33" s="108" t="s">
        <v>40</v>
      </c>
      <c r="F33" s="120">
        <f>ROUND((SUM(BE86:BE288)),  2)</f>
        <v>0</v>
      </c>
      <c r="G33" s="37"/>
      <c r="H33" s="37"/>
      <c r="I33" s="121">
        <v>0.21</v>
      </c>
      <c r="J33" s="120">
        <f>ROUND(((SUM(BE86:BE288))*I33),  2)</f>
        <v>0</v>
      </c>
      <c r="K33" s="37"/>
      <c r="L33" s="109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108" t="s">
        <v>41</v>
      </c>
      <c r="F34" s="120">
        <f>ROUND((SUM(BF86:BF288)),  2)</f>
        <v>0</v>
      </c>
      <c r="G34" s="37"/>
      <c r="H34" s="37"/>
      <c r="I34" s="121">
        <v>0.15</v>
      </c>
      <c r="J34" s="120">
        <f>ROUND(((SUM(BF86:BF288))*I34),  2)</f>
        <v>0</v>
      </c>
      <c r="K34" s="37"/>
      <c r="L34" s="109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hidden="1" customHeight="1">
      <c r="A35" s="37"/>
      <c r="B35" s="42"/>
      <c r="C35" s="37"/>
      <c r="D35" s="37"/>
      <c r="E35" s="108" t="s">
        <v>42</v>
      </c>
      <c r="F35" s="120">
        <f>ROUND((SUM(BG86:BG288)),  2)</f>
        <v>0</v>
      </c>
      <c r="G35" s="37"/>
      <c r="H35" s="37"/>
      <c r="I35" s="121">
        <v>0.21</v>
      </c>
      <c r="J35" s="120">
        <f>0</f>
        <v>0</v>
      </c>
      <c r="K35" s="37"/>
      <c r="L35" s="109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hidden="1" customHeight="1">
      <c r="A36" s="37"/>
      <c r="B36" s="42"/>
      <c r="C36" s="37"/>
      <c r="D36" s="37"/>
      <c r="E36" s="108" t="s">
        <v>43</v>
      </c>
      <c r="F36" s="120">
        <f>ROUND((SUM(BH86:BH288)),  2)</f>
        <v>0</v>
      </c>
      <c r="G36" s="37"/>
      <c r="H36" s="37"/>
      <c r="I36" s="121">
        <v>0.15</v>
      </c>
      <c r="J36" s="120">
        <f>0</f>
        <v>0</v>
      </c>
      <c r="K36" s="37"/>
      <c r="L36" s="109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08" t="s">
        <v>44</v>
      </c>
      <c r="F37" s="120">
        <f>ROUND((SUM(BI86:BI288)),  2)</f>
        <v>0</v>
      </c>
      <c r="G37" s="37"/>
      <c r="H37" s="37"/>
      <c r="I37" s="121">
        <v>0</v>
      </c>
      <c r="J37" s="120">
        <f>0</f>
        <v>0</v>
      </c>
      <c r="K37" s="37"/>
      <c r="L37" s="109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6.95" customHeight="1">
      <c r="A38" s="37"/>
      <c r="B38" s="42"/>
      <c r="C38" s="37"/>
      <c r="D38" s="37"/>
      <c r="E38" s="37"/>
      <c r="F38" s="37"/>
      <c r="G38" s="37"/>
      <c r="H38" s="37"/>
      <c r="I38" s="37"/>
      <c r="J38" s="37"/>
      <c r="K38" s="37"/>
      <c r="L38" s="109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25.35" customHeight="1">
      <c r="A39" s="37"/>
      <c r="B39" s="42"/>
      <c r="C39" s="122"/>
      <c r="D39" s="123" t="s">
        <v>45</v>
      </c>
      <c r="E39" s="124"/>
      <c r="F39" s="124"/>
      <c r="G39" s="125" t="s">
        <v>46</v>
      </c>
      <c r="H39" s="126" t="s">
        <v>47</v>
      </c>
      <c r="I39" s="124"/>
      <c r="J39" s="127">
        <f>SUM(J30:J37)</f>
        <v>0</v>
      </c>
      <c r="K39" s="128"/>
      <c r="L39" s="109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customHeight="1">
      <c r="A40" s="37"/>
      <c r="B40" s="129"/>
      <c r="C40" s="130"/>
      <c r="D40" s="130"/>
      <c r="E40" s="130"/>
      <c r="F40" s="130"/>
      <c r="G40" s="130"/>
      <c r="H40" s="130"/>
      <c r="I40" s="130"/>
      <c r="J40" s="130"/>
      <c r="K40" s="130"/>
      <c r="L40" s="109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4" spans="1:31" s="2" customFormat="1" ht="6.95" customHeight="1">
      <c r="A44" s="37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09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5" spans="1:31" s="2" customFormat="1" ht="24.95" customHeight="1">
      <c r="A45" s="37"/>
      <c r="B45" s="38"/>
      <c r="C45" s="26" t="s">
        <v>123</v>
      </c>
      <c r="D45" s="39"/>
      <c r="E45" s="39"/>
      <c r="F45" s="39"/>
      <c r="G45" s="39"/>
      <c r="H45" s="39"/>
      <c r="I45" s="39"/>
      <c r="J45" s="39"/>
      <c r="K45" s="39"/>
      <c r="L45" s="109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</row>
    <row r="46" spans="1:31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109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12" customHeight="1">
      <c r="A47" s="37"/>
      <c r="B47" s="38"/>
      <c r="C47" s="32" t="s">
        <v>16</v>
      </c>
      <c r="D47" s="39"/>
      <c r="E47" s="39"/>
      <c r="F47" s="39"/>
      <c r="G47" s="39"/>
      <c r="H47" s="39"/>
      <c r="I47" s="39"/>
      <c r="J47" s="39"/>
      <c r="K47" s="39"/>
      <c r="L47" s="109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16.5" customHeight="1">
      <c r="A48" s="37"/>
      <c r="B48" s="38"/>
      <c r="C48" s="39"/>
      <c r="D48" s="39"/>
      <c r="E48" s="395" t="str">
        <f>E7</f>
        <v>Rekonstrukce hřiště SOŠ Třešť_1</v>
      </c>
      <c r="F48" s="396"/>
      <c r="G48" s="396"/>
      <c r="H48" s="396"/>
      <c r="I48" s="39"/>
      <c r="J48" s="39"/>
      <c r="K48" s="39"/>
      <c r="L48" s="109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121</v>
      </c>
      <c r="D49" s="39"/>
      <c r="E49" s="39"/>
      <c r="F49" s="39"/>
      <c r="G49" s="39"/>
      <c r="H49" s="39"/>
      <c r="I49" s="39"/>
      <c r="J49" s="39"/>
      <c r="K49" s="39"/>
      <c r="L49" s="109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352" t="str">
        <f>E9</f>
        <v>SA-05 - SO 05 - Zpevněné plochy, průlehy</v>
      </c>
      <c r="F50" s="397"/>
      <c r="G50" s="397"/>
      <c r="H50" s="397"/>
      <c r="I50" s="39"/>
      <c r="J50" s="39"/>
      <c r="K50" s="39"/>
      <c r="L50" s="109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2" customFormat="1" ht="6.95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109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47" s="2" customFormat="1" ht="12" customHeight="1">
      <c r="A52" s="37"/>
      <c r="B52" s="38"/>
      <c r="C52" s="32" t="s">
        <v>21</v>
      </c>
      <c r="D52" s="39"/>
      <c r="E52" s="39"/>
      <c r="F52" s="30" t="str">
        <f>F12</f>
        <v xml:space="preserve"> </v>
      </c>
      <c r="G52" s="39"/>
      <c r="H52" s="39"/>
      <c r="I52" s="32" t="s">
        <v>23</v>
      </c>
      <c r="J52" s="62" t="str">
        <f>IF(J12="","",J12)</f>
        <v>8. 11. 2025</v>
      </c>
      <c r="K52" s="39"/>
      <c r="L52" s="109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6.95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109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5.2" customHeight="1">
      <c r="A54" s="37"/>
      <c r="B54" s="38"/>
      <c r="C54" s="32" t="s">
        <v>25</v>
      </c>
      <c r="D54" s="39"/>
      <c r="E54" s="39"/>
      <c r="F54" s="30" t="str">
        <f>E15</f>
        <v xml:space="preserve"> </v>
      </c>
      <c r="G54" s="39"/>
      <c r="H54" s="39"/>
      <c r="I54" s="32" t="s">
        <v>30</v>
      </c>
      <c r="J54" s="35" t="str">
        <f>E21</f>
        <v xml:space="preserve"> </v>
      </c>
      <c r="K54" s="39"/>
      <c r="L54" s="109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15.2" customHeight="1">
      <c r="A55" s="37"/>
      <c r="B55" s="38"/>
      <c r="C55" s="32" t="s">
        <v>28</v>
      </c>
      <c r="D55" s="39"/>
      <c r="E55" s="39"/>
      <c r="F55" s="30" t="str">
        <f>IF(E18="","",E18)</f>
        <v>Vyplň údaj</v>
      </c>
      <c r="G55" s="39"/>
      <c r="H55" s="39"/>
      <c r="I55" s="32" t="s">
        <v>32</v>
      </c>
      <c r="J55" s="35" t="str">
        <f>E24</f>
        <v xml:space="preserve"> </v>
      </c>
      <c r="K55" s="39"/>
      <c r="L55" s="109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0.35" customHeight="1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109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29.25" customHeight="1">
      <c r="A57" s="37"/>
      <c r="B57" s="38"/>
      <c r="C57" s="133" t="s">
        <v>124</v>
      </c>
      <c r="D57" s="134"/>
      <c r="E57" s="134"/>
      <c r="F57" s="134"/>
      <c r="G57" s="134"/>
      <c r="H57" s="134"/>
      <c r="I57" s="134"/>
      <c r="J57" s="135" t="s">
        <v>125</v>
      </c>
      <c r="K57" s="134"/>
      <c r="L57" s="109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0.35" customHeight="1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109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22.9" customHeight="1">
      <c r="A59" s="37"/>
      <c r="B59" s="38"/>
      <c r="C59" s="136" t="s">
        <v>67</v>
      </c>
      <c r="D59" s="39"/>
      <c r="E59" s="39"/>
      <c r="F59" s="39"/>
      <c r="G59" s="39"/>
      <c r="H59" s="39"/>
      <c r="I59" s="39"/>
      <c r="J59" s="80">
        <f>J86</f>
        <v>0</v>
      </c>
      <c r="K59" s="39"/>
      <c r="L59" s="109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U59" s="20" t="s">
        <v>126</v>
      </c>
    </row>
    <row r="60" spans="1:47" s="9" customFormat="1" ht="24.95" customHeight="1">
      <c r="B60" s="137"/>
      <c r="C60" s="138"/>
      <c r="D60" s="139" t="s">
        <v>215</v>
      </c>
      <c r="E60" s="140"/>
      <c r="F60" s="140"/>
      <c r="G60" s="140"/>
      <c r="H60" s="140"/>
      <c r="I60" s="140"/>
      <c r="J60" s="141">
        <f>J87</f>
        <v>0</v>
      </c>
      <c r="K60" s="138"/>
      <c r="L60" s="142"/>
    </row>
    <row r="61" spans="1:47" s="12" customFormat="1" ht="19.899999999999999" customHeight="1">
      <c r="B61" s="192"/>
      <c r="C61" s="193"/>
      <c r="D61" s="194" t="s">
        <v>216</v>
      </c>
      <c r="E61" s="195"/>
      <c r="F61" s="195"/>
      <c r="G61" s="195"/>
      <c r="H61" s="195"/>
      <c r="I61" s="195"/>
      <c r="J61" s="196">
        <f>J88</f>
        <v>0</v>
      </c>
      <c r="K61" s="193"/>
      <c r="L61" s="197"/>
    </row>
    <row r="62" spans="1:47" s="12" customFormat="1" ht="19.899999999999999" customHeight="1">
      <c r="B62" s="192"/>
      <c r="C62" s="193"/>
      <c r="D62" s="194" t="s">
        <v>327</v>
      </c>
      <c r="E62" s="195"/>
      <c r="F62" s="195"/>
      <c r="G62" s="195"/>
      <c r="H62" s="195"/>
      <c r="I62" s="195"/>
      <c r="J62" s="196">
        <f>J143</f>
        <v>0</v>
      </c>
      <c r="K62" s="193"/>
      <c r="L62" s="197"/>
    </row>
    <row r="63" spans="1:47" s="12" customFormat="1" ht="19.899999999999999" customHeight="1">
      <c r="B63" s="192"/>
      <c r="C63" s="193"/>
      <c r="D63" s="194" t="s">
        <v>328</v>
      </c>
      <c r="E63" s="195"/>
      <c r="F63" s="195"/>
      <c r="G63" s="195"/>
      <c r="H63" s="195"/>
      <c r="I63" s="195"/>
      <c r="J63" s="196">
        <f>J159</f>
        <v>0</v>
      </c>
      <c r="K63" s="193"/>
      <c r="L63" s="197"/>
    </row>
    <row r="64" spans="1:47" s="12" customFormat="1" ht="19.899999999999999" customHeight="1">
      <c r="B64" s="192"/>
      <c r="C64" s="193"/>
      <c r="D64" s="194" t="s">
        <v>329</v>
      </c>
      <c r="E64" s="195"/>
      <c r="F64" s="195"/>
      <c r="G64" s="195"/>
      <c r="H64" s="195"/>
      <c r="I64" s="195"/>
      <c r="J64" s="196">
        <f>J192</f>
        <v>0</v>
      </c>
      <c r="K64" s="193"/>
      <c r="L64" s="197"/>
    </row>
    <row r="65" spans="1:31" s="12" customFormat="1" ht="19.899999999999999" customHeight="1">
      <c r="B65" s="192"/>
      <c r="C65" s="193"/>
      <c r="D65" s="194" t="s">
        <v>217</v>
      </c>
      <c r="E65" s="195"/>
      <c r="F65" s="195"/>
      <c r="G65" s="195"/>
      <c r="H65" s="195"/>
      <c r="I65" s="195"/>
      <c r="J65" s="196">
        <f>J254</f>
        <v>0</v>
      </c>
      <c r="K65" s="193"/>
      <c r="L65" s="197"/>
    </row>
    <row r="66" spans="1:31" s="12" customFormat="1" ht="19.899999999999999" customHeight="1">
      <c r="B66" s="192"/>
      <c r="C66" s="193"/>
      <c r="D66" s="194" t="s">
        <v>330</v>
      </c>
      <c r="E66" s="195"/>
      <c r="F66" s="195"/>
      <c r="G66" s="195"/>
      <c r="H66" s="195"/>
      <c r="I66" s="195"/>
      <c r="J66" s="196">
        <f>J278</f>
        <v>0</v>
      </c>
      <c r="K66" s="193"/>
      <c r="L66" s="197"/>
    </row>
    <row r="67" spans="1:31" s="2" customFormat="1" ht="21.75" customHeight="1">
      <c r="A67" s="37"/>
      <c r="B67" s="38"/>
      <c r="C67" s="39"/>
      <c r="D67" s="39"/>
      <c r="E67" s="39"/>
      <c r="F67" s="39"/>
      <c r="G67" s="39"/>
      <c r="H67" s="39"/>
      <c r="I67" s="39"/>
      <c r="J67" s="39"/>
      <c r="K67" s="39"/>
      <c r="L67" s="109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</row>
    <row r="68" spans="1:31" s="2" customFormat="1" ht="6.95" customHeight="1">
      <c r="A68" s="37"/>
      <c r="B68" s="50"/>
      <c r="C68" s="51"/>
      <c r="D68" s="51"/>
      <c r="E68" s="51"/>
      <c r="F68" s="51"/>
      <c r="G68" s="51"/>
      <c r="H68" s="51"/>
      <c r="I68" s="51"/>
      <c r="J68" s="51"/>
      <c r="K68" s="51"/>
      <c r="L68" s="109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</row>
    <row r="72" spans="1:31" s="2" customFormat="1" ht="6.95" customHeight="1">
      <c r="A72" s="37"/>
      <c r="B72" s="52"/>
      <c r="C72" s="53"/>
      <c r="D72" s="53"/>
      <c r="E72" s="53"/>
      <c r="F72" s="53"/>
      <c r="G72" s="53"/>
      <c r="H72" s="53"/>
      <c r="I72" s="53"/>
      <c r="J72" s="53"/>
      <c r="K72" s="53"/>
      <c r="L72" s="109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</row>
    <row r="73" spans="1:31" s="2" customFormat="1" ht="24.95" customHeight="1">
      <c r="A73" s="37"/>
      <c r="B73" s="38"/>
      <c r="C73" s="26" t="s">
        <v>128</v>
      </c>
      <c r="D73" s="39"/>
      <c r="E73" s="39"/>
      <c r="F73" s="39"/>
      <c r="G73" s="39"/>
      <c r="H73" s="39"/>
      <c r="I73" s="39"/>
      <c r="J73" s="39"/>
      <c r="K73" s="39"/>
      <c r="L73" s="109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</row>
    <row r="74" spans="1:31" s="2" customFormat="1" ht="6.95" customHeight="1">
      <c r="A74" s="37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109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</row>
    <row r="75" spans="1:31" s="2" customFormat="1" ht="12" customHeight="1">
      <c r="A75" s="37"/>
      <c r="B75" s="38"/>
      <c r="C75" s="32" t="s">
        <v>16</v>
      </c>
      <c r="D75" s="39"/>
      <c r="E75" s="39"/>
      <c r="F75" s="39"/>
      <c r="G75" s="39"/>
      <c r="H75" s="39"/>
      <c r="I75" s="39"/>
      <c r="J75" s="39"/>
      <c r="K75" s="39"/>
      <c r="L75" s="109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</row>
    <row r="76" spans="1:31" s="2" customFormat="1" ht="16.5" customHeight="1">
      <c r="A76" s="37"/>
      <c r="B76" s="38"/>
      <c r="C76" s="39"/>
      <c r="D76" s="39"/>
      <c r="E76" s="395" t="str">
        <f>E7</f>
        <v>Rekonstrukce hřiště SOŠ Třešť_1</v>
      </c>
      <c r="F76" s="396"/>
      <c r="G76" s="396"/>
      <c r="H76" s="396"/>
      <c r="I76" s="39"/>
      <c r="J76" s="39"/>
      <c r="K76" s="39"/>
      <c r="L76" s="109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pans="1:31" s="2" customFormat="1" ht="12" customHeight="1">
      <c r="A77" s="37"/>
      <c r="B77" s="38"/>
      <c r="C77" s="32" t="s">
        <v>121</v>
      </c>
      <c r="D77" s="39"/>
      <c r="E77" s="39"/>
      <c r="F77" s="39"/>
      <c r="G77" s="39"/>
      <c r="H77" s="39"/>
      <c r="I77" s="39"/>
      <c r="J77" s="39"/>
      <c r="K77" s="39"/>
      <c r="L77" s="109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31" s="2" customFormat="1" ht="16.5" customHeight="1">
      <c r="A78" s="37"/>
      <c r="B78" s="38"/>
      <c r="C78" s="39"/>
      <c r="D78" s="39"/>
      <c r="E78" s="352" t="str">
        <f>E9</f>
        <v>SA-05 - SO 05 - Zpevněné plochy, průlehy</v>
      </c>
      <c r="F78" s="397"/>
      <c r="G78" s="397"/>
      <c r="H78" s="397"/>
      <c r="I78" s="39"/>
      <c r="J78" s="39"/>
      <c r="K78" s="39"/>
      <c r="L78" s="109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31" s="2" customFormat="1" ht="6.95" customHeight="1">
      <c r="A79" s="37"/>
      <c r="B79" s="38"/>
      <c r="C79" s="39"/>
      <c r="D79" s="39"/>
      <c r="E79" s="39"/>
      <c r="F79" s="39"/>
      <c r="G79" s="39"/>
      <c r="H79" s="39"/>
      <c r="I79" s="39"/>
      <c r="J79" s="39"/>
      <c r="K79" s="39"/>
      <c r="L79" s="109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</row>
    <row r="80" spans="1:31" s="2" customFormat="1" ht="12" customHeight="1">
      <c r="A80" s="37"/>
      <c r="B80" s="38"/>
      <c r="C80" s="32" t="s">
        <v>21</v>
      </c>
      <c r="D80" s="39"/>
      <c r="E80" s="39"/>
      <c r="F80" s="30" t="str">
        <f>F12</f>
        <v xml:space="preserve"> </v>
      </c>
      <c r="G80" s="39"/>
      <c r="H80" s="39"/>
      <c r="I80" s="32" t="s">
        <v>23</v>
      </c>
      <c r="J80" s="62" t="str">
        <f>IF(J12="","",J12)</f>
        <v>8. 11. 2025</v>
      </c>
      <c r="K80" s="39"/>
      <c r="L80" s="109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65" s="2" customFormat="1" ht="6.95" customHeight="1">
      <c r="A81" s="37"/>
      <c r="B81" s="38"/>
      <c r="C81" s="39"/>
      <c r="D81" s="39"/>
      <c r="E81" s="39"/>
      <c r="F81" s="39"/>
      <c r="G81" s="39"/>
      <c r="H81" s="39"/>
      <c r="I81" s="39"/>
      <c r="J81" s="39"/>
      <c r="K81" s="39"/>
      <c r="L81" s="109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pans="1:65" s="2" customFormat="1" ht="15.2" customHeight="1">
      <c r="A82" s="37"/>
      <c r="B82" s="38"/>
      <c r="C82" s="32" t="s">
        <v>25</v>
      </c>
      <c r="D82" s="39"/>
      <c r="E82" s="39"/>
      <c r="F82" s="30" t="str">
        <f>E15</f>
        <v xml:space="preserve"> </v>
      </c>
      <c r="G82" s="39"/>
      <c r="H82" s="39"/>
      <c r="I82" s="32" t="s">
        <v>30</v>
      </c>
      <c r="J82" s="35" t="str">
        <f>E21</f>
        <v xml:space="preserve"> </v>
      </c>
      <c r="K82" s="39"/>
      <c r="L82" s="109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65" s="2" customFormat="1" ht="15.2" customHeight="1">
      <c r="A83" s="37"/>
      <c r="B83" s="38"/>
      <c r="C83" s="32" t="s">
        <v>28</v>
      </c>
      <c r="D83" s="39"/>
      <c r="E83" s="39"/>
      <c r="F83" s="30" t="str">
        <f>IF(E18="","",E18)</f>
        <v>Vyplň údaj</v>
      </c>
      <c r="G83" s="39"/>
      <c r="H83" s="39"/>
      <c r="I83" s="32" t="s">
        <v>32</v>
      </c>
      <c r="J83" s="35" t="str">
        <f>E24</f>
        <v xml:space="preserve"> </v>
      </c>
      <c r="K83" s="39"/>
      <c r="L83" s="109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65" s="2" customFormat="1" ht="10.35" customHeight="1">
      <c r="A84" s="37"/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109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65" s="10" customFormat="1" ht="29.25" customHeight="1">
      <c r="A85" s="143"/>
      <c r="B85" s="144"/>
      <c r="C85" s="145" t="s">
        <v>129</v>
      </c>
      <c r="D85" s="146" t="s">
        <v>54</v>
      </c>
      <c r="E85" s="146" t="s">
        <v>50</v>
      </c>
      <c r="F85" s="146" t="s">
        <v>51</v>
      </c>
      <c r="G85" s="146" t="s">
        <v>130</v>
      </c>
      <c r="H85" s="146" t="s">
        <v>131</v>
      </c>
      <c r="I85" s="146" t="s">
        <v>132</v>
      </c>
      <c r="J85" s="146" t="s">
        <v>125</v>
      </c>
      <c r="K85" s="147" t="s">
        <v>133</v>
      </c>
      <c r="L85" s="148"/>
      <c r="M85" s="71" t="s">
        <v>19</v>
      </c>
      <c r="N85" s="72" t="s">
        <v>39</v>
      </c>
      <c r="O85" s="72" t="s">
        <v>134</v>
      </c>
      <c r="P85" s="72" t="s">
        <v>135</v>
      </c>
      <c r="Q85" s="72" t="s">
        <v>136</v>
      </c>
      <c r="R85" s="72" t="s">
        <v>137</v>
      </c>
      <c r="S85" s="72" t="s">
        <v>138</v>
      </c>
      <c r="T85" s="73" t="s">
        <v>139</v>
      </c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65" s="2" customFormat="1" ht="22.9" customHeight="1">
      <c r="A86" s="37"/>
      <c r="B86" s="38"/>
      <c r="C86" s="78" t="s">
        <v>140</v>
      </c>
      <c r="D86" s="39"/>
      <c r="E86" s="39"/>
      <c r="F86" s="39"/>
      <c r="G86" s="39"/>
      <c r="H86" s="39"/>
      <c r="I86" s="39"/>
      <c r="J86" s="149">
        <f>BK86</f>
        <v>0</v>
      </c>
      <c r="K86" s="39"/>
      <c r="L86" s="42"/>
      <c r="M86" s="74"/>
      <c r="N86" s="150"/>
      <c r="O86" s="75"/>
      <c r="P86" s="151">
        <f>P87</f>
        <v>0</v>
      </c>
      <c r="Q86" s="75"/>
      <c r="R86" s="151">
        <f>R87</f>
        <v>345.86480075999998</v>
      </c>
      <c r="S86" s="75"/>
      <c r="T86" s="152">
        <f>T87</f>
        <v>0</v>
      </c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T86" s="20" t="s">
        <v>68</v>
      </c>
      <c r="AU86" s="20" t="s">
        <v>126</v>
      </c>
      <c r="BK86" s="153">
        <f>BK87</f>
        <v>0</v>
      </c>
    </row>
    <row r="87" spans="1:65" s="11" customFormat="1" ht="25.9" customHeight="1">
      <c r="B87" s="154"/>
      <c r="C87" s="155"/>
      <c r="D87" s="156" t="s">
        <v>68</v>
      </c>
      <c r="E87" s="157" t="s">
        <v>218</v>
      </c>
      <c r="F87" s="157" t="s">
        <v>219</v>
      </c>
      <c r="G87" s="155"/>
      <c r="H87" s="155"/>
      <c r="I87" s="158"/>
      <c r="J87" s="159">
        <f>BK87</f>
        <v>0</v>
      </c>
      <c r="K87" s="155"/>
      <c r="L87" s="160"/>
      <c r="M87" s="161"/>
      <c r="N87" s="162"/>
      <c r="O87" s="162"/>
      <c r="P87" s="163">
        <f>P88+P143+P159+P192+P254+P278</f>
        <v>0</v>
      </c>
      <c r="Q87" s="162"/>
      <c r="R87" s="163">
        <f>R88+R143+R159+R192+R254+R278</f>
        <v>345.86480075999998</v>
      </c>
      <c r="S87" s="162"/>
      <c r="T87" s="164">
        <f>T88+T143+T159+T192+T254+T278</f>
        <v>0</v>
      </c>
      <c r="AR87" s="165" t="s">
        <v>77</v>
      </c>
      <c r="AT87" s="166" t="s">
        <v>68</v>
      </c>
      <c r="AU87" s="166" t="s">
        <v>69</v>
      </c>
      <c r="AY87" s="165" t="s">
        <v>144</v>
      </c>
      <c r="BK87" s="167">
        <f>BK88+BK143+BK159+BK192+BK254+BK278</f>
        <v>0</v>
      </c>
    </row>
    <row r="88" spans="1:65" s="11" customFormat="1" ht="22.9" customHeight="1">
      <c r="B88" s="154"/>
      <c r="C88" s="155"/>
      <c r="D88" s="156" t="s">
        <v>68</v>
      </c>
      <c r="E88" s="198" t="s">
        <v>77</v>
      </c>
      <c r="F88" s="198" t="s">
        <v>220</v>
      </c>
      <c r="G88" s="155"/>
      <c r="H88" s="155"/>
      <c r="I88" s="158"/>
      <c r="J88" s="199">
        <f>BK88</f>
        <v>0</v>
      </c>
      <c r="K88" s="155"/>
      <c r="L88" s="160"/>
      <c r="M88" s="161"/>
      <c r="N88" s="162"/>
      <c r="O88" s="162"/>
      <c r="P88" s="163">
        <f>SUM(P89:P142)</f>
        <v>0</v>
      </c>
      <c r="Q88" s="162"/>
      <c r="R88" s="163">
        <f>SUM(R89:R142)</f>
        <v>0</v>
      </c>
      <c r="S88" s="162"/>
      <c r="T88" s="164">
        <f>SUM(T89:T142)</f>
        <v>0</v>
      </c>
      <c r="AR88" s="165" t="s">
        <v>77</v>
      </c>
      <c r="AT88" s="166" t="s">
        <v>68</v>
      </c>
      <c r="AU88" s="166" t="s">
        <v>77</v>
      </c>
      <c r="AY88" s="165" t="s">
        <v>144</v>
      </c>
      <c r="BK88" s="167">
        <f>SUM(BK89:BK142)</f>
        <v>0</v>
      </c>
    </row>
    <row r="89" spans="1:65" s="2" customFormat="1" ht="24.2" customHeight="1">
      <c r="A89" s="37"/>
      <c r="B89" s="38"/>
      <c r="C89" s="168" t="s">
        <v>77</v>
      </c>
      <c r="D89" s="168" t="s">
        <v>145</v>
      </c>
      <c r="E89" s="169" t="s">
        <v>828</v>
      </c>
      <c r="F89" s="170" t="s">
        <v>829</v>
      </c>
      <c r="G89" s="171" t="s">
        <v>254</v>
      </c>
      <c r="H89" s="172">
        <v>887.16</v>
      </c>
      <c r="I89" s="173"/>
      <c r="J89" s="174">
        <f>ROUND(I89*H89,2)</f>
        <v>0</v>
      </c>
      <c r="K89" s="170" t="s">
        <v>157</v>
      </c>
      <c r="L89" s="42"/>
      <c r="M89" s="175" t="s">
        <v>19</v>
      </c>
      <c r="N89" s="176" t="s">
        <v>40</v>
      </c>
      <c r="O89" s="67"/>
      <c r="P89" s="177">
        <f>O89*H89</f>
        <v>0</v>
      </c>
      <c r="Q89" s="177">
        <v>0</v>
      </c>
      <c r="R89" s="177">
        <f>Q89*H89</f>
        <v>0</v>
      </c>
      <c r="S89" s="177">
        <v>0</v>
      </c>
      <c r="T89" s="178">
        <f>S89*H89</f>
        <v>0</v>
      </c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R89" s="179" t="s">
        <v>165</v>
      </c>
      <c r="AT89" s="179" t="s">
        <v>145</v>
      </c>
      <c r="AU89" s="179" t="s">
        <v>79</v>
      </c>
      <c r="AY89" s="20" t="s">
        <v>144</v>
      </c>
      <c r="BE89" s="180">
        <f>IF(N89="základní",J89,0)</f>
        <v>0</v>
      </c>
      <c r="BF89" s="180">
        <f>IF(N89="snížená",J89,0)</f>
        <v>0</v>
      </c>
      <c r="BG89" s="180">
        <f>IF(N89="zákl. přenesená",J89,0)</f>
        <v>0</v>
      </c>
      <c r="BH89" s="180">
        <f>IF(N89="sníž. přenesená",J89,0)</f>
        <v>0</v>
      </c>
      <c r="BI89" s="180">
        <f>IF(N89="nulová",J89,0)</f>
        <v>0</v>
      </c>
      <c r="BJ89" s="20" t="s">
        <v>77</v>
      </c>
      <c r="BK89" s="180">
        <f>ROUND(I89*H89,2)</f>
        <v>0</v>
      </c>
      <c r="BL89" s="20" t="s">
        <v>165</v>
      </c>
      <c r="BM89" s="179" t="s">
        <v>1816</v>
      </c>
    </row>
    <row r="90" spans="1:65" s="2" customFormat="1" ht="19.5">
      <c r="A90" s="37"/>
      <c r="B90" s="38"/>
      <c r="C90" s="39"/>
      <c r="D90" s="181" t="s">
        <v>152</v>
      </c>
      <c r="E90" s="39"/>
      <c r="F90" s="182" t="s">
        <v>829</v>
      </c>
      <c r="G90" s="39"/>
      <c r="H90" s="39"/>
      <c r="I90" s="183"/>
      <c r="J90" s="39"/>
      <c r="K90" s="39"/>
      <c r="L90" s="42"/>
      <c r="M90" s="184"/>
      <c r="N90" s="185"/>
      <c r="O90" s="67"/>
      <c r="P90" s="67"/>
      <c r="Q90" s="67"/>
      <c r="R90" s="67"/>
      <c r="S90" s="67"/>
      <c r="T90" s="68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T90" s="20" t="s">
        <v>152</v>
      </c>
      <c r="AU90" s="20" t="s">
        <v>79</v>
      </c>
    </row>
    <row r="91" spans="1:65" s="2" customFormat="1" ht="11.25">
      <c r="A91" s="37"/>
      <c r="B91" s="38"/>
      <c r="C91" s="39"/>
      <c r="D91" s="186" t="s">
        <v>153</v>
      </c>
      <c r="E91" s="39"/>
      <c r="F91" s="187" t="s">
        <v>831</v>
      </c>
      <c r="G91" s="39"/>
      <c r="H91" s="39"/>
      <c r="I91" s="183"/>
      <c r="J91" s="39"/>
      <c r="K91" s="39"/>
      <c r="L91" s="42"/>
      <c r="M91" s="184"/>
      <c r="N91" s="185"/>
      <c r="O91" s="67"/>
      <c r="P91" s="67"/>
      <c r="Q91" s="67"/>
      <c r="R91" s="67"/>
      <c r="S91" s="67"/>
      <c r="T91" s="68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T91" s="20" t="s">
        <v>153</v>
      </c>
      <c r="AU91" s="20" t="s">
        <v>79</v>
      </c>
    </row>
    <row r="92" spans="1:65" s="13" customFormat="1" ht="11.25">
      <c r="B92" s="200"/>
      <c r="C92" s="201"/>
      <c r="D92" s="181" t="s">
        <v>226</v>
      </c>
      <c r="E92" s="202" t="s">
        <v>19</v>
      </c>
      <c r="F92" s="203" t="s">
        <v>1817</v>
      </c>
      <c r="G92" s="201"/>
      <c r="H92" s="202" t="s">
        <v>19</v>
      </c>
      <c r="I92" s="204"/>
      <c r="J92" s="201"/>
      <c r="K92" s="201"/>
      <c r="L92" s="205"/>
      <c r="M92" s="206"/>
      <c r="N92" s="207"/>
      <c r="O92" s="207"/>
      <c r="P92" s="207"/>
      <c r="Q92" s="207"/>
      <c r="R92" s="207"/>
      <c r="S92" s="207"/>
      <c r="T92" s="208"/>
      <c r="AT92" s="209" t="s">
        <v>226</v>
      </c>
      <c r="AU92" s="209" t="s">
        <v>79</v>
      </c>
      <c r="AV92" s="13" t="s">
        <v>77</v>
      </c>
      <c r="AW92" s="13" t="s">
        <v>31</v>
      </c>
      <c r="AX92" s="13" t="s">
        <v>69</v>
      </c>
      <c r="AY92" s="209" t="s">
        <v>144</v>
      </c>
    </row>
    <row r="93" spans="1:65" s="14" customFormat="1" ht="11.25">
      <c r="B93" s="210"/>
      <c r="C93" s="211"/>
      <c r="D93" s="181" t="s">
        <v>226</v>
      </c>
      <c r="E93" s="212" t="s">
        <v>19</v>
      </c>
      <c r="F93" s="213" t="s">
        <v>1818</v>
      </c>
      <c r="G93" s="211"/>
      <c r="H93" s="214">
        <v>520</v>
      </c>
      <c r="I93" s="215"/>
      <c r="J93" s="211"/>
      <c r="K93" s="211"/>
      <c r="L93" s="216"/>
      <c r="M93" s="217"/>
      <c r="N93" s="218"/>
      <c r="O93" s="218"/>
      <c r="P93" s="218"/>
      <c r="Q93" s="218"/>
      <c r="R93" s="218"/>
      <c r="S93" s="218"/>
      <c r="T93" s="219"/>
      <c r="AT93" s="220" t="s">
        <v>226</v>
      </c>
      <c r="AU93" s="220" t="s">
        <v>79</v>
      </c>
      <c r="AV93" s="14" t="s">
        <v>79</v>
      </c>
      <c r="AW93" s="14" t="s">
        <v>31</v>
      </c>
      <c r="AX93" s="14" t="s">
        <v>69</v>
      </c>
      <c r="AY93" s="220" t="s">
        <v>144</v>
      </c>
    </row>
    <row r="94" spans="1:65" s="13" customFormat="1" ht="11.25">
      <c r="B94" s="200"/>
      <c r="C94" s="201"/>
      <c r="D94" s="181" t="s">
        <v>226</v>
      </c>
      <c r="E94" s="202" t="s">
        <v>19</v>
      </c>
      <c r="F94" s="203" t="s">
        <v>722</v>
      </c>
      <c r="G94" s="201"/>
      <c r="H94" s="202" t="s">
        <v>19</v>
      </c>
      <c r="I94" s="204"/>
      <c r="J94" s="201"/>
      <c r="K94" s="201"/>
      <c r="L94" s="205"/>
      <c r="M94" s="206"/>
      <c r="N94" s="207"/>
      <c r="O94" s="207"/>
      <c r="P94" s="207"/>
      <c r="Q94" s="207"/>
      <c r="R94" s="207"/>
      <c r="S94" s="207"/>
      <c r="T94" s="208"/>
      <c r="AT94" s="209" t="s">
        <v>226</v>
      </c>
      <c r="AU94" s="209" t="s">
        <v>79</v>
      </c>
      <c r="AV94" s="13" t="s">
        <v>77</v>
      </c>
      <c r="AW94" s="13" t="s">
        <v>31</v>
      </c>
      <c r="AX94" s="13" t="s">
        <v>69</v>
      </c>
      <c r="AY94" s="209" t="s">
        <v>144</v>
      </c>
    </row>
    <row r="95" spans="1:65" s="14" customFormat="1" ht="11.25">
      <c r="B95" s="210"/>
      <c r="C95" s="211"/>
      <c r="D95" s="181" t="s">
        <v>226</v>
      </c>
      <c r="E95" s="212" t="s">
        <v>19</v>
      </c>
      <c r="F95" s="213" t="s">
        <v>1819</v>
      </c>
      <c r="G95" s="211"/>
      <c r="H95" s="214">
        <v>367.16</v>
      </c>
      <c r="I95" s="215"/>
      <c r="J95" s="211"/>
      <c r="K95" s="211"/>
      <c r="L95" s="216"/>
      <c r="M95" s="217"/>
      <c r="N95" s="218"/>
      <c r="O95" s="218"/>
      <c r="P95" s="218"/>
      <c r="Q95" s="218"/>
      <c r="R95" s="218"/>
      <c r="S95" s="218"/>
      <c r="T95" s="219"/>
      <c r="AT95" s="220" t="s">
        <v>226</v>
      </c>
      <c r="AU95" s="220" t="s">
        <v>79</v>
      </c>
      <c r="AV95" s="14" t="s">
        <v>79</v>
      </c>
      <c r="AW95" s="14" t="s">
        <v>31</v>
      </c>
      <c r="AX95" s="14" t="s">
        <v>69</v>
      </c>
      <c r="AY95" s="220" t="s">
        <v>144</v>
      </c>
    </row>
    <row r="96" spans="1:65" s="15" customFormat="1" ht="11.25">
      <c r="B96" s="221"/>
      <c r="C96" s="222"/>
      <c r="D96" s="181" t="s">
        <v>226</v>
      </c>
      <c r="E96" s="223" t="s">
        <v>19</v>
      </c>
      <c r="F96" s="224" t="s">
        <v>231</v>
      </c>
      <c r="G96" s="222"/>
      <c r="H96" s="225">
        <v>887.16000000000008</v>
      </c>
      <c r="I96" s="226"/>
      <c r="J96" s="222"/>
      <c r="K96" s="222"/>
      <c r="L96" s="227"/>
      <c r="M96" s="228"/>
      <c r="N96" s="229"/>
      <c r="O96" s="229"/>
      <c r="P96" s="229"/>
      <c r="Q96" s="229"/>
      <c r="R96" s="229"/>
      <c r="S96" s="229"/>
      <c r="T96" s="230"/>
      <c r="AT96" s="231" t="s">
        <v>226</v>
      </c>
      <c r="AU96" s="231" t="s">
        <v>79</v>
      </c>
      <c r="AV96" s="15" t="s">
        <v>165</v>
      </c>
      <c r="AW96" s="15" t="s">
        <v>31</v>
      </c>
      <c r="AX96" s="15" t="s">
        <v>77</v>
      </c>
      <c r="AY96" s="231" t="s">
        <v>144</v>
      </c>
    </row>
    <row r="97" spans="1:65" s="2" customFormat="1" ht="49.15" customHeight="1">
      <c r="A97" s="37"/>
      <c r="B97" s="38"/>
      <c r="C97" s="168" t="s">
        <v>79</v>
      </c>
      <c r="D97" s="168" t="s">
        <v>145</v>
      </c>
      <c r="E97" s="169" t="s">
        <v>335</v>
      </c>
      <c r="F97" s="170" t="s">
        <v>336</v>
      </c>
      <c r="G97" s="171" t="s">
        <v>223</v>
      </c>
      <c r="H97" s="172">
        <v>489.43200000000002</v>
      </c>
      <c r="I97" s="173"/>
      <c r="J97" s="174">
        <f>ROUND(I97*H97,2)</f>
        <v>0</v>
      </c>
      <c r="K97" s="170" t="s">
        <v>157</v>
      </c>
      <c r="L97" s="42"/>
      <c r="M97" s="175" t="s">
        <v>19</v>
      </c>
      <c r="N97" s="176" t="s">
        <v>40</v>
      </c>
      <c r="O97" s="67"/>
      <c r="P97" s="177">
        <f>O97*H97</f>
        <v>0</v>
      </c>
      <c r="Q97" s="177">
        <v>0</v>
      </c>
      <c r="R97" s="177">
        <f>Q97*H97</f>
        <v>0</v>
      </c>
      <c r="S97" s="177">
        <v>0</v>
      </c>
      <c r="T97" s="178">
        <f>S97*H97</f>
        <v>0</v>
      </c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R97" s="179" t="s">
        <v>165</v>
      </c>
      <c r="AT97" s="179" t="s">
        <v>145</v>
      </c>
      <c r="AU97" s="179" t="s">
        <v>79</v>
      </c>
      <c r="AY97" s="20" t="s">
        <v>144</v>
      </c>
      <c r="BE97" s="180">
        <f>IF(N97="základní",J97,0)</f>
        <v>0</v>
      </c>
      <c r="BF97" s="180">
        <f>IF(N97="snížená",J97,0)</f>
        <v>0</v>
      </c>
      <c r="BG97" s="180">
        <f>IF(N97="zákl. přenesená",J97,0)</f>
        <v>0</v>
      </c>
      <c r="BH97" s="180">
        <f>IF(N97="sníž. přenesená",J97,0)</f>
        <v>0</v>
      </c>
      <c r="BI97" s="180">
        <f>IF(N97="nulová",J97,0)</f>
        <v>0</v>
      </c>
      <c r="BJ97" s="20" t="s">
        <v>77</v>
      </c>
      <c r="BK97" s="180">
        <f>ROUND(I97*H97,2)</f>
        <v>0</v>
      </c>
      <c r="BL97" s="20" t="s">
        <v>165</v>
      </c>
      <c r="BM97" s="179" t="s">
        <v>1820</v>
      </c>
    </row>
    <row r="98" spans="1:65" s="2" customFormat="1" ht="29.25">
      <c r="A98" s="37"/>
      <c r="B98" s="38"/>
      <c r="C98" s="39"/>
      <c r="D98" s="181" t="s">
        <v>152</v>
      </c>
      <c r="E98" s="39"/>
      <c r="F98" s="182" t="s">
        <v>336</v>
      </c>
      <c r="G98" s="39"/>
      <c r="H98" s="39"/>
      <c r="I98" s="183"/>
      <c r="J98" s="39"/>
      <c r="K98" s="39"/>
      <c r="L98" s="42"/>
      <c r="M98" s="184"/>
      <c r="N98" s="185"/>
      <c r="O98" s="67"/>
      <c r="P98" s="67"/>
      <c r="Q98" s="67"/>
      <c r="R98" s="67"/>
      <c r="S98" s="67"/>
      <c r="T98" s="68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T98" s="20" t="s">
        <v>152</v>
      </c>
      <c r="AU98" s="20" t="s">
        <v>79</v>
      </c>
    </row>
    <row r="99" spans="1:65" s="2" customFormat="1" ht="11.25">
      <c r="A99" s="37"/>
      <c r="B99" s="38"/>
      <c r="C99" s="39"/>
      <c r="D99" s="186" t="s">
        <v>153</v>
      </c>
      <c r="E99" s="39"/>
      <c r="F99" s="187" t="s">
        <v>338</v>
      </c>
      <c r="G99" s="39"/>
      <c r="H99" s="39"/>
      <c r="I99" s="183"/>
      <c r="J99" s="39"/>
      <c r="K99" s="39"/>
      <c r="L99" s="42"/>
      <c r="M99" s="184"/>
      <c r="N99" s="185"/>
      <c r="O99" s="67"/>
      <c r="P99" s="67"/>
      <c r="Q99" s="67"/>
      <c r="R99" s="67"/>
      <c r="S99" s="67"/>
      <c r="T99" s="68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T99" s="20" t="s">
        <v>153</v>
      </c>
      <c r="AU99" s="20" t="s">
        <v>79</v>
      </c>
    </row>
    <row r="100" spans="1:65" s="13" customFormat="1" ht="11.25">
      <c r="B100" s="200"/>
      <c r="C100" s="201"/>
      <c r="D100" s="181" t="s">
        <v>226</v>
      </c>
      <c r="E100" s="202" t="s">
        <v>19</v>
      </c>
      <c r="F100" s="203" t="s">
        <v>1817</v>
      </c>
      <c r="G100" s="201"/>
      <c r="H100" s="202" t="s">
        <v>19</v>
      </c>
      <c r="I100" s="204"/>
      <c r="J100" s="201"/>
      <c r="K100" s="201"/>
      <c r="L100" s="205"/>
      <c r="M100" s="206"/>
      <c r="N100" s="207"/>
      <c r="O100" s="207"/>
      <c r="P100" s="207"/>
      <c r="Q100" s="207"/>
      <c r="R100" s="207"/>
      <c r="S100" s="207"/>
      <c r="T100" s="208"/>
      <c r="AT100" s="209" t="s">
        <v>226</v>
      </c>
      <c r="AU100" s="209" t="s">
        <v>79</v>
      </c>
      <c r="AV100" s="13" t="s">
        <v>77</v>
      </c>
      <c r="AW100" s="13" t="s">
        <v>31</v>
      </c>
      <c r="AX100" s="13" t="s">
        <v>69</v>
      </c>
      <c r="AY100" s="209" t="s">
        <v>144</v>
      </c>
    </row>
    <row r="101" spans="1:65" s="14" customFormat="1" ht="11.25">
      <c r="B101" s="210"/>
      <c r="C101" s="211"/>
      <c r="D101" s="181" t="s">
        <v>226</v>
      </c>
      <c r="E101" s="212" t="s">
        <v>19</v>
      </c>
      <c r="F101" s="213" t="s">
        <v>1821</v>
      </c>
      <c r="G101" s="211"/>
      <c r="H101" s="214">
        <v>416</v>
      </c>
      <c r="I101" s="215"/>
      <c r="J101" s="211"/>
      <c r="K101" s="211"/>
      <c r="L101" s="216"/>
      <c r="M101" s="217"/>
      <c r="N101" s="218"/>
      <c r="O101" s="218"/>
      <c r="P101" s="218"/>
      <c r="Q101" s="218"/>
      <c r="R101" s="218"/>
      <c r="S101" s="218"/>
      <c r="T101" s="219"/>
      <c r="AT101" s="220" t="s">
        <v>226</v>
      </c>
      <c r="AU101" s="220" t="s">
        <v>79</v>
      </c>
      <c r="AV101" s="14" t="s">
        <v>79</v>
      </c>
      <c r="AW101" s="14" t="s">
        <v>31</v>
      </c>
      <c r="AX101" s="14" t="s">
        <v>69</v>
      </c>
      <c r="AY101" s="220" t="s">
        <v>144</v>
      </c>
    </row>
    <row r="102" spans="1:65" s="13" customFormat="1" ht="11.25">
      <c r="B102" s="200"/>
      <c r="C102" s="201"/>
      <c r="D102" s="181" t="s">
        <v>226</v>
      </c>
      <c r="E102" s="202" t="s">
        <v>19</v>
      </c>
      <c r="F102" s="203" t="s">
        <v>722</v>
      </c>
      <c r="G102" s="201"/>
      <c r="H102" s="202" t="s">
        <v>19</v>
      </c>
      <c r="I102" s="204"/>
      <c r="J102" s="201"/>
      <c r="K102" s="201"/>
      <c r="L102" s="205"/>
      <c r="M102" s="206"/>
      <c r="N102" s="207"/>
      <c r="O102" s="207"/>
      <c r="P102" s="207"/>
      <c r="Q102" s="207"/>
      <c r="R102" s="207"/>
      <c r="S102" s="207"/>
      <c r="T102" s="208"/>
      <c r="AT102" s="209" t="s">
        <v>226</v>
      </c>
      <c r="AU102" s="209" t="s">
        <v>79</v>
      </c>
      <c r="AV102" s="13" t="s">
        <v>77</v>
      </c>
      <c r="AW102" s="13" t="s">
        <v>31</v>
      </c>
      <c r="AX102" s="13" t="s">
        <v>69</v>
      </c>
      <c r="AY102" s="209" t="s">
        <v>144</v>
      </c>
    </row>
    <row r="103" spans="1:65" s="14" customFormat="1" ht="11.25">
      <c r="B103" s="210"/>
      <c r="C103" s="211"/>
      <c r="D103" s="181" t="s">
        <v>226</v>
      </c>
      <c r="E103" s="212" t="s">
        <v>19</v>
      </c>
      <c r="F103" s="213" t="s">
        <v>1822</v>
      </c>
      <c r="G103" s="211"/>
      <c r="H103" s="214">
        <v>73.432000000000002</v>
      </c>
      <c r="I103" s="215"/>
      <c r="J103" s="211"/>
      <c r="K103" s="211"/>
      <c r="L103" s="216"/>
      <c r="M103" s="217"/>
      <c r="N103" s="218"/>
      <c r="O103" s="218"/>
      <c r="P103" s="218"/>
      <c r="Q103" s="218"/>
      <c r="R103" s="218"/>
      <c r="S103" s="218"/>
      <c r="T103" s="219"/>
      <c r="AT103" s="220" t="s">
        <v>226</v>
      </c>
      <c r="AU103" s="220" t="s">
        <v>79</v>
      </c>
      <c r="AV103" s="14" t="s">
        <v>79</v>
      </c>
      <c r="AW103" s="14" t="s">
        <v>31</v>
      </c>
      <c r="AX103" s="14" t="s">
        <v>69</v>
      </c>
      <c r="AY103" s="220" t="s">
        <v>144</v>
      </c>
    </row>
    <row r="104" spans="1:65" s="15" customFormat="1" ht="11.25">
      <c r="B104" s="221"/>
      <c r="C104" s="222"/>
      <c r="D104" s="181" t="s">
        <v>226</v>
      </c>
      <c r="E104" s="223" t="s">
        <v>19</v>
      </c>
      <c r="F104" s="224" t="s">
        <v>231</v>
      </c>
      <c r="G104" s="222"/>
      <c r="H104" s="225">
        <v>489.43200000000002</v>
      </c>
      <c r="I104" s="226"/>
      <c r="J104" s="222"/>
      <c r="K104" s="222"/>
      <c r="L104" s="227"/>
      <c r="M104" s="228"/>
      <c r="N104" s="229"/>
      <c r="O104" s="229"/>
      <c r="P104" s="229"/>
      <c r="Q104" s="229"/>
      <c r="R104" s="229"/>
      <c r="S104" s="229"/>
      <c r="T104" s="230"/>
      <c r="AT104" s="231" t="s">
        <v>226</v>
      </c>
      <c r="AU104" s="231" t="s">
        <v>79</v>
      </c>
      <c r="AV104" s="15" t="s">
        <v>165</v>
      </c>
      <c r="AW104" s="15" t="s">
        <v>31</v>
      </c>
      <c r="AX104" s="15" t="s">
        <v>77</v>
      </c>
      <c r="AY104" s="231" t="s">
        <v>144</v>
      </c>
    </row>
    <row r="105" spans="1:65" s="2" customFormat="1" ht="49.15" customHeight="1">
      <c r="A105" s="37"/>
      <c r="B105" s="38"/>
      <c r="C105" s="168" t="s">
        <v>160</v>
      </c>
      <c r="D105" s="168" t="s">
        <v>145</v>
      </c>
      <c r="E105" s="169" t="s">
        <v>341</v>
      </c>
      <c r="F105" s="170" t="s">
        <v>342</v>
      </c>
      <c r="G105" s="171" t="s">
        <v>223</v>
      </c>
      <c r="H105" s="172">
        <v>7.524</v>
      </c>
      <c r="I105" s="173"/>
      <c r="J105" s="174">
        <f>ROUND(I105*H105,2)</f>
        <v>0</v>
      </c>
      <c r="K105" s="170" t="s">
        <v>157</v>
      </c>
      <c r="L105" s="42"/>
      <c r="M105" s="175" t="s">
        <v>19</v>
      </c>
      <c r="N105" s="176" t="s">
        <v>40</v>
      </c>
      <c r="O105" s="67"/>
      <c r="P105" s="177">
        <f>O105*H105</f>
        <v>0</v>
      </c>
      <c r="Q105" s="177">
        <v>0</v>
      </c>
      <c r="R105" s="177">
        <f>Q105*H105</f>
        <v>0</v>
      </c>
      <c r="S105" s="177">
        <v>0</v>
      </c>
      <c r="T105" s="178">
        <f>S105*H105</f>
        <v>0</v>
      </c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R105" s="179" t="s">
        <v>165</v>
      </c>
      <c r="AT105" s="179" t="s">
        <v>145</v>
      </c>
      <c r="AU105" s="179" t="s">
        <v>79</v>
      </c>
      <c r="AY105" s="20" t="s">
        <v>144</v>
      </c>
      <c r="BE105" s="180">
        <f>IF(N105="základní",J105,0)</f>
        <v>0</v>
      </c>
      <c r="BF105" s="180">
        <f>IF(N105="snížená",J105,0)</f>
        <v>0</v>
      </c>
      <c r="BG105" s="180">
        <f>IF(N105="zákl. přenesená",J105,0)</f>
        <v>0</v>
      </c>
      <c r="BH105" s="180">
        <f>IF(N105="sníž. přenesená",J105,0)</f>
        <v>0</v>
      </c>
      <c r="BI105" s="180">
        <f>IF(N105="nulová",J105,0)</f>
        <v>0</v>
      </c>
      <c r="BJ105" s="20" t="s">
        <v>77</v>
      </c>
      <c r="BK105" s="180">
        <f>ROUND(I105*H105,2)</f>
        <v>0</v>
      </c>
      <c r="BL105" s="20" t="s">
        <v>165</v>
      </c>
      <c r="BM105" s="179" t="s">
        <v>1823</v>
      </c>
    </row>
    <row r="106" spans="1:65" s="2" customFormat="1" ht="29.25">
      <c r="A106" s="37"/>
      <c r="B106" s="38"/>
      <c r="C106" s="39"/>
      <c r="D106" s="181" t="s">
        <v>152</v>
      </c>
      <c r="E106" s="39"/>
      <c r="F106" s="182" t="s">
        <v>342</v>
      </c>
      <c r="G106" s="39"/>
      <c r="H106" s="39"/>
      <c r="I106" s="183"/>
      <c r="J106" s="39"/>
      <c r="K106" s="39"/>
      <c r="L106" s="42"/>
      <c r="M106" s="184"/>
      <c r="N106" s="185"/>
      <c r="O106" s="67"/>
      <c r="P106" s="67"/>
      <c r="Q106" s="67"/>
      <c r="R106" s="67"/>
      <c r="S106" s="67"/>
      <c r="T106" s="68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T106" s="20" t="s">
        <v>152</v>
      </c>
      <c r="AU106" s="20" t="s">
        <v>79</v>
      </c>
    </row>
    <row r="107" spans="1:65" s="2" customFormat="1" ht="11.25">
      <c r="A107" s="37"/>
      <c r="B107" s="38"/>
      <c r="C107" s="39"/>
      <c r="D107" s="186" t="s">
        <v>153</v>
      </c>
      <c r="E107" s="39"/>
      <c r="F107" s="187" t="s">
        <v>344</v>
      </c>
      <c r="G107" s="39"/>
      <c r="H107" s="39"/>
      <c r="I107" s="183"/>
      <c r="J107" s="39"/>
      <c r="K107" s="39"/>
      <c r="L107" s="42"/>
      <c r="M107" s="184"/>
      <c r="N107" s="185"/>
      <c r="O107" s="67"/>
      <c r="P107" s="67"/>
      <c r="Q107" s="67"/>
      <c r="R107" s="67"/>
      <c r="S107" s="67"/>
      <c r="T107" s="68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T107" s="20" t="s">
        <v>153</v>
      </c>
      <c r="AU107" s="20" t="s">
        <v>79</v>
      </c>
    </row>
    <row r="108" spans="1:65" s="13" customFormat="1" ht="11.25">
      <c r="B108" s="200"/>
      <c r="C108" s="201"/>
      <c r="D108" s="181" t="s">
        <v>226</v>
      </c>
      <c r="E108" s="202" t="s">
        <v>19</v>
      </c>
      <c r="F108" s="203" t="s">
        <v>373</v>
      </c>
      <c r="G108" s="201"/>
      <c r="H108" s="202" t="s">
        <v>19</v>
      </c>
      <c r="I108" s="204"/>
      <c r="J108" s="201"/>
      <c r="K108" s="201"/>
      <c r="L108" s="205"/>
      <c r="M108" s="206"/>
      <c r="N108" s="207"/>
      <c r="O108" s="207"/>
      <c r="P108" s="207"/>
      <c r="Q108" s="207"/>
      <c r="R108" s="207"/>
      <c r="S108" s="207"/>
      <c r="T108" s="208"/>
      <c r="AT108" s="209" t="s">
        <v>226</v>
      </c>
      <c r="AU108" s="209" t="s">
        <v>79</v>
      </c>
      <c r="AV108" s="13" t="s">
        <v>77</v>
      </c>
      <c r="AW108" s="13" t="s">
        <v>31</v>
      </c>
      <c r="AX108" s="13" t="s">
        <v>69</v>
      </c>
      <c r="AY108" s="209" t="s">
        <v>144</v>
      </c>
    </row>
    <row r="109" spans="1:65" s="14" customFormat="1" ht="11.25">
      <c r="B109" s="210"/>
      <c r="C109" s="211"/>
      <c r="D109" s="181" t="s">
        <v>226</v>
      </c>
      <c r="E109" s="212" t="s">
        <v>19</v>
      </c>
      <c r="F109" s="213" t="s">
        <v>1824</v>
      </c>
      <c r="G109" s="211"/>
      <c r="H109" s="214">
        <v>7.524</v>
      </c>
      <c r="I109" s="215"/>
      <c r="J109" s="211"/>
      <c r="K109" s="211"/>
      <c r="L109" s="216"/>
      <c r="M109" s="217"/>
      <c r="N109" s="218"/>
      <c r="O109" s="218"/>
      <c r="P109" s="218"/>
      <c r="Q109" s="218"/>
      <c r="R109" s="218"/>
      <c r="S109" s="218"/>
      <c r="T109" s="219"/>
      <c r="AT109" s="220" t="s">
        <v>226</v>
      </c>
      <c r="AU109" s="220" t="s">
        <v>79</v>
      </c>
      <c r="AV109" s="14" t="s">
        <v>79</v>
      </c>
      <c r="AW109" s="14" t="s">
        <v>31</v>
      </c>
      <c r="AX109" s="14" t="s">
        <v>77</v>
      </c>
      <c r="AY109" s="220" t="s">
        <v>144</v>
      </c>
    </row>
    <row r="110" spans="1:65" s="2" customFormat="1" ht="62.65" customHeight="1">
      <c r="A110" s="37"/>
      <c r="B110" s="38"/>
      <c r="C110" s="168" t="s">
        <v>165</v>
      </c>
      <c r="D110" s="168" t="s">
        <v>145</v>
      </c>
      <c r="E110" s="169" t="s">
        <v>678</v>
      </c>
      <c r="F110" s="170" t="s">
        <v>233</v>
      </c>
      <c r="G110" s="171" t="s">
        <v>223</v>
      </c>
      <c r="H110" s="172">
        <v>674.38800000000003</v>
      </c>
      <c r="I110" s="173"/>
      <c r="J110" s="174">
        <f>ROUND(I110*H110,2)</f>
        <v>0</v>
      </c>
      <c r="K110" s="170" t="s">
        <v>157</v>
      </c>
      <c r="L110" s="42"/>
      <c r="M110" s="175" t="s">
        <v>19</v>
      </c>
      <c r="N110" s="176" t="s">
        <v>40</v>
      </c>
      <c r="O110" s="67"/>
      <c r="P110" s="177">
        <f>O110*H110</f>
        <v>0</v>
      </c>
      <c r="Q110" s="177">
        <v>0</v>
      </c>
      <c r="R110" s="177">
        <f>Q110*H110</f>
        <v>0</v>
      </c>
      <c r="S110" s="177">
        <v>0</v>
      </c>
      <c r="T110" s="178">
        <f>S110*H110</f>
        <v>0</v>
      </c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R110" s="179" t="s">
        <v>165</v>
      </c>
      <c r="AT110" s="179" t="s">
        <v>145</v>
      </c>
      <c r="AU110" s="179" t="s">
        <v>79</v>
      </c>
      <c r="AY110" s="20" t="s">
        <v>144</v>
      </c>
      <c r="BE110" s="180">
        <f>IF(N110="základní",J110,0)</f>
        <v>0</v>
      </c>
      <c r="BF110" s="180">
        <f>IF(N110="snížená",J110,0)</f>
        <v>0</v>
      </c>
      <c r="BG110" s="180">
        <f>IF(N110="zákl. přenesená",J110,0)</f>
        <v>0</v>
      </c>
      <c r="BH110" s="180">
        <f>IF(N110="sníž. přenesená",J110,0)</f>
        <v>0</v>
      </c>
      <c r="BI110" s="180">
        <f>IF(N110="nulová",J110,0)</f>
        <v>0</v>
      </c>
      <c r="BJ110" s="20" t="s">
        <v>77</v>
      </c>
      <c r="BK110" s="180">
        <f>ROUND(I110*H110,2)</f>
        <v>0</v>
      </c>
      <c r="BL110" s="20" t="s">
        <v>165</v>
      </c>
      <c r="BM110" s="179" t="s">
        <v>1825</v>
      </c>
    </row>
    <row r="111" spans="1:65" s="2" customFormat="1" ht="39">
      <c r="A111" s="37"/>
      <c r="B111" s="38"/>
      <c r="C111" s="39"/>
      <c r="D111" s="181" t="s">
        <v>152</v>
      </c>
      <c r="E111" s="39"/>
      <c r="F111" s="182" t="s">
        <v>233</v>
      </c>
      <c r="G111" s="39"/>
      <c r="H111" s="39"/>
      <c r="I111" s="183"/>
      <c r="J111" s="39"/>
      <c r="K111" s="39"/>
      <c r="L111" s="42"/>
      <c r="M111" s="184"/>
      <c r="N111" s="185"/>
      <c r="O111" s="67"/>
      <c r="P111" s="67"/>
      <c r="Q111" s="67"/>
      <c r="R111" s="67"/>
      <c r="S111" s="67"/>
      <c r="T111" s="68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T111" s="20" t="s">
        <v>152</v>
      </c>
      <c r="AU111" s="20" t="s">
        <v>79</v>
      </c>
    </row>
    <row r="112" spans="1:65" s="2" customFormat="1" ht="11.25">
      <c r="A112" s="37"/>
      <c r="B112" s="38"/>
      <c r="C112" s="39"/>
      <c r="D112" s="186" t="s">
        <v>153</v>
      </c>
      <c r="E112" s="39"/>
      <c r="F112" s="187" t="s">
        <v>680</v>
      </c>
      <c r="G112" s="39"/>
      <c r="H112" s="39"/>
      <c r="I112" s="183"/>
      <c r="J112" s="39"/>
      <c r="K112" s="39"/>
      <c r="L112" s="42"/>
      <c r="M112" s="184"/>
      <c r="N112" s="185"/>
      <c r="O112" s="67"/>
      <c r="P112" s="67"/>
      <c r="Q112" s="67"/>
      <c r="R112" s="67"/>
      <c r="S112" s="67"/>
      <c r="T112" s="68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T112" s="20" t="s">
        <v>153</v>
      </c>
      <c r="AU112" s="20" t="s">
        <v>79</v>
      </c>
    </row>
    <row r="113" spans="1:65" s="13" customFormat="1" ht="11.25">
      <c r="B113" s="200"/>
      <c r="C113" s="201"/>
      <c r="D113" s="181" t="s">
        <v>226</v>
      </c>
      <c r="E113" s="202" t="s">
        <v>19</v>
      </c>
      <c r="F113" s="203" t="s">
        <v>361</v>
      </c>
      <c r="G113" s="201"/>
      <c r="H113" s="202" t="s">
        <v>19</v>
      </c>
      <c r="I113" s="204"/>
      <c r="J113" s="201"/>
      <c r="K113" s="201"/>
      <c r="L113" s="205"/>
      <c r="M113" s="206"/>
      <c r="N113" s="207"/>
      <c r="O113" s="207"/>
      <c r="P113" s="207"/>
      <c r="Q113" s="207"/>
      <c r="R113" s="207"/>
      <c r="S113" s="207"/>
      <c r="T113" s="208"/>
      <c r="AT113" s="209" t="s">
        <v>226</v>
      </c>
      <c r="AU113" s="209" t="s">
        <v>79</v>
      </c>
      <c r="AV113" s="13" t="s">
        <v>77</v>
      </c>
      <c r="AW113" s="13" t="s">
        <v>31</v>
      </c>
      <c r="AX113" s="13" t="s">
        <v>69</v>
      </c>
      <c r="AY113" s="209" t="s">
        <v>144</v>
      </c>
    </row>
    <row r="114" spans="1:65" s="14" customFormat="1" ht="11.25">
      <c r="B114" s="210"/>
      <c r="C114" s="211"/>
      <c r="D114" s="181" t="s">
        <v>226</v>
      </c>
      <c r="E114" s="212" t="s">
        <v>19</v>
      </c>
      <c r="F114" s="213" t="s">
        <v>1826</v>
      </c>
      <c r="G114" s="211"/>
      <c r="H114" s="214">
        <v>674.38800000000003</v>
      </c>
      <c r="I114" s="215"/>
      <c r="J114" s="211"/>
      <c r="K114" s="211"/>
      <c r="L114" s="216"/>
      <c r="M114" s="217"/>
      <c r="N114" s="218"/>
      <c r="O114" s="218"/>
      <c r="P114" s="218"/>
      <c r="Q114" s="218"/>
      <c r="R114" s="218"/>
      <c r="S114" s="218"/>
      <c r="T114" s="219"/>
      <c r="AT114" s="220" t="s">
        <v>226</v>
      </c>
      <c r="AU114" s="220" t="s">
        <v>79</v>
      </c>
      <c r="AV114" s="14" t="s">
        <v>79</v>
      </c>
      <c r="AW114" s="14" t="s">
        <v>31</v>
      </c>
      <c r="AX114" s="14" t="s">
        <v>77</v>
      </c>
      <c r="AY114" s="220" t="s">
        <v>144</v>
      </c>
    </row>
    <row r="115" spans="1:65" s="2" customFormat="1" ht="44.25" customHeight="1">
      <c r="A115" s="37"/>
      <c r="B115" s="38"/>
      <c r="C115" s="168" t="s">
        <v>143</v>
      </c>
      <c r="D115" s="168" t="s">
        <v>145</v>
      </c>
      <c r="E115" s="169" t="s">
        <v>221</v>
      </c>
      <c r="F115" s="170" t="s">
        <v>222</v>
      </c>
      <c r="G115" s="171" t="s">
        <v>223</v>
      </c>
      <c r="H115" s="172">
        <v>674.38800000000003</v>
      </c>
      <c r="I115" s="173"/>
      <c r="J115" s="174">
        <f>ROUND(I115*H115,2)</f>
        <v>0</v>
      </c>
      <c r="K115" s="170" t="s">
        <v>157</v>
      </c>
      <c r="L115" s="42"/>
      <c r="M115" s="175" t="s">
        <v>19</v>
      </c>
      <c r="N115" s="176" t="s">
        <v>40</v>
      </c>
      <c r="O115" s="67"/>
      <c r="P115" s="177">
        <f>O115*H115</f>
        <v>0</v>
      </c>
      <c r="Q115" s="177">
        <v>0</v>
      </c>
      <c r="R115" s="177">
        <f>Q115*H115</f>
        <v>0</v>
      </c>
      <c r="S115" s="177">
        <v>0</v>
      </c>
      <c r="T115" s="178">
        <f>S115*H115</f>
        <v>0</v>
      </c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R115" s="179" t="s">
        <v>165</v>
      </c>
      <c r="AT115" s="179" t="s">
        <v>145</v>
      </c>
      <c r="AU115" s="179" t="s">
        <v>79</v>
      </c>
      <c r="AY115" s="20" t="s">
        <v>144</v>
      </c>
      <c r="BE115" s="180">
        <f>IF(N115="základní",J115,0)</f>
        <v>0</v>
      </c>
      <c r="BF115" s="180">
        <f>IF(N115="snížená",J115,0)</f>
        <v>0</v>
      </c>
      <c r="BG115" s="180">
        <f>IF(N115="zákl. přenesená",J115,0)</f>
        <v>0</v>
      </c>
      <c r="BH115" s="180">
        <f>IF(N115="sníž. přenesená",J115,0)</f>
        <v>0</v>
      </c>
      <c r="BI115" s="180">
        <f>IF(N115="nulová",J115,0)</f>
        <v>0</v>
      </c>
      <c r="BJ115" s="20" t="s">
        <v>77</v>
      </c>
      <c r="BK115" s="180">
        <f>ROUND(I115*H115,2)</f>
        <v>0</v>
      </c>
      <c r="BL115" s="20" t="s">
        <v>165</v>
      </c>
      <c r="BM115" s="179" t="s">
        <v>1827</v>
      </c>
    </row>
    <row r="116" spans="1:65" s="2" customFormat="1" ht="29.25">
      <c r="A116" s="37"/>
      <c r="B116" s="38"/>
      <c r="C116" s="39"/>
      <c r="D116" s="181" t="s">
        <v>152</v>
      </c>
      <c r="E116" s="39"/>
      <c r="F116" s="182" t="s">
        <v>222</v>
      </c>
      <c r="G116" s="39"/>
      <c r="H116" s="39"/>
      <c r="I116" s="183"/>
      <c r="J116" s="39"/>
      <c r="K116" s="39"/>
      <c r="L116" s="42"/>
      <c r="M116" s="184"/>
      <c r="N116" s="185"/>
      <c r="O116" s="67"/>
      <c r="P116" s="67"/>
      <c r="Q116" s="67"/>
      <c r="R116" s="67"/>
      <c r="S116" s="67"/>
      <c r="T116" s="68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T116" s="20" t="s">
        <v>152</v>
      </c>
      <c r="AU116" s="20" t="s">
        <v>79</v>
      </c>
    </row>
    <row r="117" spans="1:65" s="2" customFormat="1" ht="11.25">
      <c r="A117" s="37"/>
      <c r="B117" s="38"/>
      <c r="C117" s="39"/>
      <c r="D117" s="186" t="s">
        <v>153</v>
      </c>
      <c r="E117" s="39"/>
      <c r="F117" s="187" t="s">
        <v>225</v>
      </c>
      <c r="G117" s="39"/>
      <c r="H117" s="39"/>
      <c r="I117" s="183"/>
      <c r="J117" s="39"/>
      <c r="K117" s="39"/>
      <c r="L117" s="42"/>
      <c r="M117" s="184"/>
      <c r="N117" s="185"/>
      <c r="O117" s="67"/>
      <c r="P117" s="67"/>
      <c r="Q117" s="67"/>
      <c r="R117" s="67"/>
      <c r="S117" s="67"/>
      <c r="T117" s="68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T117" s="20" t="s">
        <v>153</v>
      </c>
      <c r="AU117" s="20" t="s">
        <v>79</v>
      </c>
    </row>
    <row r="118" spans="1:65" s="13" customFormat="1" ht="11.25">
      <c r="B118" s="200"/>
      <c r="C118" s="201"/>
      <c r="D118" s="181" t="s">
        <v>226</v>
      </c>
      <c r="E118" s="202" t="s">
        <v>19</v>
      </c>
      <c r="F118" s="203" t="s">
        <v>361</v>
      </c>
      <c r="G118" s="201"/>
      <c r="H118" s="202" t="s">
        <v>19</v>
      </c>
      <c r="I118" s="204"/>
      <c r="J118" s="201"/>
      <c r="K118" s="201"/>
      <c r="L118" s="205"/>
      <c r="M118" s="206"/>
      <c r="N118" s="207"/>
      <c r="O118" s="207"/>
      <c r="P118" s="207"/>
      <c r="Q118" s="207"/>
      <c r="R118" s="207"/>
      <c r="S118" s="207"/>
      <c r="T118" s="208"/>
      <c r="AT118" s="209" t="s">
        <v>226</v>
      </c>
      <c r="AU118" s="209" t="s">
        <v>79</v>
      </c>
      <c r="AV118" s="13" t="s">
        <v>77</v>
      </c>
      <c r="AW118" s="13" t="s">
        <v>31</v>
      </c>
      <c r="AX118" s="13" t="s">
        <v>69</v>
      </c>
      <c r="AY118" s="209" t="s">
        <v>144</v>
      </c>
    </row>
    <row r="119" spans="1:65" s="14" customFormat="1" ht="11.25">
      <c r="B119" s="210"/>
      <c r="C119" s="211"/>
      <c r="D119" s="181" t="s">
        <v>226</v>
      </c>
      <c r="E119" s="212" t="s">
        <v>19</v>
      </c>
      <c r="F119" s="213" t="s">
        <v>1826</v>
      </c>
      <c r="G119" s="211"/>
      <c r="H119" s="214">
        <v>674.38800000000003</v>
      </c>
      <c r="I119" s="215"/>
      <c r="J119" s="211"/>
      <c r="K119" s="211"/>
      <c r="L119" s="216"/>
      <c r="M119" s="217"/>
      <c r="N119" s="218"/>
      <c r="O119" s="218"/>
      <c r="P119" s="218"/>
      <c r="Q119" s="218"/>
      <c r="R119" s="218"/>
      <c r="S119" s="218"/>
      <c r="T119" s="219"/>
      <c r="AT119" s="220" t="s">
        <v>226</v>
      </c>
      <c r="AU119" s="220" t="s">
        <v>79</v>
      </c>
      <c r="AV119" s="14" t="s">
        <v>79</v>
      </c>
      <c r="AW119" s="14" t="s">
        <v>31</v>
      </c>
      <c r="AX119" s="14" t="s">
        <v>77</v>
      </c>
      <c r="AY119" s="220" t="s">
        <v>144</v>
      </c>
    </row>
    <row r="120" spans="1:65" s="2" customFormat="1" ht="37.9" customHeight="1">
      <c r="A120" s="37"/>
      <c r="B120" s="38"/>
      <c r="C120" s="168" t="s">
        <v>174</v>
      </c>
      <c r="D120" s="168" t="s">
        <v>145</v>
      </c>
      <c r="E120" s="169" t="s">
        <v>355</v>
      </c>
      <c r="F120" s="170" t="s">
        <v>356</v>
      </c>
      <c r="G120" s="171" t="s">
        <v>254</v>
      </c>
      <c r="H120" s="172">
        <v>887.16</v>
      </c>
      <c r="I120" s="173"/>
      <c r="J120" s="174">
        <f>ROUND(I120*H120,2)</f>
        <v>0</v>
      </c>
      <c r="K120" s="170" t="s">
        <v>157</v>
      </c>
      <c r="L120" s="42"/>
      <c r="M120" s="175" t="s">
        <v>19</v>
      </c>
      <c r="N120" s="176" t="s">
        <v>40</v>
      </c>
      <c r="O120" s="67"/>
      <c r="P120" s="177">
        <f>O120*H120</f>
        <v>0</v>
      </c>
      <c r="Q120" s="177">
        <v>0</v>
      </c>
      <c r="R120" s="177">
        <f>Q120*H120</f>
        <v>0</v>
      </c>
      <c r="S120" s="177">
        <v>0</v>
      </c>
      <c r="T120" s="178">
        <f>S120*H120</f>
        <v>0</v>
      </c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R120" s="179" t="s">
        <v>165</v>
      </c>
      <c r="AT120" s="179" t="s">
        <v>145</v>
      </c>
      <c r="AU120" s="179" t="s">
        <v>79</v>
      </c>
      <c r="AY120" s="20" t="s">
        <v>144</v>
      </c>
      <c r="BE120" s="180">
        <f>IF(N120="základní",J120,0)</f>
        <v>0</v>
      </c>
      <c r="BF120" s="180">
        <f>IF(N120="snížená",J120,0)</f>
        <v>0</v>
      </c>
      <c r="BG120" s="180">
        <f>IF(N120="zákl. přenesená",J120,0)</f>
        <v>0</v>
      </c>
      <c r="BH120" s="180">
        <f>IF(N120="sníž. přenesená",J120,0)</f>
        <v>0</v>
      </c>
      <c r="BI120" s="180">
        <f>IF(N120="nulová",J120,0)</f>
        <v>0</v>
      </c>
      <c r="BJ120" s="20" t="s">
        <v>77</v>
      </c>
      <c r="BK120" s="180">
        <f>ROUND(I120*H120,2)</f>
        <v>0</v>
      </c>
      <c r="BL120" s="20" t="s">
        <v>165</v>
      </c>
      <c r="BM120" s="179" t="s">
        <v>1828</v>
      </c>
    </row>
    <row r="121" spans="1:65" s="2" customFormat="1" ht="19.5">
      <c r="A121" s="37"/>
      <c r="B121" s="38"/>
      <c r="C121" s="39"/>
      <c r="D121" s="181" t="s">
        <v>152</v>
      </c>
      <c r="E121" s="39"/>
      <c r="F121" s="182" t="s">
        <v>356</v>
      </c>
      <c r="G121" s="39"/>
      <c r="H121" s="39"/>
      <c r="I121" s="183"/>
      <c r="J121" s="39"/>
      <c r="K121" s="39"/>
      <c r="L121" s="42"/>
      <c r="M121" s="184"/>
      <c r="N121" s="185"/>
      <c r="O121" s="67"/>
      <c r="P121" s="67"/>
      <c r="Q121" s="67"/>
      <c r="R121" s="67"/>
      <c r="S121" s="67"/>
      <c r="T121" s="68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T121" s="20" t="s">
        <v>152</v>
      </c>
      <c r="AU121" s="20" t="s">
        <v>79</v>
      </c>
    </row>
    <row r="122" spans="1:65" s="2" customFormat="1" ht="11.25">
      <c r="A122" s="37"/>
      <c r="B122" s="38"/>
      <c r="C122" s="39"/>
      <c r="D122" s="186" t="s">
        <v>153</v>
      </c>
      <c r="E122" s="39"/>
      <c r="F122" s="187" t="s">
        <v>358</v>
      </c>
      <c r="G122" s="39"/>
      <c r="H122" s="39"/>
      <c r="I122" s="183"/>
      <c r="J122" s="39"/>
      <c r="K122" s="39"/>
      <c r="L122" s="42"/>
      <c r="M122" s="184"/>
      <c r="N122" s="185"/>
      <c r="O122" s="67"/>
      <c r="P122" s="67"/>
      <c r="Q122" s="67"/>
      <c r="R122" s="67"/>
      <c r="S122" s="67"/>
      <c r="T122" s="68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T122" s="20" t="s">
        <v>153</v>
      </c>
      <c r="AU122" s="20" t="s">
        <v>79</v>
      </c>
    </row>
    <row r="123" spans="1:65" s="13" customFormat="1" ht="11.25">
      <c r="B123" s="200"/>
      <c r="C123" s="201"/>
      <c r="D123" s="181" t="s">
        <v>226</v>
      </c>
      <c r="E123" s="202" t="s">
        <v>19</v>
      </c>
      <c r="F123" s="203" t="s">
        <v>1817</v>
      </c>
      <c r="G123" s="201"/>
      <c r="H123" s="202" t="s">
        <v>19</v>
      </c>
      <c r="I123" s="204"/>
      <c r="J123" s="201"/>
      <c r="K123" s="201"/>
      <c r="L123" s="205"/>
      <c r="M123" s="206"/>
      <c r="N123" s="207"/>
      <c r="O123" s="207"/>
      <c r="P123" s="207"/>
      <c r="Q123" s="207"/>
      <c r="R123" s="207"/>
      <c r="S123" s="207"/>
      <c r="T123" s="208"/>
      <c r="AT123" s="209" t="s">
        <v>226</v>
      </c>
      <c r="AU123" s="209" t="s">
        <v>79</v>
      </c>
      <c r="AV123" s="13" t="s">
        <v>77</v>
      </c>
      <c r="AW123" s="13" t="s">
        <v>31</v>
      </c>
      <c r="AX123" s="13" t="s">
        <v>69</v>
      </c>
      <c r="AY123" s="209" t="s">
        <v>144</v>
      </c>
    </row>
    <row r="124" spans="1:65" s="14" customFormat="1" ht="11.25">
      <c r="B124" s="210"/>
      <c r="C124" s="211"/>
      <c r="D124" s="181" t="s">
        <v>226</v>
      </c>
      <c r="E124" s="212" t="s">
        <v>19</v>
      </c>
      <c r="F124" s="213" t="s">
        <v>1818</v>
      </c>
      <c r="G124" s="211"/>
      <c r="H124" s="214">
        <v>520</v>
      </c>
      <c r="I124" s="215"/>
      <c r="J124" s="211"/>
      <c r="K124" s="211"/>
      <c r="L124" s="216"/>
      <c r="M124" s="217"/>
      <c r="N124" s="218"/>
      <c r="O124" s="218"/>
      <c r="P124" s="218"/>
      <c r="Q124" s="218"/>
      <c r="R124" s="218"/>
      <c r="S124" s="218"/>
      <c r="T124" s="219"/>
      <c r="AT124" s="220" t="s">
        <v>226</v>
      </c>
      <c r="AU124" s="220" t="s">
        <v>79</v>
      </c>
      <c r="AV124" s="14" t="s">
        <v>79</v>
      </c>
      <c r="AW124" s="14" t="s">
        <v>31</v>
      </c>
      <c r="AX124" s="14" t="s">
        <v>69</v>
      </c>
      <c r="AY124" s="220" t="s">
        <v>144</v>
      </c>
    </row>
    <row r="125" spans="1:65" s="13" customFormat="1" ht="11.25">
      <c r="B125" s="200"/>
      <c r="C125" s="201"/>
      <c r="D125" s="181" t="s">
        <v>226</v>
      </c>
      <c r="E125" s="202" t="s">
        <v>19</v>
      </c>
      <c r="F125" s="203" t="s">
        <v>722</v>
      </c>
      <c r="G125" s="201"/>
      <c r="H125" s="202" t="s">
        <v>19</v>
      </c>
      <c r="I125" s="204"/>
      <c r="J125" s="201"/>
      <c r="K125" s="201"/>
      <c r="L125" s="205"/>
      <c r="M125" s="206"/>
      <c r="N125" s="207"/>
      <c r="O125" s="207"/>
      <c r="P125" s="207"/>
      <c r="Q125" s="207"/>
      <c r="R125" s="207"/>
      <c r="S125" s="207"/>
      <c r="T125" s="208"/>
      <c r="AT125" s="209" t="s">
        <v>226</v>
      </c>
      <c r="AU125" s="209" t="s">
        <v>79</v>
      </c>
      <c r="AV125" s="13" t="s">
        <v>77</v>
      </c>
      <c r="AW125" s="13" t="s">
        <v>31</v>
      </c>
      <c r="AX125" s="13" t="s">
        <v>69</v>
      </c>
      <c r="AY125" s="209" t="s">
        <v>144</v>
      </c>
    </row>
    <row r="126" spans="1:65" s="14" customFormat="1" ht="11.25">
      <c r="B126" s="210"/>
      <c r="C126" s="211"/>
      <c r="D126" s="181" t="s">
        <v>226</v>
      </c>
      <c r="E126" s="212" t="s">
        <v>19</v>
      </c>
      <c r="F126" s="213" t="s">
        <v>1819</v>
      </c>
      <c r="G126" s="211"/>
      <c r="H126" s="214">
        <v>367.16</v>
      </c>
      <c r="I126" s="215"/>
      <c r="J126" s="211"/>
      <c r="K126" s="211"/>
      <c r="L126" s="216"/>
      <c r="M126" s="217"/>
      <c r="N126" s="218"/>
      <c r="O126" s="218"/>
      <c r="P126" s="218"/>
      <c r="Q126" s="218"/>
      <c r="R126" s="218"/>
      <c r="S126" s="218"/>
      <c r="T126" s="219"/>
      <c r="AT126" s="220" t="s">
        <v>226</v>
      </c>
      <c r="AU126" s="220" t="s">
        <v>79</v>
      </c>
      <c r="AV126" s="14" t="s">
        <v>79</v>
      </c>
      <c r="AW126" s="14" t="s">
        <v>31</v>
      </c>
      <c r="AX126" s="14" t="s">
        <v>69</v>
      </c>
      <c r="AY126" s="220" t="s">
        <v>144</v>
      </c>
    </row>
    <row r="127" spans="1:65" s="15" customFormat="1" ht="11.25">
      <c r="B127" s="221"/>
      <c r="C127" s="222"/>
      <c r="D127" s="181" t="s">
        <v>226</v>
      </c>
      <c r="E127" s="223" t="s">
        <v>19</v>
      </c>
      <c r="F127" s="224" t="s">
        <v>231</v>
      </c>
      <c r="G127" s="222"/>
      <c r="H127" s="225">
        <v>887.16000000000008</v>
      </c>
      <c r="I127" s="226"/>
      <c r="J127" s="222"/>
      <c r="K127" s="222"/>
      <c r="L127" s="227"/>
      <c r="M127" s="228"/>
      <c r="N127" s="229"/>
      <c r="O127" s="229"/>
      <c r="P127" s="229"/>
      <c r="Q127" s="229"/>
      <c r="R127" s="229"/>
      <c r="S127" s="229"/>
      <c r="T127" s="230"/>
      <c r="AT127" s="231" t="s">
        <v>226</v>
      </c>
      <c r="AU127" s="231" t="s">
        <v>79</v>
      </c>
      <c r="AV127" s="15" t="s">
        <v>165</v>
      </c>
      <c r="AW127" s="15" t="s">
        <v>31</v>
      </c>
      <c r="AX127" s="15" t="s">
        <v>77</v>
      </c>
      <c r="AY127" s="231" t="s">
        <v>144</v>
      </c>
    </row>
    <row r="128" spans="1:65" s="2" customFormat="1" ht="44.25" customHeight="1">
      <c r="A128" s="37"/>
      <c r="B128" s="38"/>
      <c r="C128" s="168" t="s">
        <v>179</v>
      </c>
      <c r="D128" s="168" t="s">
        <v>145</v>
      </c>
      <c r="E128" s="169" t="s">
        <v>319</v>
      </c>
      <c r="F128" s="170" t="s">
        <v>320</v>
      </c>
      <c r="G128" s="171" t="s">
        <v>296</v>
      </c>
      <c r="H128" s="172">
        <v>1146.46</v>
      </c>
      <c r="I128" s="173"/>
      <c r="J128" s="174">
        <f>ROUND(I128*H128,2)</f>
        <v>0</v>
      </c>
      <c r="K128" s="170" t="s">
        <v>157</v>
      </c>
      <c r="L128" s="42"/>
      <c r="M128" s="175" t="s">
        <v>19</v>
      </c>
      <c r="N128" s="176" t="s">
        <v>40</v>
      </c>
      <c r="O128" s="67"/>
      <c r="P128" s="177">
        <f>O128*H128</f>
        <v>0</v>
      </c>
      <c r="Q128" s="177">
        <v>0</v>
      </c>
      <c r="R128" s="177">
        <f>Q128*H128</f>
        <v>0</v>
      </c>
      <c r="S128" s="177">
        <v>0</v>
      </c>
      <c r="T128" s="178">
        <f>S128*H128</f>
        <v>0</v>
      </c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R128" s="179" t="s">
        <v>165</v>
      </c>
      <c r="AT128" s="179" t="s">
        <v>145</v>
      </c>
      <c r="AU128" s="179" t="s">
        <v>79</v>
      </c>
      <c r="AY128" s="20" t="s">
        <v>144</v>
      </c>
      <c r="BE128" s="180">
        <f>IF(N128="základní",J128,0)</f>
        <v>0</v>
      </c>
      <c r="BF128" s="180">
        <f>IF(N128="snížená",J128,0)</f>
        <v>0</v>
      </c>
      <c r="BG128" s="180">
        <f>IF(N128="zákl. přenesená",J128,0)</f>
        <v>0</v>
      </c>
      <c r="BH128" s="180">
        <f>IF(N128="sníž. přenesená",J128,0)</f>
        <v>0</v>
      </c>
      <c r="BI128" s="180">
        <f>IF(N128="nulová",J128,0)</f>
        <v>0</v>
      </c>
      <c r="BJ128" s="20" t="s">
        <v>77</v>
      </c>
      <c r="BK128" s="180">
        <f>ROUND(I128*H128,2)</f>
        <v>0</v>
      </c>
      <c r="BL128" s="20" t="s">
        <v>165</v>
      </c>
      <c r="BM128" s="179" t="s">
        <v>1829</v>
      </c>
    </row>
    <row r="129" spans="1:65" s="2" customFormat="1" ht="29.25">
      <c r="A129" s="37"/>
      <c r="B129" s="38"/>
      <c r="C129" s="39"/>
      <c r="D129" s="181" t="s">
        <v>152</v>
      </c>
      <c r="E129" s="39"/>
      <c r="F129" s="182" t="s">
        <v>320</v>
      </c>
      <c r="G129" s="39"/>
      <c r="H129" s="39"/>
      <c r="I129" s="183"/>
      <c r="J129" s="39"/>
      <c r="K129" s="39"/>
      <c r="L129" s="42"/>
      <c r="M129" s="184"/>
      <c r="N129" s="185"/>
      <c r="O129" s="67"/>
      <c r="P129" s="67"/>
      <c r="Q129" s="67"/>
      <c r="R129" s="67"/>
      <c r="S129" s="67"/>
      <c r="T129" s="68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T129" s="20" t="s">
        <v>152</v>
      </c>
      <c r="AU129" s="20" t="s">
        <v>79</v>
      </c>
    </row>
    <row r="130" spans="1:65" s="2" customFormat="1" ht="11.25">
      <c r="A130" s="37"/>
      <c r="B130" s="38"/>
      <c r="C130" s="39"/>
      <c r="D130" s="186" t="s">
        <v>153</v>
      </c>
      <c r="E130" s="39"/>
      <c r="F130" s="187" t="s">
        <v>322</v>
      </c>
      <c r="G130" s="39"/>
      <c r="H130" s="39"/>
      <c r="I130" s="183"/>
      <c r="J130" s="39"/>
      <c r="K130" s="39"/>
      <c r="L130" s="42"/>
      <c r="M130" s="184"/>
      <c r="N130" s="185"/>
      <c r="O130" s="67"/>
      <c r="P130" s="67"/>
      <c r="Q130" s="67"/>
      <c r="R130" s="67"/>
      <c r="S130" s="67"/>
      <c r="T130" s="68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T130" s="20" t="s">
        <v>153</v>
      </c>
      <c r="AU130" s="20" t="s">
        <v>79</v>
      </c>
    </row>
    <row r="131" spans="1:65" s="13" customFormat="1" ht="11.25">
      <c r="B131" s="200"/>
      <c r="C131" s="201"/>
      <c r="D131" s="181" t="s">
        <v>226</v>
      </c>
      <c r="E131" s="202" t="s">
        <v>19</v>
      </c>
      <c r="F131" s="203" t="s">
        <v>361</v>
      </c>
      <c r="G131" s="201"/>
      <c r="H131" s="202" t="s">
        <v>19</v>
      </c>
      <c r="I131" s="204"/>
      <c r="J131" s="201"/>
      <c r="K131" s="201"/>
      <c r="L131" s="205"/>
      <c r="M131" s="206"/>
      <c r="N131" s="207"/>
      <c r="O131" s="207"/>
      <c r="P131" s="207"/>
      <c r="Q131" s="207"/>
      <c r="R131" s="207"/>
      <c r="S131" s="207"/>
      <c r="T131" s="208"/>
      <c r="AT131" s="209" t="s">
        <v>226</v>
      </c>
      <c r="AU131" s="209" t="s">
        <v>79</v>
      </c>
      <c r="AV131" s="13" t="s">
        <v>77</v>
      </c>
      <c r="AW131" s="13" t="s">
        <v>31</v>
      </c>
      <c r="AX131" s="13" t="s">
        <v>69</v>
      </c>
      <c r="AY131" s="209" t="s">
        <v>144</v>
      </c>
    </row>
    <row r="132" spans="1:65" s="14" customFormat="1" ht="11.25">
      <c r="B132" s="210"/>
      <c r="C132" s="211"/>
      <c r="D132" s="181" t="s">
        <v>226</v>
      </c>
      <c r="E132" s="212" t="s">
        <v>19</v>
      </c>
      <c r="F132" s="213" t="s">
        <v>1830</v>
      </c>
      <c r="G132" s="211"/>
      <c r="H132" s="214">
        <v>1146.46</v>
      </c>
      <c r="I132" s="215"/>
      <c r="J132" s="211"/>
      <c r="K132" s="211"/>
      <c r="L132" s="216"/>
      <c r="M132" s="217"/>
      <c r="N132" s="218"/>
      <c r="O132" s="218"/>
      <c r="P132" s="218"/>
      <c r="Q132" s="218"/>
      <c r="R132" s="218"/>
      <c r="S132" s="218"/>
      <c r="T132" s="219"/>
      <c r="AT132" s="220" t="s">
        <v>226</v>
      </c>
      <c r="AU132" s="220" t="s">
        <v>79</v>
      </c>
      <c r="AV132" s="14" t="s">
        <v>79</v>
      </c>
      <c r="AW132" s="14" t="s">
        <v>31</v>
      </c>
      <c r="AX132" s="14" t="s">
        <v>77</v>
      </c>
      <c r="AY132" s="220" t="s">
        <v>144</v>
      </c>
    </row>
    <row r="133" spans="1:65" s="2" customFormat="1" ht="37.9" customHeight="1">
      <c r="A133" s="37"/>
      <c r="B133" s="38"/>
      <c r="C133" s="168" t="s">
        <v>184</v>
      </c>
      <c r="D133" s="168" t="s">
        <v>145</v>
      </c>
      <c r="E133" s="169" t="s">
        <v>236</v>
      </c>
      <c r="F133" s="170" t="s">
        <v>237</v>
      </c>
      <c r="G133" s="171" t="s">
        <v>223</v>
      </c>
      <c r="H133" s="172">
        <v>674.38800000000003</v>
      </c>
      <c r="I133" s="173"/>
      <c r="J133" s="174">
        <f>ROUND(I133*H133,2)</f>
        <v>0</v>
      </c>
      <c r="K133" s="170" t="s">
        <v>157</v>
      </c>
      <c r="L133" s="42"/>
      <c r="M133" s="175" t="s">
        <v>19</v>
      </c>
      <c r="N133" s="176" t="s">
        <v>40</v>
      </c>
      <c r="O133" s="67"/>
      <c r="P133" s="177">
        <f>O133*H133</f>
        <v>0</v>
      </c>
      <c r="Q133" s="177">
        <v>0</v>
      </c>
      <c r="R133" s="177">
        <f>Q133*H133</f>
        <v>0</v>
      </c>
      <c r="S133" s="177">
        <v>0</v>
      </c>
      <c r="T133" s="178">
        <f>S133*H133</f>
        <v>0</v>
      </c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R133" s="179" t="s">
        <v>165</v>
      </c>
      <c r="AT133" s="179" t="s">
        <v>145</v>
      </c>
      <c r="AU133" s="179" t="s">
        <v>79</v>
      </c>
      <c r="AY133" s="20" t="s">
        <v>144</v>
      </c>
      <c r="BE133" s="180">
        <f>IF(N133="základní",J133,0)</f>
        <v>0</v>
      </c>
      <c r="BF133" s="180">
        <f>IF(N133="snížená",J133,0)</f>
        <v>0</v>
      </c>
      <c r="BG133" s="180">
        <f>IF(N133="zákl. přenesená",J133,0)</f>
        <v>0</v>
      </c>
      <c r="BH133" s="180">
        <f>IF(N133="sníž. přenesená",J133,0)</f>
        <v>0</v>
      </c>
      <c r="BI133" s="180">
        <f>IF(N133="nulová",J133,0)</f>
        <v>0</v>
      </c>
      <c r="BJ133" s="20" t="s">
        <v>77</v>
      </c>
      <c r="BK133" s="180">
        <f>ROUND(I133*H133,2)</f>
        <v>0</v>
      </c>
      <c r="BL133" s="20" t="s">
        <v>165</v>
      </c>
      <c r="BM133" s="179" t="s">
        <v>1831</v>
      </c>
    </row>
    <row r="134" spans="1:65" s="2" customFormat="1" ht="19.5">
      <c r="A134" s="37"/>
      <c r="B134" s="38"/>
      <c r="C134" s="39"/>
      <c r="D134" s="181" t="s">
        <v>152</v>
      </c>
      <c r="E134" s="39"/>
      <c r="F134" s="182" t="s">
        <v>237</v>
      </c>
      <c r="G134" s="39"/>
      <c r="H134" s="39"/>
      <c r="I134" s="183"/>
      <c r="J134" s="39"/>
      <c r="K134" s="39"/>
      <c r="L134" s="42"/>
      <c r="M134" s="184"/>
      <c r="N134" s="185"/>
      <c r="O134" s="67"/>
      <c r="P134" s="67"/>
      <c r="Q134" s="67"/>
      <c r="R134" s="67"/>
      <c r="S134" s="67"/>
      <c r="T134" s="68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T134" s="20" t="s">
        <v>152</v>
      </c>
      <c r="AU134" s="20" t="s">
        <v>79</v>
      </c>
    </row>
    <row r="135" spans="1:65" s="2" customFormat="1" ht="11.25">
      <c r="A135" s="37"/>
      <c r="B135" s="38"/>
      <c r="C135" s="39"/>
      <c r="D135" s="186" t="s">
        <v>153</v>
      </c>
      <c r="E135" s="39"/>
      <c r="F135" s="187" t="s">
        <v>239</v>
      </c>
      <c r="G135" s="39"/>
      <c r="H135" s="39"/>
      <c r="I135" s="183"/>
      <c r="J135" s="39"/>
      <c r="K135" s="39"/>
      <c r="L135" s="42"/>
      <c r="M135" s="184"/>
      <c r="N135" s="185"/>
      <c r="O135" s="67"/>
      <c r="P135" s="67"/>
      <c r="Q135" s="67"/>
      <c r="R135" s="67"/>
      <c r="S135" s="67"/>
      <c r="T135" s="68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T135" s="20" t="s">
        <v>153</v>
      </c>
      <c r="AU135" s="20" t="s">
        <v>79</v>
      </c>
    </row>
    <row r="136" spans="1:65" s="13" customFormat="1" ht="11.25">
      <c r="B136" s="200"/>
      <c r="C136" s="201"/>
      <c r="D136" s="181" t="s">
        <v>226</v>
      </c>
      <c r="E136" s="202" t="s">
        <v>19</v>
      </c>
      <c r="F136" s="203" t="s">
        <v>361</v>
      </c>
      <c r="G136" s="201"/>
      <c r="H136" s="202" t="s">
        <v>19</v>
      </c>
      <c r="I136" s="204"/>
      <c r="J136" s="201"/>
      <c r="K136" s="201"/>
      <c r="L136" s="205"/>
      <c r="M136" s="206"/>
      <c r="N136" s="207"/>
      <c r="O136" s="207"/>
      <c r="P136" s="207"/>
      <c r="Q136" s="207"/>
      <c r="R136" s="207"/>
      <c r="S136" s="207"/>
      <c r="T136" s="208"/>
      <c r="AT136" s="209" t="s">
        <v>226</v>
      </c>
      <c r="AU136" s="209" t="s">
        <v>79</v>
      </c>
      <c r="AV136" s="13" t="s">
        <v>77</v>
      </c>
      <c r="AW136" s="13" t="s">
        <v>31</v>
      </c>
      <c r="AX136" s="13" t="s">
        <v>69</v>
      </c>
      <c r="AY136" s="209" t="s">
        <v>144</v>
      </c>
    </row>
    <row r="137" spans="1:65" s="14" customFormat="1" ht="11.25">
      <c r="B137" s="210"/>
      <c r="C137" s="211"/>
      <c r="D137" s="181" t="s">
        <v>226</v>
      </c>
      <c r="E137" s="212" t="s">
        <v>19</v>
      </c>
      <c r="F137" s="213" t="s">
        <v>1826</v>
      </c>
      <c r="G137" s="211"/>
      <c r="H137" s="214">
        <v>674.38800000000003</v>
      </c>
      <c r="I137" s="215"/>
      <c r="J137" s="211"/>
      <c r="K137" s="211"/>
      <c r="L137" s="216"/>
      <c r="M137" s="217"/>
      <c r="N137" s="218"/>
      <c r="O137" s="218"/>
      <c r="P137" s="218"/>
      <c r="Q137" s="218"/>
      <c r="R137" s="218"/>
      <c r="S137" s="218"/>
      <c r="T137" s="219"/>
      <c r="AT137" s="220" t="s">
        <v>226</v>
      </c>
      <c r="AU137" s="220" t="s">
        <v>79</v>
      </c>
      <c r="AV137" s="14" t="s">
        <v>79</v>
      </c>
      <c r="AW137" s="14" t="s">
        <v>31</v>
      </c>
      <c r="AX137" s="14" t="s">
        <v>77</v>
      </c>
      <c r="AY137" s="220" t="s">
        <v>144</v>
      </c>
    </row>
    <row r="138" spans="1:65" s="2" customFormat="1" ht="44.25" customHeight="1">
      <c r="A138" s="37"/>
      <c r="B138" s="38"/>
      <c r="C138" s="168" t="s">
        <v>189</v>
      </c>
      <c r="D138" s="168" t="s">
        <v>145</v>
      </c>
      <c r="E138" s="169" t="s">
        <v>367</v>
      </c>
      <c r="F138" s="170" t="s">
        <v>368</v>
      </c>
      <c r="G138" s="171" t="s">
        <v>223</v>
      </c>
      <c r="H138" s="172">
        <v>4.5599999999999996</v>
      </c>
      <c r="I138" s="173"/>
      <c r="J138" s="174">
        <f>ROUND(I138*H138,2)</f>
        <v>0</v>
      </c>
      <c r="K138" s="170" t="s">
        <v>157</v>
      </c>
      <c r="L138" s="42"/>
      <c r="M138" s="175" t="s">
        <v>19</v>
      </c>
      <c r="N138" s="176" t="s">
        <v>40</v>
      </c>
      <c r="O138" s="67"/>
      <c r="P138" s="177">
        <f>O138*H138</f>
        <v>0</v>
      </c>
      <c r="Q138" s="177">
        <v>0</v>
      </c>
      <c r="R138" s="177">
        <f>Q138*H138</f>
        <v>0</v>
      </c>
      <c r="S138" s="177">
        <v>0</v>
      </c>
      <c r="T138" s="178">
        <f>S138*H138</f>
        <v>0</v>
      </c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R138" s="179" t="s">
        <v>165</v>
      </c>
      <c r="AT138" s="179" t="s">
        <v>145</v>
      </c>
      <c r="AU138" s="179" t="s">
        <v>79</v>
      </c>
      <c r="AY138" s="20" t="s">
        <v>144</v>
      </c>
      <c r="BE138" s="180">
        <f>IF(N138="základní",J138,0)</f>
        <v>0</v>
      </c>
      <c r="BF138" s="180">
        <f>IF(N138="snížená",J138,0)</f>
        <v>0</v>
      </c>
      <c r="BG138" s="180">
        <f>IF(N138="zákl. přenesená",J138,0)</f>
        <v>0</v>
      </c>
      <c r="BH138" s="180">
        <f>IF(N138="sníž. přenesená",J138,0)</f>
        <v>0</v>
      </c>
      <c r="BI138" s="180">
        <f>IF(N138="nulová",J138,0)</f>
        <v>0</v>
      </c>
      <c r="BJ138" s="20" t="s">
        <v>77</v>
      </c>
      <c r="BK138" s="180">
        <f>ROUND(I138*H138,2)</f>
        <v>0</v>
      </c>
      <c r="BL138" s="20" t="s">
        <v>165</v>
      </c>
      <c r="BM138" s="179" t="s">
        <v>1832</v>
      </c>
    </row>
    <row r="139" spans="1:65" s="2" customFormat="1" ht="29.25">
      <c r="A139" s="37"/>
      <c r="B139" s="38"/>
      <c r="C139" s="39"/>
      <c r="D139" s="181" t="s">
        <v>152</v>
      </c>
      <c r="E139" s="39"/>
      <c r="F139" s="182" t="s">
        <v>368</v>
      </c>
      <c r="G139" s="39"/>
      <c r="H139" s="39"/>
      <c r="I139" s="183"/>
      <c r="J139" s="39"/>
      <c r="K139" s="39"/>
      <c r="L139" s="42"/>
      <c r="M139" s="184"/>
      <c r="N139" s="185"/>
      <c r="O139" s="67"/>
      <c r="P139" s="67"/>
      <c r="Q139" s="67"/>
      <c r="R139" s="67"/>
      <c r="S139" s="67"/>
      <c r="T139" s="68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T139" s="20" t="s">
        <v>152</v>
      </c>
      <c r="AU139" s="20" t="s">
        <v>79</v>
      </c>
    </row>
    <row r="140" spans="1:65" s="2" customFormat="1" ht="11.25">
      <c r="A140" s="37"/>
      <c r="B140" s="38"/>
      <c r="C140" s="39"/>
      <c r="D140" s="186" t="s">
        <v>153</v>
      </c>
      <c r="E140" s="39"/>
      <c r="F140" s="187" t="s">
        <v>370</v>
      </c>
      <c r="G140" s="39"/>
      <c r="H140" s="39"/>
      <c r="I140" s="183"/>
      <c r="J140" s="39"/>
      <c r="K140" s="39"/>
      <c r="L140" s="42"/>
      <c r="M140" s="184"/>
      <c r="N140" s="185"/>
      <c r="O140" s="67"/>
      <c r="P140" s="67"/>
      <c r="Q140" s="67"/>
      <c r="R140" s="67"/>
      <c r="S140" s="67"/>
      <c r="T140" s="68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T140" s="20" t="s">
        <v>153</v>
      </c>
      <c r="AU140" s="20" t="s">
        <v>79</v>
      </c>
    </row>
    <row r="141" spans="1:65" s="13" customFormat="1" ht="11.25">
      <c r="B141" s="200"/>
      <c r="C141" s="201"/>
      <c r="D141" s="181" t="s">
        <v>226</v>
      </c>
      <c r="E141" s="202" t="s">
        <v>19</v>
      </c>
      <c r="F141" s="203" t="s">
        <v>347</v>
      </c>
      <c r="G141" s="201"/>
      <c r="H141" s="202" t="s">
        <v>19</v>
      </c>
      <c r="I141" s="204"/>
      <c r="J141" s="201"/>
      <c r="K141" s="201"/>
      <c r="L141" s="205"/>
      <c r="M141" s="206"/>
      <c r="N141" s="207"/>
      <c r="O141" s="207"/>
      <c r="P141" s="207"/>
      <c r="Q141" s="207"/>
      <c r="R141" s="207"/>
      <c r="S141" s="207"/>
      <c r="T141" s="208"/>
      <c r="AT141" s="209" t="s">
        <v>226</v>
      </c>
      <c r="AU141" s="209" t="s">
        <v>79</v>
      </c>
      <c r="AV141" s="13" t="s">
        <v>77</v>
      </c>
      <c r="AW141" s="13" t="s">
        <v>31</v>
      </c>
      <c r="AX141" s="13" t="s">
        <v>69</v>
      </c>
      <c r="AY141" s="209" t="s">
        <v>144</v>
      </c>
    </row>
    <row r="142" spans="1:65" s="14" customFormat="1" ht="11.25">
      <c r="B142" s="210"/>
      <c r="C142" s="211"/>
      <c r="D142" s="181" t="s">
        <v>226</v>
      </c>
      <c r="E142" s="212" t="s">
        <v>19</v>
      </c>
      <c r="F142" s="213" t="s">
        <v>1833</v>
      </c>
      <c r="G142" s="211"/>
      <c r="H142" s="214">
        <v>4.5599999999999996</v>
      </c>
      <c r="I142" s="215"/>
      <c r="J142" s="211"/>
      <c r="K142" s="211"/>
      <c r="L142" s="216"/>
      <c r="M142" s="217"/>
      <c r="N142" s="218"/>
      <c r="O142" s="218"/>
      <c r="P142" s="218"/>
      <c r="Q142" s="218"/>
      <c r="R142" s="218"/>
      <c r="S142" s="218"/>
      <c r="T142" s="219"/>
      <c r="AT142" s="220" t="s">
        <v>226</v>
      </c>
      <c r="AU142" s="220" t="s">
        <v>79</v>
      </c>
      <c r="AV142" s="14" t="s">
        <v>79</v>
      </c>
      <c r="AW142" s="14" t="s">
        <v>31</v>
      </c>
      <c r="AX142" s="14" t="s">
        <v>77</v>
      </c>
      <c r="AY142" s="220" t="s">
        <v>144</v>
      </c>
    </row>
    <row r="143" spans="1:65" s="11" customFormat="1" ht="22.9" customHeight="1">
      <c r="B143" s="154"/>
      <c r="C143" s="155"/>
      <c r="D143" s="156" t="s">
        <v>68</v>
      </c>
      <c r="E143" s="198" t="s">
        <v>79</v>
      </c>
      <c r="F143" s="198" t="s">
        <v>386</v>
      </c>
      <c r="G143" s="155"/>
      <c r="H143" s="155"/>
      <c r="I143" s="158"/>
      <c r="J143" s="199">
        <f>BK143</f>
        <v>0</v>
      </c>
      <c r="K143" s="155"/>
      <c r="L143" s="160"/>
      <c r="M143" s="161"/>
      <c r="N143" s="162"/>
      <c r="O143" s="162"/>
      <c r="P143" s="163">
        <f>SUM(P144:P158)</f>
        <v>0</v>
      </c>
      <c r="Q143" s="162"/>
      <c r="R143" s="163">
        <f>SUM(R144:R158)</f>
        <v>17.245213199999998</v>
      </c>
      <c r="S143" s="162"/>
      <c r="T143" s="164">
        <f>SUM(T144:T158)</f>
        <v>0</v>
      </c>
      <c r="AR143" s="165" t="s">
        <v>77</v>
      </c>
      <c r="AT143" s="166" t="s">
        <v>68</v>
      </c>
      <c r="AU143" s="166" t="s">
        <v>77</v>
      </c>
      <c r="AY143" s="165" t="s">
        <v>144</v>
      </c>
      <c r="BK143" s="167">
        <f>SUM(BK144:BK158)</f>
        <v>0</v>
      </c>
    </row>
    <row r="144" spans="1:65" s="2" customFormat="1" ht="24.2" customHeight="1">
      <c r="A144" s="37"/>
      <c r="B144" s="38"/>
      <c r="C144" s="168" t="s">
        <v>194</v>
      </c>
      <c r="D144" s="168" t="s">
        <v>145</v>
      </c>
      <c r="E144" s="169" t="s">
        <v>402</v>
      </c>
      <c r="F144" s="170" t="s">
        <v>403</v>
      </c>
      <c r="G144" s="171" t="s">
        <v>223</v>
      </c>
      <c r="H144" s="172">
        <v>6.84</v>
      </c>
      <c r="I144" s="173"/>
      <c r="J144" s="174">
        <f>ROUND(I144*H144,2)</f>
        <v>0</v>
      </c>
      <c r="K144" s="170" t="s">
        <v>157</v>
      </c>
      <c r="L144" s="42"/>
      <c r="M144" s="175" t="s">
        <v>19</v>
      </c>
      <c r="N144" s="176" t="s">
        <v>40</v>
      </c>
      <c r="O144" s="67"/>
      <c r="P144" s="177">
        <f>O144*H144</f>
        <v>0</v>
      </c>
      <c r="Q144" s="177">
        <v>2.5018699999999998</v>
      </c>
      <c r="R144" s="177">
        <f>Q144*H144</f>
        <v>17.112790799999999</v>
      </c>
      <c r="S144" s="177">
        <v>0</v>
      </c>
      <c r="T144" s="178">
        <f>S144*H144</f>
        <v>0</v>
      </c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R144" s="179" t="s">
        <v>165</v>
      </c>
      <c r="AT144" s="179" t="s">
        <v>145</v>
      </c>
      <c r="AU144" s="179" t="s">
        <v>79</v>
      </c>
      <c r="AY144" s="20" t="s">
        <v>144</v>
      </c>
      <c r="BE144" s="180">
        <f>IF(N144="základní",J144,0)</f>
        <v>0</v>
      </c>
      <c r="BF144" s="180">
        <f>IF(N144="snížená",J144,0)</f>
        <v>0</v>
      </c>
      <c r="BG144" s="180">
        <f>IF(N144="zákl. přenesená",J144,0)</f>
        <v>0</v>
      </c>
      <c r="BH144" s="180">
        <f>IF(N144="sníž. přenesená",J144,0)</f>
        <v>0</v>
      </c>
      <c r="BI144" s="180">
        <f>IF(N144="nulová",J144,0)</f>
        <v>0</v>
      </c>
      <c r="BJ144" s="20" t="s">
        <v>77</v>
      </c>
      <c r="BK144" s="180">
        <f>ROUND(I144*H144,2)</f>
        <v>0</v>
      </c>
      <c r="BL144" s="20" t="s">
        <v>165</v>
      </c>
      <c r="BM144" s="179" t="s">
        <v>1834</v>
      </c>
    </row>
    <row r="145" spans="1:65" s="2" customFormat="1" ht="19.5">
      <c r="A145" s="37"/>
      <c r="B145" s="38"/>
      <c r="C145" s="39"/>
      <c r="D145" s="181" t="s">
        <v>152</v>
      </c>
      <c r="E145" s="39"/>
      <c r="F145" s="182" t="s">
        <v>403</v>
      </c>
      <c r="G145" s="39"/>
      <c r="H145" s="39"/>
      <c r="I145" s="183"/>
      <c r="J145" s="39"/>
      <c r="K145" s="39"/>
      <c r="L145" s="42"/>
      <c r="M145" s="184"/>
      <c r="N145" s="185"/>
      <c r="O145" s="67"/>
      <c r="P145" s="67"/>
      <c r="Q145" s="67"/>
      <c r="R145" s="67"/>
      <c r="S145" s="67"/>
      <c r="T145" s="68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T145" s="20" t="s">
        <v>152</v>
      </c>
      <c r="AU145" s="20" t="s">
        <v>79</v>
      </c>
    </row>
    <row r="146" spans="1:65" s="2" customFormat="1" ht="11.25">
      <c r="A146" s="37"/>
      <c r="B146" s="38"/>
      <c r="C146" s="39"/>
      <c r="D146" s="186" t="s">
        <v>153</v>
      </c>
      <c r="E146" s="39"/>
      <c r="F146" s="187" t="s">
        <v>405</v>
      </c>
      <c r="G146" s="39"/>
      <c r="H146" s="39"/>
      <c r="I146" s="183"/>
      <c r="J146" s="39"/>
      <c r="K146" s="39"/>
      <c r="L146" s="42"/>
      <c r="M146" s="184"/>
      <c r="N146" s="185"/>
      <c r="O146" s="67"/>
      <c r="P146" s="67"/>
      <c r="Q146" s="67"/>
      <c r="R146" s="67"/>
      <c r="S146" s="67"/>
      <c r="T146" s="68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T146" s="20" t="s">
        <v>153</v>
      </c>
      <c r="AU146" s="20" t="s">
        <v>79</v>
      </c>
    </row>
    <row r="147" spans="1:65" s="13" customFormat="1" ht="11.25">
      <c r="B147" s="200"/>
      <c r="C147" s="201"/>
      <c r="D147" s="181" t="s">
        <v>226</v>
      </c>
      <c r="E147" s="202" t="s">
        <v>19</v>
      </c>
      <c r="F147" s="203" t="s">
        <v>373</v>
      </c>
      <c r="G147" s="201"/>
      <c r="H147" s="202" t="s">
        <v>19</v>
      </c>
      <c r="I147" s="204"/>
      <c r="J147" s="201"/>
      <c r="K147" s="201"/>
      <c r="L147" s="205"/>
      <c r="M147" s="206"/>
      <c r="N147" s="207"/>
      <c r="O147" s="207"/>
      <c r="P147" s="207"/>
      <c r="Q147" s="207"/>
      <c r="R147" s="207"/>
      <c r="S147" s="207"/>
      <c r="T147" s="208"/>
      <c r="AT147" s="209" t="s">
        <v>226</v>
      </c>
      <c r="AU147" s="209" t="s">
        <v>79</v>
      </c>
      <c r="AV147" s="13" t="s">
        <v>77</v>
      </c>
      <c r="AW147" s="13" t="s">
        <v>31</v>
      </c>
      <c r="AX147" s="13" t="s">
        <v>69</v>
      </c>
      <c r="AY147" s="209" t="s">
        <v>144</v>
      </c>
    </row>
    <row r="148" spans="1:65" s="14" customFormat="1" ht="11.25">
      <c r="B148" s="210"/>
      <c r="C148" s="211"/>
      <c r="D148" s="181" t="s">
        <v>226</v>
      </c>
      <c r="E148" s="212" t="s">
        <v>19</v>
      </c>
      <c r="F148" s="213" t="s">
        <v>1835</v>
      </c>
      <c r="G148" s="211"/>
      <c r="H148" s="214">
        <v>6.84</v>
      </c>
      <c r="I148" s="215"/>
      <c r="J148" s="211"/>
      <c r="K148" s="211"/>
      <c r="L148" s="216"/>
      <c r="M148" s="217"/>
      <c r="N148" s="218"/>
      <c r="O148" s="218"/>
      <c r="P148" s="218"/>
      <c r="Q148" s="218"/>
      <c r="R148" s="218"/>
      <c r="S148" s="218"/>
      <c r="T148" s="219"/>
      <c r="AT148" s="220" t="s">
        <v>226</v>
      </c>
      <c r="AU148" s="220" t="s">
        <v>79</v>
      </c>
      <c r="AV148" s="14" t="s">
        <v>79</v>
      </c>
      <c r="AW148" s="14" t="s">
        <v>31</v>
      </c>
      <c r="AX148" s="14" t="s">
        <v>77</v>
      </c>
      <c r="AY148" s="220" t="s">
        <v>144</v>
      </c>
    </row>
    <row r="149" spans="1:65" s="2" customFormat="1" ht="16.5" customHeight="1">
      <c r="A149" s="37"/>
      <c r="B149" s="38"/>
      <c r="C149" s="168" t="s">
        <v>199</v>
      </c>
      <c r="D149" s="168" t="s">
        <v>145</v>
      </c>
      <c r="E149" s="169" t="s">
        <v>409</v>
      </c>
      <c r="F149" s="170" t="s">
        <v>410</v>
      </c>
      <c r="G149" s="171" t="s">
        <v>254</v>
      </c>
      <c r="H149" s="172">
        <v>50.16</v>
      </c>
      <c r="I149" s="173"/>
      <c r="J149" s="174">
        <f>ROUND(I149*H149,2)</f>
        <v>0</v>
      </c>
      <c r="K149" s="170" t="s">
        <v>157</v>
      </c>
      <c r="L149" s="42"/>
      <c r="M149" s="175" t="s">
        <v>19</v>
      </c>
      <c r="N149" s="176" t="s">
        <v>40</v>
      </c>
      <c r="O149" s="67"/>
      <c r="P149" s="177">
        <f>O149*H149</f>
        <v>0</v>
      </c>
      <c r="Q149" s="177">
        <v>2.64E-3</v>
      </c>
      <c r="R149" s="177">
        <f>Q149*H149</f>
        <v>0.1324224</v>
      </c>
      <c r="S149" s="177">
        <v>0</v>
      </c>
      <c r="T149" s="178">
        <f>S149*H149</f>
        <v>0</v>
      </c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R149" s="179" t="s">
        <v>165</v>
      </c>
      <c r="AT149" s="179" t="s">
        <v>145</v>
      </c>
      <c r="AU149" s="179" t="s">
        <v>79</v>
      </c>
      <c r="AY149" s="20" t="s">
        <v>144</v>
      </c>
      <c r="BE149" s="180">
        <f>IF(N149="základní",J149,0)</f>
        <v>0</v>
      </c>
      <c r="BF149" s="180">
        <f>IF(N149="snížená",J149,0)</f>
        <v>0</v>
      </c>
      <c r="BG149" s="180">
        <f>IF(N149="zákl. přenesená",J149,0)</f>
        <v>0</v>
      </c>
      <c r="BH149" s="180">
        <f>IF(N149="sníž. přenesená",J149,0)</f>
        <v>0</v>
      </c>
      <c r="BI149" s="180">
        <f>IF(N149="nulová",J149,0)</f>
        <v>0</v>
      </c>
      <c r="BJ149" s="20" t="s">
        <v>77</v>
      </c>
      <c r="BK149" s="180">
        <f>ROUND(I149*H149,2)</f>
        <v>0</v>
      </c>
      <c r="BL149" s="20" t="s">
        <v>165</v>
      </c>
      <c r="BM149" s="179" t="s">
        <v>1836</v>
      </c>
    </row>
    <row r="150" spans="1:65" s="2" customFormat="1" ht="11.25">
      <c r="A150" s="37"/>
      <c r="B150" s="38"/>
      <c r="C150" s="39"/>
      <c r="D150" s="181" t="s">
        <v>152</v>
      </c>
      <c r="E150" s="39"/>
      <c r="F150" s="182" t="s">
        <v>410</v>
      </c>
      <c r="G150" s="39"/>
      <c r="H150" s="39"/>
      <c r="I150" s="183"/>
      <c r="J150" s="39"/>
      <c r="K150" s="39"/>
      <c r="L150" s="42"/>
      <c r="M150" s="184"/>
      <c r="N150" s="185"/>
      <c r="O150" s="67"/>
      <c r="P150" s="67"/>
      <c r="Q150" s="67"/>
      <c r="R150" s="67"/>
      <c r="S150" s="67"/>
      <c r="T150" s="68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T150" s="20" t="s">
        <v>152</v>
      </c>
      <c r="AU150" s="20" t="s">
        <v>79</v>
      </c>
    </row>
    <row r="151" spans="1:65" s="2" customFormat="1" ht="11.25">
      <c r="A151" s="37"/>
      <c r="B151" s="38"/>
      <c r="C151" s="39"/>
      <c r="D151" s="186" t="s">
        <v>153</v>
      </c>
      <c r="E151" s="39"/>
      <c r="F151" s="187" t="s">
        <v>412</v>
      </c>
      <c r="G151" s="39"/>
      <c r="H151" s="39"/>
      <c r="I151" s="183"/>
      <c r="J151" s="39"/>
      <c r="K151" s="39"/>
      <c r="L151" s="42"/>
      <c r="M151" s="184"/>
      <c r="N151" s="185"/>
      <c r="O151" s="67"/>
      <c r="P151" s="67"/>
      <c r="Q151" s="67"/>
      <c r="R151" s="67"/>
      <c r="S151" s="67"/>
      <c r="T151" s="68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T151" s="20" t="s">
        <v>153</v>
      </c>
      <c r="AU151" s="20" t="s">
        <v>79</v>
      </c>
    </row>
    <row r="152" spans="1:65" s="13" customFormat="1" ht="11.25">
      <c r="B152" s="200"/>
      <c r="C152" s="201"/>
      <c r="D152" s="181" t="s">
        <v>226</v>
      </c>
      <c r="E152" s="202" t="s">
        <v>19</v>
      </c>
      <c r="F152" s="203" t="s">
        <v>373</v>
      </c>
      <c r="G152" s="201"/>
      <c r="H152" s="202" t="s">
        <v>19</v>
      </c>
      <c r="I152" s="204"/>
      <c r="J152" s="201"/>
      <c r="K152" s="201"/>
      <c r="L152" s="205"/>
      <c r="M152" s="206"/>
      <c r="N152" s="207"/>
      <c r="O152" s="207"/>
      <c r="P152" s="207"/>
      <c r="Q152" s="207"/>
      <c r="R152" s="207"/>
      <c r="S152" s="207"/>
      <c r="T152" s="208"/>
      <c r="AT152" s="209" t="s">
        <v>226</v>
      </c>
      <c r="AU152" s="209" t="s">
        <v>79</v>
      </c>
      <c r="AV152" s="13" t="s">
        <v>77</v>
      </c>
      <c r="AW152" s="13" t="s">
        <v>31</v>
      </c>
      <c r="AX152" s="13" t="s">
        <v>69</v>
      </c>
      <c r="AY152" s="209" t="s">
        <v>144</v>
      </c>
    </row>
    <row r="153" spans="1:65" s="14" customFormat="1" ht="11.25">
      <c r="B153" s="210"/>
      <c r="C153" s="211"/>
      <c r="D153" s="181" t="s">
        <v>226</v>
      </c>
      <c r="E153" s="212" t="s">
        <v>19</v>
      </c>
      <c r="F153" s="213" t="s">
        <v>1837</v>
      </c>
      <c r="G153" s="211"/>
      <c r="H153" s="214">
        <v>50.16</v>
      </c>
      <c r="I153" s="215"/>
      <c r="J153" s="211"/>
      <c r="K153" s="211"/>
      <c r="L153" s="216"/>
      <c r="M153" s="217"/>
      <c r="N153" s="218"/>
      <c r="O153" s="218"/>
      <c r="P153" s="218"/>
      <c r="Q153" s="218"/>
      <c r="R153" s="218"/>
      <c r="S153" s="218"/>
      <c r="T153" s="219"/>
      <c r="AT153" s="220" t="s">
        <v>226</v>
      </c>
      <c r="AU153" s="220" t="s">
        <v>79</v>
      </c>
      <c r="AV153" s="14" t="s">
        <v>79</v>
      </c>
      <c r="AW153" s="14" t="s">
        <v>31</v>
      </c>
      <c r="AX153" s="14" t="s">
        <v>77</v>
      </c>
      <c r="AY153" s="220" t="s">
        <v>144</v>
      </c>
    </row>
    <row r="154" spans="1:65" s="2" customFormat="1" ht="16.5" customHeight="1">
      <c r="A154" s="37"/>
      <c r="B154" s="38"/>
      <c r="C154" s="168" t="s">
        <v>204</v>
      </c>
      <c r="D154" s="168" t="s">
        <v>145</v>
      </c>
      <c r="E154" s="169" t="s">
        <v>416</v>
      </c>
      <c r="F154" s="170" t="s">
        <v>417</v>
      </c>
      <c r="G154" s="171" t="s">
        <v>254</v>
      </c>
      <c r="H154" s="172">
        <v>50.16</v>
      </c>
      <c r="I154" s="173"/>
      <c r="J154" s="174">
        <f>ROUND(I154*H154,2)</f>
        <v>0</v>
      </c>
      <c r="K154" s="170" t="s">
        <v>157</v>
      </c>
      <c r="L154" s="42"/>
      <c r="M154" s="175" t="s">
        <v>19</v>
      </c>
      <c r="N154" s="176" t="s">
        <v>40</v>
      </c>
      <c r="O154" s="67"/>
      <c r="P154" s="177">
        <f>O154*H154</f>
        <v>0</v>
      </c>
      <c r="Q154" s="177">
        <v>0</v>
      </c>
      <c r="R154" s="177">
        <f>Q154*H154</f>
        <v>0</v>
      </c>
      <c r="S154" s="177">
        <v>0</v>
      </c>
      <c r="T154" s="178">
        <f>S154*H154</f>
        <v>0</v>
      </c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R154" s="179" t="s">
        <v>165</v>
      </c>
      <c r="AT154" s="179" t="s">
        <v>145</v>
      </c>
      <c r="AU154" s="179" t="s">
        <v>79</v>
      </c>
      <c r="AY154" s="20" t="s">
        <v>144</v>
      </c>
      <c r="BE154" s="180">
        <f>IF(N154="základní",J154,0)</f>
        <v>0</v>
      </c>
      <c r="BF154" s="180">
        <f>IF(N154="snížená",J154,0)</f>
        <v>0</v>
      </c>
      <c r="BG154" s="180">
        <f>IF(N154="zákl. přenesená",J154,0)</f>
        <v>0</v>
      </c>
      <c r="BH154" s="180">
        <f>IF(N154="sníž. přenesená",J154,0)</f>
        <v>0</v>
      </c>
      <c r="BI154" s="180">
        <f>IF(N154="nulová",J154,0)</f>
        <v>0</v>
      </c>
      <c r="BJ154" s="20" t="s">
        <v>77</v>
      </c>
      <c r="BK154" s="180">
        <f>ROUND(I154*H154,2)</f>
        <v>0</v>
      </c>
      <c r="BL154" s="20" t="s">
        <v>165</v>
      </c>
      <c r="BM154" s="179" t="s">
        <v>1838</v>
      </c>
    </row>
    <row r="155" spans="1:65" s="2" customFormat="1" ht="11.25">
      <c r="A155" s="37"/>
      <c r="B155" s="38"/>
      <c r="C155" s="39"/>
      <c r="D155" s="181" t="s">
        <v>152</v>
      </c>
      <c r="E155" s="39"/>
      <c r="F155" s="182" t="s">
        <v>417</v>
      </c>
      <c r="G155" s="39"/>
      <c r="H155" s="39"/>
      <c r="I155" s="183"/>
      <c r="J155" s="39"/>
      <c r="K155" s="39"/>
      <c r="L155" s="42"/>
      <c r="M155" s="184"/>
      <c r="N155" s="185"/>
      <c r="O155" s="67"/>
      <c r="P155" s="67"/>
      <c r="Q155" s="67"/>
      <c r="R155" s="67"/>
      <c r="S155" s="67"/>
      <c r="T155" s="68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T155" s="20" t="s">
        <v>152</v>
      </c>
      <c r="AU155" s="20" t="s">
        <v>79</v>
      </c>
    </row>
    <row r="156" spans="1:65" s="2" customFormat="1" ht="11.25">
      <c r="A156" s="37"/>
      <c r="B156" s="38"/>
      <c r="C156" s="39"/>
      <c r="D156" s="186" t="s">
        <v>153</v>
      </c>
      <c r="E156" s="39"/>
      <c r="F156" s="187" t="s">
        <v>419</v>
      </c>
      <c r="G156" s="39"/>
      <c r="H156" s="39"/>
      <c r="I156" s="183"/>
      <c r="J156" s="39"/>
      <c r="K156" s="39"/>
      <c r="L156" s="42"/>
      <c r="M156" s="184"/>
      <c r="N156" s="185"/>
      <c r="O156" s="67"/>
      <c r="P156" s="67"/>
      <c r="Q156" s="67"/>
      <c r="R156" s="67"/>
      <c r="S156" s="67"/>
      <c r="T156" s="68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T156" s="20" t="s">
        <v>153</v>
      </c>
      <c r="AU156" s="20" t="s">
        <v>79</v>
      </c>
    </row>
    <row r="157" spans="1:65" s="13" customFormat="1" ht="11.25">
      <c r="B157" s="200"/>
      <c r="C157" s="201"/>
      <c r="D157" s="181" t="s">
        <v>226</v>
      </c>
      <c r="E157" s="202" t="s">
        <v>19</v>
      </c>
      <c r="F157" s="203" t="s">
        <v>373</v>
      </c>
      <c r="G157" s="201"/>
      <c r="H157" s="202" t="s">
        <v>19</v>
      </c>
      <c r="I157" s="204"/>
      <c r="J157" s="201"/>
      <c r="K157" s="201"/>
      <c r="L157" s="205"/>
      <c r="M157" s="206"/>
      <c r="N157" s="207"/>
      <c r="O157" s="207"/>
      <c r="P157" s="207"/>
      <c r="Q157" s="207"/>
      <c r="R157" s="207"/>
      <c r="S157" s="207"/>
      <c r="T157" s="208"/>
      <c r="AT157" s="209" t="s">
        <v>226</v>
      </c>
      <c r="AU157" s="209" t="s">
        <v>79</v>
      </c>
      <c r="AV157" s="13" t="s">
        <v>77</v>
      </c>
      <c r="AW157" s="13" t="s">
        <v>31</v>
      </c>
      <c r="AX157" s="13" t="s">
        <v>69</v>
      </c>
      <c r="AY157" s="209" t="s">
        <v>144</v>
      </c>
    </row>
    <row r="158" spans="1:65" s="14" customFormat="1" ht="11.25">
      <c r="B158" s="210"/>
      <c r="C158" s="211"/>
      <c r="D158" s="181" t="s">
        <v>226</v>
      </c>
      <c r="E158" s="212" t="s">
        <v>19</v>
      </c>
      <c r="F158" s="213" t="s">
        <v>1837</v>
      </c>
      <c r="G158" s="211"/>
      <c r="H158" s="214">
        <v>50.16</v>
      </c>
      <c r="I158" s="215"/>
      <c r="J158" s="211"/>
      <c r="K158" s="211"/>
      <c r="L158" s="216"/>
      <c r="M158" s="217"/>
      <c r="N158" s="218"/>
      <c r="O158" s="218"/>
      <c r="P158" s="218"/>
      <c r="Q158" s="218"/>
      <c r="R158" s="218"/>
      <c r="S158" s="218"/>
      <c r="T158" s="219"/>
      <c r="AT158" s="220" t="s">
        <v>226</v>
      </c>
      <c r="AU158" s="220" t="s">
        <v>79</v>
      </c>
      <c r="AV158" s="14" t="s">
        <v>79</v>
      </c>
      <c r="AW158" s="14" t="s">
        <v>31</v>
      </c>
      <c r="AX158" s="14" t="s">
        <v>77</v>
      </c>
      <c r="AY158" s="220" t="s">
        <v>144</v>
      </c>
    </row>
    <row r="159" spans="1:65" s="11" customFormat="1" ht="22.9" customHeight="1">
      <c r="B159" s="154"/>
      <c r="C159" s="155"/>
      <c r="D159" s="156" t="s">
        <v>68</v>
      </c>
      <c r="E159" s="198" t="s">
        <v>160</v>
      </c>
      <c r="F159" s="198" t="s">
        <v>420</v>
      </c>
      <c r="G159" s="155"/>
      <c r="H159" s="155"/>
      <c r="I159" s="158"/>
      <c r="J159" s="199">
        <f>BK159</f>
        <v>0</v>
      </c>
      <c r="K159" s="155"/>
      <c r="L159" s="160"/>
      <c r="M159" s="161"/>
      <c r="N159" s="162"/>
      <c r="O159" s="162"/>
      <c r="P159" s="163">
        <f>SUM(P160:P191)</f>
        <v>0</v>
      </c>
      <c r="Q159" s="162"/>
      <c r="R159" s="163">
        <f>SUM(R160:R191)</f>
        <v>1.3728</v>
      </c>
      <c r="S159" s="162"/>
      <c r="T159" s="164">
        <f>SUM(T160:T191)</f>
        <v>0</v>
      </c>
      <c r="AR159" s="165" t="s">
        <v>77</v>
      </c>
      <c r="AT159" s="166" t="s">
        <v>68</v>
      </c>
      <c r="AU159" s="166" t="s">
        <v>77</v>
      </c>
      <c r="AY159" s="165" t="s">
        <v>144</v>
      </c>
      <c r="BK159" s="167">
        <f>SUM(BK160:BK191)</f>
        <v>0</v>
      </c>
    </row>
    <row r="160" spans="1:65" s="2" customFormat="1" ht="24.2" customHeight="1">
      <c r="A160" s="37"/>
      <c r="B160" s="38"/>
      <c r="C160" s="168" t="s">
        <v>209</v>
      </c>
      <c r="D160" s="168" t="s">
        <v>145</v>
      </c>
      <c r="E160" s="169" t="s">
        <v>585</v>
      </c>
      <c r="F160" s="170" t="s">
        <v>586</v>
      </c>
      <c r="G160" s="171" t="s">
        <v>492</v>
      </c>
      <c r="H160" s="172">
        <v>19</v>
      </c>
      <c r="I160" s="173"/>
      <c r="J160" s="174">
        <f>ROUND(I160*H160,2)</f>
        <v>0</v>
      </c>
      <c r="K160" s="170" t="s">
        <v>19</v>
      </c>
      <c r="L160" s="42"/>
      <c r="M160" s="175" t="s">
        <v>19</v>
      </c>
      <c r="N160" s="176" t="s">
        <v>40</v>
      </c>
      <c r="O160" s="67"/>
      <c r="P160" s="177">
        <f>O160*H160</f>
        <v>0</v>
      </c>
      <c r="Q160" s="177">
        <v>0</v>
      </c>
      <c r="R160" s="177">
        <f>Q160*H160</f>
        <v>0</v>
      </c>
      <c r="S160" s="177">
        <v>0</v>
      </c>
      <c r="T160" s="178">
        <f>S160*H160</f>
        <v>0</v>
      </c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R160" s="179" t="s">
        <v>165</v>
      </c>
      <c r="AT160" s="179" t="s">
        <v>145</v>
      </c>
      <c r="AU160" s="179" t="s">
        <v>79</v>
      </c>
      <c r="AY160" s="20" t="s">
        <v>144</v>
      </c>
      <c r="BE160" s="180">
        <f>IF(N160="základní",J160,0)</f>
        <v>0</v>
      </c>
      <c r="BF160" s="180">
        <f>IF(N160="snížená",J160,0)</f>
        <v>0</v>
      </c>
      <c r="BG160" s="180">
        <f>IF(N160="zákl. přenesená",J160,0)</f>
        <v>0</v>
      </c>
      <c r="BH160" s="180">
        <f>IF(N160="sníž. přenesená",J160,0)</f>
        <v>0</v>
      </c>
      <c r="BI160" s="180">
        <f>IF(N160="nulová",J160,0)</f>
        <v>0</v>
      </c>
      <c r="BJ160" s="20" t="s">
        <v>77</v>
      </c>
      <c r="BK160" s="180">
        <f>ROUND(I160*H160,2)</f>
        <v>0</v>
      </c>
      <c r="BL160" s="20" t="s">
        <v>165</v>
      </c>
      <c r="BM160" s="179" t="s">
        <v>1839</v>
      </c>
    </row>
    <row r="161" spans="1:65" s="2" customFormat="1" ht="11.25">
      <c r="A161" s="37"/>
      <c r="B161" s="38"/>
      <c r="C161" s="39"/>
      <c r="D161" s="181" t="s">
        <v>152</v>
      </c>
      <c r="E161" s="39"/>
      <c r="F161" s="182" t="s">
        <v>586</v>
      </c>
      <c r="G161" s="39"/>
      <c r="H161" s="39"/>
      <c r="I161" s="183"/>
      <c r="J161" s="39"/>
      <c r="K161" s="39"/>
      <c r="L161" s="42"/>
      <c r="M161" s="184"/>
      <c r="N161" s="185"/>
      <c r="O161" s="67"/>
      <c r="P161" s="67"/>
      <c r="Q161" s="67"/>
      <c r="R161" s="67"/>
      <c r="S161" s="67"/>
      <c r="T161" s="68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T161" s="20" t="s">
        <v>152</v>
      </c>
      <c r="AU161" s="20" t="s">
        <v>79</v>
      </c>
    </row>
    <row r="162" spans="1:65" s="13" customFormat="1" ht="11.25">
      <c r="B162" s="200"/>
      <c r="C162" s="201"/>
      <c r="D162" s="181" t="s">
        <v>226</v>
      </c>
      <c r="E162" s="202" t="s">
        <v>19</v>
      </c>
      <c r="F162" s="203" t="s">
        <v>1840</v>
      </c>
      <c r="G162" s="201"/>
      <c r="H162" s="202" t="s">
        <v>19</v>
      </c>
      <c r="I162" s="204"/>
      <c r="J162" s="201"/>
      <c r="K162" s="201"/>
      <c r="L162" s="205"/>
      <c r="M162" s="206"/>
      <c r="N162" s="207"/>
      <c r="O162" s="207"/>
      <c r="P162" s="207"/>
      <c r="Q162" s="207"/>
      <c r="R162" s="207"/>
      <c r="S162" s="207"/>
      <c r="T162" s="208"/>
      <c r="AT162" s="209" t="s">
        <v>226</v>
      </c>
      <c r="AU162" s="209" t="s">
        <v>79</v>
      </c>
      <c r="AV162" s="13" t="s">
        <v>77</v>
      </c>
      <c r="AW162" s="13" t="s">
        <v>31</v>
      </c>
      <c r="AX162" s="13" t="s">
        <v>69</v>
      </c>
      <c r="AY162" s="209" t="s">
        <v>144</v>
      </c>
    </row>
    <row r="163" spans="1:65" s="14" customFormat="1" ht="11.25">
      <c r="B163" s="210"/>
      <c r="C163" s="211"/>
      <c r="D163" s="181" t="s">
        <v>226</v>
      </c>
      <c r="E163" s="212" t="s">
        <v>19</v>
      </c>
      <c r="F163" s="213" t="s">
        <v>428</v>
      </c>
      <c r="G163" s="211"/>
      <c r="H163" s="214">
        <v>19</v>
      </c>
      <c r="I163" s="215"/>
      <c r="J163" s="211"/>
      <c r="K163" s="211"/>
      <c r="L163" s="216"/>
      <c r="M163" s="217"/>
      <c r="N163" s="218"/>
      <c r="O163" s="218"/>
      <c r="P163" s="218"/>
      <c r="Q163" s="218"/>
      <c r="R163" s="218"/>
      <c r="S163" s="218"/>
      <c r="T163" s="219"/>
      <c r="AT163" s="220" t="s">
        <v>226</v>
      </c>
      <c r="AU163" s="220" t="s">
        <v>79</v>
      </c>
      <c r="AV163" s="14" t="s">
        <v>79</v>
      </c>
      <c r="AW163" s="14" t="s">
        <v>31</v>
      </c>
      <c r="AX163" s="14" t="s">
        <v>77</v>
      </c>
      <c r="AY163" s="220" t="s">
        <v>144</v>
      </c>
    </row>
    <row r="164" spans="1:65" s="2" customFormat="1" ht="24.2" customHeight="1">
      <c r="A164" s="37"/>
      <c r="B164" s="38"/>
      <c r="C164" s="246" t="s">
        <v>313</v>
      </c>
      <c r="D164" s="246" t="s">
        <v>381</v>
      </c>
      <c r="E164" s="247" t="s">
        <v>1841</v>
      </c>
      <c r="F164" s="248" t="s">
        <v>1842</v>
      </c>
      <c r="G164" s="249" t="s">
        <v>492</v>
      </c>
      <c r="H164" s="250">
        <v>19</v>
      </c>
      <c r="I164" s="251"/>
      <c r="J164" s="252">
        <f>ROUND(I164*H164,2)</f>
        <v>0</v>
      </c>
      <c r="K164" s="248" t="s">
        <v>19</v>
      </c>
      <c r="L164" s="253"/>
      <c r="M164" s="254" t="s">
        <v>19</v>
      </c>
      <c r="N164" s="255" t="s">
        <v>40</v>
      </c>
      <c r="O164" s="67"/>
      <c r="P164" s="177">
        <f>O164*H164</f>
        <v>0</v>
      </c>
      <c r="Q164" s="177">
        <v>0</v>
      </c>
      <c r="R164" s="177">
        <f>Q164*H164</f>
        <v>0</v>
      </c>
      <c r="S164" s="177">
        <v>0</v>
      </c>
      <c r="T164" s="178">
        <f>S164*H164</f>
        <v>0</v>
      </c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R164" s="179" t="s">
        <v>184</v>
      </c>
      <c r="AT164" s="179" t="s">
        <v>381</v>
      </c>
      <c r="AU164" s="179" t="s">
        <v>79</v>
      </c>
      <c r="AY164" s="20" t="s">
        <v>144</v>
      </c>
      <c r="BE164" s="180">
        <f>IF(N164="základní",J164,0)</f>
        <v>0</v>
      </c>
      <c r="BF164" s="180">
        <f>IF(N164="snížená",J164,0)</f>
        <v>0</v>
      </c>
      <c r="BG164" s="180">
        <f>IF(N164="zákl. přenesená",J164,0)</f>
        <v>0</v>
      </c>
      <c r="BH164" s="180">
        <f>IF(N164="sníž. přenesená",J164,0)</f>
        <v>0</v>
      </c>
      <c r="BI164" s="180">
        <f>IF(N164="nulová",J164,0)</f>
        <v>0</v>
      </c>
      <c r="BJ164" s="20" t="s">
        <v>77</v>
      </c>
      <c r="BK164" s="180">
        <f>ROUND(I164*H164,2)</f>
        <v>0</v>
      </c>
      <c r="BL164" s="20" t="s">
        <v>165</v>
      </c>
      <c r="BM164" s="179" t="s">
        <v>1843</v>
      </c>
    </row>
    <row r="165" spans="1:65" s="2" customFormat="1" ht="19.5">
      <c r="A165" s="37"/>
      <c r="B165" s="38"/>
      <c r="C165" s="39"/>
      <c r="D165" s="181" t="s">
        <v>152</v>
      </c>
      <c r="E165" s="39"/>
      <c r="F165" s="182" t="s">
        <v>1842</v>
      </c>
      <c r="G165" s="39"/>
      <c r="H165" s="39"/>
      <c r="I165" s="183"/>
      <c r="J165" s="39"/>
      <c r="K165" s="39"/>
      <c r="L165" s="42"/>
      <c r="M165" s="184"/>
      <c r="N165" s="185"/>
      <c r="O165" s="67"/>
      <c r="P165" s="67"/>
      <c r="Q165" s="67"/>
      <c r="R165" s="67"/>
      <c r="S165" s="67"/>
      <c r="T165" s="68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T165" s="20" t="s">
        <v>152</v>
      </c>
      <c r="AU165" s="20" t="s">
        <v>79</v>
      </c>
    </row>
    <row r="166" spans="1:65" s="13" customFormat="1" ht="11.25">
      <c r="B166" s="200"/>
      <c r="C166" s="201"/>
      <c r="D166" s="181" t="s">
        <v>226</v>
      </c>
      <c r="E166" s="202" t="s">
        <v>19</v>
      </c>
      <c r="F166" s="203" t="s">
        <v>1844</v>
      </c>
      <c r="G166" s="201"/>
      <c r="H166" s="202" t="s">
        <v>19</v>
      </c>
      <c r="I166" s="204"/>
      <c r="J166" s="201"/>
      <c r="K166" s="201"/>
      <c r="L166" s="205"/>
      <c r="M166" s="206"/>
      <c r="N166" s="207"/>
      <c r="O166" s="207"/>
      <c r="P166" s="207"/>
      <c r="Q166" s="207"/>
      <c r="R166" s="207"/>
      <c r="S166" s="207"/>
      <c r="T166" s="208"/>
      <c r="AT166" s="209" t="s">
        <v>226</v>
      </c>
      <c r="AU166" s="209" t="s">
        <v>79</v>
      </c>
      <c r="AV166" s="13" t="s">
        <v>77</v>
      </c>
      <c r="AW166" s="13" t="s">
        <v>31</v>
      </c>
      <c r="AX166" s="13" t="s">
        <v>69</v>
      </c>
      <c r="AY166" s="209" t="s">
        <v>144</v>
      </c>
    </row>
    <row r="167" spans="1:65" s="14" customFormat="1" ht="11.25">
      <c r="B167" s="210"/>
      <c r="C167" s="211"/>
      <c r="D167" s="181" t="s">
        <v>226</v>
      </c>
      <c r="E167" s="212" t="s">
        <v>19</v>
      </c>
      <c r="F167" s="213" t="s">
        <v>428</v>
      </c>
      <c r="G167" s="211"/>
      <c r="H167" s="214">
        <v>19</v>
      </c>
      <c r="I167" s="215"/>
      <c r="J167" s="211"/>
      <c r="K167" s="211"/>
      <c r="L167" s="216"/>
      <c r="M167" s="217"/>
      <c r="N167" s="218"/>
      <c r="O167" s="218"/>
      <c r="P167" s="218"/>
      <c r="Q167" s="218"/>
      <c r="R167" s="218"/>
      <c r="S167" s="218"/>
      <c r="T167" s="219"/>
      <c r="AT167" s="220" t="s">
        <v>226</v>
      </c>
      <c r="AU167" s="220" t="s">
        <v>79</v>
      </c>
      <c r="AV167" s="14" t="s">
        <v>79</v>
      </c>
      <c r="AW167" s="14" t="s">
        <v>31</v>
      </c>
      <c r="AX167" s="14" t="s">
        <v>77</v>
      </c>
      <c r="AY167" s="220" t="s">
        <v>144</v>
      </c>
    </row>
    <row r="168" spans="1:65" s="2" customFormat="1" ht="24.2" customHeight="1">
      <c r="A168" s="37"/>
      <c r="B168" s="38"/>
      <c r="C168" s="246" t="s">
        <v>8</v>
      </c>
      <c r="D168" s="246" t="s">
        <v>381</v>
      </c>
      <c r="E168" s="247" t="s">
        <v>1845</v>
      </c>
      <c r="F168" s="248" t="s">
        <v>1846</v>
      </c>
      <c r="G168" s="249" t="s">
        <v>1847</v>
      </c>
      <c r="H168" s="250">
        <v>16</v>
      </c>
      <c r="I168" s="251"/>
      <c r="J168" s="252">
        <f>ROUND(I168*H168,2)</f>
        <v>0</v>
      </c>
      <c r="K168" s="248" t="s">
        <v>19</v>
      </c>
      <c r="L168" s="253"/>
      <c r="M168" s="254" t="s">
        <v>19</v>
      </c>
      <c r="N168" s="255" t="s">
        <v>40</v>
      </c>
      <c r="O168" s="67"/>
      <c r="P168" s="177">
        <f>O168*H168</f>
        <v>0</v>
      </c>
      <c r="Q168" s="177">
        <v>4.2299999999999997E-2</v>
      </c>
      <c r="R168" s="177">
        <f>Q168*H168</f>
        <v>0.67679999999999996</v>
      </c>
      <c r="S168" s="177">
        <v>0</v>
      </c>
      <c r="T168" s="178">
        <f>S168*H168</f>
        <v>0</v>
      </c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R168" s="179" t="s">
        <v>184</v>
      </c>
      <c r="AT168" s="179" t="s">
        <v>381</v>
      </c>
      <c r="AU168" s="179" t="s">
        <v>79</v>
      </c>
      <c r="AY168" s="20" t="s">
        <v>144</v>
      </c>
      <c r="BE168" s="180">
        <f>IF(N168="základní",J168,0)</f>
        <v>0</v>
      </c>
      <c r="BF168" s="180">
        <f>IF(N168="snížená",J168,0)</f>
        <v>0</v>
      </c>
      <c r="BG168" s="180">
        <f>IF(N168="zákl. přenesená",J168,0)</f>
        <v>0</v>
      </c>
      <c r="BH168" s="180">
        <f>IF(N168="sníž. přenesená",J168,0)</f>
        <v>0</v>
      </c>
      <c r="BI168" s="180">
        <f>IF(N168="nulová",J168,0)</f>
        <v>0</v>
      </c>
      <c r="BJ168" s="20" t="s">
        <v>77</v>
      </c>
      <c r="BK168" s="180">
        <f>ROUND(I168*H168,2)</f>
        <v>0</v>
      </c>
      <c r="BL168" s="20" t="s">
        <v>165</v>
      </c>
      <c r="BM168" s="179" t="s">
        <v>1848</v>
      </c>
    </row>
    <row r="169" spans="1:65" s="2" customFormat="1" ht="11.25">
      <c r="A169" s="37"/>
      <c r="B169" s="38"/>
      <c r="C169" s="39"/>
      <c r="D169" s="181" t="s">
        <v>152</v>
      </c>
      <c r="E169" s="39"/>
      <c r="F169" s="182" t="s">
        <v>1846</v>
      </c>
      <c r="G169" s="39"/>
      <c r="H169" s="39"/>
      <c r="I169" s="183"/>
      <c r="J169" s="39"/>
      <c r="K169" s="39"/>
      <c r="L169" s="42"/>
      <c r="M169" s="184"/>
      <c r="N169" s="185"/>
      <c r="O169" s="67"/>
      <c r="P169" s="67"/>
      <c r="Q169" s="67"/>
      <c r="R169" s="67"/>
      <c r="S169" s="67"/>
      <c r="T169" s="68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T169" s="20" t="s">
        <v>152</v>
      </c>
      <c r="AU169" s="20" t="s">
        <v>79</v>
      </c>
    </row>
    <row r="170" spans="1:65" s="14" customFormat="1" ht="11.25">
      <c r="B170" s="210"/>
      <c r="C170" s="211"/>
      <c r="D170" s="181" t="s">
        <v>226</v>
      </c>
      <c r="E170" s="212" t="s">
        <v>19</v>
      </c>
      <c r="F170" s="213" t="s">
        <v>1849</v>
      </c>
      <c r="G170" s="211"/>
      <c r="H170" s="214">
        <v>16</v>
      </c>
      <c r="I170" s="215"/>
      <c r="J170" s="211"/>
      <c r="K170" s="211"/>
      <c r="L170" s="216"/>
      <c r="M170" s="217"/>
      <c r="N170" s="218"/>
      <c r="O170" s="218"/>
      <c r="P170" s="218"/>
      <c r="Q170" s="218"/>
      <c r="R170" s="218"/>
      <c r="S170" s="218"/>
      <c r="T170" s="219"/>
      <c r="AT170" s="220" t="s">
        <v>226</v>
      </c>
      <c r="AU170" s="220" t="s">
        <v>79</v>
      </c>
      <c r="AV170" s="14" t="s">
        <v>79</v>
      </c>
      <c r="AW170" s="14" t="s">
        <v>31</v>
      </c>
      <c r="AX170" s="14" t="s">
        <v>77</v>
      </c>
      <c r="AY170" s="220" t="s">
        <v>144</v>
      </c>
    </row>
    <row r="171" spans="1:65" s="2" customFormat="1" ht="24.2" customHeight="1">
      <c r="A171" s="37"/>
      <c r="B171" s="38"/>
      <c r="C171" s="246" t="s">
        <v>408</v>
      </c>
      <c r="D171" s="246" t="s">
        <v>381</v>
      </c>
      <c r="E171" s="247" t="s">
        <v>1850</v>
      </c>
      <c r="F171" s="248" t="s">
        <v>1851</v>
      </c>
      <c r="G171" s="249" t="s">
        <v>1847</v>
      </c>
      <c r="H171" s="250">
        <v>16</v>
      </c>
      <c r="I171" s="251"/>
      <c r="J171" s="252">
        <f>ROUND(I171*H171,2)</f>
        <v>0</v>
      </c>
      <c r="K171" s="248" t="s">
        <v>19</v>
      </c>
      <c r="L171" s="253"/>
      <c r="M171" s="254" t="s">
        <v>19</v>
      </c>
      <c r="N171" s="255" t="s">
        <v>40</v>
      </c>
      <c r="O171" s="67"/>
      <c r="P171" s="177">
        <f>O171*H171</f>
        <v>0</v>
      </c>
      <c r="Q171" s="177">
        <v>4.2299999999999997E-2</v>
      </c>
      <c r="R171" s="177">
        <f>Q171*H171</f>
        <v>0.67679999999999996</v>
      </c>
      <c r="S171" s="177">
        <v>0</v>
      </c>
      <c r="T171" s="178">
        <f>S171*H171</f>
        <v>0</v>
      </c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R171" s="179" t="s">
        <v>184</v>
      </c>
      <c r="AT171" s="179" t="s">
        <v>381</v>
      </c>
      <c r="AU171" s="179" t="s">
        <v>79</v>
      </c>
      <c r="AY171" s="20" t="s">
        <v>144</v>
      </c>
      <c r="BE171" s="180">
        <f>IF(N171="základní",J171,0)</f>
        <v>0</v>
      </c>
      <c r="BF171" s="180">
        <f>IF(N171="snížená",J171,0)</f>
        <v>0</v>
      </c>
      <c r="BG171" s="180">
        <f>IF(N171="zákl. přenesená",J171,0)</f>
        <v>0</v>
      </c>
      <c r="BH171" s="180">
        <f>IF(N171="sníž. přenesená",J171,0)</f>
        <v>0</v>
      </c>
      <c r="BI171" s="180">
        <f>IF(N171="nulová",J171,0)</f>
        <v>0</v>
      </c>
      <c r="BJ171" s="20" t="s">
        <v>77</v>
      </c>
      <c r="BK171" s="180">
        <f>ROUND(I171*H171,2)</f>
        <v>0</v>
      </c>
      <c r="BL171" s="20" t="s">
        <v>165</v>
      </c>
      <c r="BM171" s="179" t="s">
        <v>1852</v>
      </c>
    </row>
    <row r="172" spans="1:65" s="2" customFormat="1" ht="19.5">
      <c r="A172" s="37"/>
      <c r="B172" s="38"/>
      <c r="C172" s="39"/>
      <c r="D172" s="181" t="s">
        <v>152</v>
      </c>
      <c r="E172" s="39"/>
      <c r="F172" s="182" t="s">
        <v>1851</v>
      </c>
      <c r="G172" s="39"/>
      <c r="H172" s="39"/>
      <c r="I172" s="183"/>
      <c r="J172" s="39"/>
      <c r="K172" s="39"/>
      <c r="L172" s="42"/>
      <c r="M172" s="184"/>
      <c r="N172" s="185"/>
      <c r="O172" s="67"/>
      <c r="P172" s="67"/>
      <c r="Q172" s="67"/>
      <c r="R172" s="67"/>
      <c r="S172" s="67"/>
      <c r="T172" s="68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T172" s="20" t="s">
        <v>152</v>
      </c>
      <c r="AU172" s="20" t="s">
        <v>79</v>
      </c>
    </row>
    <row r="173" spans="1:65" s="14" customFormat="1" ht="11.25">
      <c r="B173" s="210"/>
      <c r="C173" s="211"/>
      <c r="D173" s="181" t="s">
        <v>226</v>
      </c>
      <c r="E173" s="212" t="s">
        <v>19</v>
      </c>
      <c r="F173" s="213" t="s">
        <v>1849</v>
      </c>
      <c r="G173" s="211"/>
      <c r="H173" s="214">
        <v>16</v>
      </c>
      <c r="I173" s="215"/>
      <c r="J173" s="211"/>
      <c r="K173" s="211"/>
      <c r="L173" s="216"/>
      <c r="M173" s="217"/>
      <c r="N173" s="218"/>
      <c r="O173" s="218"/>
      <c r="P173" s="218"/>
      <c r="Q173" s="218"/>
      <c r="R173" s="218"/>
      <c r="S173" s="218"/>
      <c r="T173" s="219"/>
      <c r="AT173" s="220" t="s">
        <v>226</v>
      </c>
      <c r="AU173" s="220" t="s">
        <v>79</v>
      </c>
      <c r="AV173" s="14" t="s">
        <v>79</v>
      </c>
      <c r="AW173" s="14" t="s">
        <v>31</v>
      </c>
      <c r="AX173" s="14" t="s">
        <v>77</v>
      </c>
      <c r="AY173" s="220" t="s">
        <v>144</v>
      </c>
    </row>
    <row r="174" spans="1:65" s="2" customFormat="1" ht="21.75" customHeight="1">
      <c r="A174" s="37"/>
      <c r="B174" s="38"/>
      <c r="C174" s="246" t="s">
        <v>415</v>
      </c>
      <c r="D174" s="246" t="s">
        <v>381</v>
      </c>
      <c r="E174" s="247" t="s">
        <v>630</v>
      </c>
      <c r="F174" s="248" t="s">
        <v>631</v>
      </c>
      <c r="G174" s="249" t="s">
        <v>492</v>
      </c>
      <c r="H174" s="250">
        <v>2</v>
      </c>
      <c r="I174" s="251"/>
      <c r="J174" s="252">
        <f>ROUND(I174*H174,2)</f>
        <v>0</v>
      </c>
      <c r="K174" s="248" t="s">
        <v>19</v>
      </c>
      <c r="L174" s="253"/>
      <c r="M174" s="254" t="s">
        <v>19</v>
      </c>
      <c r="N174" s="255" t="s">
        <v>40</v>
      </c>
      <c r="O174" s="67"/>
      <c r="P174" s="177">
        <f>O174*H174</f>
        <v>0</v>
      </c>
      <c r="Q174" s="177">
        <v>0</v>
      </c>
      <c r="R174" s="177">
        <f>Q174*H174</f>
        <v>0</v>
      </c>
      <c r="S174" s="177">
        <v>0</v>
      </c>
      <c r="T174" s="178">
        <f>S174*H174</f>
        <v>0</v>
      </c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R174" s="179" t="s">
        <v>184</v>
      </c>
      <c r="AT174" s="179" t="s">
        <v>381</v>
      </c>
      <c r="AU174" s="179" t="s">
        <v>79</v>
      </c>
      <c r="AY174" s="20" t="s">
        <v>144</v>
      </c>
      <c r="BE174" s="180">
        <f>IF(N174="základní",J174,0)</f>
        <v>0</v>
      </c>
      <c r="BF174" s="180">
        <f>IF(N174="snížená",J174,0)</f>
        <v>0</v>
      </c>
      <c r="BG174" s="180">
        <f>IF(N174="zákl. přenesená",J174,0)</f>
        <v>0</v>
      </c>
      <c r="BH174" s="180">
        <f>IF(N174="sníž. přenesená",J174,0)</f>
        <v>0</v>
      </c>
      <c r="BI174" s="180">
        <f>IF(N174="nulová",J174,0)</f>
        <v>0</v>
      </c>
      <c r="BJ174" s="20" t="s">
        <v>77</v>
      </c>
      <c r="BK174" s="180">
        <f>ROUND(I174*H174,2)</f>
        <v>0</v>
      </c>
      <c r="BL174" s="20" t="s">
        <v>165</v>
      </c>
      <c r="BM174" s="179" t="s">
        <v>1853</v>
      </c>
    </row>
    <row r="175" spans="1:65" s="2" customFormat="1" ht="11.25">
      <c r="A175" s="37"/>
      <c r="B175" s="38"/>
      <c r="C175" s="39"/>
      <c r="D175" s="181" t="s">
        <v>152</v>
      </c>
      <c r="E175" s="39"/>
      <c r="F175" s="182" t="s">
        <v>631</v>
      </c>
      <c r="G175" s="39"/>
      <c r="H175" s="39"/>
      <c r="I175" s="183"/>
      <c r="J175" s="39"/>
      <c r="K175" s="39"/>
      <c r="L175" s="42"/>
      <c r="M175" s="184"/>
      <c r="N175" s="185"/>
      <c r="O175" s="67"/>
      <c r="P175" s="67"/>
      <c r="Q175" s="67"/>
      <c r="R175" s="67"/>
      <c r="S175" s="67"/>
      <c r="T175" s="68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T175" s="20" t="s">
        <v>152</v>
      </c>
      <c r="AU175" s="20" t="s">
        <v>79</v>
      </c>
    </row>
    <row r="176" spans="1:65" s="14" customFormat="1" ht="11.25">
      <c r="B176" s="210"/>
      <c r="C176" s="211"/>
      <c r="D176" s="181" t="s">
        <v>226</v>
      </c>
      <c r="E176" s="212" t="s">
        <v>19</v>
      </c>
      <c r="F176" s="213" t="s">
        <v>79</v>
      </c>
      <c r="G176" s="211"/>
      <c r="H176" s="214">
        <v>2</v>
      </c>
      <c r="I176" s="215"/>
      <c r="J176" s="211"/>
      <c r="K176" s="211"/>
      <c r="L176" s="216"/>
      <c r="M176" s="217"/>
      <c r="N176" s="218"/>
      <c r="O176" s="218"/>
      <c r="P176" s="218"/>
      <c r="Q176" s="218"/>
      <c r="R176" s="218"/>
      <c r="S176" s="218"/>
      <c r="T176" s="219"/>
      <c r="AT176" s="220" t="s">
        <v>226</v>
      </c>
      <c r="AU176" s="220" t="s">
        <v>79</v>
      </c>
      <c r="AV176" s="14" t="s">
        <v>79</v>
      </c>
      <c r="AW176" s="14" t="s">
        <v>31</v>
      </c>
      <c r="AX176" s="14" t="s">
        <v>77</v>
      </c>
      <c r="AY176" s="220" t="s">
        <v>144</v>
      </c>
    </row>
    <row r="177" spans="1:65" s="2" customFormat="1" ht="21.75" customHeight="1">
      <c r="A177" s="37"/>
      <c r="B177" s="38"/>
      <c r="C177" s="246" t="s">
        <v>422</v>
      </c>
      <c r="D177" s="246" t="s">
        <v>381</v>
      </c>
      <c r="E177" s="247" t="s">
        <v>634</v>
      </c>
      <c r="F177" s="248" t="s">
        <v>635</v>
      </c>
      <c r="G177" s="249" t="s">
        <v>492</v>
      </c>
      <c r="H177" s="250">
        <v>1</v>
      </c>
      <c r="I177" s="251"/>
      <c r="J177" s="252">
        <f>ROUND(I177*H177,2)</f>
        <v>0</v>
      </c>
      <c r="K177" s="248" t="s">
        <v>19</v>
      </c>
      <c r="L177" s="253"/>
      <c r="M177" s="254" t="s">
        <v>19</v>
      </c>
      <c r="N177" s="255" t="s">
        <v>40</v>
      </c>
      <c r="O177" s="67"/>
      <c r="P177" s="177">
        <f>O177*H177</f>
        <v>0</v>
      </c>
      <c r="Q177" s="177">
        <v>0</v>
      </c>
      <c r="R177" s="177">
        <f>Q177*H177</f>
        <v>0</v>
      </c>
      <c r="S177" s="177">
        <v>0</v>
      </c>
      <c r="T177" s="178">
        <f>S177*H177</f>
        <v>0</v>
      </c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R177" s="179" t="s">
        <v>184</v>
      </c>
      <c r="AT177" s="179" t="s">
        <v>381</v>
      </c>
      <c r="AU177" s="179" t="s">
        <v>79</v>
      </c>
      <c r="AY177" s="20" t="s">
        <v>144</v>
      </c>
      <c r="BE177" s="180">
        <f>IF(N177="základní",J177,0)</f>
        <v>0</v>
      </c>
      <c r="BF177" s="180">
        <f>IF(N177="snížená",J177,0)</f>
        <v>0</v>
      </c>
      <c r="BG177" s="180">
        <f>IF(N177="zákl. přenesená",J177,0)</f>
        <v>0</v>
      </c>
      <c r="BH177" s="180">
        <f>IF(N177="sníž. přenesená",J177,0)</f>
        <v>0</v>
      </c>
      <c r="BI177" s="180">
        <f>IF(N177="nulová",J177,0)</f>
        <v>0</v>
      </c>
      <c r="BJ177" s="20" t="s">
        <v>77</v>
      </c>
      <c r="BK177" s="180">
        <f>ROUND(I177*H177,2)</f>
        <v>0</v>
      </c>
      <c r="BL177" s="20" t="s">
        <v>165</v>
      </c>
      <c r="BM177" s="179" t="s">
        <v>1854</v>
      </c>
    </row>
    <row r="178" spans="1:65" s="2" customFormat="1" ht="11.25">
      <c r="A178" s="37"/>
      <c r="B178" s="38"/>
      <c r="C178" s="39"/>
      <c r="D178" s="181" t="s">
        <v>152</v>
      </c>
      <c r="E178" s="39"/>
      <c r="F178" s="182" t="s">
        <v>635</v>
      </c>
      <c r="G178" s="39"/>
      <c r="H178" s="39"/>
      <c r="I178" s="183"/>
      <c r="J178" s="39"/>
      <c r="K178" s="39"/>
      <c r="L178" s="42"/>
      <c r="M178" s="184"/>
      <c r="N178" s="185"/>
      <c r="O178" s="67"/>
      <c r="P178" s="67"/>
      <c r="Q178" s="67"/>
      <c r="R178" s="67"/>
      <c r="S178" s="67"/>
      <c r="T178" s="68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T178" s="20" t="s">
        <v>152</v>
      </c>
      <c r="AU178" s="20" t="s">
        <v>79</v>
      </c>
    </row>
    <row r="179" spans="1:65" s="14" customFormat="1" ht="11.25">
      <c r="B179" s="210"/>
      <c r="C179" s="211"/>
      <c r="D179" s="181" t="s">
        <v>226</v>
      </c>
      <c r="E179" s="212" t="s">
        <v>19</v>
      </c>
      <c r="F179" s="213" t="s">
        <v>77</v>
      </c>
      <c r="G179" s="211"/>
      <c r="H179" s="214">
        <v>1</v>
      </c>
      <c r="I179" s="215"/>
      <c r="J179" s="211"/>
      <c r="K179" s="211"/>
      <c r="L179" s="216"/>
      <c r="M179" s="217"/>
      <c r="N179" s="218"/>
      <c r="O179" s="218"/>
      <c r="P179" s="218"/>
      <c r="Q179" s="218"/>
      <c r="R179" s="218"/>
      <c r="S179" s="218"/>
      <c r="T179" s="219"/>
      <c r="AT179" s="220" t="s">
        <v>226</v>
      </c>
      <c r="AU179" s="220" t="s">
        <v>79</v>
      </c>
      <c r="AV179" s="14" t="s">
        <v>79</v>
      </c>
      <c r="AW179" s="14" t="s">
        <v>31</v>
      </c>
      <c r="AX179" s="14" t="s">
        <v>77</v>
      </c>
      <c r="AY179" s="220" t="s">
        <v>144</v>
      </c>
    </row>
    <row r="180" spans="1:65" s="2" customFormat="1" ht="24.2" customHeight="1">
      <c r="A180" s="37"/>
      <c r="B180" s="38"/>
      <c r="C180" s="168" t="s">
        <v>428</v>
      </c>
      <c r="D180" s="168" t="s">
        <v>145</v>
      </c>
      <c r="E180" s="169" t="s">
        <v>620</v>
      </c>
      <c r="F180" s="170" t="s">
        <v>621</v>
      </c>
      <c r="G180" s="171" t="s">
        <v>492</v>
      </c>
      <c r="H180" s="172">
        <v>1</v>
      </c>
      <c r="I180" s="173"/>
      <c r="J180" s="174">
        <f>ROUND(I180*H180,2)</f>
        <v>0</v>
      </c>
      <c r="K180" s="170" t="s">
        <v>157</v>
      </c>
      <c r="L180" s="42"/>
      <c r="M180" s="175" t="s">
        <v>19</v>
      </c>
      <c r="N180" s="176" t="s">
        <v>40</v>
      </c>
      <c r="O180" s="67"/>
      <c r="P180" s="177">
        <f>O180*H180</f>
        <v>0</v>
      </c>
      <c r="Q180" s="177">
        <v>0</v>
      </c>
      <c r="R180" s="177">
        <f>Q180*H180</f>
        <v>0</v>
      </c>
      <c r="S180" s="177">
        <v>0</v>
      </c>
      <c r="T180" s="178">
        <f>S180*H180</f>
        <v>0</v>
      </c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R180" s="179" t="s">
        <v>165</v>
      </c>
      <c r="AT180" s="179" t="s">
        <v>145</v>
      </c>
      <c r="AU180" s="179" t="s">
        <v>79</v>
      </c>
      <c r="AY180" s="20" t="s">
        <v>144</v>
      </c>
      <c r="BE180" s="180">
        <f>IF(N180="základní",J180,0)</f>
        <v>0</v>
      </c>
      <c r="BF180" s="180">
        <f>IF(N180="snížená",J180,0)</f>
        <v>0</v>
      </c>
      <c r="BG180" s="180">
        <f>IF(N180="zákl. přenesená",J180,0)</f>
        <v>0</v>
      </c>
      <c r="BH180" s="180">
        <f>IF(N180="sníž. přenesená",J180,0)</f>
        <v>0</v>
      </c>
      <c r="BI180" s="180">
        <f>IF(N180="nulová",J180,0)</f>
        <v>0</v>
      </c>
      <c r="BJ180" s="20" t="s">
        <v>77</v>
      </c>
      <c r="BK180" s="180">
        <f>ROUND(I180*H180,2)</f>
        <v>0</v>
      </c>
      <c r="BL180" s="20" t="s">
        <v>165</v>
      </c>
      <c r="BM180" s="179" t="s">
        <v>1855</v>
      </c>
    </row>
    <row r="181" spans="1:65" s="2" customFormat="1" ht="19.5">
      <c r="A181" s="37"/>
      <c r="B181" s="38"/>
      <c r="C181" s="39"/>
      <c r="D181" s="181" t="s">
        <v>152</v>
      </c>
      <c r="E181" s="39"/>
      <c r="F181" s="182" t="s">
        <v>621</v>
      </c>
      <c r="G181" s="39"/>
      <c r="H181" s="39"/>
      <c r="I181" s="183"/>
      <c r="J181" s="39"/>
      <c r="K181" s="39"/>
      <c r="L181" s="42"/>
      <c r="M181" s="184"/>
      <c r="N181" s="185"/>
      <c r="O181" s="67"/>
      <c r="P181" s="67"/>
      <c r="Q181" s="67"/>
      <c r="R181" s="67"/>
      <c r="S181" s="67"/>
      <c r="T181" s="68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T181" s="20" t="s">
        <v>152</v>
      </c>
      <c r="AU181" s="20" t="s">
        <v>79</v>
      </c>
    </row>
    <row r="182" spans="1:65" s="2" customFormat="1" ht="11.25">
      <c r="A182" s="37"/>
      <c r="B182" s="38"/>
      <c r="C182" s="39"/>
      <c r="D182" s="186" t="s">
        <v>153</v>
      </c>
      <c r="E182" s="39"/>
      <c r="F182" s="187" t="s">
        <v>623</v>
      </c>
      <c r="G182" s="39"/>
      <c r="H182" s="39"/>
      <c r="I182" s="183"/>
      <c r="J182" s="39"/>
      <c r="K182" s="39"/>
      <c r="L182" s="42"/>
      <c r="M182" s="184"/>
      <c r="N182" s="185"/>
      <c r="O182" s="67"/>
      <c r="P182" s="67"/>
      <c r="Q182" s="67"/>
      <c r="R182" s="67"/>
      <c r="S182" s="67"/>
      <c r="T182" s="68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T182" s="20" t="s">
        <v>153</v>
      </c>
      <c r="AU182" s="20" t="s">
        <v>79</v>
      </c>
    </row>
    <row r="183" spans="1:65" s="14" customFormat="1" ht="11.25">
      <c r="B183" s="210"/>
      <c r="C183" s="211"/>
      <c r="D183" s="181" t="s">
        <v>226</v>
      </c>
      <c r="E183" s="212" t="s">
        <v>19</v>
      </c>
      <c r="F183" s="213" t="s">
        <v>77</v>
      </c>
      <c r="G183" s="211"/>
      <c r="H183" s="214">
        <v>1</v>
      </c>
      <c r="I183" s="215"/>
      <c r="J183" s="211"/>
      <c r="K183" s="211"/>
      <c r="L183" s="216"/>
      <c r="M183" s="217"/>
      <c r="N183" s="218"/>
      <c r="O183" s="218"/>
      <c r="P183" s="218"/>
      <c r="Q183" s="218"/>
      <c r="R183" s="218"/>
      <c r="S183" s="218"/>
      <c r="T183" s="219"/>
      <c r="AT183" s="220" t="s">
        <v>226</v>
      </c>
      <c r="AU183" s="220" t="s">
        <v>79</v>
      </c>
      <c r="AV183" s="14" t="s">
        <v>79</v>
      </c>
      <c r="AW183" s="14" t="s">
        <v>31</v>
      </c>
      <c r="AX183" s="14" t="s">
        <v>77</v>
      </c>
      <c r="AY183" s="220" t="s">
        <v>144</v>
      </c>
    </row>
    <row r="184" spans="1:65" s="2" customFormat="1" ht="24.2" customHeight="1">
      <c r="A184" s="37"/>
      <c r="B184" s="38"/>
      <c r="C184" s="168" t="s">
        <v>268</v>
      </c>
      <c r="D184" s="168" t="s">
        <v>145</v>
      </c>
      <c r="E184" s="169" t="s">
        <v>625</v>
      </c>
      <c r="F184" s="170" t="s">
        <v>626</v>
      </c>
      <c r="G184" s="171" t="s">
        <v>492</v>
      </c>
      <c r="H184" s="172">
        <v>2</v>
      </c>
      <c r="I184" s="173"/>
      <c r="J184" s="174">
        <f>ROUND(I184*H184,2)</f>
        <v>0</v>
      </c>
      <c r="K184" s="170" t="s">
        <v>157</v>
      </c>
      <c r="L184" s="42"/>
      <c r="M184" s="175" t="s">
        <v>19</v>
      </c>
      <c r="N184" s="176" t="s">
        <v>40</v>
      </c>
      <c r="O184" s="67"/>
      <c r="P184" s="177">
        <f>O184*H184</f>
        <v>0</v>
      </c>
      <c r="Q184" s="177">
        <v>0</v>
      </c>
      <c r="R184" s="177">
        <f>Q184*H184</f>
        <v>0</v>
      </c>
      <c r="S184" s="177">
        <v>0</v>
      </c>
      <c r="T184" s="178">
        <f>S184*H184</f>
        <v>0</v>
      </c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R184" s="179" t="s">
        <v>165</v>
      </c>
      <c r="AT184" s="179" t="s">
        <v>145</v>
      </c>
      <c r="AU184" s="179" t="s">
        <v>79</v>
      </c>
      <c r="AY184" s="20" t="s">
        <v>144</v>
      </c>
      <c r="BE184" s="180">
        <f>IF(N184="základní",J184,0)</f>
        <v>0</v>
      </c>
      <c r="BF184" s="180">
        <f>IF(N184="snížená",J184,0)</f>
        <v>0</v>
      </c>
      <c r="BG184" s="180">
        <f>IF(N184="zákl. přenesená",J184,0)</f>
        <v>0</v>
      </c>
      <c r="BH184" s="180">
        <f>IF(N184="sníž. přenesená",J184,0)</f>
        <v>0</v>
      </c>
      <c r="BI184" s="180">
        <f>IF(N184="nulová",J184,0)</f>
        <v>0</v>
      </c>
      <c r="BJ184" s="20" t="s">
        <v>77</v>
      </c>
      <c r="BK184" s="180">
        <f>ROUND(I184*H184,2)</f>
        <v>0</v>
      </c>
      <c r="BL184" s="20" t="s">
        <v>165</v>
      </c>
      <c r="BM184" s="179" t="s">
        <v>1856</v>
      </c>
    </row>
    <row r="185" spans="1:65" s="2" customFormat="1" ht="19.5">
      <c r="A185" s="37"/>
      <c r="B185" s="38"/>
      <c r="C185" s="39"/>
      <c r="D185" s="181" t="s">
        <v>152</v>
      </c>
      <c r="E185" s="39"/>
      <c r="F185" s="182" t="s">
        <v>626</v>
      </c>
      <c r="G185" s="39"/>
      <c r="H185" s="39"/>
      <c r="I185" s="183"/>
      <c r="J185" s="39"/>
      <c r="K185" s="39"/>
      <c r="L185" s="42"/>
      <c r="M185" s="184"/>
      <c r="N185" s="185"/>
      <c r="O185" s="67"/>
      <c r="P185" s="67"/>
      <c r="Q185" s="67"/>
      <c r="R185" s="67"/>
      <c r="S185" s="67"/>
      <c r="T185" s="68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T185" s="20" t="s">
        <v>152</v>
      </c>
      <c r="AU185" s="20" t="s">
        <v>79</v>
      </c>
    </row>
    <row r="186" spans="1:65" s="2" customFormat="1" ht="11.25">
      <c r="A186" s="37"/>
      <c r="B186" s="38"/>
      <c r="C186" s="39"/>
      <c r="D186" s="186" t="s">
        <v>153</v>
      </c>
      <c r="E186" s="39"/>
      <c r="F186" s="187" t="s">
        <v>628</v>
      </c>
      <c r="G186" s="39"/>
      <c r="H186" s="39"/>
      <c r="I186" s="183"/>
      <c r="J186" s="39"/>
      <c r="K186" s="39"/>
      <c r="L186" s="42"/>
      <c r="M186" s="184"/>
      <c r="N186" s="185"/>
      <c r="O186" s="67"/>
      <c r="P186" s="67"/>
      <c r="Q186" s="67"/>
      <c r="R186" s="67"/>
      <c r="S186" s="67"/>
      <c r="T186" s="68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T186" s="20" t="s">
        <v>153</v>
      </c>
      <c r="AU186" s="20" t="s">
        <v>79</v>
      </c>
    </row>
    <row r="187" spans="1:65" s="14" customFormat="1" ht="11.25">
      <c r="B187" s="210"/>
      <c r="C187" s="211"/>
      <c r="D187" s="181" t="s">
        <v>226</v>
      </c>
      <c r="E187" s="212" t="s">
        <v>19</v>
      </c>
      <c r="F187" s="213" t="s">
        <v>79</v>
      </c>
      <c r="G187" s="211"/>
      <c r="H187" s="214">
        <v>2</v>
      </c>
      <c r="I187" s="215"/>
      <c r="J187" s="211"/>
      <c r="K187" s="211"/>
      <c r="L187" s="216"/>
      <c r="M187" s="217"/>
      <c r="N187" s="218"/>
      <c r="O187" s="218"/>
      <c r="P187" s="218"/>
      <c r="Q187" s="218"/>
      <c r="R187" s="218"/>
      <c r="S187" s="218"/>
      <c r="T187" s="219"/>
      <c r="AT187" s="220" t="s">
        <v>226</v>
      </c>
      <c r="AU187" s="220" t="s">
        <v>79</v>
      </c>
      <c r="AV187" s="14" t="s">
        <v>79</v>
      </c>
      <c r="AW187" s="14" t="s">
        <v>31</v>
      </c>
      <c r="AX187" s="14" t="s">
        <v>77</v>
      </c>
      <c r="AY187" s="220" t="s">
        <v>144</v>
      </c>
    </row>
    <row r="188" spans="1:65" s="2" customFormat="1" ht="24.2" customHeight="1">
      <c r="A188" s="37"/>
      <c r="B188" s="38"/>
      <c r="C188" s="168" t="s">
        <v>7</v>
      </c>
      <c r="D188" s="168" t="s">
        <v>145</v>
      </c>
      <c r="E188" s="169" t="s">
        <v>1857</v>
      </c>
      <c r="F188" s="170" t="s">
        <v>1858</v>
      </c>
      <c r="G188" s="171" t="s">
        <v>492</v>
      </c>
      <c r="H188" s="172">
        <v>16</v>
      </c>
      <c r="I188" s="173"/>
      <c r="J188" s="174">
        <f>ROUND(I188*H188,2)</f>
        <v>0</v>
      </c>
      <c r="K188" s="170" t="s">
        <v>157</v>
      </c>
      <c r="L188" s="42"/>
      <c r="M188" s="175" t="s">
        <v>19</v>
      </c>
      <c r="N188" s="176" t="s">
        <v>40</v>
      </c>
      <c r="O188" s="67"/>
      <c r="P188" s="177">
        <f>O188*H188</f>
        <v>0</v>
      </c>
      <c r="Q188" s="177">
        <v>1.1999999999999999E-3</v>
      </c>
      <c r="R188" s="177">
        <f>Q188*H188</f>
        <v>1.9199999999999998E-2</v>
      </c>
      <c r="S188" s="177">
        <v>0</v>
      </c>
      <c r="T188" s="178">
        <f>S188*H188</f>
        <v>0</v>
      </c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R188" s="179" t="s">
        <v>165</v>
      </c>
      <c r="AT188" s="179" t="s">
        <v>145</v>
      </c>
      <c r="AU188" s="179" t="s">
        <v>79</v>
      </c>
      <c r="AY188" s="20" t="s">
        <v>144</v>
      </c>
      <c r="BE188" s="180">
        <f>IF(N188="základní",J188,0)</f>
        <v>0</v>
      </c>
      <c r="BF188" s="180">
        <f>IF(N188="snížená",J188,0)</f>
        <v>0</v>
      </c>
      <c r="BG188" s="180">
        <f>IF(N188="zákl. přenesená",J188,0)</f>
        <v>0</v>
      </c>
      <c r="BH188" s="180">
        <f>IF(N188="sníž. přenesená",J188,0)</f>
        <v>0</v>
      </c>
      <c r="BI188" s="180">
        <f>IF(N188="nulová",J188,0)</f>
        <v>0</v>
      </c>
      <c r="BJ188" s="20" t="s">
        <v>77</v>
      </c>
      <c r="BK188" s="180">
        <f>ROUND(I188*H188,2)</f>
        <v>0</v>
      </c>
      <c r="BL188" s="20" t="s">
        <v>165</v>
      </c>
      <c r="BM188" s="179" t="s">
        <v>1859</v>
      </c>
    </row>
    <row r="189" spans="1:65" s="2" customFormat="1" ht="19.5">
      <c r="A189" s="37"/>
      <c r="B189" s="38"/>
      <c r="C189" s="39"/>
      <c r="D189" s="181" t="s">
        <v>152</v>
      </c>
      <c r="E189" s="39"/>
      <c r="F189" s="182" t="s">
        <v>1858</v>
      </c>
      <c r="G189" s="39"/>
      <c r="H189" s="39"/>
      <c r="I189" s="183"/>
      <c r="J189" s="39"/>
      <c r="K189" s="39"/>
      <c r="L189" s="42"/>
      <c r="M189" s="184"/>
      <c r="N189" s="185"/>
      <c r="O189" s="67"/>
      <c r="P189" s="67"/>
      <c r="Q189" s="67"/>
      <c r="R189" s="67"/>
      <c r="S189" s="67"/>
      <c r="T189" s="68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T189" s="20" t="s">
        <v>152</v>
      </c>
      <c r="AU189" s="20" t="s">
        <v>79</v>
      </c>
    </row>
    <row r="190" spans="1:65" s="2" customFormat="1" ht="11.25">
      <c r="A190" s="37"/>
      <c r="B190" s="38"/>
      <c r="C190" s="39"/>
      <c r="D190" s="186" t="s">
        <v>153</v>
      </c>
      <c r="E190" s="39"/>
      <c r="F190" s="187" t="s">
        <v>1860</v>
      </c>
      <c r="G190" s="39"/>
      <c r="H190" s="39"/>
      <c r="I190" s="183"/>
      <c r="J190" s="39"/>
      <c r="K190" s="39"/>
      <c r="L190" s="42"/>
      <c r="M190" s="184"/>
      <c r="N190" s="185"/>
      <c r="O190" s="67"/>
      <c r="P190" s="67"/>
      <c r="Q190" s="67"/>
      <c r="R190" s="67"/>
      <c r="S190" s="67"/>
      <c r="T190" s="68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T190" s="20" t="s">
        <v>153</v>
      </c>
      <c r="AU190" s="20" t="s">
        <v>79</v>
      </c>
    </row>
    <row r="191" spans="1:65" s="14" customFormat="1" ht="11.25">
      <c r="B191" s="210"/>
      <c r="C191" s="211"/>
      <c r="D191" s="181" t="s">
        <v>226</v>
      </c>
      <c r="E191" s="212" t="s">
        <v>19</v>
      </c>
      <c r="F191" s="213" t="s">
        <v>1849</v>
      </c>
      <c r="G191" s="211"/>
      <c r="H191" s="214">
        <v>16</v>
      </c>
      <c r="I191" s="215"/>
      <c r="J191" s="211"/>
      <c r="K191" s="211"/>
      <c r="L191" s="216"/>
      <c r="M191" s="217"/>
      <c r="N191" s="218"/>
      <c r="O191" s="218"/>
      <c r="P191" s="218"/>
      <c r="Q191" s="218"/>
      <c r="R191" s="218"/>
      <c r="S191" s="218"/>
      <c r="T191" s="219"/>
      <c r="AT191" s="220" t="s">
        <v>226</v>
      </c>
      <c r="AU191" s="220" t="s">
        <v>79</v>
      </c>
      <c r="AV191" s="14" t="s">
        <v>79</v>
      </c>
      <c r="AW191" s="14" t="s">
        <v>31</v>
      </c>
      <c r="AX191" s="14" t="s">
        <v>77</v>
      </c>
      <c r="AY191" s="220" t="s">
        <v>144</v>
      </c>
    </row>
    <row r="192" spans="1:65" s="11" customFormat="1" ht="22.9" customHeight="1">
      <c r="B192" s="154"/>
      <c r="C192" s="155"/>
      <c r="D192" s="156" t="s">
        <v>68</v>
      </c>
      <c r="E192" s="198" t="s">
        <v>143</v>
      </c>
      <c r="F192" s="198" t="s">
        <v>421</v>
      </c>
      <c r="G192" s="155"/>
      <c r="H192" s="155"/>
      <c r="I192" s="158"/>
      <c r="J192" s="199">
        <f>BK192</f>
        <v>0</v>
      </c>
      <c r="K192" s="155"/>
      <c r="L192" s="160"/>
      <c r="M192" s="161"/>
      <c r="N192" s="162"/>
      <c r="O192" s="162"/>
      <c r="P192" s="163">
        <f>SUM(P193:P253)</f>
        <v>0</v>
      </c>
      <c r="Q192" s="162"/>
      <c r="R192" s="163">
        <f>SUM(R193:R253)</f>
        <v>280.01448066</v>
      </c>
      <c r="S192" s="162"/>
      <c r="T192" s="164">
        <f>SUM(T193:T253)</f>
        <v>0</v>
      </c>
      <c r="AR192" s="165" t="s">
        <v>77</v>
      </c>
      <c r="AT192" s="166" t="s">
        <v>68</v>
      </c>
      <c r="AU192" s="166" t="s">
        <v>77</v>
      </c>
      <c r="AY192" s="165" t="s">
        <v>144</v>
      </c>
      <c r="BK192" s="167">
        <f>SUM(BK193:BK253)</f>
        <v>0</v>
      </c>
    </row>
    <row r="193" spans="1:65" s="2" customFormat="1" ht="44.25" customHeight="1">
      <c r="A193" s="37"/>
      <c r="B193" s="38"/>
      <c r="C193" s="168" t="s">
        <v>441</v>
      </c>
      <c r="D193" s="168" t="s">
        <v>145</v>
      </c>
      <c r="E193" s="169" t="s">
        <v>1861</v>
      </c>
      <c r="F193" s="170" t="s">
        <v>1862</v>
      </c>
      <c r="G193" s="171" t="s">
        <v>254</v>
      </c>
      <c r="H193" s="172">
        <v>520</v>
      </c>
      <c r="I193" s="173"/>
      <c r="J193" s="174">
        <f>ROUND(I193*H193,2)</f>
        <v>0</v>
      </c>
      <c r="K193" s="170" t="s">
        <v>157</v>
      </c>
      <c r="L193" s="42"/>
      <c r="M193" s="175" t="s">
        <v>19</v>
      </c>
      <c r="N193" s="176" t="s">
        <v>40</v>
      </c>
      <c r="O193" s="67"/>
      <c r="P193" s="177">
        <f>O193*H193</f>
        <v>0</v>
      </c>
      <c r="Q193" s="177">
        <v>0</v>
      </c>
      <c r="R193" s="177">
        <f>Q193*H193</f>
        <v>0</v>
      </c>
      <c r="S193" s="177">
        <v>0</v>
      </c>
      <c r="T193" s="178">
        <f>S193*H193</f>
        <v>0</v>
      </c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R193" s="179" t="s">
        <v>165</v>
      </c>
      <c r="AT193" s="179" t="s">
        <v>145</v>
      </c>
      <c r="AU193" s="179" t="s">
        <v>79</v>
      </c>
      <c r="AY193" s="20" t="s">
        <v>144</v>
      </c>
      <c r="BE193" s="180">
        <f>IF(N193="základní",J193,0)</f>
        <v>0</v>
      </c>
      <c r="BF193" s="180">
        <f>IF(N193="snížená",J193,0)</f>
        <v>0</v>
      </c>
      <c r="BG193" s="180">
        <f>IF(N193="zákl. přenesená",J193,0)</f>
        <v>0</v>
      </c>
      <c r="BH193" s="180">
        <f>IF(N193="sníž. přenesená",J193,0)</f>
        <v>0</v>
      </c>
      <c r="BI193" s="180">
        <f>IF(N193="nulová",J193,0)</f>
        <v>0</v>
      </c>
      <c r="BJ193" s="20" t="s">
        <v>77</v>
      </c>
      <c r="BK193" s="180">
        <f>ROUND(I193*H193,2)</f>
        <v>0</v>
      </c>
      <c r="BL193" s="20" t="s">
        <v>165</v>
      </c>
      <c r="BM193" s="179" t="s">
        <v>1863</v>
      </c>
    </row>
    <row r="194" spans="1:65" s="2" customFormat="1" ht="29.25">
      <c r="A194" s="37"/>
      <c r="B194" s="38"/>
      <c r="C194" s="39"/>
      <c r="D194" s="181" t="s">
        <v>152</v>
      </c>
      <c r="E194" s="39"/>
      <c r="F194" s="182" t="s">
        <v>1862</v>
      </c>
      <c r="G194" s="39"/>
      <c r="H194" s="39"/>
      <c r="I194" s="183"/>
      <c r="J194" s="39"/>
      <c r="K194" s="39"/>
      <c r="L194" s="42"/>
      <c r="M194" s="184"/>
      <c r="N194" s="185"/>
      <c r="O194" s="67"/>
      <c r="P194" s="67"/>
      <c r="Q194" s="67"/>
      <c r="R194" s="67"/>
      <c r="S194" s="67"/>
      <c r="T194" s="68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T194" s="20" t="s">
        <v>152</v>
      </c>
      <c r="AU194" s="20" t="s">
        <v>79</v>
      </c>
    </row>
    <row r="195" spans="1:65" s="2" customFormat="1" ht="11.25">
      <c r="A195" s="37"/>
      <c r="B195" s="38"/>
      <c r="C195" s="39"/>
      <c r="D195" s="186" t="s">
        <v>153</v>
      </c>
      <c r="E195" s="39"/>
      <c r="F195" s="187" t="s">
        <v>1864</v>
      </c>
      <c r="G195" s="39"/>
      <c r="H195" s="39"/>
      <c r="I195" s="183"/>
      <c r="J195" s="39"/>
      <c r="K195" s="39"/>
      <c r="L195" s="42"/>
      <c r="M195" s="184"/>
      <c r="N195" s="185"/>
      <c r="O195" s="67"/>
      <c r="P195" s="67"/>
      <c r="Q195" s="67"/>
      <c r="R195" s="67"/>
      <c r="S195" s="67"/>
      <c r="T195" s="68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T195" s="20" t="s">
        <v>153</v>
      </c>
      <c r="AU195" s="20" t="s">
        <v>79</v>
      </c>
    </row>
    <row r="196" spans="1:65" s="13" customFormat="1" ht="11.25">
      <c r="B196" s="200"/>
      <c r="C196" s="201"/>
      <c r="D196" s="181" t="s">
        <v>226</v>
      </c>
      <c r="E196" s="202" t="s">
        <v>19</v>
      </c>
      <c r="F196" s="203" t="s">
        <v>1817</v>
      </c>
      <c r="G196" s="201"/>
      <c r="H196" s="202" t="s">
        <v>19</v>
      </c>
      <c r="I196" s="204"/>
      <c r="J196" s="201"/>
      <c r="K196" s="201"/>
      <c r="L196" s="205"/>
      <c r="M196" s="206"/>
      <c r="N196" s="207"/>
      <c r="O196" s="207"/>
      <c r="P196" s="207"/>
      <c r="Q196" s="207"/>
      <c r="R196" s="207"/>
      <c r="S196" s="207"/>
      <c r="T196" s="208"/>
      <c r="AT196" s="209" t="s">
        <v>226</v>
      </c>
      <c r="AU196" s="209" t="s">
        <v>79</v>
      </c>
      <c r="AV196" s="13" t="s">
        <v>77</v>
      </c>
      <c r="AW196" s="13" t="s">
        <v>31</v>
      </c>
      <c r="AX196" s="13" t="s">
        <v>69</v>
      </c>
      <c r="AY196" s="209" t="s">
        <v>144</v>
      </c>
    </row>
    <row r="197" spans="1:65" s="14" customFormat="1" ht="11.25">
      <c r="B197" s="210"/>
      <c r="C197" s="211"/>
      <c r="D197" s="181" t="s">
        <v>226</v>
      </c>
      <c r="E197" s="212" t="s">
        <v>19</v>
      </c>
      <c r="F197" s="213" t="s">
        <v>1865</v>
      </c>
      <c r="G197" s="211"/>
      <c r="H197" s="214">
        <v>520</v>
      </c>
      <c r="I197" s="215"/>
      <c r="J197" s="211"/>
      <c r="K197" s="211"/>
      <c r="L197" s="216"/>
      <c r="M197" s="217"/>
      <c r="N197" s="218"/>
      <c r="O197" s="218"/>
      <c r="P197" s="218"/>
      <c r="Q197" s="218"/>
      <c r="R197" s="218"/>
      <c r="S197" s="218"/>
      <c r="T197" s="219"/>
      <c r="AT197" s="220" t="s">
        <v>226</v>
      </c>
      <c r="AU197" s="220" t="s">
        <v>79</v>
      </c>
      <c r="AV197" s="14" t="s">
        <v>79</v>
      </c>
      <c r="AW197" s="14" t="s">
        <v>31</v>
      </c>
      <c r="AX197" s="14" t="s">
        <v>77</v>
      </c>
      <c r="AY197" s="220" t="s">
        <v>144</v>
      </c>
    </row>
    <row r="198" spans="1:65" s="2" customFormat="1" ht="33" customHeight="1">
      <c r="A198" s="37"/>
      <c r="B198" s="38"/>
      <c r="C198" s="168" t="s">
        <v>446</v>
      </c>
      <c r="D198" s="168" t="s">
        <v>145</v>
      </c>
      <c r="E198" s="169" t="s">
        <v>978</v>
      </c>
      <c r="F198" s="170" t="s">
        <v>979</v>
      </c>
      <c r="G198" s="171" t="s">
        <v>254</v>
      </c>
      <c r="H198" s="172">
        <v>520</v>
      </c>
      <c r="I198" s="173"/>
      <c r="J198" s="174">
        <f>ROUND(I198*H198,2)</f>
        <v>0</v>
      </c>
      <c r="K198" s="170" t="s">
        <v>157</v>
      </c>
      <c r="L198" s="42"/>
      <c r="M198" s="175" t="s">
        <v>19</v>
      </c>
      <c r="N198" s="176" t="s">
        <v>40</v>
      </c>
      <c r="O198" s="67"/>
      <c r="P198" s="177">
        <f>O198*H198</f>
        <v>0</v>
      </c>
      <c r="Q198" s="177">
        <v>0</v>
      </c>
      <c r="R198" s="177">
        <f>Q198*H198</f>
        <v>0</v>
      </c>
      <c r="S198" s="177">
        <v>0</v>
      </c>
      <c r="T198" s="178">
        <f>S198*H198</f>
        <v>0</v>
      </c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R198" s="179" t="s">
        <v>165</v>
      </c>
      <c r="AT198" s="179" t="s">
        <v>145</v>
      </c>
      <c r="AU198" s="179" t="s">
        <v>79</v>
      </c>
      <c r="AY198" s="20" t="s">
        <v>144</v>
      </c>
      <c r="BE198" s="180">
        <f>IF(N198="základní",J198,0)</f>
        <v>0</v>
      </c>
      <c r="BF198" s="180">
        <f>IF(N198="snížená",J198,0)</f>
        <v>0</v>
      </c>
      <c r="BG198" s="180">
        <f>IF(N198="zákl. přenesená",J198,0)</f>
        <v>0</v>
      </c>
      <c r="BH198" s="180">
        <f>IF(N198="sníž. přenesená",J198,0)</f>
        <v>0</v>
      </c>
      <c r="BI198" s="180">
        <f>IF(N198="nulová",J198,0)</f>
        <v>0</v>
      </c>
      <c r="BJ198" s="20" t="s">
        <v>77</v>
      </c>
      <c r="BK198" s="180">
        <f>ROUND(I198*H198,2)</f>
        <v>0</v>
      </c>
      <c r="BL198" s="20" t="s">
        <v>165</v>
      </c>
      <c r="BM198" s="179" t="s">
        <v>1866</v>
      </c>
    </row>
    <row r="199" spans="1:65" s="2" customFormat="1" ht="19.5">
      <c r="A199" s="37"/>
      <c r="B199" s="38"/>
      <c r="C199" s="39"/>
      <c r="D199" s="181" t="s">
        <v>152</v>
      </c>
      <c r="E199" s="39"/>
      <c r="F199" s="182" t="s">
        <v>979</v>
      </c>
      <c r="G199" s="39"/>
      <c r="H199" s="39"/>
      <c r="I199" s="183"/>
      <c r="J199" s="39"/>
      <c r="K199" s="39"/>
      <c r="L199" s="42"/>
      <c r="M199" s="184"/>
      <c r="N199" s="185"/>
      <c r="O199" s="67"/>
      <c r="P199" s="67"/>
      <c r="Q199" s="67"/>
      <c r="R199" s="67"/>
      <c r="S199" s="67"/>
      <c r="T199" s="68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T199" s="20" t="s">
        <v>152</v>
      </c>
      <c r="AU199" s="20" t="s">
        <v>79</v>
      </c>
    </row>
    <row r="200" spans="1:65" s="2" customFormat="1" ht="11.25">
      <c r="A200" s="37"/>
      <c r="B200" s="38"/>
      <c r="C200" s="39"/>
      <c r="D200" s="186" t="s">
        <v>153</v>
      </c>
      <c r="E200" s="39"/>
      <c r="F200" s="187" t="s">
        <v>981</v>
      </c>
      <c r="G200" s="39"/>
      <c r="H200" s="39"/>
      <c r="I200" s="183"/>
      <c r="J200" s="39"/>
      <c r="K200" s="39"/>
      <c r="L200" s="42"/>
      <c r="M200" s="184"/>
      <c r="N200" s="185"/>
      <c r="O200" s="67"/>
      <c r="P200" s="67"/>
      <c r="Q200" s="67"/>
      <c r="R200" s="67"/>
      <c r="S200" s="67"/>
      <c r="T200" s="68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T200" s="20" t="s">
        <v>153</v>
      </c>
      <c r="AU200" s="20" t="s">
        <v>79</v>
      </c>
    </row>
    <row r="201" spans="1:65" s="13" customFormat="1" ht="11.25">
      <c r="B201" s="200"/>
      <c r="C201" s="201"/>
      <c r="D201" s="181" t="s">
        <v>226</v>
      </c>
      <c r="E201" s="202" t="s">
        <v>19</v>
      </c>
      <c r="F201" s="203" t="s">
        <v>1817</v>
      </c>
      <c r="G201" s="201"/>
      <c r="H201" s="202" t="s">
        <v>19</v>
      </c>
      <c r="I201" s="204"/>
      <c r="J201" s="201"/>
      <c r="K201" s="201"/>
      <c r="L201" s="205"/>
      <c r="M201" s="206"/>
      <c r="N201" s="207"/>
      <c r="O201" s="207"/>
      <c r="P201" s="207"/>
      <c r="Q201" s="207"/>
      <c r="R201" s="207"/>
      <c r="S201" s="207"/>
      <c r="T201" s="208"/>
      <c r="AT201" s="209" t="s">
        <v>226</v>
      </c>
      <c r="AU201" s="209" t="s">
        <v>79</v>
      </c>
      <c r="AV201" s="13" t="s">
        <v>77</v>
      </c>
      <c r="AW201" s="13" t="s">
        <v>31</v>
      </c>
      <c r="AX201" s="13" t="s">
        <v>69</v>
      </c>
      <c r="AY201" s="209" t="s">
        <v>144</v>
      </c>
    </row>
    <row r="202" spans="1:65" s="14" customFormat="1" ht="11.25">
      <c r="B202" s="210"/>
      <c r="C202" s="211"/>
      <c r="D202" s="181" t="s">
        <v>226</v>
      </c>
      <c r="E202" s="212" t="s">
        <v>19</v>
      </c>
      <c r="F202" s="213" t="s">
        <v>1865</v>
      </c>
      <c r="G202" s="211"/>
      <c r="H202" s="214">
        <v>520</v>
      </c>
      <c r="I202" s="215"/>
      <c r="J202" s="211"/>
      <c r="K202" s="211"/>
      <c r="L202" s="216"/>
      <c r="M202" s="217"/>
      <c r="N202" s="218"/>
      <c r="O202" s="218"/>
      <c r="P202" s="218"/>
      <c r="Q202" s="218"/>
      <c r="R202" s="218"/>
      <c r="S202" s="218"/>
      <c r="T202" s="219"/>
      <c r="AT202" s="220" t="s">
        <v>226</v>
      </c>
      <c r="AU202" s="220" t="s">
        <v>79</v>
      </c>
      <c r="AV202" s="14" t="s">
        <v>79</v>
      </c>
      <c r="AW202" s="14" t="s">
        <v>31</v>
      </c>
      <c r="AX202" s="14" t="s">
        <v>77</v>
      </c>
      <c r="AY202" s="220" t="s">
        <v>144</v>
      </c>
    </row>
    <row r="203" spans="1:65" s="2" customFormat="1" ht="16.5" customHeight="1">
      <c r="A203" s="37"/>
      <c r="B203" s="38"/>
      <c r="C203" s="246" t="s">
        <v>451</v>
      </c>
      <c r="D203" s="246" t="s">
        <v>381</v>
      </c>
      <c r="E203" s="247" t="s">
        <v>1867</v>
      </c>
      <c r="F203" s="248" t="s">
        <v>1868</v>
      </c>
      <c r="G203" s="249" t="s">
        <v>296</v>
      </c>
      <c r="H203" s="250">
        <v>176.8</v>
      </c>
      <c r="I203" s="251"/>
      <c r="J203" s="252">
        <f>ROUND(I203*H203,2)</f>
        <v>0</v>
      </c>
      <c r="K203" s="248" t="s">
        <v>157</v>
      </c>
      <c r="L203" s="253"/>
      <c r="M203" s="254" t="s">
        <v>19</v>
      </c>
      <c r="N203" s="255" t="s">
        <v>40</v>
      </c>
      <c r="O203" s="67"/>
      <c r="P203" s="177">
        <f>O203*H203</f>
        <v>0</v>
      </c>
      <c r="Q203" s="177">
        <v>1</v>
      </c>
      <c r="R203" s="177">
        <f>Q203*H203</f>
        <v>176.8</v>
      </c>
      <c r="S203" s="177">
        <v>0</v>
      </c>
      <c r="T203" s="178">
        <f>S203*H203</f>
        <v>0</v>
      </c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R203" s="179" t="s">
        <v>184</v>
      </c>
      <c r="AT203" s="179" t="s">
        <v>381</v>
      </c>
      <c r="AU203" s="179" t="s">
        <v>79</v>
      </c>
      <c r="AY203" s="20" t="s">
        <v>144</v>
      </c>
      <c r="BE203" s="180">
        <f>IF(N203="základní",J203,0)</f>
        <v>0</v>
      </c>
      <c r="BF203" s="180">
        <f>IF(N203="snížená",J203,0)</f>
        <v>0</v>
      </c>
      <c r="BG203" s="180">
        <f>IF(N203="zákl. přenesená",J203,0)</f>
        <v>0</v>
      </c>
      <c r="BH203" s="180">
        <f>IF(N203="sníž. přenesená",J203,0)</f>
        <v>0</v>
      </c>
      <c r="BI203" s="180">
        <f>IF(N203="nulová",J203,0)</f>
        <v>0</v>
      </c>
      <c r="BJ203" s="20" t="s">
        <v>77</v>
      </c>
      <c r="BK203" s="180">
        <f>ROUND(I203*H203,2)</f>
        <v>0</v>
      </c>
      <c r="BL203" s="20" t="s">
        <v>165</v>
      </c>
      <c r="BM203" s="179" t="s">
        <v>1869</v>
      </c>
    </row>
    <row r="204" spans="1:65" s="2" customFormat="1" ht="11.25">
      <c r="A204" s="37"/>
      <c r="B204" s="38"/>
      <c r="C204" s="39"/>
      <c r="D204" s="181" t="s">
        <v>152</v>
      </c>
      <c r="E204" s="39"/>
      <c r="F204" s="182" t="s">
        <v>1868</v>
      </c>
      <c r="G204" s="39"/>
      <c r="H204" s="39"/>
      <c r="I204" s="183"/>
      <c r="J204" s="39"/>
      <c r="K204" s="39"/>
      <c r="L204" s="42"/>
      <c r="M204" s="184"/>
      <c r="N204" s="185"/>
      <c r="O204" s="67"/>
      <c r="P204" s="67"/>
      <c r="Q204" s="67"/>
      <c r="R204" s="67"/>
      <c r="S204" s="67"/>
      <c r="T204" s="68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T204" s="20" t="s">
        <v>152</v>
      </c>
      <c r="AU204" s="20" t="s">
        <v>79</v>
      </c>
    </row>
    <row r="205" spans="1:65" s="13" customFormat="1" ht="11.25">
      <c r="B205" s="200"/>
      <c r="C205" s="201"/>
      <c r="D205" s="181" t="s">
        <v>226</v>
      </c>
      <c r="E205" s="202" t="s">
        <v>19</v>
      </c>
      <c r="F205" s="203" t="s">
        <v>1817</v>
      </c>
      <c r="G205" s="201"/>
      <c r="H205" s="202" t="s">
        <v>19</v>
      </c>
      <c r="I205" s="204"/>
      <c r="J205" s="201"/>
      <c r="K205" s="201"/>
      <c r="L205" s="205"/>
      <c r="M205" s="206"/>
      <c r="N205" s="207"/>
      <c r="O205" s="207"/>
      <c r="P205" s="207"/>
      <c r="Q205" s="207"/>
      <c r="R205" s="207"/>
      <c r="S205" s="207"/>
      <c r="T205" s="208"/>
      <c r="AT205" s="209" t="s">
        <v>226</v>
      </c>
      <c r="AU205" s="209" t="s">
        <v>79</v>
      </c>
      <c r="AV205" s="13" t="s">
        <v>77</v>
      </c>
      <c r="AW205" s="13" t="s">
        <v>31</v>
      </c>
      <c r="AX205" s="13" t="s">
        <v>69</v>
      </c>
      <c r="AY205" s="209" t="s">
        <v>144</v>
      </c>
    </row>
    <row r="206" spans="1:65" s="14" customFormat="1" ht="11.25">
      <c r="B206" s="210"/>
      <c r="C206" s="211"/>
      <c r="D206" s="181" t="s">
        <v>226</v>
      </c>
      <c r="E206" s="212" t="s">
        <v>19</v>
      </c>
      <c r="F206" s="213" t="s">
        <v>1870</v>
      </c>
      <c r="G206" s="211"/>
      <c r="H206" s="214">
        <v>176.8</v>
      </c>
      <c r="I206" s="215"/>
      <c r="J206" s="211"/>
      <c r="K206" s="211"/>
      <c r="L206" s="216"/>
      <c r="M206" s="217"/>
      <c r="N206" s="218"/>
      <c r="O206" s="218"/>
      <c r="P206" s="218"/>
      <c r="Q206" s="218"/>
      <c r="R206" s="218"/>
      <c r="S206" s="218"/>
      <c r="T206" s="219"/>
      <c r="AT206" s="220" t="s">
        <v>226</v>
      </c>
      <c r="AU206" s="220" t="s">
        <v>79</v>
      </c>
      <c r="AV206" s="14" t="s">
        <v>79</v>
      </c>
      <c r="AW206" s="14" t="s">
        <v>31</v>
      </c>
      <c r="AX206" s="14" t="s">
        <v>77</v>
      </c>
      <c r="AY206" s="220" t="s">
        <v>144</v>
      </c>
    </row>
    <row r="207" spans="1:65" s="2" customFormat="1" ht="37.9" customHeight="1">
      <c r="A207" s="37"/>
      <c r="B207" s="38"/>
      <c r="C207" s="168" t="s">
        <v>456</v>
      </c>
      <c r="D207" s="168" t="s">
        <v>145</v>
      </c>
      <c r="E207" s="169" t="s">
        <v>1871</v>
      </c>
      <c r="F207" s="170" t="s">
        <v>1872</v>
      </c>
      <c r="G207" s="171" t="s">
        <v>254</v>
      </c>
      <c r="H207" s="172">
        <v>520</v>
      </c>
      <c r="I207" s="173"/>
      <c r="J207" s="174">
        <f>ROUND(I207*H207,2)</f>
        <v>0</v>
      </c>
      <c r="K207" s="170" t="s">
        <v>157</v>
      </c>
      <c r="L207" s="42"/>
      <c r="M207" s="175" t="s">
        <v>19</v>
      </c>
      <c r="N207" s="176" t="s">
        <v>40</v>
      </c>
      <c r="O207" s="67"/>
      <c r="P207" s="177">
        <f>O207*H207</f>
        <v>0</v>
      </c>
      <c r="Q207" s="177">
        <v>0</v>
      </c>
      <c r="R207" s="177">
        <f>Q207*H207</f>
        <v>0</v>
      </c>
      <c r="S207" s="177">
        <v>0</v>
      </c>
      <c r="T207" s="178">
        <f>S207*H207</f>
        <v>0</v>
      </c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R207" s="179" t="s">
        <v>165</v>
      </c>
      <c r="AT207" s="179" t="s">
        <v>145</v>
      </c>
      <c r="AU207" s="179" t="s">
        <v>79</v>
      </c>
      <c r="AY207" s="20" t="s">
        <v>144</v>
      </c>
      <c r="BE207" s="180">
        <f>IF(N207="základní",J207,0)</f>
        <v>0</v>
      </c>
      <c r="BF207" s="180">
        <f>IF(N207="snížená",J207,0)</f>
        <v>0</v>
      </c>
      <c r="BG207" s="180">
        <f>IF(N207="zákl. přenesená",J207,0)</f>
        <v>0</v>
      </c>
      <c r="BH207" s="180">
        <f>IF(N207="sníž. přenesená",J207,0)</f>
        <v>0</v>
      </c>
      <c r="BI207" s="180">
        <f>IF(N207="nulová",J207,0)</f>
        <v>0</v>
      </c>
      <c r="BJ207" s="20" t="s">
        <v>77</v>
      </c>
      <c r="BK207" s="180">
        <f>ROUND(I207*H207,2)</f>
        <v>0</v>
      </c>
      <c r="BL207" s="20" t="s">
        <v>165</v>
      </c>
      <c r="BM207" s="179" t="s">
        <v>1873</v>
      </c>
    </row>
    <row r="208" spans="1:65" s="2" customFormat="1" ht="19.5">
      <c r="A208" s="37"/>
      <c r="B208" s="38"/>
      <c r="C208" s="39"/>
      <c r="D208" s="181" t="s">
        <v>152</v>
      </c>
      <c r="E208" s="39"/>
      <c r="F208" s="182" t="s">
        <v>1872</v>
      </c>
      <c r="G208" s="39"/>
      <c r="H208" s="39"/>
      <c r="I208" s="183"/>
      <c r="J208" s="39"/>
      <c r="K208" s="39"/>
      <c r="L208" s="42"/>
      <c r="M208" s="184"/>
      <c r="N208" s="185"/>
      <c r="O208" s="67"/>
      <c r="P208" s="67"/>
      <c r="Q208" s="67"/>
      <c r="R208" s="67"/>
      <c r="S208" s="67"/>
      <c r="T208" s="68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T208" s="20" t="s">
        <v>152</v>
      </c>
      <c r="AU208" s="20" t="s">
        <v>79</v>
      </c>
    </row>
    <row r="209" spans="1:65" s="2" customFormat="1" ht="11.25">
      <c r="A209" s="37"/>
      <c r="B209" s="38"/>
      <c r="C209" s="39"/>
      <c r="D209" s="186" t="s">
        <v>153</v>
      </c>
      <c r="E209" s="39"/>
      <c r="F209" s="187" t="s">
        <v>1874</v>
      </c>
      <c r="G209" s="39"/>
      <c r="H209" s="39"/>
      <c r="I209" s="183"/>
      <c r="J209" s="39"/>
      <c r="K209" s="39"/>
      <c r="L209" s="42"/>
      <c r="M209" s="184"/>
      <c r="N209" s="185"/>
      <c r="O209" s="67"/>
      <c r="P209" s="67"/>
      <c r="Q209" s="67"/>
      <c r="R209" s="67"/>
      <c r="S209" s="67"/>
      <c r="T209" s="68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T209" s="20" t="s">
        <v>153</v>
      </c>
      <c r="AU209" s="20" t="s">
        <v>79</v>
      </c>
    </row>
    <row r="210" spans="1:65" s="13" customFormat="1" ht="11.25">
      <c r="B210" s="200"/>
      <c r="C210" s="201"/>
      <c r="D210" s="181" t="s">
        <v>226</v>
      </c>
      <c r="E210" s="202" t="s">
        <v>19</v>
      </c>
      <c r="F210" s="203" t="s">
        <v>1817</v>
      </c>
      <c r="G210" s="201"/>
      <c r="H210" s="202" t="s">
        <v>19</v>
      </c>
      <c r="I210" s="204"/>
      <c r="J210" s="201"/>
      <c r="K210" s="201"/>
      <c r="L210" s="205"/>
      <c r="M210" s="206"/>
      <c r="N210" s="207"/>
      <c r="O210" s="207"/>
      <c r="P210" s="207"/>
      <c r="Q210" s="207"/>
      <c r="R210" s="207"/>
      <c r="S210" s="207"/>
      <c r="T210" s="208"/>
      <c r="AT210" s="209" t="s">
        <v>226</v>
      </c>
      <c r="AU210" s="209" t="s">
        <v>79</v>
      </c>
      <c r="AV210" s="13" t="s">
        <v>77</v>
      </c>
      <c r="AW210" s="13" t="s">
        <v>31</v>
      </c>
      <c r="AX210" s="13" t="s">
        <v>69</v>
      </c>
      <c r="AY210" s="209" t="s">
        <v>144</v>
      </c>
    </row>
    <row r="211" spans="1:65" s="14" customFormat="1" ht="11.25">
      <c r="B211" s="210"/>
      <c r="C211" s="211"/>
      <c r="D211" s="181" t="s">
        <v>226</v>
      </c>
      <c r="E211" s="212" t="s">
        <v>19</v>
      </c>
      <c r="F211" s="213" t="s">
        <v>1865</v>
      </c>
      <c r="G211" s="211"/>
      <c r="H211" s="214">
        <v>520</v>
      </c>
      <c r="I211" s="215"/>
      <c r="J211" s="211"/>
      <c r="K211" s="211"/>
      <c r="L211" s="216"/>
      <c r="M211" s="217"/>
      <c r="N211" s="218"/>
      <c r="O211" s="218"/>
      <c r="P211" s="218"/>
      <c r="Q211" s="218"/>
      <c r="R211" s="218"/>
      <c r="S211" s="218"/>
      <c r="T211" s="219"/>
      <c r="AT211" s="220" t="s">
        <v>226</v>
      </c>
      <c r="AU211" s="220" t="s">
        <v>79</v>
      </c>
      <c r="AV211" s="14" t="s">
        <v>79</v>
      </c>
      <c r="AW211" s="14" t="s">
        <v>31</v>
      </c>
      <c r="AX211" s="14" t="s">
        <v>77</v>
      </c>
      <c r="AY211" s="220" t="s">
        <v>144</v>
      </c>
    </row>
    <row r="212" spans="1:65" s="2" customFormat="1" ht="16.5" customHeight="1">
      <c r="A212" s="37"/>
      <c r="B212" s="38"/>
      <c r="C212" s="246" t="s">
        <v>461</v>
      </c>
      <c r="D212" s="246" t="s">
        <v>381</v>
      </c>
      <c r="E212" s="247" t="s">
        <v>1875</v>
      </c>
      <c r="F212" s="248" t="s">
        <v>1876</v>
      </c>
      <c r="G212" s="249" t="s">
        <v>1676</v>
      </c>
      <c r="H212" s="250">
        <v>15.6</v>
      </c>
      <c r="I212" s="251"/>
      <c r="J212" s="252">
        <f>ROUND(I212*H212,2)</f>
        <v>0</v>
      </c>
      <c r="K212" s="248" t="s">
        <v>157</v>
      </c>
      <c r="L212" s="253"/>
      <c r="M212" s="254" t="s">
        <v>19</v>
      </c>
      <c r="N212" s="255" t="s">
        <v>40</v>
      </c>
      <c r="O212" s="67"/>
      <c r="P212" s="177">
        <f>O212*H212</f>
        <v>0</v>
      </c>
      <c r="Q212" s="177">
        <v>1E-3</v>
      </c>
      <c r="R212" s="177">
        <f>Q212*H212</f>
        <v>1.5599999999999999E-2</v>
      </c>
      <c r="S212" s="177">
        <v>0</v>
      </c>
      <c r="T212" s="178">
        <f>S212*H212</f>
        <v>0</v>
      </c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R212" s="179" t="s">
        <v>184</v>
      </c>
      <c r="AT212" s="179" t="s">
        <v>381</v>
      </c>
      <c r="AU212" s="179" t="s">
        <v>79</v>
      </c>
      <c r="AY212" s="20" t="s">
        <v>144</v>
      </c>
      <c r="BE212" s="180">
        <f>IF(N212="základní",J212,0)</f>
        <v>0</v>
      </c>
      <c r="BF212" s="180">
        <f>IF(N212="snížená",J212,0)</f>
        <v>0</v>
      </c>
      <c r="BG212" s="180">
        <f>IF(N212="zákl. přenesená",J212,0)</f>
        <v>0</v>
      </c>
      <c r="BH212" s="180">
        <f>IF(N212="sníž. přenesená",J212,0)</f>
        <v>0</v>
      </c>
      <c r="BI212" s="180">
        <f>IF(N212="nulová",J212,0)</f>
        <v>0</v>
      </c>
      <c r="BJ212" s="20" t="s">
        <v>77</v>
      </c>
      <c r="BK212" s="180">
        <f>ROUND(I212*H212,2)</f>
        <v>0</v>
      </c>
      <c r="BL212" s="20" t="s">
        <v>165</v>
      </c>
      <c r="BM212" s="179" t="s">
        <v>1877</v>
      </c>
    </row>
    <row r="213" spans="1:65" s="2" customFormat="1" ht="11.25">
      <c r="A213" s="37"/>
      <c r="B213" s="38"/>
      <c r="C213" s="39"/>
      <c r="D213" s="181" t="s">
        <v>152</v>
      </c>
      <c r="E213" s="39"/>
      <c r="F213" s="182" t="s">
        <v>1876</v>
      </c>
      <c r="G213" s="39"/>
      <c r="H213" s="39"/>
      <c r="I213" s="183"/>
      <c r="J213" s="39"/>
      <c r="K213" s="39"/>
      <c r="L213" s="42"/>
      <c r="M213" s="184"/>
      <c r="N213" s="185"/>
      <c r="O213" s="67"/>
      <c r="P213" s="67"/>
      <c r="Q213" s="67"/>
      <c r="R213" s="67"/>
      <c r="S213" s="67"/>
      <c r="T213" s="68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T213" s="20" t="s">
        <v>152</v>
      </c>
      <c r="AU213" s="20" t="s">
        <v>79</v>
      </c>
    </row>
    <row r="214" spans="1:65" s="13" customFormat="1" ht="11.25">
      <c r="B214" s="200"/>
      <c r="C214" s="201"/>
      <c r="D214" s="181" t="s">
        <v>226</v>
      </c>
      <c r="E214" s="202" t="s">
        <v>19</v>
      </c>
      <c r="F214" s="203" t="s">
        <v>1817</v>
      </c>
      <c r="G214" s="201"/>
      <c r="H214" s="202" t="s">
        <v>19</v>
      </c>
      <c r="I214" s="204"/>
      <c r="J214" s="201"/>
      <c r="K214" s="201"/>
      <c r="L214" s="205"/>
      <c r="M214" s="206"/>
      <c r="N214" s="207"/>
      <c r="O214" s="207"/>
      <c r="P214" s="207"/>
      <c r="Q214" s="207"/>
      <c r="R214" s="207"/>
      <c r="S214" s="207"/>
      <c r="T214" s="208"/>
      <c r="AT214" s="209" t="s">
        <v>226</v>
      </c>
      <c r="AU214" s="209" t="s">
        <v>79</v>
      </c>
      <c r="AV214" s="13" t="s">
        <v>77</v>
      </c>
      <c r="AW214" s="13" t="s">
        <v>31</v>
      </c>
      <c r="AX214" s="13" t="s">
        <v>69</v>
      </c>
      <c r="AY214" s="209" t="s">
        <v>144</v>
      </c>
    </row>
    <row r="215" spans="1:65" s="14" customFormat="1" ht="11.25">
      <c r="B215" s="210"/>
      <c r="C215" s="211"/>
      <c r="D215" s="181" t="s">
        <v>226</v>
      </c>
      <c r="E215" s="212" t="s">
        <v>19</v>
      </c>
      <c r="F215" s="213" t="s">
        <v>1878</v>
      </c>
      <c r="G215" s="211"/>
      <c r="H215" s="214">
        <v>15.6</v>
      </c>
      <c r="I215" s="215"/>
      <c r="J215" s="211"/>
      <c r="K215" s="211"/>
      <c r="L215" s="216"/>
      <c r="M215" s="217"/>
      <c r="N215" s="218"/>
      <c r="O215" s="218"/>
      <c r="P215" s="218"/>
      <c r="Q215" s="218"/>
      <c r="R215" s="218"/>
      <c r="S215" s="218"/>
      <c r="T215" s="219"/>
      <c r="AT215" s="220" t="s">
        <v>226</v>
      </c>
      <c r="AU215" s="220" t="s">
        <v>79</v>
      </c>
      <c r="AV215" s="14" t="s">
        <v>79</v>
      </c>
      <c r="AW215" s="14" t="s">
        <v>31</v>
      </c>
      <c r="AX215" s="14" t="s">
        <v>77</v>
      </c>
      <c r="AY215" s="220" t="s">
        <v>144</v>
      </c>
    </row>
    <row r="216" spans="1:65" s="2" customFormat="1" ht="44.25" customHeight="1">
      <c r="A216" s="37"/>
      <c r="B216" s="38"/>
      <c r="C216" s="168" t="s">
        <v>467</v>
      </c>
      <c r="D216" s="168" t="s">
        <v>145</v>
      </c>
      <c r="E216" s="169" t="s">
        <v>1879</v>
      </c>
      <c r="F216" s="170" t="s">
        <v>1880</v>
      </c>
      <c r="G216" s="171" t="s">
        <v>254</v>
      </c>
      <c r="H216" s="172">
        <v>440</v>
      </c>
      <c r="I216" s="173"/>
      <c r="J216" s="174">
        <f>ROUND(I216*H216,2)</f>
        <v>0</v>
      </c>
      <c r="K216" s="170" t="s">
        <v>157</v>
      </c>
      <c r="L216" s="42"/>
      <c r="M216" s="175" t="s">
        <v>19</v>
      </c>
      <c r="N216" s="176" t="s">
        <v>40</v>
      </c>
      <c r="O216" s="67"/>
      <c r="P216" s="177">
        <f>O216*H216</f>
        <v>0</v>
      </c>
      <c r="Q216" s="177">
        <v>0</v>
      </c>
      <c r="R216" s="177">
        <f>Q216*H216</f>
        <v>0</v>
      </c>
      <c r="S216" s="177">
        <v>0</v>
      </c>
      <c r="T216" s="178">
        <f>S216*H216</f>
        <v>0</v>
      </c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R216" s="179" t="s">
        <v>165</v>
      </c>
      <c r="AT216" s="179" t="s">
        <v>145</v>
      </c>
      <c r="AU216" s="179" t="s">
        <v>79</v>
      </c>
      <c r="AY216" s="20" t="s">
        <v>144</v>
      </c>
      <c r="BE216" s="180">
        <f>IF(N216="základní",J216,0)</f>
        <v>0</v>
      </c>
      <c r="BF216" s="180">
        <f>IF(N216="snížená",J216,0)</f>
        <v>0</v>
      </c>
      <c r="BG216" s="180">
        <f>IF(N216="zákl. přenesená",J216,0)</f>
        <v>0</v>
      </c>
      <c r="BH216" s="180">
        <f>IF(N216="sníž. přenesená",J216,0)</f>
        <v>0</v>
      </c>
      <c r="BI216" s="180">
        <f>IF(N216="nulová",J216,0)</f>
        <v>0</v>
      </c>
      <c r="BJ216" s="20" t="s">
        <v>77</v>
      </c>
      <c r="BK216" s="180">
        <f>ROUND(I216*H216,2)</f>
        <v>0</v>
      </c>
      <c r="BL216" s="20" t="s">
        <v>165</v>
      </c>
      <c r="BM216" s="179" t="s">
        <v>1881</v>
      </c>
    </row>
    <row r="217" spans="1:65" s="2" customFormat="1" ht="29.25">
      <c r="A217" s="37"/>
      <c r="B217" s="38"/>
      <c r="C217" s="39"/>
      <c r="D217" s="181" t="s">
        <v>152</v>
      </c>
      <c r="E217" s="39"/>
      <c r="F217" s="182" t="s">
        <v>1880</v>
      </c>
      <c r="G217" s="39"/>
      <c r="H217" s="39"/>
      <c r="I217" s="183"/>
      <c r="J217" s="39"/>
      <c r="K217" s="39"/>
      <c r="L217" s="42"/>
      <c r="M217" s="184"/>
      <c r="N217" s="185"/>
      <c r="O217" s="67"/>
      <c r="P217" s="67"/>
      <c r="Q217" s="67"/>
      <c r="R217" s="67"/>
      <c r="S217" s="67"/>
      <c r="T217" s="68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T217" s="20" t="s">
        <v>152</v>
      </c>
      <c r="AU217" s="20" t="s">
        <v>79</v>
      </c>
    </row>
    <row r="218" spans="1:65" s="2" customFormat="1" ht="11.25">
      <c r="A218" s="37"/>
      <c r="B218" s="38"/>
      <c r="C218" s="39"/>
      <c r="D218" s="186" t="s">
        <v>153</v>
      </c>
      <c r="E218" s="39"/>
      <c r="F218" s="187" t="s">
        <v>1882</v>
      </c>
      <c r="G218" s="39"/>
      <c r="H218" s="39"/>
      <c r="I218" s="183"/>
      <c r="J218" s="39"/>
      <c r="K218" s="39"/>
      <c r="L218" s="42"/>
      <c r="M218" s="184"/>
      <c r="N218" s="185"/>
      <c r="O218" s="67"/>
      <c r="P218" s="67"/>
      <c r="Q218" s="67"/>
      <c r="R218" s="67"/>
      <c r="S218" s="67"/>
      <c r="T218" s="68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T218" s="20" t="s">
        <v>153</v>
      </c>
      <c r="AU218" s="20" t="s">
        <v>79</v>
      </c>
    </row>
    <row r="219" spans="1:65" s="13" customFormat="1" ht="11.25">
      <c r="B219" s="200"/>
      <c r="C219" s="201"/>
      <c r="D219" s="181" t="s">
        <v>226</v>
      </c>
      <c r="E219" s="202" t="s">
        <v>19</v>
      </c>
      <c r="F219" s="203" t="s">
        <v>1883</v>
      </c>
      <c r="G219" s="201"/>
      <c r="H219" s="202" t="s">
        <v>19</v>
      </c>
      <c r="I219" s="204"/>
      <c r="J219" s="201"/>
      <c r="K219" s="201"/>
      <c r="L219" s="205"/>
      <c r="M219" s="206"/>
      <c r="N219" s="207"/>
      <c r="O219" s="207"/>
      <c r="P219" s="207"/>
      <c r="Q219" s="207"/>
      <c r="R219" s="207"/>
      <c r="S219" s="207"/>
      <c r="T219" s="208"/>
      <c r="AT219" s="209" t="s">
        <v>226</v>
      </c>
      <c r="AU219" s="209" t="s">
        <v>79</v>
      </c>
      <c r="AV219" s="13" t="s">
        <v>77</v>
      </c>
      <c r="AW219" s="13" t="s">
        <v>31</v>
      </c>
      <c r="AX219" s="13" t="s">
        <v>69</v>
      </c>
      <c r="AY219" s="209" t="s">
        <v>144</v>
      </c>
    </row>
    <row r="220" spans="1:65" s="14" customFormat="1" ht="11.25">
      <c r="B220" s="210"/>
      <c r="C220" s="211"/>
      <c r="D220" s="181" t="s">
        <v>226</v>
      </c>
      <c r="E220" s="212" t="s">
        <v>19</v>
      </c>
      <c r="F220" s="213" t="s">
        <v>1884</v>
      </c>
      <c r="G220" s="211"/>
      <c r="H220" s="214">
        <v>440</v>
      </c>
      <c r="I220" s="215"/>
      <c r="J220" s="211"/>
      <c r="K220" s="211"/>
      <c r="L220" s="216"/>
      <c r="M220" s="217"/>
      <c r="N220" s="218"/>
      <c r="O220" s="218"/>
      <c r="P220" s="218"/>
      <c r="Q220" s="218"/>
      <c r="R220" s="218"/>
      <c r="S220" s="218"/>
      <c r="T220" s="219"/>
      <c r="AT220" s="220" t="s">
        <v>226</v>
      </c>
      <c r="AU220" s="220" t="s">
        <v>79</v>
      </c>
      <c r="AV220" s="14" t="s">
        <v>79</v>
      </c>
      <c r="AW220" s="14" t="s">
        <v>31</v>
      </c>
      <c r="AX220" s="14" t="s">
        <v>77</v>
      </c>
      <c r="AY220" s="220" t="s">
        <v>144</v>
      </c>
    </row>
    <row r="221" spans="1:65" s="2" customFormat="1" ht="44.25" customHeight="1">
      <c r="A221" s="37"/>
      <c r="B221" s="38"/>
      <c r="C221" s="168" t="s">
        <v>474</v>
      </c>
      <c r="D221" s="168" t="s">
        <v>145</v>
      </c>
      <c r="E221" s="169" t="s">
        <v>718</v>
      </c>
      <c r="F221" s="170" t="s">
        <v>719</v>
      </c>
      <c r="G221" s="171" t="s">
        <v>254</v>
      </c>
      <c r="H221" s="172">
        <v>143.16</v>
      </c>
      <c r="I221" s="173"/>
      <c r="J221" s="174">
        <f>ROUND(I221*H221,2)</f>
        <v>0</v>
      </c>
      <c r="K221" s="170" t="s">
        <v>157</v>
      </c>
      <c r="L221" s="42"/>
      <c r="M221" s="175" t="s">
        <v>19</v>
      </c>
      <c r="N221" s="176" t="s">
        <v>40</v>
      </c>
      <c r="O221" s="67"/>
      <c r="P221" s="177">
        <f>O221*H221</f>
        <v>0</v>
      </c>
      <c r="Q221" s="177">
        <v>0</v>
      </c>
      <c r="R221" s="177">
        <f>Q221*H221</f>
        <v>0</v>
      </c>
      <c r="S221" s="177">
        <v>0</v>
      </c>
      <c r="T221" s="178">
        <f>S221*H221</f>
        <v>0</v>
      </c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R221" s="179" t="s">
        <v>165</v>
      </c>
      <c r="AT221" s="179" t="s">
        <v>145</v>
      </c>
      <c r="AU221" s="179" t="s">
        <v>79</v>
      </c>
      <c r="AY221" s="20" t="s">
        <v>144</v>
      </c>
      <c r="BE221" s="180">
        <f>IF(N221="základní",J221,0)</f>
        <v>0</v>
      </c>
      <c r="BF221" s="180">
        <f>IF(N221="snížená",J221,0)</f>
        <v>0</v>
      </c>
      <c r="BG221" s="180">
        <f>IF(N221="zákl. přenesená",J221,0)</f>
        <v>0</v>
      </c>
      <c r="BH221" s="180">
        <f>IF(N221="sníž. přenesená",J221,0)</f>
        <v>0</v>
      </c>
      <c r="BI221" s="180">
        <f>IF(N221="nulová",J221,0)</f>
        <v>0</v>
      </c>
      <c r="BJ221" s="20" t="s">
        <v>77</v>
      </c>
      <c r="BK221" s="180">
        <f>ROUND(I221*H221,2)</f>
        <v>0</v>
      </c>
      <c r="BL221" s="20" t="s">
        <v>165</v>
      </c>
      <c r="BM221" s="179" t="s">
        <v>1885</v>
      </c>
    </row>
    <row r="222" spans="1:65" s="2" customFormat="1" ht="29.25">
      <c r="A222" s="37"/>
      <c r="B222" s="38"/>
      <c r="C222" s="39"/>
      <c r="D222" s="181" t="s">
        <v>152</v>
      </c>
      <c r="E222" s="39"/>
      <c r="F222" s="182" t="s">
        <v>719</v>
      </c>
      <c r="G222" s="39"/>
      <c r="H222" s="39"/>
      <c r="I222" s="183"/>
      <c r="J222" s="39"/>
      <c r="K222" s="39"/>
      <c r="L222" s="42"/>
      <c r="M222" s="184"/>
      <c r="N222" s="185"/>
      <c r="O222" s="67"/>
      <c r="P222" s="67"/>
      <c r="Q222" s="67"/>
      <c r="R222" s="67"/>
      <c r="S222" s="67"/>
      <c r="T222" s="68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T222" s="20" t="s">
        <v>152</v>
      </c>
      <c r="AU222" s="20" t="s">
        <v>79</v>
      </c>
    </row>
    <row r="223" spans="1:65" s="2" customFormat="1" ht="11.25">
      <c r="A223" s="37"/>
      <c r="B223" s="38"/>
      <c r="C223" s="39"/>
      <c r="D223" s="186" t="s">
        <v>153</v>
      </c>
      <c r="E223" s="39"/>
      <c r="F223" s="187" t="s">
        <v>721</v>
      </c>
      <c r="G223" s="39"/>
      <c r="H223" s="39"/>
      <c r="I223" s="183"/>
      <c r="J223" s="39"/>
      <c r="K223" s="39"/>
      <c r="L223" s="42"/>
      <c r="M223" s="184"/>
      <c r="N223" s="185"/>
      <c r="O223" s="67"/>
      <c r="P223" s="67"/>
      <c r="Q223" s="67"/>
      <c r="R223" s="67"/>
      <c r="S223" s="67"/>
      <c r="T223" s="68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T223" s="20" t="s">
        <v>153</v>
      </c>
      <c r="AU223" s="20" t="s">
        <v>79</v>
      </c>
    </row>
    <row r="224" spans="1:65" s="13" customFormat="1" ht="11.25">
      <c r="B224" s="200"/>
      <c r="C224" s="201"/>
      <c r="D224" s="181" t="s">
        <v>226</v>
      </c>
      <c r="E224" s="202" t="s">
        <v>19</v>
      </c>
      <c r="F224" s="203" t="s">
        <v>722</v>
      </c>
      <c r="G224" s="201"/>
      <c r="H224" s="202" t="s">
        <v>19</v>
      </c>
      <c r="I224" s="204"/>
      <c r="J224" s="201"/>
      <c r="K224" s="201"/>
      <c r="L224" s="205"/>
      <c r="M224" s="206"/>
      <c r="N224" s="207"/>
      <c r="O224" s="207"/>
      <c r="P224" s="207"/>
      <c r="Q224" s="207"/>
      <c r="R224" s="207"/>
      <c r="S224" s="207"/>
      <c r="T224" s="208"/>
      <c r="AT224" s="209" t="s">
        <v>226</v>
      </c>
      <c r="AU224" s="209" t="s">
        <v>79</v>
      </c>
      <c r="AV224" s="13" t="s">
        <v>77</v>
      </c>
      <c r="AW224" s="13" t="s">
        <v>31</v>
      </c>
      <c r="AX224" s="13" t="s">
        <v>69</v>
      </c>
      <c r="AY224" s="209" t="s">
        <v>144</v>
      </c>
    </row>
    <row r="225" spans="1:65" s="14" customFormat="1" ht="11.25">
      <c r="B225" s="210"/>
      <c r="C225" s="211"/>
      <c r="D225" s="181" t="s">
        <v>226</v>
      </c>
      <c r="E225" s="212" t="s">
        <v>19</v>
      </c>
      <c r="F225" s="213" t="s">
        <v>1886</v>
      </c>
      <c r="G225" s="211"/>
      <c r="H225" s="214">
        <v>143.16</v>
      </c>
      <c r="I225" s="215"/>
      <c r="J225" s="211"/>
      <c r="K225" s="211"/>
      <c r="L225" s="216"/>
      <c r="M225" s="217"/>
      <c r="N225" s="218"/>
      <c r="O225" s="218"/>
      <c r="P225" s="218"/>
      <c r="Q225" s="218"/>
      <c r="R225" s="218"/>
      <c r="S225" s="218"/>
      <c r="T225" s="219"/>
      <c r="AT225" s="220" t="s">
        <v>226</v>
      </c>
      <c r="AU225" s="220" t="s">
        <v>79</v>
      </c>
      <c r="AV225" s="14" t="s">
        <v>79</v>
      </c>
      <c r="AW225" s="14" t="s">
        <v>31</v>
      </c>
      <c r="AX225" s="14" t="s">
        <v>77</v>
      </c>
      <c r="AY225" s="220" t="s">
        <v>144</v>
      </c>
    </row>
    <row r="226" spans="1:65" s="2" customFormat="1" ht="33" customHeight="1">
      <c r="A226" s="37"/>
      <c r="B226" s="38"/>
      <c r="C226" s="168" t="s">
        <v>479</v>
      </c>
      <c r="D226" s="168" t="s">
        <v>145</v>
      </c>
      <c r="E226" s="169" t="s">
        <v>1887</v>
      </c>
      <c r="F226" s="170" t="s">
        <v>1888</v>
      </c>
      <c r="G226" s="171" t="s">
        <v>254</v>
      </c>
      <c r="H226" s="172">
        <v>607.26400000000001</v>
      </c>
      <c r="I226" s="173"/>
      <c r="J226" s="174">
        <f>ROUND(I226*H226,2)</f>
        <v>0</v>
      </c>
      <c r="K226" s="170" t="s">
        <v>157</v>
      </c>
      <c r="L226" s="42"/>
      <c r="M226" s="175" t="s">
        <v>19</v>
      </c>
      <c r="N226" s="176" t="s">
        <v>40</v>
      </c>
      <c r="O226" s="67"/>
      <c r="P226" s="177">
        <f>O226*H226</f>
        <v>0</v>
      </c>
      <c r="Q226" s="177">
        <v>0</v>
      </c>
      <c r="R226" s="177">
        <f>Q226*H226</f>
        <v>0</v>
      </c>
      <c r="S226" s="177">
        <v>0</v>
      </c>
      <c r="T226" s="178">
        <f>S226*H226</f>
        <v>0</v>
      </c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R226" s="179" t="s">
        <v>165</v>
      </c>
      <c r="AT226" s="179" t="s">
        <v>145</v>
      </c>
      <c r="AU226" s="179" t="s">
        <v>79</v>
      </c>
      <c r="AY226" s="20" t="s">
        <v>144</v>
      </c>
      <c r="BE226" s="180">
        <f>IF(N226="základní",J226,0)</f>
        <v>0</v>
      </c>
      <c r="BF226" s="180">
        <f>IF(N226="snížená",J226,0)</f>
        <v>0</v>
      </c>
      <c r="BG226" s="180">
        <f>IF(N226="zákl. přenesená",J226,0)</f>
        <v>0</v>
      </c>
      <c r="BH226" s="180">
        <f>IF(N226="sníž. přenesená",J226,0)</f>
        <v>0</v>
      </c>
      <c r="BI226" s="180">
        <f>IF(N226="nulová",J226,0)</f>
        <v>0</v>
      </c>
      <c r="BJ226" s="20" t="s">
        <v>77</v>
      </c>
      <c r="BK226" s="180">
        <f>ROUND(I226*H226,2)</f>
        <v>0</v>
      </c>
      <c r="BL226" s="20" t="s">
        <v>165</v>
      </c>
      <c r="BM226" s="179" t="s">
        <v>1889</v>
      </c>
    </row>
    <row r="227" spans="1:65" s="2" customFormat="1" ht="19.5">
      <c r="A227" s="37"/>
      <c r="B227" s="38"/>
      <c r="C227" s="39"/>
      <c r="D227" s="181" t="s">
        <v>152</v>
      </c>
      <c r="E227" s="39"/>
      <c r="F227" s="182" t="s">
        <v>1888</v>
      </c>
      <c r="G227" s="39"/>
      <c r="H227" s="39"/>
      <c r="I227" s="183"/>
      <c r="J227" s="39"/>
      <c r="K227" s="39"/>
      <c r="L227" s="42"/>
      <c r="M227" s="184"/>
      <c r="N227" s="185"/>
      <c r="O227" s="67"/>
      <c r="P227" s="67"/>
      <c r="Q227" s="67"/>
      <c r="R227" s="67"/>
      <c r="S227" s="67"/>
      <c r="T227" s="68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T227" s="20" t="s">
        <v>152</v>
      </c>
      <c r="AU227" s="20" t="s">
        <v>79</v>
      </c>
    </row>
    <row r="228" spans="1:65" s="2" customFormat="1" ht="11.25">
      <c r="A228" s="37"/>
      <c r="B228" s="38"/>
      <c r="C228" s="39"/>
      <c r="D228" s="186" t="s">
        <v>153</v>
      </c>
      <c r="E228" s="39"/>
      <c r="F228" s="187" t="s">
        <v>1890</v>
      </c>
      <c r="G228" s="39"/>
      <c r="H228" s="39"/>
      <c r="I228" s="183"/>
      <c r="J228" s="39"/>
      <c r="K228" s="39"/>
      <c r="L228" s="42"/>
      <c r="M228" s="184"/>
      <c r="N228" s="185"/>
      <c r="O228" s="67"/>
      <c r="P228" s="67"/>
      <c r="Q228" s="67"/>
      <c r="R228" s="67"/>
      <c r="S228" s="67"/>
      <c r="T228" s="68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T228" s="20" t="s">
        <v>153</v>
      </c>
      <c r="AU228" s="20" t="s">
        <v>79</v>
      </c>
    </row>
    <row r="229" spans="1:65" s="13" customFormat="1" ht="11.25">
      <c r="B229" s="200"/>
      <c r="C229" s="201"/>
      <c r="D229" s="181" t="s">
        <v>226</v>
      </c>
      <c r="E229" s="202" t="s">
        <v>19</v>
      </c>
      <c r="F229" s="203" t="s">
        <v>722</v>
      </c>
      <c r="G229" s="201"/>
      <c r="H229" s="202" t="s">
        <v>19</v>
      </c>
      <c r="I229" s="204"/>
      <c r="J229" s="201"/>
      <c r="K229" s="201"/>
      <c r="L229" s="205"/>
      <c r="M229" s="206"/>
      <c r="N229" s="207"/>
      <c r="O229" s="207"/>
      <c r="P229" s="207"/>
      <c r="Q229" s="207"/>
      <c r="R229" s="207"/>
      <c r="S229" s="207"/>
      <c r="T229" s="208"/>
      <c r="AT229" s="209" t="s">
        <v>226</v>
      </c>
      <c r="AU229" s="209" t="s">
        <v>79</v>
      </c>
      <c r="AV229" s="13" t="s">
        <v>77</v>
      </c>
      <c r="AW229" s="13" t="s">
        <v>31</v>
      </c>
      <c r="AX229" s="13" t="s">
        <v>69</v>
      </c>
      <c r="AY229" s="209" t="s">
        <v>144</v>
      </c>
    </row>
    <row r="230" spans="1:65" s="14" customFormat="1" ht="11.25">
      <c r="B230" s="210"/>
      <c r="C230" s="211"/>
      <c r="D230" s="181" t="s">
        <v>226</v>
      </c>
      <c r="E230" s="212" t="s">
        <v>19</v>
      </c>
      <c r="F230" s="213" t="s">
        <v>1891</v>
      </c>
      <c r="G230" s="211"/>
      <c r="H230" s="214">
        <v>607.26400000000001</v>
      </c>
      <c r="I230" s="215"/>
      <c r="J230" s="211"/>
      <c r="K230" s="211"/>
      <c r="L230" s="216"/>
      <c r="M230" s="217"/>
      <c r="N230" s="218"/>
      <c r="O230" s="218"/>
      <c r="P230" s="218"/>
      <c r="Q230" s="218"/>
      <c r="R230" s="218"/>
      <c r="S230" s="218"/>
      <c r="T230" s="219"/>
      <c r="AT230" s="220" t="s">
        <v>226</v>
      </c>
      <c r="AU230" s="220" t="s">
        <v>79</v>
      </c>
      <c r="AV230" s="14" t="s">
        <v>79</v>
      </c>
      <c r="AW230" s="14" t="s">
        <v>31</v>
      </c>
      <c r="AX230" s="14" t="s">
        <v>77</v>
      </c>
      <c r="AY230" s="220" t="s">
        <v>144</v>
      </c>
    </row>
    <row r="231" spans="1:65" s="2" customFormat="1" ht="76.349999999999994" customHeight="1">
      <c r="A231" s="37"/>
      <c r="B231" s="38"/>
      <c r="C231" s="168" t="s">
        <v>485</v>
      </c>
      <c r="D231" s="168" t="s">
        <v>145</v>
      </c>
      <c r="E231" s="169" t="s">
        <v>746</v>
      </c>
      <c r="F231" s="170" t="s">
        <v>747</v>
      </c>
      <c r="G231" s="171" t="s">
        <v>254</v>
      </c>
      <c r="H231" s="172">
        <v>143.16</v>
      </c>
      <c r="I231" s="173"/>
      <c r="J231" s="174">
        <f>ROUND(I231*H231,2)</f>
        <v>0</v>
      </c>
      <c r="K231" s="170" t="s">
        <v>157</v>
      </c>
      <c r="L231" s="42"/>
      <c r="M231" s="175" t="s">
        <v>19</v>
      </c>
      <c r="N231" s="176" t="s">
        <v>40</v>
      </c>
      <c r="O231" s="67"/>
      <c r="P231" s="177">
        <f>O231*H231</f>
        <v>0</v>
      </c>
      <c r="Q231" s="177">
        <v>8.9219999999999994E-2</v>
      </c>
      <c r="R231" s="177">
        <f>Q231*H231</f>
        <v>12.7727352</v>
      </c>
      <c r="S231" s="177">
        <v>0</v>
      </c>
      <c r="T231" s="178">
        <f>S231*H231</f>
        <v>0</v>
      </c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R231" s="179" t="s">
        <v>165</v>
      </c>
      <c r="AT231" s="179" t="s">
        <v>145</v>
      </c>
      <c r="AU231" s="179" t="s">
        <v>79</v>
      </c>
      <c r="AY231" s="20" t="s">
        <v>144</v>
      </c>
      <c r="BE231" s="180">
        <f>IF(N231="základní",J231,0)</f>
        <v>0</v>
      </c>
      <c r="BF231" s="180">
        <f>IF(N231="snížená",J231,0)</f>
        <v>0</v>
      </c>
      <c r="BG231" s="180">
        <f>IF(N231="zákl. přenesená",J231,0)</f>
        <v>0</v>
      </c>
      <c r="BH231" s="180">
        <f>IF(N231="sníž. přenesená",J231,0)</f>
        <v>0</v>
      </c>
      <c r="BI231" s="180">
        <f>IF(N231="nulová",J231,0)</f>
        <v>0</v>
      </c>
      <c r="BJ231" s="20" t="s">
        <v>77</v>
      </c>
      <c r="BK231" s="180">
        <f>ROUND(I231*H231,2)</f>
        <v>0</v>
      </c>
      <c r="BL231" s="20" t="s">
        <v>165</v>
      </c>
      <c r="BM231" s="179" t="s">
        <v>1892</v>
      </c>
    </row>
    <row r="232" spans="1:65" s="2" customFormat="1" ht="48.75">
      <c r="A232" s="37"/>
      <c r="B232" s="38"/>
      <c r="C232" s="39"/>
      <c r="D232" s="181" t="s">
        <v>152</v>
      </c>
      <c r="E232" s="39"/>
      <c r="F232" s="182" t="s">
        <v>749</v>
      </c>
      <c r="G232" s="39"/>
      <c r="H232" s="39"/>
      <c r="I232" s="183"/>
      <c r="J232" s="39"/>
      <c r="K232" s="39"/>
      <c r="L232" s="42"/>
      <c r="M232" s="184"/>
      <c r="N232" s="185"/>
      <c r="O232" s="67"/>
      <c r="P232" s="67"/>
      <c r="Q232" s="67"/>
      <c r="R232" s="67"/>
      <c r="S232" s="67"/>
      <c r="T232" s="68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T232" s="20" t="s">
        <v>152</v>
      </c>
      <c r="AU232" s="20" t="s">
        <v>79</v>
      </c>
    </row>
    <row r="233" spans="1:65" s="2" customFormat="1" ht="11.25">
      <c r="A233" s="37"/>
      <c r="B233" s="38"/>
      <c r="C233" s="39"/>
      <c r="D233" s="186" t="s">
        <v>153</v>
      </c>
      <c r="E233" s="39"/>
      <c r="F233" s="187" t="s">
        <v>750</v>
      </c>
      <c r="G233" s="39"/>
      <c r="H233" s="39"/>
      <c r="I233" s="183"/>
      <c r="J233" s="39"/>
      <c r="K233" s="39"/>
      <c r="L233" s="42"/>
      <c r="M233" s="184"/>
      <c r="N233" s="185"/>
      <c r="O233" s="67"/>
      <c r="P233" s="67"/>
      <c r="Q233" s="67"/>
      <c r="R233" s="67"/>
      <c r="S233" s="67"/>
      <c r="T233" s="68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T233" s="20" t="s">
        <v>153</v>
      </c>
      <c r="AU233" s="20" t="s">
        <v>79</v>
      </c>
    </row>
    <row r="234" spans="1:65" s="13" customFormat="1" ht="11.25">
      <c r="B234" s="200"/>
      <c r="C234" s="201"/>
      <c r="D234" s="181" t="s">
        <v>226</v>
      </c>
      <c r="E234" s="202" t="s">
        <v>19</v>
      </c>
      <c r="F234" s="203" t="s">
        <v>722</v>
      </c>
      <c r="G234" s="201"/>
      <c r="H234" s="202" t="s">
        <v>19</v>
      </c>
      <c r="I234" s="204"/>
      <c r="J234" s="201"/>
      <c r="K234" s="201"/>
      <c r="L234" s="205"/>
      <c r="M234" s="206"/>
      <c r="N234" s="207"/>
      <c r="O234" s="207"/>
      <c r="P234" s="207"/>
      <c r="Q234" s="207"/>
      <c r="R234" s="207"/>
      <c r="S234" s="207"/>
      <c r="T234" s="208"/>
      <c r="AT234" s="209" t="s">
        <v>226</v>
      </c>
      <c r="AU234" s="209" t="s">
        <v>79</v>
      </c>
      <c r="AV234" s="13" t="s">
        <v>77</v>
      </c>
      <c r="AW234" s="13" t="s">
        <v>31</v>
      </c>
      <c r="AX234" s="13" t="s">
        <v>69</v>
      </c>
      <c r="AY234" s="209" t="s">
        <v>144</v>
      </c>
    </row>
    <row r="235" spans="1:65" s="14" customFormat="1" ht="11.25">
      <c r="B235" s="210"/>
      <c r="C235" s="211"/>
      <c r="D235" s="181" t="s">
        <v>226</v>
      </c>
      <c r="E235" s="212" t="s">
        <v>19</v>
      </c>
      <c r="F235" s="213" t="s">
        <v>1893</v>
      </c>
      <c r="G235" s="211"/>
      <c r="H235" s="214">
        <v>143.16</v>
      </c>
      <c r="I235" s="215"/>
      <c r="J235" s="211"/>
      <c r="K235" s="211"/>
      <c r="L235" s="216"/>
      <c r="M235" s="217"/>
      <c r="N235" s="218"/>
      <c r="O235" s="218"/>
      <c r="P235" s="218"/>
      <c r="Q235" s="218"/>
      <c r="R235" s="218"/>
      <c r="S235" s="218"/>
      <c r="T235" s="219"/>
      <c r="AT235" s="220" t="s">
        <v>226</v>
      </c>
      <c r="AU235" s="220" t="s">
        <v>79</v>
      </c>
      <c r="AV235" s="14" t="s">
        <v>79</v>
      </c>
      <c r="AW235" s="14" t="s">
        <v>31</v>
      </c>
      <c r="AX235" s="14" t="s">
        <v>77</v>
      </c>
      <c r="AY235" s="220" t="s">
        <v>144</v>
      </c>
    </row>
    <row r="236" spans="1:65" s="2" customFormat="1" ht="76.349999999999994" customHeight="1">
      <c r="A236" s="37"/>
      <c r="B236" s="38"/>
      <c r="C236" s="168" t="s">
        <v>489</v>
      </c>
      <c r="D236" s="168" t="s">
        <v>145</v>
      </c>
      <c r="E236" s="169" t="s">
        <v>1894</v>
      </c>
      <c r="F236" s="170" t="s">
        <v>1895</v>
      </c>
      <c r="G236" s="171" t="s">
        <v>254</v>
      </c>
      <c r="H236" s="172">
        <v>303.63200000000001</v>
      </c>
      <c r="I236" s="173"/>
      <c r="J236" s="174">
        <f>ROUND(I236*H236,2)</f>
        <v>0</v>
      </c>
      <c r="K236" s="170" t="s">
        <v>157</v>
      </c>
      <c r="L236" s="42"/>
      <c r="M236" s="175" t="s">
        <v>19</v>
      </c>
      <c r="N236" s="176" t="s">
        <v>40</v>
      </c>
      <c r="O236" s="67"/>
      <c r="P236" s="177">
        <f>O236*H236</f>
        <v>0</v>
      </c>
      <c r="Q236" s="177">
        <v>8.0030000000000004E-2</v>
      </c>
      <c r="R236" s="177">
        <f>Q236*H236</f>
        <v>24.299668960000002</v>
      </c>
      <c r="S236" s="177">
        <v>0</v>
      </c>
      <c r="T236" s="178">
        <f>S236*H236</f>
        <v>0</v>
      </c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R236" s="179" t="s">
        <v>165</v>
      </c>
      <c r="AT236" s="179" t="s">
        <v>145</v>
      </c>
      <c r="AU236" s="179" t="s">
        <v>79</v>
      </c>
      <c r="AY236" s="20" t="s">
        <v>144</v>
      </c>
      <c r="BE236" s="180">
        <f>IF(N236="základní",J236,0)</f>
        <v>0</v>
      </c>
      <c r="BF236" s="180">
        <f>IF(N236="snížená",J236,0)</f>
        <v>0</v>
      </c>
      <c r="BG236" s="180">
        <f>IF(N236="zákl. přenesená",J236,0)</f>
        <v>0</v>
      </c>
      <c r="BH236" s="180">
        <f>IF(N236="sníž. přenesená",J236,0)</f>
        <v>0</v>
      </c>
      <c r="BI236" s="180">
        <f>IF(N236="nulová",J236,0)</f>
        <v>0</v>
      </c>
      <c r="BJ236" s="20" t="s">
        <v>77</v>
      </c>
      <c r="BK236" s="180">
        <f>ROUND(I236*H236,2)</f>
        <v>0</v>
      </c>
      <c r="BL236" s="20" t="s">
        <v>165</v>
      </c>
      <c r="BM236" s="179" t="s">
        <v>1896</v>
      </c>
    </row>
    <row r="237" spans="1:65" s="2" customFormat="1" ht="48.75">
      <c r="A237" s="37"/>
      <c r="B237" s="38"/>
      <c r="C237" s="39"/>
      <c r="D237" s="181" t="s">
        <v>152</v>
      </c>
      <c r="E237" s="39"/>
      <c r="F237" s="182" t="s">
        <v>1897</v>
      </c>
      <c r="G237" s="39"/>
      <c r="H237" s="39"/>
      <c r="I237" s="183"/>
      <c r="J237" s="39"/>
      <c r="K237" s="39"/>
      <c r="L237" s="42"/>
      <c r="M237" s="184"/>
      <c r="N237" s="185"/>
      <c r="O237" s="67"/>
      <c r="P237" s="67"/>
      <c r="Q237" s="67"/>
      <c r="R237" s="67"/>
      <c r="S237" s="67"/>
      <c r="T237" s="68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T237" s="20" t="s">
        <v>152</v>
      </c>
      <c r="AU237" s="20" t="s">
        <v>79</v>
      </c>
    </row>
    <row r="238" spans="1:65" s="2" customFormat="1" ht="11.25">
      <c r="A238" s="37"/>
      <c r="B238" s="38"/>
      <c r="C238" s="39"/>
      <c r="D238" s="186" t="s">
        <v>153</v>
      </c>
      <c r="E238" s="39"/>
      <c r="F238" s="187" t="s">
        <v>1898</v>
      </c>
      <c r="G238" s="39"/>
      <c r="H238" s="39"/>
      <c r="I238" s="183"/>
      <c r="J238" s="39"/>
      <c r="K238" s="39"/>
      <c r="L238" s="42"/>
      <c r="M238" s="184"/>
      <c r="N238" s="185"/>
      <c r="O238" s="67"/>
      <c r="P238" s="67"/>
      <c r="Q238" s="67"/>
      <c r="R238" s="67"/>
      <c r="S238" s="67"/>
      <c r="T238" s="68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T238" s="20" t="s">
        <v>153</v>
      </c>
      <c r="AU238" s="20" t="s">
        <v>79</v>
      </c>
    </row>
    <row r="239" spans="1:65" s="13" customFormat="1" ht="11.25">
      <c r="B239" s="200"/>
      <c r="C239" s="201"/>
      <c r="D239" s="181" t="s">
        <v>226</v>
      </c>
      <c r="E239" s="202" t="s">
        <v>19</v>
      </c>
      <c r="F239" s="203" t="s">
        <v>722</v>
      </c>
      <c r="G239" s="201"/>
      <c r="H239" s="202" t="s">
        <v>19</v>
      </c>
      <c r="I239" s="204"/>
      <c r="J239" s="201"/>
      <c r="K239" s="201"/>
      <c r="L239" s="205"/>
      <c r="M239" s="206"/>
      <c r="N239" s="207"/>
      <c r="O239" s="207"/>
      <c r="P239" s="207"/>
      <c r="Q239" s="207"/>
      <c r="R239" s="207"/>
      <c r="S239" s="207"/>
      <c r="T239" s="208"/>
      <c r="AT239" s="209" t="s">
        <v>226</v>
      </c>
      <c r="AU239" s="209" t="s">
        <v>79</v>
      </c>
      <c r="AV239" s="13" t="s">
        <v>77</v>
      </c>
      <c r="AW239" s="13" t="s">
        <v>31</v>
      </c>
      <c r="AX239" s="13" t="s">
        <v>69</v>
      </c>
      <c r="AY239" s="209" t="s">
        <v>144</v>
      </c>
    </row>
    <row r="240" spans="1:65" s="14" customFormat="1" ht="11.25">
      <c r="B240" s="210"/>
      <c r="C240" s="211"/>
      <c r="D240" s="181" t="s">
        <v>226</v>
      </c>
      <c r="E240" s="212" t="s">
        <v>19</v>
      </c>
      <c r="F240" s="213" t="s">
        <v>1899</v>
      </c>
      <c r="G240" s="211"/>
      <c r="H240" s="214">
        <v>303.63200000000001</v>
      </c>
      <c r="I240" s="215"/>
      <c r="J240" s="211"/>
      <c r="K240" s="211"/>
      <c r="L240" s="216"/>
      <c r="M240" s="217"/>
      <c r="N240" s="218"/>
      <c r="O240" s="218"/>
      <c r="P240" s="218"/>
      <c r="Q240" s="218"/>
      <c r="R240" s="218"/>
      <c r="S240" s="218"/>
      <c r="T240" s="219"/>
      <c r="AT240" s="220" t="s">
        <v>226</v>
      </c>
      <c r="AU240" s="220" t="s">
        <v>79</v>
      </c>
      <c r="AV240" s="14" t="s">
        <v>79</v>
      </c>
      <c r="AW240" s="14" t="s">
        <v>31</v>
      </c>
      <c r="AX240" s="14" t="s">
        <v>77</v>
      </c>
      <c r="AY240" s="220" t="s">
        <v>144</v>
      </c>
    </row>
    <row r="241" spans="1:65" s="2" customFormat="1" ht="24.2" customHeight="1">
      <c r="A241" s="37"/>
      <c r="B241" s="38"/>
      <c r="C241" s="246" t="s">
        <v>496</v>
      </c>
      <c r="D241" s="246" t="s">
        <v>381</v>
      </c>
      <c r="E241" s="247" t="s">
        <v>1900</v>
      </c>
      <c r="F241" s="248" t="s">
        <v>1901</v>
      </c>
      <c r="G241" s="249" t="s">
        <v>254</v>
      </c>
      <c r="H241" s="250">
        <v>150.31800000000001</v>
      </c>
      <c r="I241" s="251"/>
      <c r="J241" s="252">
        <f>ROUND(I241*H241,2)</f>
        <v>0</v>
      </c>
      <c r="K241" s="248" t="s">
        <v>157</v>
      </c>
      <c r="L241" s="253"/>
      <c r="M241" s="254" t="s">
        <v>19</v>
      </c>
      <c r="N241" s="255" t="s">
        <v>40</v>
      </c>
      <c r="O241" s="67"/>
      <c r="P241" s="177">
        <f>O241*H241</f>
        <v>0</v>
      </c>
      <c r="Q241" s="177">
        <v>0.13200000000000001</v>
      </c>
      <c r="R241" s="177">
        <f>Q241*H241</f>
        <v>19.841976000000003</v>
      </c>
      <c r="S241" s="177">
        <v>0</v>
      </c>
      <c r="T241" s="178">
        <f>S241*H241</f>
        <v>0</v>
      </c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R241" s="179" t="s">
        <v>184</v>
      </c>
      <c r="AT241" s="179" t="s">
        <v>381</v>
      </c>
      <c r="AU241" s="179" t="s">
        <v>79</v>
      </c>
      <c r="AY241" s="20" t="s">
        <v>144</v>
      </c>
      <c r="BE241" s="180">
        <f>IF(N241="základní",J241,0)</f>
        <v>0</v>
      </c>
      <c r="BF241" s="180">
        <f>IF(N241="snížená",J241,0)</f>
        <v>0</v>
      </c>
      <c r="BG241" s="180">
        <f>IF(N241="zákl. přenesená",J241,0)</f>
        <v>0</v>
      </c>
      <c r="BH241" s="180">
        <f>IF(N241="sníž. přenesená",J241,0)</f>
        <v>0</v>
      </c>
      <c r="BI241" s="180">
        <f>IF(N241="nulová",J241,0)</f>
        <v>0</v>
      </c>
      <c r="BJ241" s="20" t="s">
        <v>77</v>
      </c>
      <c r="BK241" s="180">
        <f>ROUND(I241*H241,2)</f>
        <v>0</v>
      </c>
      <c r="BL241" s="20" t="s">
        <v>165</v>
      </c>
      <c r="BM241" s="179" t="s">
        <v>1902</v>
      </c>
    </row>
    <row r="242" spans="1:65" s="2" customFormat="1" ht="11.25">
      <c r="A242" s="37"/>
      <c r="B242" s="38"/>
      <c r="C242" s="39"/>
      <c r="D242" s="181" t="s">
        <v>152</v>
      </c>
      <c r="E242" s="39"/>
      <c r="F242" s="182" t="s">
        <v>1901</v>
      </c>
      <c r="G242" s="39"/>
      <c r="H242" s="39"/>
      <c r="I242" s="183"/>
      <c r="J242" s="39"/>
      <c r="K242" s="39"/>
      <c r="L242" s="42"/>
      <c r="M242" s="184"/>
      <c r="N242" s="185"/>
      <c r="O242" s="67"/>
      <c r="P242" s="67"/>
      <c r="Q242" s="67"/>
      <c r="R242" s="67"/>
      <c r="S242" s="67"/>
      <c r="T242" s="68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T242" s="20" t="s">
        <v>152</v>
      </c>
      <c r="AU242" s="20" t="s">
        <v>79</v>
      </c>
    </row>
    <row r="243" spans="1:65" s="13" customFormat="1" ht="11.25">
      <c r="B243" s="200"/>
      <c r="C243" s="201"/>
      <c r="D243" s="181" t="s">
        <v>226</v>
      </c>
      <c r="E243" s="202" t="s">
        <v>19</v>
      </c>
      <c r="F243" s="203" t="s">
        <v>722</v>
      </c>
      <c r="G243" s="201"/>
      <c r="H243" s="202" t="s">
        <v>19</v>
      </c>
      <c r="I243" s="204"/>
      <c r="J243" s="201"/>
      <c r="K243" s="201"/>
      <c r="L243" s="205"/>
      <c r="M243" s="206"/>
      <c r="N243" s="207"/>
      <c r="O243" s="207"/>
      <c r="P243" s="207"/>
      <c r="Q243" s="207"/>
      <c r="R243" s="207"/>
      <c r="S243" s="207"/>
      <c r="T243" s="208"/>
      <c r="AT243" s="209" t="s">
        <v>226</v>
      </c>
      <c r="AU243" s="209" t="s">
        <v>79</v>
      </c>
      <c r="AV243" s="13" t="s">
        <v>77</v>
      </c>
      <c r="AW243" s="13" t="s">
        <v>31</v>
      </c>
      <c r="AX243" s="13" t="s">
        <v>69</v>
      </c>
      <c r="AY243" s="209" t="s">
        <v>144</v>
      </c>
    </row>
    <row r="244" spans="1:65" s="14" customFormat="1" ht="11.25">
      <c r="B244" s="210"/>
      <c r="C244" s="211"/>
      <c r="D244" s="181" t="s">
        <v>226</v>
      </c>
      <c r="E244" s="212" t="s">
        <v>19</v>
      </c>
      <c r="F244" s="213" t="s">
        <v>1903</v>
      </c>
      <c r="G244" s="211"/>
      <c r="H244" s="214">
        <v>150.31800000000001</v>
      </c>
      <c r="I244" s="215"/>
      <c r="J244" s="211"/>
      <c r="K244" s="211"/>
      <c r="L244" s="216"/>
      <c r="M244" s="217"/>
      <c r="N244" s="218"/>
      <c r="O244" s="218"/>
      <c r="P244" s="218"/>
      <c r="Q244" s="218"/>
      <c r="R244" s="218"/>
      <c r="S244" s="218"/>
      <c r="T244" s="219"/>
      <c r="AT244" s="220" t="s">
        <v>226</v>
      </c>
      <c r="AU244" s="220" t="s">
        <v>79</v>
      </c>
      <c r="AV244" s="14" t="s">
        <v>79</v>
      </c>
      <c r="AW244" s="14" t="s">
        <v>31</v>
      </c>
      <c r="AX244" s="14" t="s">
        <v>77</v>
      </c>
      <c r="AY244" s="220" t="s">
        <v>144</v>
      </c>
    </row>
    <row r="245" spans="1:65" s="2" customFormat="1" ht="24.2" customHeight="1">
      <c r="A245" s="37"/>
      <c r="B245" s="38"/>
      <c r="C245" s="246" t="s">
        <v>501</v>
      </c>
      <c r="D245" s="246" t="s">
        <v>381</v>
      </c>
      <c r="E245" s="247" t="s">
        <v>1904</v>
      </c>
      <c r="F245" s="248" t="s">
        <v>1905</v>
      </c>
      <c r="G245" s="249" t="s">
        <v>254</v>
      </c>
      <c r="H245" s="250">
        <v>318.81400000000002</v>
      </c>
      <c r="I245" s="251"/>
      <c r="J245" s="252">
        <f>ROUND(I245*H245,2)</f>
        <v>0</v>
      </c>
      <c r="K245" s="248" t="s">
        <v>157</v>
      </c>
      <c r="L245" s="253"/>
      <c r="M245" s="254" t="s">
        <v>19</v>
      </c>
      <c r="N245" s="255" t="s">
        <v>40</v>
      </c>
      <c r="O245" s="67"/>
      <c r="P245" s="177">
        <f>O245*H245</f>
        <v>0</v>
      </c>
      <c r="Q245" s="177">
        <v>0.14499999999999999</v>
      </c>
      <c r="R245" s="177">
        <f>Q245*H245</f>
        <v>46.228029999999997</v>
      </c>
      <c r="S245" s="177">
        <v>0</v>
      </c>
      <c r="T245" s="178">
        <f>S245*H245</f>
        <v>0</v>
      </c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R245" s="179" t="s">
        <v>184</v>
      </c>
      <c r="AT245" s="179" t="s">
        <v>381</v>
      </c>
      <c r="AU245" s="179" t="s">
        <v>79</v>
      </c>
      <c r="AY245" s="20" t="s">
        <v>144</v>
      </c>
      <c r="BE245" s="180">
        <f>IF(N245="základní",J245,0)</f>
        <v>0</v>
      </c>
      <c r="BF245" s="180">
        <f>IF(N245="snížená",J245,0)</f>
        <v>0</v>
      </c>
      <c r="BG245" s="180">
        <f>IF(N245="zákl. přenesená",J245,0)</f>
        <v>0</v>
      </c>
      <c r="BH245" s="180">
        <f>IF(N245="sníž. přenesená",J245,0)</f>
        <v>0</v>
      </c>
      <c r="BI245" s="180">
        <f>IF(N245="nulová",J245,0)</f>
        <v>0</v>
      </c>
      <c r="BJ245" s="20" t="s">
        <v>77</v>
      </c>
      <c r="BK245" s="180">
        <f>ROUND(I245*H245,2)</f>
        <v>0</v>
      </c>
      <c r="BL245" s="20" t="s">
        <v>165</v>
      </c>
      <c r="BM245" s="179" t="s">
        <v>1906</v>
      </c>
    </row>
    <row r="246" spans="1:65" s="2" customFormat="1" ht="11.25">
      <c r="A246" s="37"/>
      <c r="B246" s="38"/>
      <c r="C246" s="39"/>
      <c r="D246" s="181" t="s">
        <v>152</v>
      </c>
      <c r="E246" s="39"/>
      <c r="F246" s="182" t="s">
        <v>1905</v>
      </c>
      <c r="G246" s="39"/>
      <c r="H246" s="39"/>
      <c r="I246" s="183"/>
      <c r="J246" s="39"/>
      <c r="K246" s="39"/>
      <c r="L246" s="42"/>
      <c r="M246" s="184"/>
      <c r="N246" s="185"/>
      <c r="O246" s="67"/>
      <c r="P246" s="67"/>
      <c r="Q246" s="67"/>
      <c r="R246" s="67"/>
      <c r="S246" s="67"/>
      <c r="T246" s="68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T246" s="20" t="s">
        <v>152</v>
      </c>
      <c r="AU246" s="20" t="s">
        <v>79</v>
      </c>
    </row>
    <row r="247" spans="1:65" s="13" customFormat="1" ht="11.25">
      <c r="B247" s="200"/>
      <c r="C247" s="201"/>
      <c r="D247" s="181" t="s">
        <v>226</v>
      </c>
      <c r="E247" s="202" t="s">
        <v>19</v>
      </c>
      <c r="F247" s="203" t="s">
        <v>722</v>
      </c>
      <c r="G247" s="201"/>
      <c r="H247" s="202" t="s">
        <v>19</v>
      </c>
      <c r="I247" s="204"/>
      <c r="J247" s="201"/>
      <c r="K247" s="201"/>
      <c r="L247" s="205"/>
      <c r="M247" s="206"/>
      <c r="N247" s="207"/>
      <c r="O247" s="207"/>
      <c r="P247" s="207"/>
      <c r="Q247" s="207"/>
      <c r="R247" s="207"/>
      <c r="S247" s="207"/>
      <c r="T247" s="208"/>
      <c r="AT247" s="209" t="s">
        <v>226</v>
      </c>
      <c r="AU247" s="209" t="s">
        <v>79</v>
      </c>
      <c r="AV247" s="13" t="s">
        <v>77</v>
      </c>
      <c r="AW247" s="13" t="s">
        <v>31</v>
      </c>
      <c r="AX247" s="13" t="s">
        <v>69</v>
      </c>
      <c r="AY247" s="209" t="s">
        <v>144</v>
      </c>
    </row>
    <row r="248" spans="1:65" s="14" customFormat="1" ht="11.25">
      <c r="B248" s="210"/>
      <c r="C248" s="211"/>
      <c r="D248" s="181" t="s">
        <v>226</v>
      </c>
      <c r="E248" s="212" t="s">
        <v>19</v>
      </c>
      <c r="F248" s="213" t="s">
        <v>1907</v>
      </c>
      <c r="G248" s="211"/>
      <c r="H248" s="214">
        <v>318.81400000000002</v>
      </c>
      <c r="I248" s="215"/>
      <c r="J248" s="211"/>
      <c r="K248" s="211"/>
      <c r="L248" s="216"/>
      <c r="M248" s="217"/>
      <c r="N248" s="218"/>
      <c r="O248" s="218"/>
      <c r="P248" s="218"/>
      <c r="Q248" s="218"/>
      <c r="R248" s="218"/>
      <c r="S248" s="218"/>
      <c r="T248" s="219"/>
      <c r="AT248" s="220" t="s">
        <v>226</v>
      </c>
      <c r="AU248" s="220" t="s">
        <v>79</v>
      </c>
      <c r="AV248" s="14" t="s">
        <v>79</v>
      </c>
      <c r="AW248" s="14" t="s">
        <v>31</v>
      </c>
      <c r="AX248" s="14" t="s">
        <v>77</v>
      </c>
      <c r="AY248" s="220" t="s">
        <v>144</v>
      </c>
    </row>
    <row r="249" spans="1:65" s="2" customFormat="1" ht="24.2" customHeight="1">
      <c r="A249" s="37"/>
      <c r="B249" s="38"/>
      <c r="C249" s="168" t="s">
        <v>506</v>
      </c>
      <c r="D249" s="168" t="s">
        <v>145</v>
      </c>
      <c r="E249" s="169" t="s">
        <v>423</v>
      </c>
      <c r="F249" s="170" t="s">
        <v>424</v>
      </c>
      <c r="G249" s="171" t="s">
        <v>254</v>
      </c>
      <c r="H249" s="172">
        <v>120.15</v>
      </c>
      <c r="I249" s="173"/>
      <c r="J249" s="174">
        <f>ROUND(I249*H249,2)</f>
        <v>0</v>
      </c>
      <c r="K249" s="170" t="s">
        <v>157</v>
      </c>
      <c r="L249" s="42"/>
      <c r="M249" s="175" t="s">
        <v>19</v>
      </c>
      <c r="N249" s="176" t="s">
        <v>40</v>
      </c>
      <c r="O249" s="67"/>
      <c r="P249" s="177">
        <f>O249*H249</f>
        <v>0</v>
      </c>
      <c r="Q249" s="177">
        <v>4.6999999999999999E-4</v>
      </c>
      <c r="R249" s="177">
        <f>Q249*H249</f>
        <v>5.64705E-2</v>
      </c>
      <c r="S249" s="177">
        <v>0</v>
      </c>
      <c r="T249" s="178">
        <f>S249*H249</f>
        <v>0</v>
      </c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R249" s="179" t="s">
        <v>165</v>
      </c>
      <c r="AT249" s="179" t="s">
        <v>145</v>
      </c>
      <c r="AU249" s="179" t="s">
        <v>79</v>
      </c>
      <c r="AY249" s="20" t="s">
        <v>144</v>
      </c>
      <c r="BE249" s="180">
        <f>IF(N249="základní",J249,0)</f>
        <v>0</v>
      </c>
      <c r="BF249" s="180">
        <f>IF(N249="snížená",J249,0)</f>
        <v>0</v>
      </c>
      <c r="BG249" s="180">
        <f>IF(N249="zákl. přenesená",J249,0)</f>
        <v>0</v>
      </c>
      <c r="BH249" s="180">
        <f>IF(N249="sníž. přenesená",J249,0)</f>
        <v>0</v>
      </c>
      <c r="BI249" s="180">
        <f>IF(N249="nulová",J249,0)</f>
        <v>0</v>
      </c>
      <c r="BJ249" s="20" t="s">
        <v>77</v>
      </c>
      <c r="BK249" s="180">
        <f>ROUND(I249*H249,2)</f>
        <v>0</v>
      </c>
      <c r="BL249" s="20" t="s">
        <v>165</v>
      </c>
      <c r="BM249" s="179" t="s">
        <v>1908</v>
      </c>
    </row>
    <row r="250" spans="1:65" s="2" customFormat="1" ht="19.5">
      <c r="A250" s="37"/>
      <c r="B250" s="38"/>
      <c r="C250" s="39"/>
      <c r="D250" s="181" t="s">
        <v>152</v>
      </c>
      <c r="E250" s="39"/>
      <c r="F250" s="182" t="s">
        <v>424</v>
      </c>
      <c r="G250" s="39"/>
      <c r="H250" s="39"/>
      <c r="I250" s="183"/>
      <c r="J250" s="39"/>
      <c r="K250" s="39"/>
      <c r="L250" s="42"/>
      <c r="M250" s="184"/>
      <c r="N250" s="185"/>
      <c r="O250" s="67"/>
      <c r="P250" s="67"/>
      <c r="Q250" s="67"/>
      <c r="R250" s="67"/>
      <c r="S250" s="67"/>
      <c r="T250" s="68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T250" s="20" t="s">
        <v>152</v>
      </c>
      <c r="AU250" s="20" t="s">
        <v>79</v>
      </c>
    </row>
    <row r="251" spans="1:65" s="2" customFormat="1" ht="11.25">
      <c r="A251" s="37"/>
      <c r="B251" s="38"/>
      <c r="C251" s="39"/>
      <c r="D251" s="186" t="s">
        <v>153</v>
      </c>
      <c r="E251" s="39"/>
      <c r="F251" s="187" t="s">
        <v>426</v>
      </c>
      <c r="G251" s="39"/>
      <c r="H251" s="39"/>
      <c r="I251" s="183"/>
      <c r="J251" s="39"/>
      <c r="K251" s="39"/>
      <c r="L251" s="42"/>
      <c r="M251" s="184"/>
      <c r="N251" s="185"/>
      <c r="O251" s="67"/>
      <c r="P251" s="67"/>
      <c r="Q251" s="67"/>
      <c r="R251" s="67"/>
      <c r="S251" s="67"/>
      <c r="T251" s="68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T251" s="20" t="s">
        <v>153</v>
      </c>
      <c r="AU251" s="20" t="s">
        <v>79</v>
      </c>
    </row>
    <row r="252" spans="1:65" s="13" customFormat="1" ht="11.25">
      <c r="B252" s="200"/>
      <c r="C252" s="201"/>
      <c r="D252" s="181" t="s">
        <v>226</v>
      </c>
      <c r="E252" s="202" t="s">
        <v>19</v>
      </c>
      <c r="F252" s="203" t="s">
        <v>1883</v>
      </c>
      <c r="G252" s="201"/>
      <c r="H252" s="202" t="s">
        <v>19</v>
      </c>
      <c r="I252" s="204"/>
      <c r="J252" s="201"/>
      <c r="K252" s="201"/>
      <c r="L252" s="205"/>
      <c r="M252" s="206"/>
      <c r="N252" s="207"/>
      <c r="O252" s="207"/>
      <c r="P252" s="207"/>
      <c r="Q252" s="207"/>
      <c r="R252" s="207"/>
      <c r="S252" s="207"/>
      <c r="T252" s="208"/>
      <c r="AT252" s="209" t="s">
        <v>226</v>
      </c>
      <c r="AU252" s="209" t="s">
        <v>79</v>
      </c>
      <c r="AV252" s="13" t="s">
        <v>77</v>
      </c>
      <c r="AW252" s="13" t="s">
        <v>31</v>
      </c>
      <c r="AX252" s="13" t="s">
        <v>69</v>
      </c>
      <c r="AY252" s="209" t="s">
        <v>144</v>
      </c>
    </row>
    <row r="253" spans="1:65" s="14" customFormat="1" ht="11.25">
      <c r="B253" s="210"/>
      <c r="C253" s="211"/>
      <c r="D253" s="181" t="s">
        <v>226</v>
      </c>
      <c r="E253" s="212" t="s">
        <v>19</v>
      </c>
      <c r="F253" s="213" t="s">
        <v>1909</v>
      </c>
      <c r="G253" s="211"/>
      <c r="H253" s="214">
        <v>120.15</v>
      </c>
      <c r="I253" s="215"/>
      <c r="J253" s="211"/>
      <c r="K253" s="211"/>
      <c r="L253" s="216"/>
      <c r="M253" s="217"/>
      <c r="N253" s="218"/>
      <c r="O253" s="218"/>
      <c r="P253" s="218"/>
      <c r="Q253" s="218"/>
      <c r="R253" s="218"/>
      <c r="S253" s="218"/>
      <c r="T253" s="219"/>
      <c r="AT253" s="220" t="s">
        <v>226</v>
      </c>
      <c r="AU253" s="220" t="s">
        <v>79</v>
      </c>
      <c r="AV253" s="14" t="s">
        <v>79</v>
      </c>
      <c r="AW253" s="14" t="s">
        <v>31</v>
      </c>
      <c r="AX253" s="14" t="s">
        <v>77</v>
      </c>
      <c r="AY253" s="220" t="s">
        <v>144</v>
      </c>
    </row>
    <row r="254" spans="1:65" s="11" customFormat="1" ht="22.9" customHeight="1">
      <c r="B254" s="154"/>
      <c r="C254" s="155"/>
      <c r="D254" s="156" t="s">
        <v>68</v>
      </c>
      <c r="E254" s="198" t="s">
        <v>189</v>
      </c>
      <c r="F254" s="198" t="s">
        <v>240</v>
      </c>
      <c r="G254" s="155"/>
      <c r="H254" s="155"/>
      <c r="I254" s="158"/>
      <c r="J254" s="199">
        <f>BK254</f>
        <v>0</v>
      </c>
      <c r="K254" s="155"/>
      <c r="L254" s="160"/>
      <c r="M254" s="161"/>
      <c r="N254" s="162"/>
      <c r="O254" s="162"/>
      <c r="P254" s="163">
        <f>SUM(P255:P277)</f>
        <v>0</v>
      </c>
      <c r="Q254" s="162"/>
      <c r="R254" s="163">
        <f>SUM(R255:R277)</f>
        <v>47.232306899999998</v>
      </c>
      <c r="S254" s="162"/>
      <c r="T254" s="164">
        <f>SUM(T255:T277)</f>
        <v>0</v>
      </c>
      <c r="AR254" s="165" t="s">
        <v>77</v>
      </c>
      <c r="AT254" s="166" t="s">
        <v>68</v>
      </c>
      <c r="AU254" s="166" t="s">
        <v>77</v>
      </c>
      <c r="AY254" s="165" t="s">
        <v>144</v>
      </c>
      <c r="BK254" s="167">
        <f>SUM(BK255:BK277)</f>
        <v>0</v>
      </c>
    </row>
    <row r="255" spans="1:65" s="2" customFormat="1" ht="16.5" customHeight="1">
      <c r="A255" s="37"/>
      <c r="B255" s="38"/>
      <c r="C255" s="168" t="s">
        <v>511</v>
      </c>
      <c r="D255" s="168" t="s">
        <v>145</v>
      </c>
      <c r="E255" s="169" t="s">
        <v>1910</v>
      </c>
      <c r="F255" s="170" t="s">
        <v>1911</v>
      </c>
      <c r="G255" s="171" t="s">
        <v>492</v>
      </c>
      <c r="H255" s="172">
        <v>4</v>
      </c>
      <c r="I255" s="173"/>
      <c r="J255" s="174">
        <f>ROUND(I255*H255,2)</f>
        <v>0</v>
      </c>
      <c r="K255" s="170" t="s">
        <v>19</v>
      </c>
      <c r="L255" s="42"/>
      <c r="M255" s="175" t="s">
        <v>19</v>
      </c>
      <c r="N255" s="176" t="s">
        <v>40</v>
      </c>
      <c r="O255" s="67"/>
      <c r="P255" s="177">
        <f>O255*H255</f>
        <v>0</v>
      </c>
      <c r="Q255" s="177">
        <v>0.15345</v>
      </c>
      <c r="R255" s="177">
        <f>Q255*H255</f>
        <v>0.61380000000000001</v>
      </c>
      <c r="S255" s="177">
        <v>0</v>
      </c>
      <c r="T255" s="178">
        <f>S255*H255</f>
        <v>0</v>
      </c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R255" s="179" t="s">
        <v>165</v>
      </c>
      <c r="AT255" s="179" t="s">
        <v>145</v>
      </c>
      <c r="AU255" s="179" t="s">
        <v>79</v>
      </c>
      <c r="AY255" s="20" t="s">
        <v>144</v>
      </c>
      <c r="BE255" s="180">
        <f>IF(N255="základní",J255,0)</f>
        <v>0</v>
      </c>
      <c r="BF255" s="180">
        <f>IF(N255="snížená",J255,0)</f>
        <v>0</v>
      </c>
      <c r="BG255" s="180">
        <f>IF(N255="zákl. přenesená",J255,0)</f>
        <v>0</v>
      </c>
      <c r="BH255" s="180">
        <f>IF(N255="sníž. přenesená",J255,0)</f>
        <v>0</v>
      </c>
      <c r="BI255" s="180">
        <f>IF(N255="nulová",J255,0)</f>
        <v>0</v>
      </c>
      <c r="BJ255" s="20" t="s">
        <v>77</v>
      </c>
      <c r="BK255" s="180">
        <f>ROUND(I255*H255,2)</f>
        <v>0</v>
      </c>
      <c r="BL255" s="20" t="s">
        <v>165</v>
      </c>
      <c r="BM255" s="179" t="s">
        <v>1912</v>
      </c>
    </row>
    <row r="256" spans="1:65" s="2" customFormat="1" ht="11.25">
      <c r="A256" s="37"/>
      <c r="B256" s="38"/>
      <c r="C256" s="39"/>
      <c r="D256" s="181" t="s">
        <v>152</v>
      </c>
      <c r="E256" s="39"/>
      <c r="F256" s="182" t="s">
        <v>1911</v>
      </c>
      <c r="G256" s="39"/>
      <c r="H256" s="39"/>
      <c r="I256" s="183"/>
      <c r="J256" s="39"/>
      <c r="K256" s="39"/>
      <c r="L256" s="42"/>
      <c r="M256" s="184"/>
      <c r="N256" s="185"/>
      <c r="O256" s="67"/>
      <c r="P256" s="67"/>
      <c r="Q256" s="67"/>
      <c r="R256" s="67"/>
      <c r="S256" s="67"/>
      <c r="T256" s="68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T256" s="20" t="s">
        <v>152</v>
      </c>
      <c r="AU256" s="20" t="s">
        <v>79</v>
      </c>
    </row>
    <row r="257" spans="1:65" s="13" customFormat="1" ht="11.25">
      <c r="B257" s="200"/>
      <c r="C257" s="201"/>
      <c r="D257" s="181" t="s">
        <v>226</v>
      </c>
      <c r="E257" s="202" t="s">
        <v>19</v>
      </c>
      <c r="F257" s="203" t="s">
        <v>1913</v>
      </c>
      <c r="G257" s="201"/>
      <c r="H257" s="202" t="s">
        <v>19</v>
      </c>
      <c r="I257" s="204"/>
      <c r="J257" s="201"/>
      <c r="K257" s="201"/>
      <c r="L257" s="205"/>
      <c r="M257" s="206"/>
      <c r="N257" s="207"/>
      <c r="O257" s="207"/>
      <c r="P257" s="207"/>
      <c r="Q257" s="207"/>
      <c r="R257" s="207"/>
      <c r="S257" s="207"/>
      <c r="T257" s="208"/>
      <c r="AT257" s="209" t="s">
        <v>226</v>
      </c>
      <c r="AU257" s="209" t="s">
        <v>79</v>
      </c>
      <c r="AV257" s="13" t="s">
        <v>77</v>
      </c>
      <c r="AW257" s="13" t="s">
        <v>31</v>
      </c>
      <c r="AX257" s="13" t="s">
        <v>69</v>
      </c>
      <c r="AY257" s="209" t="s">
        <v>144</v>
      </c>
    </row>
    <row r="258" spans="1:65" s="14" customFormat="1" ht="11.25">
      <c r="B258" s="210"/>
      <c r="C258" s="211"/>
      <c r="D258" s="181" t="s">
        <v>226</v>
      </c>
      <c r="E258" s="212" t="s">
        <v>19</v>
      </c>
      <c r="F258" s="213" t="s">
        <v>165</v>
      </c>
      <c r="G258" s="211"/>
      <c r="H258" s="214">
        <v>4</v>
      </c>
      <c r="I258" s="215"/>
      <c r="J258" s="211"/>
      <c r="K258" s="211"/>
      <c r="L258" s="216"/>
      <c r="M258" s="217"/>
      <c r="N258" s="218"/>
      <c r="O258" s="218"/>
      <c r="P258" s="218"/>
      <c r="Q258" s="218"/>
      <c r="R258" s="218"/>
      <c r="S258" s="218"/>
      <c r="T258" s="219"/>
      <c r="AT258" s="220" t="s">
        <v>226</v>
      </c>
      <c r="AU258" s="220" t="s">
        <v>79</v>
      </c>
      <c r="AV258" s="14" t="s">
        <v>79</v>
      </c>
      <c r="AW258" s="14" t="s">
        <v>31</v>
      </c>
      <c r="AX258" s="14" t="s">
        <v>77</v>
      </c>
      <c r="AY258" s="220" t="s">
        <v>144</v>
      </c>
    </row>
    <row r="259" spans="1:65" s="2" customFormat="1" ht="16.5" customHeight="1">
      <c r="A259" s="37"/>
      <c r="B259" s="38"/>
      <c r="C259" s="246" t="s">
        <v>258</v>
      </c>
      <c r="D259" s="246" t="s">
        <v>381</v>
      </c>
      <c r="E259" s="247" t="s">
        <v>1914</v>
      </c>
      <c r="F259" s="248" t="s">
        <v>1915</v>
      </c>
      <c r="G259" s="249" t="s">
        <v>492</v>
      </c>
      <c r="H259" s="250">
        <v>4</v>
      </c>
      <c r="I259" s="251"/>
      <c r="J259" s="252">
        <f>ROUND(I259*H259,2)</f>
        <v>0</v>
      </c>
      <c r="K259" s="248" t="s">
        <v>19</v>
      </c>
      <c r="L259" s="253"/>
      <c r="M259" s="254" t="s">
        <v>19</v>
      </c>
      <c r="N259" s="255" t="s">
        <v>40</v>
      </c>
      <c r="O259" s="67"/>
      <c r="P259" s="177">
        <f>O259*H259</f>
        <v>0</v>
      </c>
      <c r="Q259" s="177">
        <v>3.9199999999999999E-3</v>
      </c>
      <c r="R259" s="177">
        <f>Q259*H259</f>
        <v>1.5679999999999999E-2</v>
      </c>
      <c r="S259" s="177">
        <v>0</v>
      </c>
      <c r="T259" s="178">
        <f>S259*H259</f>
        <v>0</v>
      </c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R259" s="179" t="s">
        <v>184</v>
      </c>
      <c r="AT259" s="179" t="s">
        <v>381</v>
      </c>
      <c r="AU259" s="179" t="s">
        <v>79</v>
      </c>
      <c r="AY259" s="20" t="s">
        <v>144</v>
      </c>
      <c r="BE259" s="180">
        <f>IF(N259="základní",J259,0)</f>
        <v>0</v>
      </c>
      <c r="BF259" s="180">
        <f>IF(N259="snížená",J259,0)</f>
        <v>0</v>
      </c>
      <c r="BG259" s="180">
        <f>IF(N259="zákl. přenesená",J259,0)</f>
        <v>0</v>
      </c>
      <c r="BH259" s="180">
        <f>IF(N259="sníž. přenesená",J259,0)</f>
        <v>0</v>
      </c>
      <c r="BI259" s="180">
        <f>IF(N259="nulová",J259,0)</f>
        <v>0</v>
      </c>
      <c r="BJ259" s="20" t="s">
        <v>77</v>
      </c>
      <c r="BK259" s="180">
        <f>ROUND(I259*H259,2)</f>
        <v>0</v>
      </c>
      <c r="BL259" s="20" t="s">
        <v>165</v>
      </c>
      <c r="BM259" s="179" t="s">
        <v>1916</v>
      </c>
    </row>
    <row r="260" spans="1:65" s="2" customFormat="1" ht="11.25">
      <c r="A260" s="37"/>
      <c r="B260" s="38"/>
      <c r="C260" s="39"/>
      <c r="D260" s="181" t="s">
        <v>152</v>
      </c>
      <c r="E260" s="39"/>
      <c r="F260" s="182" t="s">
        <v>1915</v>
      </c>
      <c r="G260" s="39"/>
      <c r="H260" s="39"/>
      <c r="I260" s="183"/>
      <c r="J260" s="39"/>
      <c r="K260" s="39"/>
      <c r="L260" s="42"/>
      <c r="M260" s="184"/>
      <c r="N260" s="185"/>
      <c r="O260" s="67"/>
      <c r="P260" s="67"/>
      <c r="Q260" s="67"/>
      <c r="R260" s="67"/>
      <c r="S260" s="67"/>
      <c r="T260" s="68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T260" s="20" t="s">
        <v>152</v>
      </c>
      <c r="AU260" s="20" t="s">
        <v>79</v>
      </c>
    </row>
    <row r="261" spans="1:65" s="13" customFormat="1" ht="11.25">
      <c r="B261" s="200"/>
      <c r="C261" s="201"/>
      <c r="D261" s="181" t="s">
        <v>226</v>
      </c>
      <c r="E261" s="202" t="s">
        <v>19</v>
      </c>
      <c r="F261" s="203" t="s">
        <v>1913</v>
      </c>
      <c r="G261" s="201"/>
      <c r="H261" s="202" t="s">
        <v>19</v>
      </c>
      <c r="I261" s="204"/>
      <c r="J261" s="201"/>
      <c r="K261" s="201"/>
      <c r="L261" s="205"/>
      <c r="M261" s="206"/>
      <c r="N261" s="207"/>
      <c r="O261" s="207"/>
      <c r="P261" s="207"/>
      <c r="Q261" s="207"/>
      <c r="R261" s="207"/>
      <c r="S261" s="207"/>
      <c r="T261" s="208"/>
      <c r="AT261" s="209" t="s">
        <v>226</v>
      </c>
      <c r="AU261" s="209" t="s">
        <v>79</v>
      </c>
      <c r="AV261" s="13" t="s">
        <v>77</v>
      </c>
      <c r="AW261" s="13" t="s">
        <v>31</v>
      </c>
      <c r="AX261" s="13" t="s">
        <v>69</v>
      </c>
      <c r="AY261" s="209" t="s">
        <v>144</v>
      </c>
    </row>
    <row r="262" spans="1:65" s="14" customFormat="1" ht="11.25">
      <c r="B262" s="210"/>
      <c r="C262" s="211"/>
      <c r="D262" s="181" t="s">
        <v>226</v>
      </c>
      <c r="E262" s="212" t="s">
        <v>19</v>
      </c>
      <c r="F262" s="213" t="s">
        <v>165</v>
      </c>
      <c r="G262" s="211"/>
      <c r="H262" s="214">
        <v>4</v>
      </c>
      <c r="I262" s="215"/>
      <c r="J262" s="211"/>
      <c r="K262" s="211"/>
      <c r="L262" s="216"/>
      <c r="M262" s="217"/>
      <c r="N262" s="218"/>
      <c r="O262" s="218"/>
      <c r="P262" s="218"/>
      <c r="Q262" s="218"/>
      <c r="R262" s="218"/>
      <c r="S262" s="218"/>
      <c r="T262" s="219"/>
      <c r="AT262" s="220" t="s">
        <v>226</v>
      </c>
      <c r="AU262" s="220" t="s">
        <v>79</v>
      </c>
      <c r="AV262" s="14" t="s">
        <v>79</v>
      </c>
      <c r="AW262" s="14" t="s">
        <v>31</v>
      </c>
      <c r="AX262" s="14" t="s">
        <v>77</v>
      </c>
      <c r="AY262" s="220" t="s">
        <v>144</v>
      </c>
    </row>
    <row r="263" spans="1:65" s="2" customFormat="1" ht="49.15" customHeight="1">
      <c r="A263" s="37"/>
      <c r="B263" s="38"/>
      <c r="C263" s="168" t="s">
        <v>519</v>
      </c>
      <c r="D263" s="168" t="s">
        <v>145</v>
      </c>
      <c r="E263" s="169" t="s">
        <v>468</v>
      </c>
      <c r="F263" s="170" t="s">
        <v>469</v>
      </c>
      <c r="G263" s="171" t="s">
        <v>243</v>
      </c>
      <c r="H263" s="172">
        <v>277.33999999999997</v>
      </c>
      <c r="I263" s="173"/>
      <c r="J263" s="174">
        <f>ROUND(I263*H263,2)</f>
        <v>0</v>
      </c>
      <c r="K263" s="170" t="s">
        <v>157</v>
      </c>
      <c r="L263" s="42"/>
      <c r="M263" s="175" t="s">
        <v>19</v>
      </c>
      <c r="N263" s="176" t="s">
        <v>40</v>
      </c>
      <c r="O263" s="67"/>
      <c r="P263" s="177">
        <f>O263*H263</f>
        <v>0</v>
      </c>
      <c r="Q263" s="177">
        <v>0.14041999999999999</v>
      </c>
      <c r="R263" s="177">
        <f>Q263*H263</f>
        <v>38.944082799999997</v>
      </c>
      <c r="S263" s="177">
        <v>0</v>
      </c>
      <c r="T263" s="178">
        <f>S263*H263</f>
        <v>0</v>
      </c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R263" s="179" t="s">
        <v>165</v>
      </c>
      <c r="AT263" s="179" t="s">
        <v>145</v>
      </c>
      <c r="AU263" s="179" t="s">
        <v>79</v>
      </c>
      <c r="AY263" s="20" t="s">
        <v>144</v>
      </c>
      <c r="BE263" s="180">
        <f>IF(N263="základní",J263,0)</f>
        <v>0</v>
      </c>
      <c r="BF263" s="180">
        <f>IF(N263="snížená",J263,0)</f>
        <v>0</v>
      </c>
      <c r="BG263" s="180">
        <f>IF(N263="zákl. přenesená",J263,0)</f>
        <v>0</v>
      </c>
      <c r="BH263" s="180">
        <f>IF(N263="sníž. přenesená",J263,0)</f>
        <v>0</v>
      </c>
      <c r="BI263" s="180">
        <f>IF(N263="nulová",J263,0)</f>
        <v>0</v>
      </c>
      <c r="BJ263" s="20" t="s">
        <v>77</v>
      </c>
      <c r="BK263" s="180">
        <f>ROUND(I263*H263,2)</f>
        <v>0</v>
      </c>
      <c r="BL263" s="20" t="s">
        <v>165</v>
      </c>
      <c r="BM263" s="179" t="s">
        <v>1917</v>
      </c>
    </row>
    <row r="264" spans="1:65" s="2" customFormat="1" ht="29.25">
      <c r="A264" s="37"/>
      <c r="B264" s="38"/>
      <c r="C264" s="39"/>
      <c r="D264" s="181" t="s">
        <v>152</v>
      </c>
      <c r="E264" s="39"/>
      <c r="F264" s="182" t="s">
        <v>469</v>
      </c>
      <c r="G264" s="39"/>
      <c r="H264" s="39"/>
      <c r="I264" s="183"/>
      <c r="J264" s="39"/>
      <c r="K264" s="39"/>
      <c r="L264" s="42"/>
      <c r="M264" s="184"/>
      <c r="N264" s="185"/>
      <c r="O264" s="67"/>
      <c r="P264" s="67"/>
      <c r="Q264" s="67"/>
      <c r="R264" s="67"/>
      <c r="S264" s="67"/>
      <c r="T264" s="68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T264" s="20" t="s">
        <v>152</v>
      </c>
      <c r="AU264" s="20" t="s">
        <v>79</v>
      </c>
    </row>
    <row r="265" spans="1:65" s="2" customFormat="1" ht="11.25">
      <c r="A265" s="37"/>
      <c r="B265" s="38"/>
      <c r="C265" s="39"/>
      <c r="D265" s="186" t="s">
        <v>153</v>
      </c>
      <c r="E265" s="39"/>
      <c r="F265" s="187" t="s">
        <v>471</v>
      </c>
      <c r="G265" s="39"/>
      <c r="H265" s="39"/>
      <c r="I265" s="183"/>
      <c r="J265" s="39"/>
      <c r="K265" s="39"/>
      <c r="L265" s="42"/>
      <c r="M265" s="184"/>
      <c r="N265" s="185"/>
      <c r="O265" s="67"/>
      <c r="P265" s="67"/>
      <c r="Q265" s="67"/>
      <c r="R265" s="67"/>
      <c r="S265" s="67"/>
      <c r="T265" s="68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T265" s="20" t="s">
        <v>153</v>
      </c>
      <c r="AU265" s="20" t="s">
        <v>79</v>
      </c>
    </row>
    <row r="266" spans="1:65" s="13" customFormat="1" ht="11.25">
      <c r="B266" s="200"/>
      <c r="C266" s="201"/>
      <c r="D266" s="181" t="s">
        <v>226</v>
      </c>
      <c r="E266" s="202" t="s">
        <v>19</v>
      </c>
      <c r="F266" s="203" t="s">
        <v>1918</v>
      </c>
      <c r="G266" s="201"/>
      <c r="H266" s="202" t="s">
        <v>19</v>
      </c>
      <c r="I266" s="204"/>
      <c r="J266" s="201"/>
      <c r="K266" s="201"/>
      <c r="L266" s="205"/>
      <c r="M266" s="206"/>
      <c r="N266" s="207"/>
      <c r="O266" s="207"/>
      <c r="P266" s="207"/>
      <c r="Q266" s="207"/>
      <c r="R266" s="207"/>
      <c r="S266" s="207"/>
      <c r="T266" s="208"/>
      <c r="AT266" s="209" t="s">
        <v>226</v>
      </c>
      <c r="AU266" s="209" t="s">
        <v>79</v>
      </c>
      <c r="AV266" s="13" t="s">
        <v>77</v>
      </c>
      <c r="AW266" s="13" t="s">
        <v>31</v>
      </c>
      <c r="AX266" s="13" t="s">
        <v>69</v>
      </c>
      <c r="AY266" s="209" t="s">
        <v>144</v>
      </c>
    </row>
    <row r="267" spans="1:65" s="14" customFormat="1" ht="11.25">
      <c r="B267" s="210"/>
      <c r="C267" s="211"/>
      <c r="D267" s="181" t="s">
        <v>226</v>
      </c>
      <c r="E267" s="212" t="s">
        <v>19</v>
      </c>
      <c r="F267" s="213" t="s">
        <v>1919</v>
      </c>
      <c r="G267" s="211"/>
      <c r="H267" s="214">
        <v>65.5</v>
      </c>
      <c r="I267" s="215"/>
      <c r="J267" s="211"/>
      <c r="K267" s="211"/>
      <c r="L267" s="216"/>
      <c r="M267" s="217"/>
      <c r="N267" s="218"/>
      <c r="O267" s="218"/>
      <c r="P267" s="218"/>
      <c r="Q267" s="218"/>
      <c r="R267" s="218"/>
      <c r="S267" s="218"/>
      <c r="T267" s="219"/>
      <c r="AT267" s="220" t="s">
        <v>226</v>
      </c>
      <c r="AU267" s="220" t="s">
        <v>79</v>
      </c>
      <c r="AV267" s="14" t="s">
        <v>79</v>
      </c>
      <c r="AW267" s="14" t="s">
        <v>31</v>
      </c>
      <c r="AX267" s="14" t="s">
        <v>69</v>
      </c>
      <c r="AY267" s="220" t="s">
        <v>144</v>
      </c>
    </row>
    <row r="268" spans="1:65" s="13" customFormat="1" ht="11.25">
      <c r="B268" s="200"/>
      <c r="C268" s="201"/>
      <c r="D268" s="181" t="s">
        <v>226</v>
      </c>
      <c r="E268" s="202" t="s">
        <v>19</v>
      </c>
      <c r="F268" s="203" t="s">
        <v>1920</v>
      </c>
      <c r="G268" s="201"/>
      <c r="H268" s="202" t="s">
        <v>19</v>
      </c>
      <c r="I268" s="204"/>
      <c r="J268" s="201"/>
      <c r="K268" s="201"/>
      <c r="L268" s="205"/>
      <c r="M268" s="206"/>
      <c r="N268" s="207"/>
      <c r="O268" s="207"/>
      <c r="P268" s="207"/>
      <c r="Q268" s="207"/>
      <c r="R268" s="207"/>
      <c r="S268" s="207"/>
      <c r="T268" s="208"/>
      <c r="AT268" s="209" t="s">
        <v>226</v>
      </c>
      <c r="AU268" s="209" t="s">
        <v>79</v>
      </c>
      <c r="AV268" s="13" t="s">
        <v>77</v>
      </c>
      <c r="AW268" s="13" t="s">
        <v>31</v>
      </c>
      <c r="AX268" s="13" t="s">
        <v>69</v>
      </c>
      <c r="AY268" s="209" t="s">
        <v>144</v>
      </c>
    </row>
    <row r="269" spans="1:65" s="14" customFormat="1" ht="11.25">
      <c r="B269" s="210"/>
      <c r="C269" s="211"/>
      <c r="D269" s="181" t="s">
        <v>226</v>
      </c>
      <c r="E269" s="212" t="s">
        <v>19</v>
      </c>
      <c r="F269" s="213" t="s">
        <v>1921</v>
      </c>
      <c r="G269" s="211"/>
      <c r="H269" s="214">
        <v>211.84</v>
      </c>
      <c r="I269" s="215"/>
      <c r="J269" s="211"/>
      <c r="K269" s="211"/>
      <c r="L269" s="216"/>
      <c r="M269" s="217"/>
      <c r="N269" s="218"/>
      <c r="O269" s="218"/>
      <c r="P269" s="218"/>
      <c r="Q269" s="218"/>
      <c r="R269" s="218"/>
      <c r="S269" s="218"/>
      <c r="T269" s="219"/>
      <c r="AT269" s="220" t="s">
        <v>226</v>
      </c>
      <c r="AU269" s="220" t="s">
        <v>79</v>
      </c>
      <c r="AV269" s="14" t="s">
        <v>79</v>
      </c>
      <c r="AW269" s="14" t="s">
        <v>31</v>
      </c>
      <c r="AX269" s="14" t="s">
        <v>69</v>
      </c>
      <c r="AY269" s="220" t="s">
        <v>144</v>
      </c>
    </row>
    <row r="270" spans="1:65" s="15" customFormat="1" ht="11.25">
      <c r="B270" s="221"/>
      <c r="C270" s="222"/>
      <c r="D270" s="181" t="s">
        <v>226</v>
      </c>
      <c r="E270" s="223" t="s">
        <v>19</v>
      </c>
      <c r="F270" s="224" t="s">
        <v>231</v>
      </c>
      <c r="G270" s="222"/>
      <c r="H270" s="225">
        <v>277.34000000000003</v>
      </c>
      <c r="I270" s="226"/>
      <c r="J270" s="222"/>
      <c r="K270" s="222"/>
      <c r="L270" s="227"/>
      <c r="M270" s="228"/>
      <c r="N270" s="229"/>
      <c r="O270" s="229"/>
      <c r="P270" s="229"/>
      <c r="Q270" s="229"/>
      <c r="R270" s="229"/>
      <c r="S270" s="229"/>
      <c r="T270" s="230"/>
      <c r="AT270" s="231" t="s">
        <v>226</v>
      </c>
      <c r="AU270" s="231" t="s">
        <v>79</v>
      </c>
      <c r="AV270" s="15" t="s">
        <v>165</v>
      </c>
      <c r="AW270" s="15" t="s">
        <v>31</v>
      </c>
      <c r="AX270" s="15" t="s">
        <v>77</v>
      </c>
      <c r="AY270" s="231" t="s">
        <v>144</v>
      </c>
    </row>
    <row r="271" spans="1:65" s="2" customFormat="1" ht="21.75" customHeight="1">
      <c r="A271" s="37"/>
      <c r="B271" s="38"/>
      <c r="C271" s="246" t="s">
        <v>523</v>
      </c>
      <c r="D271" s="246" t="s">
        <v>381</v>
      </c>
      <c r="E271" s="247" t="s">
        <v>475</v>
      </c>
      <c r="F271" s="248" t="s">
        <v>476</v>
      </c>
      <c r="G271" s="249" t="s">
        <v>243</v>
      </c>
      <c r="H271" s="250">
        <v>291.20699999999999</v>
      </c>
      <c r="I271" s="251"/>
      <c r="J271" s="252">
        <f>ROUND(I271*H271,2)</f>
        <v>0</v>
      </c>
      <c r="K271" s="248" t="s">
        <v>157</v>
      </c>
      <c r="L271" s="253"/>
      <c r="M271" s="254" t="s">
        <v>19</v>
      </c>
      <c r="N271" s="255" t="s">
        <v>40</v>
      </c>
      <c r="O271" s="67"/>
      <c r="P271" s="177">
        <f>O271*H271</f>
        <v>0</v>
      </c>
      <c r="Q271" s="177">
        <v>2.63E-2</v>
      </c>
      <c r="R271" s="177">
        <f>Q271*H271</f>
        <v>7.6587440999999998</v>
      </c>
      <c r="S271" s="177">
        <v>0</v>
      </c>
      <c r="T271" s="178">
        <f>S271*H271</f>
        <v>0</v>
      </c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R271" s="179" t="s">
        <v>184</v>
      </c>
      <c r="AT271" s="179" t="s">
        <v>381</v>
      </c>
      <c r="AU271" s="179" t="s">
        <v>79</v>
      </c>
      <c r="AY271" s="20" t="s">
        <v>144</v>
      </c>
      <c r="BE271" s="180">
        <f>IF(N271="základní",J271,0)</f>
        <v>0</v>
      </c>
      <c r="BF271" s="180">
        <f>IF(N271="snížená",J271,0)</f>
        <v>0</v>
      </c>
      <c r="BG271" s="180">
        <f>IF(N271="zákl. přenesená",J271,0)</f>
        <v>0</v>
      </c>
      <c r="BH271" s="180">
        <f>IF(N271="sníž. přenesená",J271,0)</f>
        <v>0</v>
      </c>
      <c r="BI271" s="180">
        <f>IF(N271="nulová",J271,0)</f>
        <v>0</v>
      </c>
      <c r="BJ271" s="20" t="s">
        <v>77</v>
      </c>
      <c r="BK271" s="180">
        <f>ROUND(I271*H271,2)</f>
        <v>0</v>
      </c>
      <c r="BL271" s="20" t="s">
        <v>165</v>
      </c>
      <c r="BM271" s="179" t="s">
        <v>1922</v>
      </c>
    </row>
    <row r="272" spans="1:65" s="2" customFormat="1" ht="11.25">
      <c r="A272" s="37"/>
      <c r="B272" s="38"/>
      <c r="C272" s="39"/>
      <c r="D272" s="181" t="s">
        <v>152</v>
      </c>
      <c r="E272" s="39"/>
      <c r="F272" s="182" t="s">
        <v>476</v>
      </c>
      <c r="G272" s="39"/>
      <c r="H272" s="39"/>
      <c r="I272" s="183"/>
      <c r="J272" s="39"/>
      <c r="K272" s="39"/>
      <c r="L272" s="42"/>
      <c r="M272" s="184"/>
      <c r="N272" s="185"/>
      <c r="O272" s="67"/>
      <c r="P272" s="67"/>
      <c r="Q272" s="67"/>
      <c r="R272" s="67"/>
      <c r="S272" s="67"/>
      <c r="T272" s="68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T272" s="20" t="s">
        <v>152</v>
      </c>
      <c r="AU272" s="20" t="s">
        <v>79</v>
      </c>
    </row>
    <row r="273" spans="1:65" s="13" customFormat="1" ht="11.25">
      <c r="B273" s="200"/>
      <c r="C273" s="201"/>
      <c r="D273" s="181" t="s">
        <v>226</v>
      </c>
      <c r="E273" s="202" t="s">
        <v>19</v>
      </c>
      <c r="F273" s="203" t="s">
        <v>1918</v>
      </c>
      <c r="G273" s="201"/>
      <c r="H273" s="202" t="s">
        <v>19</v>
      </c>
      <c r="I273" s="204"/>
      <c r="J273" s="201"/>
      <c r="K273" s="201"/>
      <c r="L273" s="205"/>
      <c r="M273" s="206"/>
      <c r="N273" s="207"/>
      <c r="O273" s="207"/>
      <c r="P273" s="207"/>
      <c r="Q273" s="207"/>
      <c r="R273" s="207"/>
      <c r="S273" s="207"/>
      <c r="T273" s="208"/>
      <c r="AT273" s="209" t="s">
        <v>226</v>
      </c>
      <c r="AU273" s="209" t="s">
        <v>79</v>
      </c>
      <c r="AV273" s="13" t="s">
        <v>77</v>
      </c>
      <c r="AW273" s="13" t="s">
        <v>31</v>
      </c>
      <c r="AX273" s="13" t="s">
        <v>69</v>
      </c>
      <c r="AY273" s="209" t="s">
        <v>144</v>
      </c>
    </row>
    <row r="274" spans="1:65" s="14" customFormat="1" ht="11.25">
      <c r="B274" s="210"/>
      <c r="C274" s="211"/>
      <c r="D274" s="181" t="s">
        <v>226</v>
      </c>
      <c r="E274" s="212" t="s">
        <v>19</v>
      </c>
      <c r="F274" s="213" t="s">
        <v>1923</v>
      </c>
      <c r="G274" s="211"/>
      <c r="H274" s="214">
        <v>68.775000000000006</v>
      </c>
      <c r="I274" s="215"/>
      <c r="J274" s="211"/>
      <c r="K274" s="211"/>
      <c r="L274" s="216"/>
      <c r="M274" s="217"/>
      <c r="N274" s="218"/>
      <c r="O274" s="218"/>
      <c r="P274" s="218"/>
      <c r="Q274" s="218"/>
      <c r="R274" s="218"/>
      <c r="S274" s="218"/>
      <c r="T274" s="219"/>
      <c r="AT274" s="220" t="s">
        <v>226</v>
      </c>
      <c r="AU274" s="220" t="s">
        <v>79</v>
      </c>
      <c r="AV274" s="14" t="s">
        <v>79</v>
      </c>
      <c r="AW274" s="14" t="s">
        <v>31</v>
      </c>
      <c r="AX274" s="14" t="s">
        <v>69</v>
      </c>
      <c r="AY274" s="220" t="s">
        <v>144</v>
      </c>
    </row>
    <row r="275" spans="1:65" s="13" customFormat="1" ht="11.25">
      <c r="B275" s="200"/>
      <c r="C275" s="201"/>
      <c r="D275" s="181" t="s">
        <v>226</v>
      </c>
      <c r="E275" s="202" t="s">
        <v>19</v>
      </c>
      <c r="F275" s="203" t="s">
        <v>1920</v>
      </c>
      <c r="G275" s="201"/>
      <c r="H275" s="202" t="s">
        <v>19</v>
      </c>
      <c r="I275" s="204"/>
      <c r="J275" s="201"/>
      <c r="K275" s="201"/>
      <c r="L275" s="205"/>
      <c r="M275" s="206"/>
      <c r="N275" s="207"/>
      <c r="O275" s="207"/>
      <c r="P275" s="207"/>
      <c r="Q275" s="207"/>
      <c r="R275" s="207"/>
      <c r="S275" s="207"/>
      <c r="T275" s="208"/>
      <c r="AT275" s="209" t="s">
        <v>226</v>
      </c>
      <c r="AU275" s="209" t="s">
        <v>79</v>
      </c>
      <c r="AV275" s="13" t="s">
        <v>77</v>
      </c>
      <c r="AW275" s="13" t="s">
        <v>31</v>
      </c>
      <c r="AX275" s="13" t="s">
        <v>69</v>
      </c>
      <c r="AY275" s="209" t="s">
        <v>144</v>
      </c>
    </row>
    <row r="276" spans="1:65" s="14" customFormat="1" ht="11.25">
      <c r="B276" s="210"/>
      <c r="C276" s="211"/>
      <c r="D276" s="181" t="s">
        <v>226</v>
      </c>
      <c r="E276" s="212" t="s">
        <v>19</v>
      </c>
      <c r="F276" s="213" t="s">
        <v>1924</v>
      </c>
      <c r="G276" s="211"/>
      <c r="H276" s="214">
        <v>222.43199999999999</v>
      </c>
      <c r="I276" s="215"/>
      <c r="J276" s="211"/>
      <c r="K276" s="211"/>
      <c r="L276" s="216"/>
      <c r="M276" s="217"/>
      <c r="N276" s="218"/>
      <c r="O276" s="218"/>
      <c r="P276" s="218"/>
      <c r="Q276" s="218"/>
      <c r="R276" s="218"/>
      <c r="S276" s="218"/>
      <c r="T276" s="219"/>
      <c r="AT276" s="220" t="s">
        <v>226</v>
      </c>
      <c r="AU276" s="220" t="s">
        <v>79</v>
      </c>
      <c r="AV276" s="14" t="s">
        <v>79</v>
      </c>
      <c r="AW276" s="14" t="s">
        <v>31</v>
      </c>
      <c r="AX276" s="14" t="s">
        <v>69</v>
      </c>
      <c r="AY276" s="220" t="s">
        <v>144</v>
      </c>
    </row>
    <row r="277" spans="1:65" s="15" customFormat="1" ht="11.25">
      <c r="B277" s="221"/>
      <c r="C277" s="222"/>
      <c r="D277" s="181" t="s">
        <v>226</v>
      </c>
      <c r="E277" s="223" t="s">
        <v>19</v>
      </c>
      <c r="F277" s="224" t="s">
        <v>231</v>
      </c>
      <c r="G277" s="222"/>
      <c r="H277" s="225">
        <v>291.20699999999999</v>
      </c>
      <c r="I277" s="226"/>
      <c r="J277" s="222"/>
      <c r="K277" s="222"/>
      <c r="L277" s="227"/>
      <c r="M277" s="228"/>
      <c r="N277" s="229"/>
      <c r="O277" s="229"/>
      <c r="P277" s="229"/>
      <c r="Q277" s="229"/>
      <c r="R277" s="229"/>
      <c r="S277" s="229"/>
      <c r="T277" s="230"/>
      <c r="AT277" s="231" t="s">
        <v>226</v>
      </c>
      <c r="AU277" s="231" t="s">
        <v>79</v>
      </c>
      <c r="AV277" s="15" t="s">
        <v>165</v>
      </c>
      <c r="AW277" s="15" t="s">
        <v>31</v>
      </c>
      <c r="AX277" s="15" t="s">
        <v>77</v>
      </c>
      <c r="AY277" s="231" t="s">
        <v>144</v>
      </c>
    </row>
    <row r="278" spans="1:65" s="11" customFormat="1" ht="22.9" customHeight="1">
      <c r="B278" s="154"/>
      <c r="C278" s="155"/>
      <c r="D278" s="156" t="s">
        <v>68</v>
      </c>
      <c r="E278" s="198" t="s">
        <v>537</v>
      </c>
      <c r="F278" s="198" t="s">
        <v>538</v>
      </c>
      <c r="G278" s="155"/>
      <c r="H278" s="155"/>
      <c r="I278" s="158"/>
      <c r="J278" s="199">
        <f>BK278</f>
        <v>0</v>
      </c>
      <c r="K278" s="155"/>
      <c r="L278" s="160"/>
      <c r="M278" s="161"/>
      <c r="N278" s="162"/>
      <c r="O278" s="162"/>
      <c r="P278" s="163">
        <f>SUM(P279:P288)</f>
        <v>0</v>
      </c>
      <c r="Q278" s="162"/>
      <c r="R278" s="163">
        <f>SUM(R279:R288)</f>
        <v>0</v>
      </c>
      <c r="S278" s="162"/>
      <c r="T278" s="164">
        <f>SUM(T279:T288)</f>
        <v>0</v>
      </c>
      <c r="AR278" s="165" t="s">
        <v>77</v>
      </c>
      <c r="AT278" s="166" t="s">
        <v>68</v>
      </c>
      <c r="AU278" s="166" t="s">
        <v>77</v>
      </c>
      <c r="AY278" s="165" t="s">
        <v>144</v>
      </c>
      <c r="BK278" s="167">
        <f>SUM(BK279:BK288)</f>
        <v>0</v>
      </c>
    </row>
    <row r="279" spans="1:65" s="2" customFormat="1" ht="24.2" customHeight="1">
      <c r="A279" s="37"/>
      <c r="B279" s="38"/>
      <c r="C279" s="168" t="s">
        <v>528</v>
      </c>
      <c r="D279" s="168" t="s">
        <v>145</v>
      </c>
      <c r="E279" s="169" t="s">
        <v>540</v>
      </c>
      <c r="F279" s="170" t="s">
        <v>541</v>
      </c>
      <c r="G279" s="171" t="s">
        <v>296</v>
      </c>
      <c r="H279" s="172">
        <v>345.86500000000001</v>
      </c>
      <c r="I279" s="173"/>
      <c r="J279" s="174">
        <f>ROUND(I279*H279,2)</f>
        <v>0</v>
      </c>
      <c r="K279" s="170" t="s">
        <v>157</v>
      </c>
      <c r="L279" s="42"/>
      <c r="M279" s="175" t="s">
        <v>19</v>
      </c>
      <c r="N279" s="176" t="s">
        <v>40</v>
      </c>
      <c r="O279" s="67"/>
      <c r="P279" s="177">
        <f>O279*H279</f>
        <v>0</v>
      </c>
      <c r="Q279" s="177">
        <v>0</v>
      </c>
      <c r="R279" s="177">
        <f>Q279*H279</f>
        <v>0</v>
      </c>
      <c r="S279" s="177">
        <v>0</v>
      </c>
      <c r="T279" s="178">
        <f>S279*H279</f>
        <v>0</v>
      </c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R279" s="179" t="s">
        <v>165</v>
      </c>
      <c r="AT279" s="179" t="s">
        <v>145</v>
      </c>
      <c r="AU279" s="179" t="s">
        <v>79</v>
      </c>
      <c r="AY279" s="20" t="s">
        <v>144</v>
      </c>
      <c r="BE279" s="180">
        <f>IF(N279="základní",J279,0)</f>
        <v>0</v>
      </c>
      <c r="BF279" s="180">
        <f>IF(N279="snížená",J279,0)</f>
        <v>0</v>
      </c>
      <c r="BG279" s="180">
        <f>IF(N279="zákl. přenesená",J279,0)</f>
        <v>0</v>
      </c>
      <c r="BH279" s="180">
        <f>IF(N279="sníž. přenesená",J279,0)</f>
        <v>0</v>
      </c>
      <c r="BI279" s="180">
        <f>IF(N279="nulová",J279,0)</f>
        <v>0</v>
      </c>
      <c r="BJ279" s="20" t="s">
        <v>77</v>
      </c>
      <c r="BK279" s="180">
        <f>ROUND(I279*H279,2)</f>
        <v>0</v>
      </c>
      <c r="BL279" s="20" t="s">
        <v>165</v>
      </c>
      <c r="BM279" s="179" t="s">
        <v>1925</v>
      </c>
    </row>
    <row r="280" spans="1:65" s="2" customFormat="1" ht="19.5">
      <c r="A280" s="37"/>
      <c r="B280" s="38"/>
      <c r="C280" s="39"/>
      <c r="D280" s="181" t="s">
        <v>152</v>
      </c>
      <c r="E280" s="39"/>
      <c r="F280" s="182" t="s">
        <v>541</v>
      </c>
      <c r="G280" s="39"/>
      <c r="H280" s="39"/>
      <c r="I280" s="183"/>
      <c r="J280" s="39"/>
      <c r="K280" s="39"/>
      <c r="L280" s="42"/>
      <c r="M280" s="184"/>
      <c r="N280" s="185"/>
      <c r="O280" s="67"/>
      <c r="P280" s="67"/>
      <c r="Q280" s="67"/>
      <c r="R280" s="67"/>
      <c r="S280" s="67"/>
      <c r="T280" s="68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T280" s="20" t="s">
        <v>152</v>
      </c>
      <c r="AU280" s="20" t="s">
        <v>79</v>
      </c>
    </row>
    <row r="281" spans="1:65" s="2" customFormat="1" ht="11.25">
      <c r="A281" s="37"/>
      <c r="B281" s="38"/>
      <c r="C281" s="39"/>
      <c r="D281" s="186" t="s">
        <v>153</v>
      </c>
      <c r="E281" s="39"/>
      <c r="F281" s="187" t="s">
        <v>543</v>
      </c>
      <c r="G281" s="39"/>
      <c r="H281" s="39"/>
      <c r="I281" s="183"/>
      <c r="J281" s="39"/>
      <c r="K281" s="39"/>
      <c r="L281" s="42"/>
      <c r="M281" s="184"/>
      <c r="N281" s="185"/>
      <c r="O281" s="67"/>
      <c r="P281" s="67"/>
      <c r="Q281" s="67"/>
      <c r="R281" s="67"/>
      <c r="S281" s="67"/>
      <c r="T281" s="68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T281" s="20" t="s">
        <v>153</v>
      </c>
      <c r="AU281" s="20" t="s">
        <v>79</v>
      </c>
    </row>
    <row r="282" spans="1:65" s="2" customFormat="1" ht="37.9" customHeight="1">
      <c r="A282" s="37"/>
      <c r="B282" s="38"/>
      <c r="C282" s="168" t="s">
        <v>532</v>
      </c>
      <c r="D282" s="168" t="s">
        <v>145</v>
      </c>
      <c r="E282" s="169" t="s">
        <v>545</v>
      </c>
      <c r="F282" s="170" t="s">
        <v>546</v>
      </c>
      <c r="G282" s="171" t="s">
        <v>296</v>
      </c>
      <c r="H282" s="172">
        <v>345.86500000000001</v>
      </c>
      <c r="I282" s="173"/>
      <c r="J282" s="174">
        <f>ROUND(I282*H282,2)</f>
        <v>0</v>
      </c>
      <c r="K282" s="170" t="s">
        <v>157</v>
      </c>
      <c r="L282" s="42"/>
      <c r="M282" s="175" t="s">
        <v>19</v>
      </c>
      <c r="N282" s="176" t="s">
        <v>40</v>
      </c>
      <c r="O282" s="67"/>
      <c r="P282" s="177">
        <f>O282*H282</f>
        <v>0</v>
      </c>
      <c r="Q282" s="177">
        <v>0</v>
      </c>
      <c r="R282" s="177">
        <f>Q282*H282</f>
        <v>0</v>
      </c>
      <c r="S282" s="177">
        <v>0</v>
      </c>
      <c r="T282" s="178">
        <f>S282*H282</f>
        <v>0</v>
      </c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R282" s="179" t="s">
        <v>165</v>
      </c>
      <c r="AT282" s="179" t="s">
        <v>145</v>
      </c>
      <c r="AU282" s="179" t="s">
        <v>79</v>
      </c>
      <c r="AY282" s="20" t="s">
        <v>144</v>
      </c>
      <c r="BE282" s="180">
        <f>IF(N282="základní",J282,0)</f>
        <v>0</v>
      </c>
      <c r="BF282" s="180">
        <f>IF(N282="snížená",J282,0)</f>
        <v>0</v>
      </c>
      <c r="BG282" s="180">
        <f>IF(N282="zákl. přenesená",J282,0)</f>
        <v>0</v>
      </c>
      <c r="BH282" s="180">
        <f>IF(N282="sníž. přenesená",J282,0)</f>
        <v>0</v>
      </c>
      <c r="BI282" s="180">
        <f>IF(N282="nulová",J282,0)</f>
        <v>0</v>
      </c>
      <c r="BJ282" s="20" t="s">
        <v>77</v>
      </c>
      <c r="BK282" s="180">
        <f>ROUND(I282*H282,2)</f>
        <v>0</v>
      </c>
      <c r="BL282" s="20" t="s">
        <v>165</v>
      </c>
      <c r="BM282" s="179" t="s">
        <v>1926</v>
      </c>
    </row>
    <row r="283" spans="1:65" s="2" customFormat="1" ht="19.5">
      <c r="A283" s="37"/>
      <c r="B283" s="38"/>
      <c r="C283" s="39"/>
      <c r="D283" s="181" t="s">
        <v>152</v>
      </c>
      <c r="E283" s="39"/>
      <c r="F283" s="182" t="s">
        <v>546</v>
      </c>
      <c r="G283" s="39"/>
      <c r="H283" s="39"/>
      <c r="I283" s="183"/>
      <c r="J283" s="39"/>
      <c r="K283" s="39"/>
      <c r="L283" s="42"/>
      <c r="M283" s="184"/>
      <c r="N283" s="185"/>
      <c r="O283" s="67"/>
      <c r="P283" s="67"/>
      <c r="Q283" s="67"/>
      <c r="R283" s="67"/>
      <c r="S283" s="67"/>
      <c r="T283" s="68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T283" s="20" t="s">
        <v>152</v>
      </c>
      <c r="AU283" s="20" t="s">
        <v>79</v>
      </c>
    </row>
    <row r="284" spans="1:65" s="2" customFormat="1" ht="11.25">
      <c r="A284" s="37"/>
      <c r="B284" s="38"/>
      <c r="C284" s="39"/>
      <c r="D284" s="186" t="s">
        <v>153</v>
      </c>
      <c r="E284" s="39"/>
      <c r="F284" s="187" t="s">
        <v>548</v>
      </c>
      <c r="G284" s="39"/>
      <c r="H284" s="39"/>
      <c r="I284" s="183"/>
      <c r="J284" s="39"/>
      <c r="K284" s="39"/>
      <c r="L284" s="42"/>
      <c r="M284" s="184"/>
      <c r="N284" s="185"/>
      <c r="O284" s="67"/>
      <c r="P284" s="67"/>
      <c r="Q284" s="67"/>
      <c r="R284" s="67"/>
      <c r="S284" s="67"/>
      <c r="T284" s="68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T284" s="20" t="s">
        <v>153</v>
      </c>
      <c r="AU284" s="20" t="s">
        <v>79</v>
      </c>
    </row>
    <row r="285" spans="1:65" s="2" customFormat="1" ht="44.25" customHeight="1">
      <c r="A285" s="37"/>
      <c r="B285" s="38"/>
      <c r="C285" s="168" t="s">
        <v>539</v>
      </c>
      <c r="D285" s="168" t="s">
        <v>145</v>
      </c>
      <c r="E285" s="169" t="s">
        <v>550</v>
      </c>
      <c r="F285" s="170" t="s">
        <v>551</v>
      </c>
      <c r="G285" s="171" t="s">
        <v>296</v>
      </c>
      <c r="H285" s="172">
        <v>3112.7849999999999</v>
      </c>
      <c r="I285" s="173"/>
      <c r="J285" s="174">
        <f>ROUND(I285*H285,2)</f>
        <v>0</v>
      </c>
      <c r="K285" s="170" t="s">
        <v>157</v>
      </c>
      <c r="L285" s="42"/>
      <c r="M285" s="175" t="s">
        <v>19</v>
      </c>
      <c r="N285" s="176" t="s">
        <v>40</v>
      </c>
      <c r="O285" s="67"/>
      <c r="P285" s="177">
        <f>O285*H285</f>
        <v>0</v>
      </c>
      <c r="Q285" s="177">
        <v>0</v>
      </c>
      <c r="R285" s="177">
        <f>Q285*H285</f>
        <v>0</v>
      </c>
      <c r="S285" s="177">
        <v>0</v>
      </c>
      <c r="T285" s="178">
        <f>S285*H285</f>
        <v>0</v>
      </c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R285" s="179" t="s">
        <v>165</v>
      </c>
      <c r="AT285" s="179" t="s">
        <v>145</v>
      </c>
      <c r="AU285" s="179" t="s">
        <v>79</v>
      </c>
      <c r="AY285" s="20" t="s">
        <v>144</v>
      </c>
      <c r="BE285" s="180">
        <f>IF(N285="základní",J285,0)</f>
        <v>0</v>
      </c>
      <c r="BF285" s="180">
        <f>IF(N285="snížená",J285,0)</f>
        <v>0</v>
      </c>
      <c r="BG285" s="180">
        <f>IF(N285="zákl. přenesená",J285,0)</f>
        <v>0</v>
      </c>
      <c r="BH285" s="180">
        <f>IF(N285="sníž. přenesená",J285,0)</f>
        <v>0</v>
      </c>
      <c r="BI285" s="180">
        <f>IF(N285="nulová",J285,0)</f>
        <v>0</v>
      </c>
      <c r="BJ285" s="20" t="s">
        <v>77</v>
      </c>
      <c r="BK285" s="180">
        <f>ROUND(I285*H285,2)</f>
        <v>0</v>
      </c>
      <c r="BL285" s="20" t="s">
        <v>165</v>
      </c>
      <c r="BM285" s="179" t="s">
        <v>1927</v>
      </c>
    </row>
    <row r="286" spans="1:65" s="2" customFormat="1" ht="29.25">
      <c r="A286" s="37"/>
      <c r="B286" s="38"/>
      <c r="C286" s="39"/>
      <c r="D286" s="181" t="s">
        <v>152</v>
      </c>
      <c r="E286" s="39"/>
      <c r="F286" s="182" t="s">
        <v>551</v>
      </c>
      <c r="G286" s="39"/>
      <c r="H286" s="39"/>
      <c r="I286" s="183"/>
      <c r="J286" s="39"/>
      <c r="K286" s="39"/>
      <c r="L286" s="42"/>
      <c r="M286" s="184"/>
      <c r="N286" s="185"/>
      <c r="O286" s="67"/>
      <c r="P286" s="67"/>
      <c r="Q286" s="67"/>
      <c r="R286" s="67"/>
      <c r="S286" s="67"/>
      <c r="T286" s="68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T286" s="20" t="s">
        <v>152</v>
      </c>
      <c r="AU286" s="20" t="s">
        <v>79</v>
      </c>
    </row>
    <row r="287" spans="1:65" s="2" customFormat="1" ht="11.25">
      <c r="A287" s="37"/>
      <c r="B287" s="38"/>
      <c r="C287" s="39"/>
      <c r="D287" s="186" t="s">
        <v>153</v>
      </c>
      <c r="E287" s="39"/>
      <c r="F287" s="187" t="s">
        <v>553</v>
      </c>
      <c r="G287" s="39"/>
      <c r="H287" s="39"/>
      <c r="I287" s="183"/>
      <c r="J287" s="39"/>
      <c r="K287" s="39"/>
      <c r="L287" s="42"/>
      <c r="M287" s="184"/>
      <c r="N287" s="185"/>
      <c r="O287" s="67"/>
      <c r="P287" s="67"/>
      <c r="Q287" s="67"/>
      <c r="R287" s="67"/>
      <c r="S287" s="67"/>
      <c r="T287" s="68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T287" s="20" t="s">
        <v>153</v>
      </c>
      <c r="AU287" s="20" t="s">
        <v>79</v>
      </c>
    </row>
    <row r="288" spans="1:65" s="14" customFormat="1" ht="11.25">
      <c r="B288" s="210"/>
      <c r="C288" s="211"/>
      <c r="D288" s="181" t="s">
        <v>226</v>
      </c>
      <c r="E288" s="212" t="s">
        <v>19</v>
      </c>
      <c r="F288" s="213" t="s">
        <v>1928</v>
      </c>
      <c r="G288" s="211"/>
      <c r="H288" s="214">
        <v>3112.7849999999999</v>
      </c>
      <c r="I288" s="215"/>
      <c r="J288" s="211"/>
      <c r="K288" s="211"/>
      <c r="L288" s="216"/>
      <c r="M288" s="258"/>
      <c r="N288" s="259"/>
      <c r="O288" s="259"/>
      <c r="P288" s="259"/>
      <c r="Q288" s="259"/>
      <c r="R288" s="259"/>
      <c r="S288" s="259"/>
      <c r="T288" s="260"/>
      <c r="AT288" s="220" t="s">
        <v>226</v>
      </c>
      <c r="AU288" s="220" t="s">
        <v>79</v>
      </c>
      <c r="AV288" s="14" t="s">
        <v>79</v>
      </c>
      <c r="AW288" s="14" t="s">
        <v>31</v>
      </c>
      <c r="AX288" s="14" t="s">
        <v>77</v>
      </c>
      <c r="AY288" s="220" t="s">
        <v>144</v>
      </c>
    </row>
    <row r="289" spans="1:31" s="2" customFormat="1" ht="6.95" customHeight="1">
      <c r="A289" s="37"/>
      <c r="B289" s="50"/>
      <c r="C289" s="51"/>
      <c r="D289" s="51"/>
      <c r="E289" s="51"/>
      <c r="F289" s="51"/>
      <c r="G289" s="51"/>
      <c r="H289" s="51"/>
      <c r="I289" s="51"/>
      <c r="J289" s="51"/>
      <c r="K289" s="51"/>
      <c r="L289" s="42"/>
      <c r="M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</row>
  </sheetData>
  <sheetProtection algorithmName="SHA-512" hashValue="/iXN0WohssKecOXrOSxy+5G9BIi6l5xKdNJdcTpoyif834yVODADmtoI+sKycgTaWFS+Nc2epZbYr1mPzT7dlg==" saltValue="nsjt6NSpDgFH/xbbBLTpcATvIn9Q6IVC1+v+X8atfgyviTKc7DJwnebc2wv4oGwbcq9/Ob2jJFncOZ5QbnrCvQ==" spinCount="100000" sheet="1" objects="1" scenarios="1" formatColumns="0" formatRows="0" autoFilter="0"/>
  <autoFilter ref="C85:K288"/>
  <mergeCells count="9">
    <mergeCell ref="E50:H50"/>
    <mergeCell ref="E76:H76"/>
    <mergeCell ref="E78:H78"/>
    <mergeCell ref="L2:V2"/>
    <mergeCell ref="E7:H7"/>
    <mergeCell ref="E9:H9"/>
    <mergeCell ref="E18:H18"/>
    <mergeCell ref="E27:H27"/>
    <mergeCell ref="E48:H48"/>
  </mergeCells>
  <hyperlinks>
    <hyperlink ref="F91" r:id="rId1"/>
    <hyperlink ref="F99" r:id="rId2"/>
    <hyperlink ref="F107" r:id="rId3"/>
    <hyperlink ref="F112" r:id="rId4"/>
    <hyperlink ref="F117" r:id="rId5"/>
    <hyperlink ref="F122" r:id="rId6"/>
    <hyperlink ref="F130" r:id="rId7"/>
    <hyperlink ref="F135" r:id="rId8"/>
    <hyperlink ref="F140" r:id="rId9"/>
    <hyperlink ref="F146" r:id="rId10"/>
    <hyperlink ref="F151" r:id="rId11"/>
    <hyperlink ref="F156" r:id="rId12"/>
    <hyperlink ref="F182" r:id="rId13"/>
    <hyperlink ref="F186" r:id="rId14"/>
    <hyperlink ref="F190" r:id="rId15"/>
    <hyperlink ref="F195" r:id="rId16"/>
    <hyperlink ref="F200" r:id="rId17"/>
    <hyperlink ref="F209" r:id="rId18"/>
    <hyperlink ref="F218" r:id="rId19"/>
    <hyperlink ref="F223" r:id="rId20"/>
    <hyperlink ref="F228" r:id="rId21"/>
    <hyperlink ref="F233" r:id="rId22"/>
    <hyperlink ref="F238" r:id="rId23"/>
    <hyperlink ref="F251" r:id="rId24"/>
    <hyperlink ref="F265" r:id="rId25"/>
    <hyperlink ref="F281" r:id="rId26"/>
    <hyperlink ref="F284" r:id="rId27"/>
    <hyperlink ref="F287" r:id="rId28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9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77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0" t="s">
        <v>101</v>
      </c>
    </row>
    <row r="3" spans="1:46" s="1" customFormat="1" ht="6.95" customHeight="1"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23"/>
      <c r="AT3" s="20" t="s">
        <v>79</v>
      </c>
    </row>
    <row r="4" spans="1:46" s="1" customFormat="1" ht="24.95" customHeight="1">
      <c r="B4" s="23"/>
      <c r="D4" s="106" t="s">
        <v>120</v>
      </c>
      <c r="L4" s="23"/>
      <c r="M4" s="107" t="s">
        <v>10</v>
      </c>
      <c r="AT4" s="20" t="s">
        <v>4</v>
      </c>
    </row>
    <row r="5" spans="1:46" s="1" customFormat="1" ht="6.95" customHeight="1">
      <c r="B5" s="23"/>
      <c r="L5" s="23"/>
    </row>
    <row r="6" spans="1:46" s="1" customFormat="1" ht="12" customHeight="1">
      <c r="B6" s="23"/>
      <c r="D6" s="108" t="s">
        <v>16</v>
      </c>
      <c r="L6" s="23"/>
    </row>
    <row r="7" spans="1:46" s="1" customFormat="1" ht="16.5" customHeight="1">
      <c r="B7" s="23"/>
      <c r="E7" s="388" t="str">
        <f>'Rekapitulace stavby'!K6</f>
        <v>Rekonstrukce hřiště SOŠ Třešť_1</v>
      </c>
      <c r="F7" s="389"/>
      <c r="G7" s="389"/>
      <c r="H7" s="389"/>
      <c r="L7" s="23"/>
    </row>
    <row r="8" spans="1:46" s="2" customFormat="1" ht="12" customHeight="1">
      <c r="A8" s="37"/>
      <c r="B8" s="42"/>
      <c r="C8" s="37"/>
      <c r="D8" s="108" t="s">
        <v>121</v>
      </c>
      <c r="E8" s="37"/>
      <c r="F8" s="37"/>
      <c r="G8" s="37"/>
      <c r="H8" s="37"/>
      <c r="I8" s="37"/>
      <c r="J8" s="37"/>
      <c r="K8" s="37"/>
      <c r="L8" s="109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46" s="2" customFormat="1" ht="16.5" customHeight="1">
      <c r="A9" s="37"/>
      <c r="B9" s="42"/>
      <c r="C9" s="37"/>
      <c r="D9" s="37"/>
      <c r="E9" s="390" t="s">
        <v>1929</v>
      </c>
      <c r="F9" s="391"/>
      <c r="G9" s="391"/>
      <c r="H9" s="391"/>
      <c r="I9" s="37"/>
      <c r="J9" s="37"/>
      <c r="K9" s="37"/>
      <c r="L9" s="109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pans="1:46" s="2" customFormat="1" ht="11.25">
      <c r="A10" s="37"/>
      <c r="B10" s="42"/>
      <c r="C10" s="37"/>
      <c r="D10" s="37"/>
      <c r="E10" s="37"/>
      <c r="F10" s="37"/>
      <c r="G10" s="37"/>
      <c r="H10" s="37"/>
      <c r="I10" s="37"/>
      <c r="J10" s="37"/>
      <c r="K10" s="37"/>
      <c r="L10" s="109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pans="1:46" s="2" customFormat="1" ht="12" customHeight="1">
      <c r="A11" s="37"/>
      <c r="B11" s="42"/>
      <c r="C11" s="37"/>
      <c r="D11" s="108" t="s">
        <v>18</v>
      </c>
      <c r="E11" s="37"/>
      <c r="F11" s="110" t="s">
        <v>19</v>
      </c>
      <c r="G11" s="37"/>
      <c r="H11" s="37"/>
      <c r="I11" s="108" t="s">
        <v>20</v>
      </c>
      <c r="J11" s="110" t="s">
        <v>19</v>
      </c>
      <c r="K11" s="37"/>
      <c r="L11" s="109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pans="1:46" s="2" customFormat="1" ht="12" customHeight="1">
      <c r="A12" s="37"/>
      <c r="B12" s="42"/>
      <c r="C12" s="37"/>
      <c r="D12" s="108" t="s">
        <v>21</v>
      </c>
      <c r="E12" s="37"/>
      <c r="F12" s="110" t="s">
        <v>22</v>
      </c>
      <c r="G12" s="37"/>
      <c r="H12" s="37"/>
      <c r="I12" s="108" t="s">
        <v>23</v>
      </c>
      <c r="J12" s="111" t="str">
        <f>'Rekapitulace stavby'!AN8</f>
        <v>8. 11. 2025</v>
      </c>
      <c r="K12" s="37"/>
      <c r="L12" s="109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pans="1:46" s="2" customFormat="1" ht="10.9" customHeight="1">
      <c r="A13" s="37"/>
      <c r="B13" s="42"/>
      <c r="C13" s="37"/>
      <c r="D13" s="37"/>
      <c r="E13" s="37"/>
      <c r="F13" s="37"/>
      <c r="G13" s="37"/>
      <c r="H13" s="37"/>
      <c r="I13" s="37"/>
      <c r="J13" s="37"/>
      <c r="K13" s="37"/>
      <c r="L13" s="109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46" s="2" customFormat="1" ht="12" customHeight="1">
      <c r="A14" s="37"/>
      <c r="B14" s="42"/>
      <c r="C14" s="37"/>
      <c r="D14" s="108" t="s">
        <v>25</v>
      </c>
      <c r="E14" s="37"/>
      <c r="F14" s="37"/>
      <c r="G14" s="37"/>
      <c r="H14" s="37"/>
      <c r="I14" s="108" t="s">
        <v>26</v>
      </c>
      <c r="J14" s="110" t="s">
        <v>19</v>
      </c>
      <c r="K14" s="37"/>
      <c r="L14" s="109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46" s="2" customFormat="1" ht="18" customHeight="1">
      <c r="A15" s="37"/>
      <c r="B15" s="42"/>
      <c r="C15" s="37"/>
      <c r="D15" s="37"/>
      <c r="E15" s="110" t="s">
        <v>22</v>
      </c>
      <c r="F15" s="37"/>
      <c r="G15" s="37"/>
      <c r="H15" s="37"/>
      <c r="I15" s="108" t="s">
        <v>27</v>
      </c>
      <c r="J15" s="110" t="s">
        <v>19</v>
      </c>
      <c r="K15" s="37"/>
      <c r="L15" s="109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pans="1:46" s="2" customFormat="1" ht="6.95" customHeight="1">
      <c r="A16" s="37"/>
      <c r="B16" s="42"/>
      <c r="C16" s="37"/>
      <c r="D16" s="37"/>
      <c r="E16" s="37"/>
      <c r="F16" s="37"/>
      <c r="G16" s="37"/>
      <c r="H16" s="37"/>
      <c r="I16" s="37"/>
      <c r="J16" s="37"/>
      <c r="K16" s="37"/>
      <c r="L16" s="109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pans="1:31" s="2" customFormat="1" ht="12" customHeight="1">
      <c r="A17" s="37"/>
      <c r="B17" s="42"/>
      <c r="C17" s="37"/>
      <c r="D17" s="108" t="s">
        <v>28</v>
      </c>
      <c r="E17" s="37"/>
      <c r="F17" s="37"/>
      <c r="G17" s="37"/>
      <c r="H17" s="37"/>
      <c r="I17" s="108" t="s">
        <v>26</v>
      </c>
      <c r="J17" s="33" t="str">
        <f>'Rekapitulace stavby'!AN13</f>
        <v>Vyplň údaj</v>
      </c>
      <c r="K17" s="37"/>
      <c r="L17" s="109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pans="1:31" s="2" customFormat="1" ht="18" customHeight="1">
      <c r="A18" s="37"/>
      <c r="B18" s="42"/>
      <c r="C18" s="37"/>
      <c r="D18" s="37"/>
      <c r="E18" s="392" t="str">
        <f>'Rekapitulace stavby'!E14</f>
        <v>Vyplň údaj</v>
      </c>
      <c r="F18" s="393"/>
      <c r="G18" s="393"/>
      <c r="H18" s="393"/>
      <c r="I18" s="108" t="s">
        <v>27</v>
      </c>
      <c r="J18" s="33" t="str">
        <f>'Rekapitulace stavby'!AN14</f>
        <v>Vyplň údaj</v>
      </c>
      <c r="K18" s="37"/>
      <c r="L18" s="109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pans="1:31" s="2" customFormat="1" ht="6.95" customHeight="1">
      <c r="A19" s="37"/>
      <c r="B19" s="42"/>
      <c r="C19" s="37"/>
      <c r="D19" s="37"/>
      <c r="E19" s="37"/>
      <c r="F19" s="37"/>
      <c r="G19" s="37"/>
      <c r="H19" s="37"/>
      <c r="I19" s="37"/>
      <c r="J19" s="37"/>
      <c r="K19" s="37"/>
      <c r="L19" s="109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pans="1:31" s="2" customFormat="1" ht="12" customHeight="1">
      <c r="A20" s="37"/>
      <c r="B20" s="42"/>
      <c r="C20" s="37"/>
      <c r="D20" s="108" t="s">
        <v>30</v>
      </c>
      <c r="E20" s="37"/>
      <c r="F20" s="37"/>
      <c r="G20" s="37"/>
      <c r="H20" s="37"/>
      <c r="I20" s="108" t="s">
        <v>26</v>
      </c>
      <c r="J20" s="110" t="s">
        <v>19</v>
      </c>
      <c r="K20" s="37"/>
      <c r="L20" s="109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pans="1:31" s="2" customFormat="1" ht="18" customHeight="1">
      <c r="A21" s="37"/>
      <c r="B21" s="42"/>
      <c r="C21" s="37"/>
      <c r="D21" s="37"/>
      <c r="E21" s="110" t="s">
        <v>22</v>
      </c>
      <c r="F21" s="37"/>
      <c r="G21" s="37"/>
      <c r="H21" s="37"/>
      <c r="I21" s="108" t="s">
        <v>27</v>
      </c>
      <c r="J21" s="110" t="s">
        <v>19</v>
      </c>
      <c r="K21" s="37"/>
      <c r="L21" s="109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pans="1:31" s="2" customFormat="1" ht="6.95" customHeight="1">
      <c r="A22" s="37"/>
      <c r="B22" s="42"/>
      <c r="C22" s="37"/>
      <c r="D22" s="37"/>
      <c r="E22" s="37"/>
      <c r="F22" s="37"/>
      <c r="G22" s="37"/>
      <c r="H22" s="37"/>
      <c r="I22" s="37"/>
      <c r="J22" s="37"/>
      <c r="K22" s="37"/>
      <c r="L22" s="109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pans="1:31" s="2" customFormat="1" ht="12" customHeight="1">
      <c r="A23" s="37"/>
      <c r="B23" s="42"/>
      <c r="C23" s="37"/>
      <c r="D23" s="108" t="s">
        <v>32</v>
      </c>
      <c r="E23" s="37"/>
      <c r="F23" s="37"/>
      <c r="G23" s="37"/>
      <c r="H23" s="37"/>
      <c r="I23" s="108" t="s">
        <v>26</v>
      </c>
      <c r="J23" s="110" t="s">
        <v>19</v>
      </c>
      <c r="K23" s="37"/>
      <c r="L23" s="109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pans="1:31" s="2" customFormat="1" ht="18" customHeight="1">
      <c r="A24" s="37"/>
      <c r="B24" s="42"/>
      <c r="C24" s="37"/>
      <c r="D24" s="37"/>
      <c r="E24" s="110" t="s">
        <v>22</v>
      </c>
      <c r="F24" s="37"/>
      <c r="G24" s="37"/>
      <c r="H24" s="37"/>
      <c r="I24" s="108" t="s">
        <v>27</v>
      </c>
      <c r="J24" s="110" t="s">
        <v>19</v>
      </c>
      <c r="K24" s="37"/>
      <c r="L24" s="109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s="2" customFormat="1" ht="6.95" customHeight="1">
      <c r="A25" s="37"/>
      <c r="B25" s="42"/>
      <c r="C25" s="37"/>
      <c r="D25" s="37"/>
      <c r="E25" s="37"/>
      <c r="F25" s="37"/>
      <c r="G25" s="37"/>
      <c r="H25" s="37"/>
      <c r="I25" s="37"/>
      <c r="J25" s="37"/>
      <c r="K25" s="37"/>
      <c r="L25" s="109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2" customFormat="1" ht="12" customHeight="1">
      <c r="A26" s="37"/>
      <c r="B26" s="42"/>
      <c r="C26" s="37"/>
      <c r="D26" s="108" t="s">
        <v>33</v>
      </c>
      <c r="E26" s="37"/>
      <c r="F26" s="37"/>
      <c r="G26" s="37"/>
      <c r="H26" s="37"/>
      <c r="I26" s="37"/>
      <c r="J26" s="37"/>
      <c r="K26" s="37"/>
      <c r="L26" s="109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pans="1:31" s="8" customFormat="1" ht="16.5" customHeight="1">
      <c r="A27" s="112"/>
      <c r="B27" s="113"/>
      <c r="C27" s="112"/>
      <c r="D27" s="112"/>
      <c r="E27" s="394" t="s">
        <v>19</v>
      </c>
      <c r="F27" s="394"/>
      <c r="G27" s="394"/>
      <c r="H27" s="394"/>
      <c r="I27" s="112"/>
      <c r="J27" s="112"/>
      <c r="K27" s="112"/>
      <c r="L27" s="114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</row>
    <row r="28" spans="1:31" s="2" customFormat="1" ht="6.95" customHeight="1">
      <c r="A28" s="37"/>
      <c r="B28" s="42"/>
      <c r="C28" s="37"/>
      <c r="D28" s="37"/>
      <c r="E28" s="37"/>
      <c r="F28" s="37"/>
      <c r="G28" s="37"/>
      <c r="H28" s="37"/>
      <c r="I28" s="37"/>
      <c r="J28" s="37"/>
      <c r="K28" s="37"/>
      <c r="L28" s="109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pans="1:31" s="2" customFormat="1" ht="6.95" customHeight="1">
      <c r="A29" s="37"/>
      <c r="B29" s="42"/>
      <c r="C29" s="37"/>
      <c r="D29" s="115"/>
      <c r="E29" s="115"/>
      <c r="F29" s="115"/>
      <c r="G29" s="115"/>
      <c r="H29" s="115"/>
      <c r="I29" s="115"/>
      <c r="J29" s="115"/>
      <c r="K29" s="115"/>
      <c r="L29" s="109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pans="1:31" s="2" customFormat="1" ht="25.35" customHeight="1">
      <c r="A30" s="37"/>
      <c r="B30" s="42"/>
      <c r="C30" s="37"/>
      <c r="D30" s="116" t="s">
        <v>35</v>
      </c>
      <c r="E30" s="37"/>
      <c r="F30" s="37"/>
      <c r="G30" s="37"/>
      <c r="H30" s="37"/>
      <c r="I30" s="37"/>
      <c r="J30" s="117">
        <f>ROUND(J87, 2)</f>
        <v>0</v>
      </c>
      <c r="K30" s="37"/>
      <c r="L30" s="109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pans="1:31" s="2" customFormat="1" ht="6.95" customHeight="1">
      <c r="A31" s="37"/>
      <c r="B31" s="42"/>
      <c r="C31" s="37"/>
      <c r="D31" s="115"/>
      <c r="E31" s="115"/>
      <c r="F31" s="115"/>
      <c r="G31" s="115"/>
      <c r="H31" s="115"/>
      <c r="I31" s="115"/>
      <c r="J31" s="115"/>
      <c r="K31" s="115"/>
      <c r="L31" s="109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pans="1:31" s="2" customFormat="1" ht="14.45" customHeight="1">
      <c r="A32" s="37"/>
      <c r="B32" s="42"/>
      <c r="C32" s="37"/>
      <c r="D32" s="37"/>
      <c r="E32" s="37"/>
      <c r="F32" s="118" t="s">
        <v>37</v>
      </c>
      <c r="G32" s="37"/>
      <c r="H32" s="37"/>
      <c r="I32" s="118" t="s">
        <v>36</v>
      </c>
      <c r="J32" s="118" t="s">
        <v>38</v>
      </c>
      <c r="K32" s="37"/>
      <c r="L32" s="109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pans="1:31" s="2" customFormat="1" ht="14.45" customHeight="1">
      <c r="A33" s="37"/>
      <c r="B33" s="42"/>
      <c r="C33" s="37"/>
      <c r="D33" s="119" t="s">
        <v>39</v>
      </c>
      <c r="E33" s="108" t="s">
        <v>40</v>
      </c>
      <c r="F33" s="120">
        <f>ROUND((SUM(BE87:BE276)),  2)</f>
        <v>0</v>
      </c>
      <c r="G33" s="37"/>
      <c r="H33" s="37"/>
      <c r="I33" s="121">
        <v>0.21</v>
      </c>
      <c r="J33" s="120">
        <f>ROUND(((SUM(BE87:BE276))*I33),  2)</f>
        <v>0</v>
      </c>
      <c r="K33" s="37"/>
      <c r="L33" s="109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pans="1:31" s="2" customFormat="1" ht="14.45" customHeight="1">
      <c r="A34" s="37"/>
      <c r="B34" s="42"/>
      <c r="C34" s="37"/>
      <c r="D34" s="37"/>
      <c r="E34" s="108" t="s">
        <v>41</v>
      </c>
      <c r="F34" s="120">
        <f>ROUND((SUM(BF87:BF276)),  2)</f>
        <v>0</v>
      </c>
      <c r="G34" s="37"/>
      <c r="H34" s="37"/>
      <c r="I34" s="121">
        <v>0.15</v>
      </c>
      <c r="J34" s="120">
        <f>ROUND(((SUM(BF87:BF276))*I34),  2)</f>
        <v>0</v>
      </c>
      <c r="K34" s="37"/>
      <c r="L34" s="109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spans="1:31" s="2" customFormat="1" ht="14.45" hidden="1" customHeight="1">
      <c r="A35" s="37"/>
      <c r="B35" s="42"/>
      <c r="C35" s="37"/>
      <c r="D35" s="37"/>
      <c r="E35" s="108" t="s">
        <v>42</v>
      </c>
      <c r="F35" s="120">
        <f>ROUND((SUM(BG87:BG276)),  2)</f>
        <v>0</v>
      </c>
      <c r="G35" s="37"/>
      <c r="H35" s="37"/>
      <c r="I35" s="121">
        <v>0.21</v>
      </c>
      <c r="J35" s="120">
        <f>0</f>
        <v>0</v>
      </c>
      <c r="K35" s="37"/>
      <c r="L35" s="109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spans="1:31" s="2" customFormat="1" ht="14.45" hidden="1" customHeight="1">
      <c r="A36" s="37"/>
      <c r="B36" s="42"/>
      <c r="C36" s="37"/>
      <c r="D36" s="37"/>
      <c r="E36" s="108" t="s">
        <v>43</v>
      </c>
      <c r="F36" s="120">
        <f>ROUND((SUM(BH87:BH276)),  2)</f>
        <v>0</v>
      </c>
      <c r="G36" s="37"/>
      <c r="H36" s="37"/>
      <c r="I36" s="121">
        <v>0.15</v>
      </c>
      <c r="J36" s="120">
        <f>0</f>
        <v>0</v>
      </c>
      <c r="K36" s="37"/>
      <c r="L36" s="109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2" customFormat="1" ht="14.45" hidden="1" customHeight="1">
      <c r="A37" s="37"/>
      <c r="B37" s="42"/>
      <c r="C37" s="37"/>
      <c r="D37" s="37"/>
      <c r="E37" s="108" t="s">
        <v>44</v>
      </c>
      <c r="F37" s="120">
        <f>ROUND((SUM(BI87:BI276)),  2)</f>
        <v>0</v>
      </c>
      <c r="G37" s="37"/>
      <c r="H37" s="37"/>
      <c r="I37" s="121">
        <v>0</v>
      </c>
      <c r="J37" s="120">
        <f>0</f>
        <v>0</v>
      </c>
      <c r="K37" s="37"/>
      <c r="L37" s="109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pans="1:31" s="2" customFormat="1" ht="6.95" customHeight="1">
      <c r="A38" s="37"/>
      <c r="B38" s="42"/>
      <c r="C38" s="37"/>
      <c r="D38" s="37"/>
      <c r="E38" s="37"/>
      <c r="F38" s="37"/>
      <c r="G38" s="37"/>
      <c r="H38" s="37"/>
      <c r="I38" s="37"/>
      <c r="J38" s="37"/>
      <c r="K38" s="37"/>
      <c r="L38" s="109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pans="1:31" s="2" customFormat="1" ht="25.35" customHeight="1">
      <c r="A39" s="37"/>
      <c r="B39" s="42"/>
      <c r="C39" s="122"/>
      <c r="D39" s="123" t="s">
        <v>45</v>
      </c>
      <c r="E39" s="124"/>
      <c r="F39" s="124"/>
      <c r="G39" s="125" t="s">
        <v>46</v>
      </c>
      <c r="H39" s="126" t="s">
        <v>47</v>
      </c>
      <c r="I39" s="124"/>
      <c r="J39" s="127">
        <f>SUM(J30:J37)</f>
        <v>0</v>
      </c>
      <c r="K39" s="128"/>
      <c r="L39" s="109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pans="1:31" s="2" customFormat="1" ht="14.45" customHeight="1">
      <c r="A40" s="37"/>
      <c r="B40" s="129"/>
      <c r="C40" s="130"/>
      <c r="D40" s="130"/>
      <c r="E40" s="130"/>
      <c r="F40" s="130"/>
      <c r="G40" s="130"/>
      <c r="H40" s="130"/>
      <c r="I40" s="130"/>
      <c r="J40" s="130"/>
      <c r="K40" s="130"/>
      <c r="L40" s="109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4" spans="1:31" s="2" customFormat="1" ht="6.95" customHeight="1">
      <c r="A44" s="37"/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09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</row>
    <row r="45" spans="1:31" s="2" customFormat="1" ht="24.95" customHeight="1">
      <c r="A45" s="37"/>
      <c r="B45" s="38"/>
      <c r="C45" s="26" t="s">
        <v>123</v>
      </c>
      <c r="D45" s="39"/>
      <c r="E45" s="39"/>
      <c r="F45" s="39"/>
      <c r="G45" s="39"/>
      <c r="H45" s="39"/>
      <c r="I45" s="39"/>
      <c r="J45" s="39"/>
      <c r="K45" s="39"/>
      <c r="L45" s="109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</row>
    <row r="46" spans="1:31" s="2" customFormat="1" ht="6.95" customHeight="1">
      <c r="A46" s="37"/>
      <c r="B46" s="38"/>
      <c r="C46" s="39"/>
      <c r="D46" s="39"/>
      <c r="E46" s="39"/>
      <c r="F46" s="39"/>
      <c r="G46" s="39"/>
      <c r="H46" s="39"/>
      <c r="I46" s="39"/>
      <c r="J46" s="39"/>
      <c r="K46" s="39"/>
      <c r="L46" s="109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</row>
    <row r="47" spans="1:31" s="2" customFormat="1" ht="12" customHeight="1">
      <c r="A47" s="37"/>
      <c r="B47" s="38"/>
      <c r="C47" s="32" t="s">
        <v>16</v>
      </c>
      <c r="D47" s="39"/>
      <c r="E47" s="39"/>
      <c r="F47" s="39"/>
      <c r="G47" s="39"/>
      <c r="H47" s="39"/>
      <c r="I47" s="39"/>
      <c r="J47" s="39"/>
      <c r="K47" s="39"/>
      <c r="L47" s="109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2" customFormat="1" ht="16.5" customHeight="1">
      <c r="A48" s="37"/>
      <c r="B48" s="38"/>
      <c r="C48" s="39"/>
      <c r="D48" s="39"/>
      <c r="E48" s="395" t="str">
        <f>E7</f>
        <v>Rekonstrukce hřiště SOŠ Třešť_1</v>
      </c>
      <c r="F48" s="396"/>
      <c r="G48" s="396"/>
      <c r="H48" s="396"/>
      <c r="I48" s="39"/>
      <c r="J48" s="39"/>
      <c r="K48" s="39"/>
      <c r="L48" s="109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</row>
    <row r="49" spans="1:47" s="2" customFormat="1" ht="12" customHeight="1">
      <c r="A49" s="37"/>
      <c r="B49" s="38"/>
      <c r="C49" s="32" t="s">
        <v>121</v>
      </c>
      <c r="D49" s="39"/>
      <c r="E49" s="39"/>
      <c r="F49" s="39"/>
      <c r="G49" s="39"/>
      <c r="H49" s="39"/>
      <c r="I49" s="39"/>
      <c r="J49" s="39"/>
      <c r="K49" s="39"/>
      <c r="L49" s="109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</row>
    <row r="50" spans="1:47" s="2" customFormat="1" ht="16.5" customHeight="1">
      <c r="A50" s="37"/>
      <c r="B50" s="38"/>
      <c r="C50" s="39"/>
      <c r="D50" s="39"/>
      <c r="E50" s="352" t="str">
        <f>E9</f>
        <v>SA-06 - SO 06 - Opěrná betonová stěna</v>
      </c>
      <c r="F50" s="397"/>
      <c r="G50" s="397"/>
      <c r="H50" s="397"/>
      <c r="I50" s="39"/>
      <c r="J50" s="39"/>
      <c r="K50" s="39"/>
      <c r="L50" s="109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</row>
    <row r="51" spans="1:47" s="2" customFormat="1" ht="6.95" customHeight="1">
      <c r="A51" s="37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109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</row>
    <row r="52" spans="1:47" s="2" customFormat="1" ht="12" customHeight="1">
      <c r="A52" s="37"/>
      <c r="B52" s="38"/>
      <c r="C52" s="32" t="s">
        <v>21</v>
      </c>
      <c r="D52" s="39"/>
      <c r="E52" s="39"/>
      <c r="F52" s="30" t="str">
        <f>F12</f>
        <v xml:space="preserve"> </v>
      </c>
      <c r="G52" s="39"/>
      <c r="H52" s="39"/>
      <c r="I52" s="32" t="s">
        <v>23</v>
      </c>
      <c r="J52" s="62" t="str">
        <f>IF(J12="","",J12)</f>
        <v>8. 11. 2025</v>
      </c>
      <c r="K52" s="39"/>
      <c r="L52" s="109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</row>
    <row r="53" spans="1:47" s="2" customFormat="1" ht="6.95" customHeight="1">
      <c r="A53" s="37"/>
      <c r="B53" s="38"/>
      <c r="C53" s="39"/>
      <c r="D53" s="39"/>
      <c r="E53" s="39"/>
      <c r="F53" s="39"/>
      <c r="G53" s="39"/>
      <c r="H53" s="39"/>
      <c r="I53" s="39"/>
      <c r="J53" s="39"/>
      <c r="K53" s="39"/>
      <c r="L53" s="109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</row>
    <row r="54" spans="1:47" s="2" customFormat="1" ht="15.2" customHeight="1">
      <c r="A54" s="37"/>
      <c r="B54" s="38"/>
      <c r="C54" s="32" t="s">
        <v>25</v>
      </c>
      <c r="D54" s="39"/>
      <c r="E54" s="39"/>
      <c r="F54" s="30" t="str">
        <f>E15</f>
        <v xml:space="preserve"> </v>
      </c>
      <c r="G54" s="39"/>
      <c r="H54" s="39"/>
      <c r="I54" s="32" t="s">
        <v>30</v>
      </c>
      <c r="J54" s="35" t="str">
        <f>E21</f>
        <v xml:space="preserve"> </v>
      </c>
      <c r="K54" s="39"/>
      <c r="L54" s="109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</row>
    <row r="55" spans="1:47" s="2" customFormat="1" ht="15.2" customHeight="1">
      <c r="A55" s="37"/>
      <c r="B55" s="38"/>
      <c r="C55" s="32" t="s">
        <v>28</v>
      </c>
      <c r="D55" s="39"/>
      <c r="E55" s="39"/>
      <c r="F55" s="30" t="str">
        <f>IF(E18="","",E18)</f>
        <v>Vyplň údaj</v>
      </c>
      <c r="G55" s="39"/>
      <c r="H55" s="39"/>
      <c r="I55" s="32" t="s">
        <v>32</v>
      </c>
      <c r="J55" s="35" t="str">
        <f>E24</f>
        <v xml:space="preserve"> </v>
      </c>
      <c r="K55" s="39"/>
      <c r="L55" s="109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</row>
    <row r="56" spans="1:47" s="2" customFormat="1" ht="10.35" customHeight="1">
      <c r="A56" s="37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109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</row>
    <row r="57" spans="1:47" s="2" customFormat="1" ht="29.25" customHeight="1">
      <c r="A57" s="37"/>
      <c r="B57" s="38"/>
      <c r="C57" s="133" t="s">
        <v>124</v>
      </c>
      <c r="D57" s="134"/>
      <c r="E57" s="134"/>
      <c r="F57" s="134"/>
      <c r="G57" s="134"/>
      <c r="H57" s="134"/>
      <c r="I57" s="134"/>
      <c r="J57" s="135" t="s">
        <v>125</v>
      </c>
      <c r="K57" s="134"/>
      <c r="L57" s="109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</row>
    <row r="58" spans="1:47" s="2" customFormat="1" ht="10.35" customHeight="1">
      <c r="A58" s="37"/>
      <c r="B58" s="38"/>
      <c r="C58" s="39"/>
      <c r="D58" s="39"/>
      <c r="E58" s="39"/>
      <c r="F58" s="39"/>
      <c r="G58" s="39"/>
      <c r="H58" s="39"/>
      <c r="I58" s="39"/>
      <c r="J58" s="39"/>
      <c r="K58" s="39"/>
      <c r="L58" s="109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47" s="2" customFormat="1" ht="22.9" customHeight="1">
      <c r="A59" s="37"/>
      <c r="B59" s="38"/>
      <c r="C59" s="136" t="s">
        <v>67</v>
      </c>
      <c r="D59" s="39"/>
      <c r="E59" s="39"/>
      <c r="F59" s="39"/>
      <c r="G59" s="39"/>
      <c r="H59" s="39"/>
      <c r="I59" s="39"/>
      <c r="J59" s="80">
        <f>J87</f>
        <v>0</v>
      </c>
      <c r="K59" s="39"/>
      <c r="L59" s="109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U59" s="20" t="s">
        <v>126</v>
      </c>
    </row>
    <row r="60" spans="1:47" s="9" customFormat="1" ht="24.95" customHeight="1">
      <c r="B60" s="137"/>
      <c r="C60" s="138"/>
      <c r="D60" s="139" t="s">
        <v>215</v>
      </c>
      <c r="E60" s="140"/>
      <c r="F60" s="140"/>
      <c r="G60" s="140"/>
      <c r="H60" s="140"/>
      <c r="I60" s="140"/>
      <c r="J60" s="141">
        <f>J88</f>
        <v>0</v>
      </c>
      <c r="K60" s="138"/>
      <c r="L60" s="142"/>
    </row>
    <row r="61" spans="1:47" s="12" customFormat="1" ht="19.899999999999999" customHeight="1">
      <c r="B61" s="192"/>
      <c r="C61" s="193"/>
      <c r="D61" s="194" t="s">
        <v>216</v>
      </c>
      <c r="E61" s="195"/>
      <c r="F61" s="195"/>
      <c r="G61" s="195"/>
      <c r="H61" s="195"/>
      <c r="I61" s="195"/>
      <c r="J61" s="196">
        <f>J89</f>
        <v>0</v>
      </c>
      <c r="K61" s="193"/>
      <c r="L61" s="197"/>
    </row>
    <row r="62" spans="1:47" s="12" customFormat="1" ht="19.899999999999999" customHeight="1">
      <c r="B62" s="192"/>
      <c r="C62" s="193"/>
      <c r="D62" s="194" t="s">
        <v>327</v>
      </c>
      <c r="E62" s="195"/>
      <c r="F62" s="195"/>
      <c r="G62" s="195"/>
      <c r="H62" s="195"/>
      <c r="I62" s="195"/>
      <c r="J62" s="196">
        <f>J135</f>
        <v>0</v>
      </c>
      <c r="K62" s="193"/>
      <c r="L62" s="197"/>
    </row>
    <row r="63" spans="1:47" s="12" customFormat="1" ht="19.899999999999999" customHeight="1">
      <c r="B63" s="192"/>
      <c r="C63" s="193"/>
      <c r="D63" s="194" t="s">
        <v>328</v>
      </c>
      <c r="E63" s="195"/>
      <c r="F63" s="195"/>
      <c r="G63" s="195"/>
      <c r="H63" s="195"/>
      <c r="I63" s="195"/>
      <c r="J63" s="196">
        <f>J170</f>
        <v>0</v>
      </c>
      <c r="K63" s="193"/>
      <c r="L63" s="197"/>
    </row>
    <row r="64" spans="1:47" s="12" customFormat="1" ht="19.899999999999999" customHeight="1">
      <c r="B64" s="192"/>
      <c r="C64" s="193"/>
      <c r="D64" s="194" t="s">
        <v>217</v>
      </c>
      <c r="E64" s="195"/>
      <c r="F64" s="195"/>
      <c r="G64" s="195"/>
      <c r="H64" s="195"/>
      <c r="I64" s="195"/>
      <c r="J64" s="196">
        <f>J210</f>
        <v>0</v>
      </c>
      <c r="K64" s="193"/>
      <c r="L64" s="197"/>
    </row>
    <row r="65" spans="1:31" s="12" customFormat="1" ht="19.899999999999999" customHeight="1">
      <c r="B65" s="192"/>
      <c r="C65" s="193"/>
      <c r="D65" s="194" t="s">
        <v>330</v>
      </c>
      <c r="E65" s="195"/>
      <c r="F65" s="195"/>
      <c r="G65" s="195"/>
      <c r="H65" s="195"/>
      <c r="I65" s="195"/>
      <c r="J65" s="196">
        <f>J234</f>
        <v>0</v>
      </c>
      <c r="K65" s="193"/>
      <c r="L65" s="197"/>
    </row>
    <row r="66" spans="1:31" s="9" customFormat="1" ht="24.95" customHeight="1">
      <c r="B66" s="137"/>
      <c r="C66" s="138"/>
      <c r="D66" s="139" t="s">
        <v>331</v>
      </c>
      <c r="E66" s="140"/>
      <c r="F66" s="140"/>
      <c r="G66" s="140"/>
      <c r="H66" s="140"/>
      <c r="I66" s="140"/>
      <c r="J66" s="141">
        <f>J245</f>
        <v>0</v>
      </c>
      <c r="K66" s="138"/>
      <c r="L66" s="142"/>
    </row>
    <row r="67" spans="1:31" s="12" customFormat="1" ht="19.899999999999999" customHeight="1">
      <c r="B67" s="192"/>
      <c r="C67" s="193"/>
      <c r="D67" s="194" t="s">
        <v>925</v>
      </c>
      <c r="E67" s="195"/>
      <c r="F67" s="195"/>
      <c r="G67" s="195"/>
      <c r="H67" s="195"/>
      <c r="I67" s="195"/>
      <c r="J67" s="196">
        <f>J246</f>
        <v>0</v>
      </c>
      <c r="K67" s="193"/>
      <c r="L67" s="197"/>
    </row>
    <row r="68" spans="1:31" s="2" customFormat="1" ht="21.75" customHeight="1">
      <c r="A68" s="37"/>
      <c r="B68" s="38"/>
      <c r="C68" s="39"/>
      <c r="D68" s="39"/>
      <c r="E68" s="39"/>
      <c r="F68" s="39"/>
      <c r="G68" s="39"/>
      <c r="H68" s="39"/>
      <c r="I68" s="39"/>
      <c r="J68" s="39"/>
      <c r="K68" s="39"/>
      <c r="L68" s="109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</row>
    <row r="69" spans="1:31" s="2" customFormat="1" ht="6.95" customHeight="1">
      <c r="A69" s="37"/>
      <c r="B69" s="50"/>
      <c r="C69" s="51"/>
      <c r="D69" s="51"/>
      <c r="E69" s="51"/>
      <c r="F69" s="51"/>
      <c r="G69" s="51"/>
      <c r="H69" s="51"/>
      <c r="I69" s="51"/>
      <c r="J69" s="51"/>
      <c r="K69" s="51"/>
      <c r="L69" s="109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</row>
    <row r="73" spans="1:31" s="2" customFormat="1" ht="6.95" customHeight="1">
      <c r="A73" s="37"/>
      <c r="B73" s="52"/>
      <c r="C73" s="53"/>
      <c r="D73" s="53"/>
      <c r="E73" s="53"/>
      <c r="F73" s="53"/>
      <c r="G73" s="53"/>
      <c r="H73" s="53"/>
      <c r="I73" s="53"/>
      <c r="J73" s="53"/>
      <c r="K73" s="53"/>
      <c r="L73" s="109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</row>
    <row r="74" spans="1:31" s="2" customFormat="1" ht="24.95" customHeight="1">
      <c r="A74" s="37"/>
      <c r="B74" s="38"/>
      <c r="C74" s="26" t="s">
        <v>128</v>
      </c>
      <c r="D74" s="39"/>
      <c r="E74" s="39"/>
      <c r="F74" s="39"/>
      <c r="G74" s="39"/>
      <c r="H74" s="39"/>
      <c r="I74" s="39"/>
      <c r="J74" s="39"/>
      <c r="K74" s="39"/>
      <c r="L74" s="109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</row>
    <row r="75" spans="1:31" s="2" customFormat="1" ht="6.95" customHeight="1">
      <c r="A75" s="37"/>
      <c r="B75" s="38"/>
      <c r="C75" s="39"/>
      <c r="D75" s="39"/>
      <c r="E75" s="39"/>
      <c r="F75" s="39"/>
      <c r="G75" s="39"/>
      <c r="H75" s="39"/>
      <c r="I75" s="39"/>
      <c r="J75" s="39"/>
      <c r="K75" s="39"/>
      <c r="L75" s="109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</row>
    <row r="76" spans="1:31" s="2" customFormat="1" ht="12" customHeight="1">
      <c r="A76" s="37"/>
      <c r="B76" s="38"/>
      <c r="C76" s="32" t="s">
        <v>16</v>
      </c>
      <c r="D76" s="39"/>
      <c r="E76" s="39"/>
      <c r="F76" s="39"/>
      <c r="G76" s="39"/>
      <c r="H76" s="39"/>
      <c r="I76" s="39"/>
      <c r="J76" s="39"/>
      <c r="K76" s="39"/>
      <c r="L76" s="109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pans="1:31" s="2" customFormat="1" ht="16.5" customHeight="1">
      <c r="A77" s="37"/>
      <c r="B77" s="38"/>
      <c r="C77" s="39"/>
      <c r="D77" s="39"/>
      <c r="E77" s="395" t="str">
        <f>E7</f>
        <v>Rekonstrukce hřiště SOŠ Třešť_1</v>
      </c>
      <c r="F77" s="396"/>
      <c r="G77" s="396"/>
      <c r="H77" s="396"/>
      <c r="I77" s="39"/>
      <c r="J77" s="39"/>
      <c r="K77" s="39"/>
      <c r="L77" s="109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78" spans="1:31" s="2" customFormat="1" ht="12" customHeight="1">
      <c r="A78" s="37"/>
      <c r="B78" s="38"/>
      <c r="C78" s="32" t="s">
        <v>121</v>
      </c>
      <c r="D78" s="39"/>
      <c r="E78" s="39"/>
      <c r="F78" s="39"/>
      <c r="G78" s="39"/>
      <c r="H78" s="39"/>
      <c r="I78" s="39"/>
      <c r="J78" s="39"/>
      <c r="K78" s="39"/>
      <c r="L78" s="109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</row>
    <row r="79" spans="1:31" s="2" customFormat="1" ht="16.5" customHeight="1">
      <c r="A79" s="37"/>
      <c r="B79" s="38"/>
      <c r="C79" s="39"/>
      <c r="D79" s="39"/>
      <c r="E79" s="352" t="str">
        <f>E9</f>
        <v>SA-06 - SO 06 - Opěrná betonová stěna</v>
      </c>
      <c r="F79" s="397"/>
      <c r="G79" s="397"/>
      <c r="H79" s="397"/>
      <c r="I79" s="39"/>
      <c r="J79" s="39"/>
      <c r="K79" s="39"/>
      <c r="L79" s="109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</row>
    <row r="80" spans="1:31" s="2" customFormat="1" ht="6.95" customHeight="1">
      <c r="A80" s="37"/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109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</row>
    <row r="81" spans="1:65" s="2" customFormat="1" ht="12" customHeight="1">
      <c r="A81" s="37"/>
      <c r="B81" s="38"/>
      <c r="C81" s="32" t="s">
        <v>21</v>
      </c>
      <c r="D81" s="39"/>
      <c r="E81" s="39"/>
      <c r="F81" s="30" t="str">
        <f>F12</f>
        <v xml:space="preserve"> </v>
      </c>
      <c r="G81" s="39"/>
      <c r="H81" s="39"/>
      <c r="I81" s="32" t="s">
        <v>23</v>
      </c>
      <c r="J81" s="62" t="str">
        <f>IF(J12="","",J12)</f>
        <v>8. 11. 2025</v>
      </c>
      <c r="K81" s="39"/>
      <c r="L81" s="109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pans="1:65" s="2" customFormat="1" ht="6.95" customHeight="1">
      <c r="A82" s="37"/>
      <c r="B82" s="38"/>
      <c r="C82" s="39"/>
      <c r="D82" s="39"/>
      <c r="E82" s="39"/>
      <c r="F82" s="39"/>
      <c r="G82" s="39"/>
      <c r="H82" s="39"/>
      <c r="I82" s="39"/>
      <c r="J82" s="39"/>
      <c r="K82" s="39"/>
      <c r="L82" s="109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pans="1:65" s="2" customFormat="1" ht="15.2" customHeight="1">
      <c r="A83" s="37"/>
      <c r="B83" s="38"/>
      <c r="C83" s="32" t="s">
        <v>25</v>
      </c>
      <c r="D83" s="39"/>
      <c r="E83" s="39"/>
      <c r="F83" s="30" t="str">
        <f>E15</f>
        <v xml:space="preserve"> </v>
      </c>
      <c r="G83" s="39"/>
      <c r="H83" s="39"/>
      <c r="I83" s="32" t="s">
        <v>30</v>
      </c>
      <c r="J83" s="35" t="str">
        <f>E21</f>
        <v xml:space="preserve"> </v>
      </c>
      <c r="K83" s="39"/>
      <c r="L83" s="109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pans="1:65" s="2" customFormat="1" ht="15.2" customHeight="1">
      <c r="A84" s="37"/>
      <c r="B84" s="38"/>
      <c r="C84" s="32" t="s">
        <v>28</v>
      </c>
      <c r="D84" s="39"/>
      <c r="E84" s="39"/>
      <c r="F84" s="30" t="str">
        <f>IF(E18="","",E18)</f>
        <v>Vyplň údaj</v>
      </c>
      <c r="G84" s="39"/>
      <c r="H84" s="39"/>
      <c r="I84" s="32" t="s">
        <v>32</v>
      </c>
      <c r="J84" s="35" t="str">
        <f>E24</f>
        <v xml:space="preserve"> </v>
      </c>
      <c r="K84" s="39"/>
      <c r="L84" s="109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pans="1:65" s="2" customFormat="1" ht="10.35" customHeight="1">
      <c r="A85" s="37"/>
      <c r="B85" s="38"/>
      <c r="C85" s="39"/>
      <c r="D85" s="39"/>
      <c r="E85" s="39"/>
      <c r="F85" s="39"/>
      <c r="G85" s="39"/>
      <c r="H85" s="39"/>
      <c r="I85" s="39"/>
      <c r="J85" s="39"/>
      <c r="K85" s="39"/>
      <c r="L85" s="109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pans="1:65" s="10" customFormat="1" ht="29.25" customHeight="1">
      <c r="A86" s="143"/>
      <c r="B86" s="144"/>
      <c r="C86" s="145" t="s">
        <v>129</v>
      </c>
      <c r="D86" s="146" t="s">
        <v>54</v>
      </c>
      <c r="E86" s="146" t="s">
        <v>50</v>
      </c>
      <c r="F86" s="146" t="s">
        <v>51</v>
      </c>
      <c r="G86" s="146" t="s">
        <v>130</v>
      </c>
      <c r="H86" s="146" t="s">
        <v>131</v>
      </c>
      <c r="I86" s="146" t="s">
        <v>132</v>
      </c>
      <c r="J86" s="146" t="s">
        <v>125</v>
      </c>
      <c r="K86" s="147" t="s">
        <v>133</v>
      </c>
      <c r="L86" s="148"/>
      <c r="M86" s="71" t="s">
        <v>19</v>
      </c>
      <c r="N86" s="72" t="s">
        <v>39</v>
      </c>
      <c r="O86" s="72" t="s">
        <v>134</v>
      </c>
      <c r="P86" s="72" t="s">
        <v>135</v>
      </c>
      <c r="Q86" s="72" t="s">
        <v>136</v>
      </c>
      <c r="R86" s="72" t="s">
        <v>137</v>
      </c>
      <c r="S86" s="72" t="s">
        <v>138</v>
      </c>
      <c r="T86" s="73" t="s">
        <v>139</v>
      </c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65" s="2" customFormat="1" ht="22.9" customHeight="1">
      <c r="A87" s="37"/>
      <c r="B87" s="38"/>
      <c r="C87" s="78" t="s">
        <v>140</v>
      </c>
      <c r="D87" s="39"/>
      <c r="E87" s="39"/>
      <c r="F87" s="39"/>
      <c r="G87" s="39"/>
      <c r="H87" s="39"/>
      <c r="I87" s="39"/>
      <c r="J87" s="149">
        <f>BK87</f>
        <v>0</v>
      </c>
      <c r="K87" s="39"/>
      <c r="L87" s="42"/>
      <c r="M87" s="74"/>
      <c r="N87" s="150"/>
      <c r="O87" s="75"/>
      <c r="P87" s="151">
        <f>P88+P245</f>
        <v>0</v>
      </c>
      <c r="Q87" s="75"/>
      <c r="R87" s="151">
        <f>R88+R245</f>
        <v>227.74403015522256</v>
      </c>
      <c r="S87" s="75"/>
      <c r="T87" s="152">
        <f>T88+T245</f>
        <v>0</v>
      </c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T87" s="20" t="s">
        <v>68</v>
      </c>
      <c r="AU87" s="20" t="s">
        <v>126</v>
      </c>
      <c r="BK87" s="153">
        <f>BK88+BK245</f>
        <v>0</v>
      </c>
    </row>
    <row r="88" spans="1:65" s="11" customFormat="1" ht="25.9" customHeight="1">
      <c r="B88" s="154"/>
      <c r="C88" s="155"/>
      <c r="D88" s="156" t="s">
        <v>68</v>
      </c>
      <c r="E88" s="157" t="s">
        <v>218</v>
      </c>
      <c r="F88" s="157" t="s">
        <v>219</v>
      </c>
      <c r="G88" s="155"/>
      <c r="H88" s="155"/>
      <c r="I88" s="158"/>
      <c r="J88" s="159">
        <f>BK88</f>
        <v>0</v>
      </c>
      <c r="K88" s="155"/>
      <c r="L88" s="160"/>
      <c r="M88" s="161"/>
      <c r="N88" s="162"/>
      <c r="O88" s="162"/>
      <c r="P88" s="163">
        <f>P89+P135+P170+P210+P234</f>
        <v>0</v>
      </c>
      <c r="Q88" s="162"/>
      <c r="R88" s="163">
        <f>R89+R135+R170+R210+R234</f>
        <v>225.36656785522257</v>
      </c>
      <c r="S88" s="162"/>
      <c r="T88" s="164">
        <f>T89+T135+T170+T210+T234</f>
        <v>0</v>
      </c>
      <c r="AR88" s="165" t="s">
        <v>77</v>
      </c>
      <c r="AT88" s="166" t="s">
        <v>68</v>
      </c>
      <c r="AU88" s="166" t="s">
        <v>69</v>
      </c>
      <c r="AY88" s="165" t="s">
        <v>144</v>
      </c>
      <c r="BK88" s="167">
        <f>BK89+BK135+BK170+BK210+BK234</f>
        <v>0</v>
      </c>
    </row>
    <row r="89" spans="1:65" s="11" customFormat="1" ht="22.9" customHeight="1">
      <c r="B89" s="154"/>
      <c r="C89" s="155"/>
      <c r="D89" s="156" t="s">
        <v>68</v>
      </c>
      <c r="E89" s="198" t="s">
        <v>77</v>
      </c>
      <c r="F89" s="198" t="s">
        <v>220</v>
      </c>
      <c r="G89" s="155"/>
      <c r="H89" s="155"/>
      <c r="I89" s="158"/>
      <c r="J89" s="199">
        <f>BK89</f>
        <v>0</v>
      </c>
      <c r="K89" s="155"/>
      <c r="L89" s="160"/>
      <c r="M89" s="161"/>
      <c r="N89" s="162"/>
      <c r="O89" s="162"/>
      <c r="P89" s="163">
        <f>SUM(P90:P134)</f>
        <v>0</v>
      </c>
      <c r="Q89" s="162"/>
      <c r="R89" s="163">
        <f>SUM(R90:R134)</f>
        <v>0</v>
      </c>
      <c r="S89" s="162"/>
      <c r="T89" s="164">
        <f>SUM(T90:T134)</f>
        <v>0</v>
      </c>
      <c r="AR89" s="165" t="s">
        <v>77</v>
      </c>
      <c r="AT89" s="166" t="s">
        <v>68</v>
      </c>
      <c r="AU89" s="166" t="s">
        <v>77</v>
      </c>
      <c r="AY89" s="165" t="s">
        <v>144</v>
      </c>
      <c r="BK89" s="167">
        <f>SUM(BK90:BK134)</f>
        <v>0</v>
      </c>
    </row>
    <row r="90" spans="1:65" s="2" customFormat="1" ht="24.2" customHeight="1">
      <c r="A90" s="37"/>
      <c r="B90" s="38"/>
      <c r="C90" s="168" t="s">
        <v>77</v>
      </c>
      <c r="D90" s="168" t="s">
        <v>145</v>
      </c>
      <c r="E90" s="169" t="s">
        <v>828</v>
      </c>
      <c r="F90" s="170" t="s">
        <v>829</v>
      </c>
      <c r="G90" s="171" t="s">
        <v>254</v>
      </c>
      <c r="H90" s="172">
        <v>90.8</v>
      </c>
      <c r="I90" s="173"/>
      <c r="J90" s="174">
        <f>ROUND(I90*H90,2)</f>
        <v>0</v>
      </c>
      <c r="K90" s="170" t="s">
        <v>157</v>
      </c>
      <c r="L90" s="42"/>
      <c r="M90" s="175" t="s">
        <v>19</v>
      </c>
      <c r="N90" s="176" t="s">
        <v>40</v>
      </c>
      <c r="O90" s="67"/>
      <c r="P90" s="177">
        <f>O90*H90</f>
        <v>0</v>
      </c>
      <c r="Q90" s="177">
        <v>0</v>
      </c>
      <c r="R90" s="177">
        <f>Q90*H90</f>
        <v>0</v>
      </c>
      <c r="S90" s="177">
        <v>0</v>
      </c>
      <c r="T90" s="178">
        <f>S90*H90</f>
        <v>0</v>
      </c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R90" s="179" t="s">
        <v>165</v>
      </c>
      <c r="AT90" s="179" t="s">
        <v>145</v>
      </c>
      <c r="AU90" s="179" t="s">
        <v>79</v>
      </c>
      <c r="AY90" s="20" t="s">
        <v>144</v>
      </c>
      <c r="BE90" s="180">
        <f>IF(N90="základní",J90,0)</f>
        <v>0</v>
      </c>
      <c r="BF90" s="180">
        <f>IF(N90="snížená",J90,0)</f>
        <v>0</v>
      </c>
      <c r="BG90" s="180">
        <f>IF(N90="zákl. přenesená",J90,0)</f>
        <v>0</v>
      </c>
      <c r="BH90" s="180">
        <f>IF(N90="sníž. přenesená",J90,0)</f>
        <v>0</v>
      </c>
      <c r="BI90" s="180">
        <f>IF(N90="nulová",J90,0)</f>
        <v>0</v>
      </c>
      <c r="BJ90" s="20" t="s">
        <v>77</v>
      </c>
      <c r="BK90" s="180">
        <f>ROUND(I90*H90,2)</f>
        <v>0</v>
      </c>
      <c r="BL90" s="20" t="s">
        <v>165</v>
      </c>
      <c r="BM90" s="179" t="s">
        <v>1930</v>
      </c>
    </row>
    <row r="91" spans="1:65" s="2" customFormat="1" ht="19.5">
      <c r="A91" s="37"/>
      <c r="B91" s="38"/>
      <c r="C91" s="39"/>
      <c r="D91" s="181" t="s">
        <v>152</v>
      </c>
      <c r="E91" s="39"/>
      <c r="F91" s="182" t="s">
        <v>829</v>
      </c>
      <c r="G91" s="39"/>
      <c r="H91" s="39"/>
      <c r="I91" s="183"/>
      <c r="J91" s="39"/>
      <c r="K91" s="39"/>
      <c r="L91" s="42"/>
      <c r="M91" s="184"/>
      <c r="N91" s="185"/>
      <c r="O91" s="67"/>
      <c r="P91" s="67"/>
      <c r="Q91" s="67"/>
      <c r="R91" s="67"/>
      <c r="S91" s="67"/>
      <c r="T91" s="68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T91" s="20" t="s">
        <v>152</v>
      </c>
      <c r="AU91" s="20" t="s">
        <v>79</v>
      </c>
    </row>
    <row r="92" spans="1:65" s="2" customFormat="1" ht="11.25">
      <c r="A92" s="37"/>
      <c r="B92" s="38"/>
      <c r="C92" s="39"/>
      <c r="D92" s="186" t="s">
        <v>153</v>
      </c>
      <c r="E92" s="39"/>
      <c r="F92" s="187" t="s">
        <v>831</v>
      </c>
      <c r="G92" s="39"/>
      <c r="H92" s="39"/>
      <c r="I92" s="183"/>
      <c r="J92" s="39"/>
      <c r="K92" s="39"/>
      <c r="L92" s="42"/>
      <c r="M92" s="184"/>
      <c r="N92" s="185"/>
      <c r="O92" s="67"/>
      <c r="P92" s="67"/>
      <c r="Q92" s="67"/>
      <c r="R92" s="67"/>
      <c r="S92" s="67"/>
      <c r="T92" s="68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T92" s="20" t="s">
        <v>153</v>
      </c>
      <c r="AU92" s="20" t="s">
        <v>79</v>
      </c>
    </row>
    <row r="93" spans="1:65" s="13" customFormat="1" ht="11.25">
      <c r="B93" s="200"/>
      <c r="C93" s="201"/>
      <c r="D93" s="181" t="s">
        <v>226</v>
      </c>
      <c r="E93" s="202" t="s">
        <v>19</v>
      </c>
      <c r="F93" s="203" t="s">
        <v>1931</v>
      </c>
      <c r="G93" s="201"/>
      <c r="H93" s="202" t="s">
        <v>19</v>
      </c>
      <c r="I93" s="204"/>
      <c r="J93" s="201"/>
      <c r="K93" s="201"/>
      <c r="L93" s="205"/>
      <c r="M93" s="206"/>
      <c r="N93" s="207"/>
      <c r="O93" s="207"/>
      <c r="P93" s="207"/>
      <c r="Q93" s="207"/>
      <c r="R93" s="207"/>
      <c r="S93" s="207"/>
      <c r="T93" s="208"/>
      <c r="AT93" s="209" t="s">
        <v>226</v>
      </c>
      <c r="AU93" s="209" t="s">
        <v>79</v>
      </c>
      <c r="AV93" s="13" t="s">
        <v>77</v>
      </c>
      <c r="AW93" s="13" t="s">
        <v>31</v>
      </c>
      <c r="AX93" s="13" t="s">
        <v>69</v>
      </c>
      <c r="AY93" s="209" t="s">
        <v>144</v>
      </c>
    </row>
    <row r="94" spans="1:65" s="14" customFormat="1" ht="11.25">
      <c r="B94" s="210"/>
      <c r="C94" s="211"/>
      <c r="D94" s="181" t="s">
        <v>226</v>
      </c>
      <c r="E94" s="212" t="s">
        <v>19</v>
      </c>
      <c r="F94" s="213" t="s">
        <v>1932</v>
      </c>
      <c r="G94" s="211"/>
      <c r="H94" s="214">
        <v>90.8</v>
      </c>
      <c r="I94" s="215"/>
      <c r="J94" s="211"/>
      <c r="K94" s="211"/>
      <c r="L94" s="216"/>
      <c r="M94" s="217"/>
      <c r="N94" s="218"/>
      <c r="O94" s="218"/>
      <c r="P94" s="218"/>
      <c r="Q94" s="218"/>
      <c r="R94" s="218"/>
      <c r="S94" s="218"/>
      <c r="T94" s="219"/>
      <c r="AT94" s="220" t="s">
        <v>226</v>
      </c>
      <c r="AU94" s="220" t="s">
        <v>79</v>
      </c>
      <c r="AV94" s="14" t="s">
        <v>79</v>
      </c>
      <c r="AW94" s="14" t="s">
        <v>31</v>
      </c>
      <c r="AX94" s="14" t="s">
        <v>77</v>
      </c>
      <c r="AY94" s="220" t="s">
        <v>144</v>
      </c>
    </row>
    <row r="95" spans="1:65" s="2" customFormat="1" ht="33" customHeight="1">
      <c r="A95" s="37"/>
      <c r="B95" s="38"/>
      <c r="C95" s="168" t="s">
        <v>79</v>
      </c>
      <c r="D95" s="168" t="s">
        <v>145</v>
      </c>
      <c r="E95" s="169" t="s">
        <v>937</v>
      </c>
      <c r="F95" s="170" t="s">
        <v>938</v>
      </c>
      <c r="G95" s="171" t="s">
        <v>223</v>
      </c>
      <c r="H95" s="172">
        <v>170.25</v>
      </c>
      <c r="I95" s="173"/>
      <c r="J95" s="174">
        <f>ROUND(I95*H95,2)</f>
        <v>0</v>
      </c>
      <c r="K95" s="170" t="s">
        <v>157</v>
      </c>
      <c r="L95" s="42"/>
      <c r="M95" s="175" t="s">
        <v>19</v>
      </c>
      <c r="N95" s="176" t="s">
        <v>40</v>
      </c>
      <c r="O95" s="67"/>
      <c r="P95" s="177">
        <f>O95*H95</f>
        <v>0</v>
      </c>
      <c r="Q95" s="177">
        <v>0</v>
      </c>
      <c r="R95" s="177">
        <f>Q95*H95</f>
        <v>0</v>
      </c>
      <c r="S95" s="177">
        <v>0</v>
      </c>
      <c r="T95" s="178">
        <f>S95*H95</f>
        <v>0</v>
      </c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R95" s="179" t="s">
        <v>165</v>
      </c>
      <c r="AT95" s="179" t="s">
        <v>145</v>
      </c>
      <c r="AU95" s="179" t="s">
        <v>79</v>
      </c>
      <c r="AY95" s="20" t="s">
        <v>144</v>
      </c>
      <c r="BE95" s="180">
        <f>IF(N95="základní",J95,0)</f>
        <v>0</v>
      </c>
      <c r="BF95" s="180">
        <f>IF(N95="snížená",J95,0)</f>
        <v>0</v>
      </c>
      <c r="BG95" s="180">
        <f>IF(N95="zákl. přenesená",J95,0)</f>
        <v>0</v>
      </c>
      <c r="BH95" s="180">
        <f>IF(N95="sníž. přenesená",J95,0)</f>
        <v>0</v>
      </c>
      <c r="BI95" s="180">
        <f>IF(N95="nulová",J95,0)</f>
        <v>0</v>
      </c>
      <c r="BJ95" s="20" t="s">
        <v>77</v>
      </c>
      <c r="BK95" s="180">
        <f>ROUND(I95*H95,2)</f>
        <v>0</v>
      </c>
      <c r="BL95" s="20" t="s">
        <v>165</v>
      </c>
      <c r="BM95" s="179" t="s">
        <v>1933</v>
      </c>
    </row>
    <row r="96" spans="1:65" s="2" customFormat="1" ht="19.5">
      <c r="A96" s="37"/>
      <c r="B96" s="38"/>
      <c r="C96" s="39"/>
      <c r="D96" s="181" t="s">
        <v>152</v>
      </c>
      <c r="E96" s="39"/>
      <c r="F96" s="182" t="s">
        <v>938</v>
      </c>
      <c r="G96" s="39"/>
      <c r="H96" s="39"/>
      <c r="I96" s="183"/>
      <c r="J96" s="39"/>
      <c r="K96" s="39"/>
      <c r="L96" s="42"/>
      <c r="M96" s="184"/>
      <c r="N96" s="185"/>
      <c r="O96" s="67"/>
      <c r="P96" s="67"/>
      <c r="Q96" s="67"/>
      <c r="R96" s="67"/>
      <c r="S96" s="67"/>
      <c r="T96" s="68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T96" s="20" t="s">
        <v>152</v>
      </c>
      <c r="AU96" s="20" t="s">
        <v>79</v>
      </c>
    </row>
    <row r="97" spans="1:65" s="2" customFormat="1" ht="11.25">
      <c r="A97" s="37"/>
      <c r="B97" s="38"/>
      <c r="C97" s="39"/>
      <c r="D97" s="186" t="s">
        <v>153</v>
      </c>
      <c r="E97" s="39"/>
      <c r="F97" s="187" t="s">
        <v>940</v>
      </c>
      <c r="G97" s="39"/>
      <c r="H97" s="39"/>
      <c r="I97" s="183"/>
      <c r="J97" s="39"/>
      <c r="K97" s="39"/>
      <c r="L97" s="42"/>
      <c r="M97" s="184"/>
      <c r="N97" s="185"/>
      <c r="O97" s="67"/>
      <c r="P97" s="67"/>
      <c r="Q97" s="67"/>
      <c r="R97" s="67"/>
      <c r="S97" s="67"/>
      <c r="T97" s="68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T97" s="20" t="s">
        <v>153</v>
      </c>
      <c r="AU97" s="20" t="s">
        <v>79</v>
      </c>
    </row>
    <row r="98" spans="1:65" s="13" customFormat="1" ht="11.25">
      <c r="B98" s="200"/>
      <c r="C98" s="201"/>
      <c r="D98" s="181" t="s">
        <v>226</v>
      </c>
      <c r="E98" s="202" t="s">
        <v>19</v>
      </c>
      <c r="F98" s="203" t="s">
        <v>1931</v>
      </c>
      <c r="G98" s="201"/>
      <c r="H98" s="202" t="s">
        <v>19</v>
      </c>
      <c r="I98" s="204"/>
      <c r="J98" s="201"/>
      <c r="K98" s="201"/>
      <c r="L98" s="205"/>
      <c r="M98" s="206"/>
      <c r="N98" s="207"/>
      <c r="O98" s="207"/>
      <c r="P98" s="207"/>
      <c r="Q98" s="207"/>
      <c r="R98" s="207"/>
      <c r="S98" s="207"/>
      <c r="T98" s="208"/>
      <c r="AT98" s="209" t="s">
        <v>226</v>
      </c>
      <c r="AU98" s="209" t="s">
        <v>79</v>
      </c>
      <c r="AV98" s="13" t="s">
        <v>77</v>
      </c>
      <c r="AW98" s="13" t="s">
        <v>31</v>
      </c>
      <c r="AX98" s="13" t="s">
        <v>69</v>
      </c>
      <c r="AY98" s="209" t="s">
        <v>144</v>
      </c>
    </row>
    <row r="99" spans="1:65" s="14" customFormat="1" ht="11.25">
      <c r="B99" s="210"/>
      <c r="C99" s="211"/>
      <c r="D99" s="181" t="s">
        <v>226</v>
      </c>
      <c r="E99" s="212" t="s">
        <v>19</v>
      </c>
      <c r="F99" s="213" t="s">
        <v>1934</v>
      </c>
      <c r="G99" s="211"/>
      <c r="H99" s="214">
        <v>170.25</v>
      </c>
      <c r="I99" s="215"/>
      <c r="J99" s="211"/>
      <c r="K99" s="211"/>
      <c r="L99" s="216"/>
      <c r="M99" s="217"/>
      <c r="N99" s="218"/>
      <c r="O99" s="218"/>
      <c r="P99" s="218"/>
      <c r="Q99" s="218"/>
      <c r="R99" s="218"/>
      <c r="S99" s="218"/>
      <c r="T99" s="219"/>
      <c r="AT99" s="220" t="s">
        <v>226</v>
      </c>
      <c r="AU99" s="220" t="s">
        <v>79</v>
      </c>
      <c r="AV99" s="14" t="s">
        <v>79</v>
      </c>
      <c r="AW99" s="14" t="s">
        <v>31</v>
      </c>
      <c r="AX99" s="14" t="s">
        <v>77</v>
      </c>
      <c r="AY99" s="220" t="s">
        <v>144</v>
      </c>
    </row>
    <row r="100" spans="1:65" s="2" customFormat="1" ht="49.15" customHeight="1">
      <c r="A100" s="37"/>
      <c r="B100" s="38"/>
      <c r="C100" s="168" t="s">
        <v>160</v>
      </c>
      <c r="D100" s="168" t="s">
        <v>145</v>
      </c>
      <c r="E100" s="169" t="s">
        <v>942</v>
      </c>
      <c r="F100" s="170" t="s">
        <v>943</v>
      </c>
      <c r="G100" s="171" t="s">
        <v>223</v>
      </c>
      <c r="H100" s="172">
        <v>54.48</v>
      </c>
      <c r="I100" s="173"/>
      <c r="J100" s="174">
        <f>ROUND(I100*H100,2)</f>
        <v>0</v>
      </c>
      <c r="K100" s="170" t="s">
        <v>157</v>
      </c>
      <c r="L100" s="42"/>
      <c r="M100" s="175" t="s">
        <v>19</v>
      </c>
      <c r="N100" s="176" t="s">
        <v>40</v>
      </c>
      <c r="O100" s="67"/>
      <c r="P100" s="177">
        <f>O100*H100</f>
        <v>0</v>
      </c>
      <c r="Q100" s="177">
        <v>0</v>
      </c>
      <c r="R100" s="177">
        <f>Q100*H100</f>
        <v>0</v>
      </c>
      <c r="S100" s="177">
        <v>0</v>
      </c>
      <c r="T100" s="178">
        <f>S100*H100</f>
        <v>0</v>
      </c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R100" s="179" t="s">
        <v>165</v>
      </c>
      <c r="AT100" s="179" t="s">
        <v>145</v>
      </c>
      <c r="AU100" s="179" t="s">
        <v>79</v>
      </c>
      <c r="AY100" s="20" t="s">
        <v>144</v>
      </c>
      <c r="BE100" s="180">
        <f>IF(N100="základní",J100,0)</f>
        <v>0</v>
      </c>
      <c r="BF100" s="180">
        <f>IF(N100="snížená",J100,0)</f>
        <v>0</v>
      </c>
      <c r="BG100" s="180">
        <f>IF(N100="zákl. přenesená",J100,0)</f>
        <v>0</v>
      </c>
      <c r="BH100" s="180">
        <f>IF(N100="sníž. přenesená",J100,0)</f>
        <v>0</v>
      </c>
      <c r="BI100" s="180">
        <f>IF(N100="nulová",J100,0)</f>
        <v>0</v>
      </c>
      <c r="BJ100" s="20" t="s">
        <v>77</v>
      </c>
      <c r="BK100" s="180">
        <f>ROUND(I100*H100,2)</f>
        <v>0</v>
      </c>
      <c r="BL100" s="20" t="s">
        <v>165</v>
      </c>
      <c r="BM100" s="179" t="s">
        <v>1935</v>
      </c>
    </row>
    <row r="101" spans="1:65" s="2" customFormat="1" ht="29.25">
      <c r="A101" s="37"/>
      <c r="B101" s="38"/>
      <c r="C101" s="39"/>
      <c r="D101" s="181" t="s">
        <v>152</v>
      </c>
      <c r="E101" s="39"/>
      <c r="F101" s="182" t="s">
        <v>943</v>
      </c>
      <c r="G101" s="39"/>
      <c r="H101" s="39"/>
      <c r="I101" s="183"/>
      <c r="J101" s="39"/>
      <c r="K101" s="39"/>
      <c r="L101" s="42"/>
      <c r="M101" s="184"/>
      <c r="N101" s="185"/>
      <c r="O101" s="67"/>
      <c r="P101" s="67"/>
      <c r="Q101" s="67"/>
      <c r="R101" s="67"/>
      <c r="S101" s="67"/>
      <c r="T101" s="68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T101" s="20" t="s">
        <v>152</v>
      </c>
      <c r="AU101" s="20" t="s">
        <v>79</v>
      </c>
    </row>
    <row r="102" spans="1:65" s="2" customFormat="1" ht="11.25">
      <c r="A102" s="37"/>
      <c r="B102" s="38"/>
      <c r="C102" s="39"/>
      <c r="D102" s="186" t="s">
        <v>153</v>
      </c>
      <c r="E102" s="39"/>
      <c r="F102" s="187" t="s">
        <v>945</v>
      </c>
      <c r="G102" s="39"/>
      <c r="H102" s="39"/>
      <c r="I102" s="183"/>
      <c r="J102" s="39"/>
      <c r="K102" s="39"/>
      <c r="L102" s="42"/>
      <c r="M102" s="184"/>
      <c r="N102" s="185"/>
      <c r="O102" s="67"/>
      <c r="P102" s="67"/>
      <c r="Q102" s="67"/>
      <c r="R102" s="67"/>
      <c r="S102" s="67"/>
      <c r="T102" s="68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T102" s="20" t="s">
        <v>153</v>
      </c>
      <c r="AU102" s="20" t="s">
        <v>79</v>
      </c>
    </row>
    <row r="103" spans="1:65" s="13" customFormat="1" ht="11.25">
      <c r="B103" s="200"/>
      <c r="C103" s="201"/>
      <c r="D103" s="181" t="s">
        <v>226</v>
      </c>
      <c r="E103" s="202" t="s">
        <v>19</v>
      </c>
      <c r="F103" s="203" t="s">
        <v>1931</v>
      </c>
      <c r="G103" s="201"/>
      <c r="H103" s="202" t="s">
        <v>19</v>
      </c>
      <c r="I103" s="204"/>
      <c r="J103" s="201"/>
      <c r="K103" s="201"/>
      <c r="L103" s="205"/>
      <c r="M103" s="206"/>
      <c r="N103" s="207"/>
      <c r="O103" s="207"/>
      <c r="P103" s="207"/>
      <c r="Q103" s="207"/>
      <c r="R103" s="207"/>
      <c r="S103" s="207"/>
      <c r="T103" s="208"/>
      <c r="AT103" s="209" t="s">
        <v>226</v>
      </c>
      <c r="AU103" s="209" t="s">
        <v>79</v>
      </c>
      <c r="AV103" s="13" t="s">
        <v>77</v>
      </c>
      <c r="AW103" s="13" t="s">
        <v>31</v>
      </c>
      <c r="AX103" s="13" t="s">
        <v>69</v>
      </c>
      <c r="AY103" s="209" t="s">
        <v>144</v>
      </c>
    </row>
    <row r="104" spans="1:65" s="14" customFormat="1" ht="11.25">
      <c r="B104" s="210"/>
      <c r="C104" s="211"/>
      <c r="D104" s="181" t="s">
        <v>226</v>
      </c>
      <c r="E104" s="212" t="s">
        <v>19</v>
      </c>
      <c r="F104" s="213" t="s">
        <v>1936</v>
      </c>
      <c r="G104" s="211"/>
      <c r="H104" s="214">
        <v>54.48</v>
      </c>
      <c r="I104" s="215"/>
      <c r="J104" s="211"/>
      <c r="K104" s="211"/>
      <c r="L104" s="216"/>
      <c r="M104" s="217"/>
      <c r="N104" s="218"/>
      <c r="O104" s="218"/>
      <c r="P104" s="218"/>
      <c r="Q104" s="218"/>
      <c r="R104" s="218"/>
      <c r="S104" s="218"/>
      <c r="T104" s="219"/>
      <c r="AT104" s="220" t="s">
        <v>226</v>
      </c>
      <c r="AU104" s="220" t="s">
        <v>79</v>
      </c>
      <c r="AV104" s="14" t="s">
        <v>79</v>
      </c>
      <c r="AW104" s="14" t="s">
        <v>31</v>
      </c>
      <c r="AX104" s="14" t="s">
        <v>77</v>
      </c>
      <c r="AY104" s="220" t="s">
        <v>144</v>
      </c>
    </row>
    <row r="105" spans="1:65" s="2" customFormat="1" ht="44.25" customHeight="1">
      <c r="A105" s="37"/>
      <c r="B105" s="38"/>
      <c r="C105" s="168" t="s">
        <v>165</v>
      </c>
      <c r="D105" s="168" t="s">
        <v>145</v>
      </c>
      <c r="E105" s="169" t="s">
        <v>221</v>
      </c>
      <c r="F105" s="170" t="s">
        <v>222</v>
      </c>
      <c r="G105" s="171" t="s">
        <v>223</v>
      </c>
      <c r="H105" s="172">
        <v>242.89</v>
      </c>
      <c r="I105" s="173"/>
      <c r="J105" s="174">
        <f>ROUND(I105*H105,2)</f>
        <v>0</v>
      </c>
      <c r="K105" s="170" t="s">
        <v>157</v>
      </c>
      <c r="L105" s="42"/>
      <c r="M105" s="175" t="s">
        <v>19</v>
      </c>
      <c r="N105" s="176" t="s">
        <v>40</v>
      </c>
      <c r="O105" s="67"/>
      <c r="P105" s="177">
        <f>O105*H105</f>
        <v>0</v>
      </c>
      <c r="Q105" s="177">
        <v>0</v>
      </c>
      <c r="R105" s="177">
        <f>Q105*H105</f>
        <v>0</v>
      </c>
      <c r="S105" s="177">
        <v>0</v>
      </c>
      <c r="T105" s="178">
        <f>S105*H105</f>
        <v>0</v>
      </c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R105" s="179" t="s">
        <v>165</v>
      </c>
      <c r="AT105" s="179" t="s">
        <v>145</v>
      </c>
      <c r="AU105" s="179" t="s">
        <v>79</v>
      </c>
      <c r="AY105" s="20" t="s">
        <v>144</v>
      </c>
      <c r="BE105" s="180">
        <f>IF(N105="základní",J105,0)</f>
        <v>0</v>
      </c>
      <c r="BF105" s="180">
        <f>IF(N105="snížená",J105,0)</f>
        <v>0</v>
      </c>
      <c r="BG105" s="180">
        <f>IF(N105="zákl. přenesená",J105,0)</f>
        <v>0</v>
      </c>
      <c r="BH105" s="180">
        <f>IF(N105="sníž. přenesená",J105,0)</f>
        <v>0</v>
      </c>
      <c r="BI105" s="180">
        <f>IF(N105="nulová",J105,0)</f>
        <v>0</v>
      </c>
      <c r="BJ105" s="20" t="s">
        <v>77</v>
      </c>
      <c r="BK105" s="180">
        <f>ROUND(I105*H105,2)</f>
        <v>0</v>
      </c>
      <c r="BL105" s="20" t="s">
        <v>165</v>
      </c>
      <c r="BM105" s="179" t="s">
        <v>1937</v>
      </c>
    </row>
    <row r="106" spans="1:65" s="2" customFormat="1" ht="29.25">
      <c r="A106" s="37"/>
      <c r="B106" s="38"/>
      <c r="C106" s="39"/>
      <c r="D106" s="181" t="s">
        <v>152</v>
      </c>
      <c r="E106" s="39"/>
      <c r="F106" s="182" t="s">
        <v>222</v>
      </c>
      <c r="G106" s="39"/>
      <c r="H106" s="39"/>
      <c r="I106" s="183"/>
      <c r="J106" s="39"/>
      <c r="K106" s="39"/>
      <c r="L106" s="42"/>
      <c r="M106" s="184"/>
      <c r="N106" s="185"/>
      <c r="O106" s="67"/>
      <c r="P106" s="67"/>
      <c r="Q106" s="67"/>
      <c r="R106" s="67"/>
      <c r="S106" s="67"/>
      <c r="T106" s="68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T106" s="20" t="s">
        <v>152</v>
      </c>
      <c r="AU106" s="20" t="s">
        <v>79</v>
      </c>
    </row>
    <row r="107" spans="1:65" s="2" customFormat="1" ht="11.25">
      <c r="A107" s="37"/>
      <c r="B107" s="38"/>
      <c r="C107" s="39"/>
      <c r="D107" s="186" t="s">
        <v>153</v>
      </c>
      <c r="E107" s="39"/>
      <c r="F107" s="187" t="s">
        <v>225</v>
      </c>
      <c r="G107" s="39"/>
      <c r="H107" s="39"/>
      <c r="I107" s="183"/>
      <c r="J107" s="39"/>
      <c r="K107" s="39"/>
      <c r="L107" s="42"/>
      <c r="M107" s="184"/>
      <c r="N107" s="185"/>
      <c r="O107" s="67"/>
      <c r="P107" s="67"/>
      <c r="Q107" s="67"/>
      <c r="R107" s="67"/>
      <c r="S107" s="67"/>
      <c r="T107" s="68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T107" s="20" t="s">
        <v>153</v>
      </c>
      <c r="AU107" s="20" t="s">
        <v>79</v>
      </c>
    </row>
    <row r="108" spans="1:65" s="14" customFormat="1" ht="11.25">
      <c r="B108" s="210"/>
      <c r="C108" s="211"/>
      <c r="D108" s="181" t="s">
        <v>226</v>
      </c>
      <c r="E108" s="212" t="s">
        <v>19</v>
      </c>
      <c r="F108" s="213" t="s">
        <v>1938</v>
      </c>
      <c r="G108" s="211"/>
      <c r="H108" s="214">
        <v>242.89</v>
      </c>
      <c r="I108" s="215"/>
      <c r="J108" s="211"/>
      <c r="K108" s="211"/>
      <c r="L108" s="216"/>
      <c r="M108" s="217"/>
      <c r="N108" s="218"/>
      <c r="O108" s="218"/>
      <c r="P108" s="218"/>
      <c r="Q108" s="218"/>
      <c r="R108" s="218"/>
      <c r="S108" s="218"/>
      <c r="T108" s="219"/>
      <c r="AT108" s="220" t="s">
        <v>226</v>
      </c>
      <c r="AU108" s="220" t="s">
        <v>79</v>
      </c>
      <c r="AV108" s="14" t="s">
        <v>79</v>
      </c>
      <c r="AW108" s="14" t="s">
        <v>31</v>
      </c>
      <c r="AX108" s="14" t="s">
        <v>77</v>
      </c>
      <c r="AY108" s="220" t="s">
        <v>144</v>
      </c>
    </row>
    <row r="109" spans="1:65" s="2" customFormat="1" ht="62.65" customHeight="1">
      <c r="A109" s="37"/>
      <c r="B109" s="38"/>
      <c r="C109" s="168" t="s">
        <v>143</v>
      </c>
      <c r="D109" s="168" t="s">
        <v>145</v>
      </c>
      <c r="E109" s="169" t="s">
        <v>955</v>
      </c>
      <c r="F109" s="170" t="s">
        <v>956</v>
      </c>
      <c r="G109" s="171" t="s">
        <v>223</v>
      </c>
      <c r="H109" s="172">
        <v>242.89</v>
      </c>
      <c r="I109" s="173"/>
      <c r="J109" s="174">
        <f>ROUND(I109*H109,2)</f>
        <v>0</v>
      </c>
      <c r="K109" s="170" t="s">
        <v>157</v>
      </c>
      <c r="L109" s="42"/>
      <c r="M109" s="175" t="s">
        <v>19</v>
      </c>
      <c r="N109" s="176" t="s">
        <v>40</v>
      </c>
      <c r="O109" s="67"/>
      <c r="P109" s="177">
        <f>O109*H109</f>
        <v>0</v>
      </c>
      <c r="Q109" s="177">
        <v>0</v>
      </c>
      <c r="R109" s="177">
        <f>Q109*H109</f>
        <v>0</v>
      </c>
      <c r="S109" s="177">
        <v>0</v>
      </c>
      <c r="T109" s="178">
        <f>S109*H109</f>
        <v>0</v>
      </c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R109" s="179" t="s">
        <v>165</v>
      </c>
      <c r="AT109" s="179" t="s">
        <v>145</v>
      </c>
      <c r="AU109" s="179" t="s">
        <v>79</v>
      </c>
      <c r="AY109" s="20" t="s">
        <v>144</v>
      </c>
      <c r="BE109" s="180">
        <f>IF(N109="základní",J109,0)</f>
        <v>0</v>
      </c>
      <c r="BF109" s="180">
        <f>IF(N109="snížená",J109,0)</f>
        <v>0</v>
      </c>
      <c r="BG109" s="180">
        <f>IF(N109="zákl. přenesená",J109,0)</f>
        <v>0</v>
      </c>
      <c r="BH109" s="180">
        <f>IF(N109="sníž. přenesená",J109,0)</f>
        <v>0</v>
      </c>
      <c r="BI109" s="180">
        <f>IF(N109="nulová",J109,0)</f>
        <v>0</v>
      </c>
      <c r="BJ109" s="20" t="s">
        <v>77</v>
      </c>
      <c r="BK109" s="180">
        <f>ROUND(I109*H109,2)</f>
        <v>0</v>
      </c>
      <c r="BL109" s="20" t="s">
        <v>165</v>
      </c>
      <c r="BM109" s="179" t="s">
        <v>1939</v>
      </c>
    </row>
    <row r="110" spans="1:65" s="2" customFormat="1" ht="39">
      <c r="A110" s="37"/>
      <c r="B110" s="38"/>
      <c r="C110" s="39"/>
      <c r="D110" s="181" t="s">
        <v>152</v>
      </c>
      <c r="E110" s="39"/>
      <c r="F110" s="182" t="s">
        <v>956</v>
      </c>
      <c r="G110" s="39"/>
      <c r="H110" s="39"/>
      <c r="I110" s="183"/>
      <c r="J110" s="39"/>
      <c r="K110" s="39"/>
      <c r="L110" s="42"/>
      <c r="M110" s="184"/>
      <c r="N110" s="185"/>
      <c r="O110" s="67"/>
      <c r="P110" s="67"/>
      <c r="Q110" s="67"/>
      <c r="R110" s="67"/>
      <c r="S110" s="67"/>
      <c r="T110" s="68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T110" s="20" t="s">
        <v>152</v>
      </c>
      <c r="AU110" s="20" t="s">
        <v>79</v>
      </c>
    </row>
    <row r="111" spans="1:65" s="2" customFormat="1" ht="11.25">
      <c r="A111" s="37"/>
      <c r="B111" s="38"/>
      <c r="C111" s="39"/>
      <c r="D111" s="186" t="s">
        <v>153</v>
      </c>
      <c r="E111" s="39"/>
      <c r="F111" s="187" t="s">
        <v>958</v>
      </c>
      <c r="G111" s="39"/>
      <c r="H111" s="39"/>
      <c r="I111" s="183"/>
      <c r="J111" s="39"/>
      <c r="K111" s="39"/>
      <c r="L111" s="42"/>
      <c r="M111" s="184"/>
      <c r="N111" s="185"/>
      <c r="O111" s="67"/>
      <c r="P111" s="67"/>
      <c r="Q111" s="67"/>
      <c r="R111" s="67"/>
      <c r="S111" s="67"/>
      <c r="T111" s="68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T111" s="20" t="s">
        <v>153</v>
      </c>
      <c r="AU111" s="20" t="s">
        <v>79</v>
      </c>
    </row>
    <row r="112" spans="1:65" s="14" customFormat="1" ht="11.25">
      <c r="B112" s="210"/>
      <c r="C112" s="211"/>
      <c r="D112" s="181" t="s">
        <v>226</v>
      </c>
      <c r="E112" s="212" t="s">
        <v>19</v>
      </c>
      <c r="F112" s="213" t="s">
        <v>1938</v>
      </c>
      <c r="G112" s="211"/>
      <c r="H112" s="214">
        <v>242.89</v>
      </c>
      <c r="I112" s="215"/>
      <c r="J112" s="211"/>
      <c r="K112" s="211"/>
      <c r="L112" s="216"/>
      <c r="M112" s="217"/>
      <c r="N112" s="218"/>
      <c r="O112" s="218"/>
      <c r="P112" s="218"/>
      <c r="Q112" s="218"/>
      <c r="R112" s="218"/>
      <c r="S112" s="218"/>
      <c r="T112" s="219"/>
      <c r="AT112" s="220" t="s">
        <v>226</v>
      </c>
      <c r="AU112" s="220" t="s">
        <v>79</v>
      </c>
      <c r="AV112" s="14" t="s">
        <v>79</v>
      </c>
      <c r="AW112" s="14" t="s">
        <v>31</v>
      </c>
      <c r="AX112" s="14" t="s">
        <v>77</v>
      </c>
      <c r="AY112" s="220" t="s">
        <v>144</v>
      </c>
    </row>
    <row r="113" spans="1:65" s="2" customFormat="1" ht="62.65" customHeight="1">
      <c r="A113" s="37"/>
      <c r="B113" s="38"/>
      <c r="C113" s="168" t="s">
        <v>174</v>
      </c>
      <c r="D113" s="168" t="s">
        <v>145</v>
      </c>
      <c r="E113" s="169" t="s">
        <v>960</v>
      </c>
      <c r="F113" s="170" t="s">
        <v>961</v>
      </c>
      <c r="G113" s="171" t="s">
        <v>223</v>
      </c>
      <c r="H113" s="172">
        <v>72.64</v>
      </c>
      <c r="I113" s="173"/>
      <c r="J113" s="174">
        <f>ROUND(I113*H113,2)</f>
        <v>0</v>
      </c>
      <c r="K113" s="170" t="s">
        <v>157</v>
      </c>
      <c r="L113" s="42"/>
      <c r="M113" s="175" t="s">
        <v>19</v>
      </c>
      <c r="N113" s="176" t="s">
        <v>40</v>
      </c>
      <c r="O113" s="67"/>
      <c r="P113" s="177">
        <f>O113*H113</f>
        <v>0</v>
      </c>
      <c r="Q113" s="177">
        <v>0</v>
      </c>
      <c r="R113" s="177">
        <f>Q113*H113</f>
        <v>0</v>
      </c>
      <c r="S113" s="177">
        <v>0</v>
      </c>
      <c r="T113" s="178">
        <f>S113*H113</f>
        <v>0</v>
      </c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R113" s="179" t="s">
        <v>165</v>
      </c>
      <c r="AT113" s="179" t="s">
        <v>145</v>
      </c>
      <c r="AU113" s="179" t="s">
        <v>79</v>
      </c>
      <c r="AY113" s="20" t="s">
        <v>144</v>
      </c>
      <c r="BE113" s="180">
        <f>IF(N113="základní",J113,0)</f>
        <v>0</v>
      </c>
      <c r="BF113" s="180">
        <f>IF(N113="snížená",J113,0)</f>
        <v>0</v>
      </c>
      <c r="BG113" s="180">
        <f>IF(N113="zákl. přenesená",J113,0)</f>
        <v>0</v>
      </c>
      <c r="BH113" s="180">
        <f>IF(N113="sníž. přenesená",J113,0)</f>
        <v>0</v>
      </c>
      <c r="BI113" s="180">
        <f>IF(N113="nulová",J113,0)</f>
        <v>0</v>
      </c>
      <c r="BJ113" s="20" t="s">
        <v>77</v>
      </c>
      <c r="BK113" s="180">
        <f>ROUND(I113*H113,2)</f>
        <v>0</v>
      </c>
      <c r="BL113" s="20" t="s">
        <v>165</v>
      </c>
      <c r="BM113" s="179" t="s">
        <v>1940</v>
      </c>
    </row>
    <row r="114" spans="1:65" s="2" customFormat="1" ht="39">
      <c r="A114" s="37"/>
      <c r="B114" s="38"/>
      <c r="C114" s="39"/>
      <c r="D114" s="181" t="s">
        <v>152</v>
      </c>
      <c r="E114" s="39"/>
      <c r="F114" s="182" t="s">
        <v>961</v>
      </c>
      <c r="G114" s="39"/>
      <c r="H114" s="39"/>
      <c r="I114" s="183"/>
      <c r="J114" s="39"/>
      <c r="K114" s="39"/>
      <c r="L114" s="42"/>
      <c r="M114" s="184"/>
      <c r="N114" s="185"/>
      <c r="O114" s="67"/>
      <c r="P114" s="67"/>
      <c r="Q114" s="67"/>
      <c r="R114" s="67"/>
      <c r="S114" s="67"/>
      <c r="T114" s="68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T114" s="20" t="s">
        <v>152</v>
      </c>
      <c r="AU114" s="20" t="s">
        <v>79</v>
      </c>
    </row>
    <row r="115" spans="1:65" s="2" customFormat="1" ht="11.25">
      <c r="A115" s="37"/>
      <c r="B115" s="38"/>
      <c r="C115" s="39"/>
      <c r="D115" s="186" t="s">
        <v>153</v>
      </c>
      <c r="E115" s="39"/>
      <c r="F115" s="187" t="s">
        <v>963</v>
      </c>
      <c r="G115" s="39"/>
      <c r="H115" s="39"/>
      <c r="I115" s="183"/>
      <c r="J115" s="39"/>
      <c r="K115" s="39"/>
      <c r="L115" s="42"/>
      <c r="M115" s="184"/>
      <c r="N115" s="185"/>
      <c r="O115" s="67"/>
      <c r="P115" s="67"/>
      <c r="Q115" s="67"/>
      <c r="R115" s="67"/>
      <c r="S115" s="67"/>
      <c r="T115" s="68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T115" s="20" t="s">
        <v>153</v>
      </c>
      <c r="AU115" s="20" t="s">
        <v>79</v>
      </c>
    </row>
    <row r="116" spans="1:65" s="14" customFormat="1" ht="11.25">
      <c r="B116" s="210"/>
      <c r="C116" s="211"/>
      <c r="D116" s="181" t="s">
        <v>226</v>
      </c>
      <c r="E116" s="212" t="s">
        <v>19</v>
      </c>
      <c r="F116" s="213" t="s">
        <v>1941</v>
      </c>
      <c r="G116" s="211"/>
      <c r="H116" s="214">
        <v>72.64</v>
      </c>
      <c r="I116" s="215"/>
      <c r="J116" s="211"/>
      <c r="K116" s="211"/>
      <c r="L116" s="216"/>
      <c r="M116" s="217"/>
      <c r="N116" s="218"/>
      <c r="O116" s="218"/>
      <c r="P116" s="218"/>
      <c r="Q116" s="218"/>
      <c r="R116" s="218"/>
      <c r="S116" s="218"/>
      <c r="T116" s="219"/>
      <c r="AT116" s="220" t="s">
        <v>226</v>
      </c>
      <c r="AU116" s="220" t="s">
        <v>79</v>
      </c>
      <c r="AV116" s="14" t="s">
        <v>79</v>
      </c>
      <c r="AW116" s="14" t="s">
        <v>31</v>
      </c>
      <c r="AX116" s="14" t="s">
        <v>77</v>
      </c>
      <c r="AY116" s="220" t="s">
        <v>144</v>
      </c>
    </row>
    <row r="117" spans="1:65" s="2" customFormat="1" ht="37.9" customHeight="1">
      <c r="A117" s="37"/>
      <c r="B117" s="38"/>
      <c r="C117" s="168" t="s">
        <v>179</v>
      </c>
      <c r="D117" s="168" t="s">
        <v>145</v>
      </c>
      <c r="E117" s="169" t="s">
        <v>236</v>
      </c>
      <c r="F117" s="170" t="s">
        <v>237</v>
      </c>
      <c r="G117" s="171" t="s">
        <v>223</v>
      </c>
      <c r="H117" s="172">
        <v>72.64</v>
      </c>
      <c r="I117" s="173"/>
      <c r="J117" s="174">
        <f>ROUND(I117*H117,2)</f>
        <v>0</v>
      </c>
      <c r="K117" s="170" t="s">
        <v>157</v>
      </c>
      <c r="L117" s="42"/>
      <c r="M117" s="175" t="s">
        <v>19</v>
      </c>
      <c r="N117" s="176" t="s">
        <v>40</v>
      </c>
      <c r="O117" s="67"/>
      <c r="P117" s="177">
        <f>O117*H117</f>
        <v>0</v>
      </c>
      <c r="Q117" s="177">
        <v>0</v>
      </c>
      <c r="R117" s="177">
        <f>Q117*H117</f>
        <v>0</v>
      </c>
      <c r="S117" s="177">
        <v>0</v>
      </c>
      <c r="T117" s="178">
        <f>S117*H117</f>
        <v>0</v>
      </c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R117" s="179" t="s">
        <v>165</v>
      </c>
      <c r="AT117" s="179" t="s">
        <v>145</v>
      </c>
      <c r="AU117" s="179" t="s">
        <v>79</v>
      </c>
      <c r="AY117" s="20" t="s">
        <v>144</v>
      </c>
      <c r="BE117" s="180">
        <f>IF(N117="základní",J117,0)</f>
        <v>0</v>
      </c>
      <c r="BF117" s="180">
        <f>IF(N117="snížená",J117,0)</f>
        <v>0</v>
      </c>
      <c r="BG117" s="180">
        <f>IF(N117="zákl. přenesená",J117,0)</f>
        <v>0</v>
      </c>
      <c r="BH117" s="180">
        <f>IF(N117="sníž. přenesená",J117,0)</f>
        <v>0</v>
      </c>
      <c r="BI117" s="180">
        <f>IF(N117="nulová",J117,0)</f>
        <v>0</v>
      </c>
      <c r="BJ117" s="20" t="s">
        <v>77</v>
      </c>
      <c r="BK117" s="180">
        <f>ROUND(I117*H117,2)</f>
        <v>0</v>
      </c>
      <c r="BL117" s="20" t="s">
        <v>165</v>
      </c>
      <c r="BM117" s="179" t="s">
        <v>1942</v>
      </c>
    </row>
    <row r="118" spans="1:65" s="2" customFormat="1" ht="19.5">
      <c r="A118" s="37"/>
      <c r="B118" s="38"/>
      <c r="C118" s="39"/>
      <c r="D118" s="181" t="s">
        <v>152</v>
      </c>
      <c r="E118" s="39"/>
      <c r="F118" s="182" t="s">
        <v>237</v>
      </c>
      <c r="G118" s="39"/>
      <c r="H118" s="39"/>
      <c r="I118" s="183"/>
      <c r="J118" s="39"/>
      <c r="K118" s="39"/>
      <c r="L118" s="42"/>
      <c r="M118" s="184"/>
      <c r="N118" s="185"/>
      <c r="O118" s="67"/>
      <c r="P118" s="67"/>
      <c r="Q118" s="67"/>
      <c r="R118" s="67"/>
      <c r="S118" s="67"/>
      <c r="T118" s="68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T118" s="20" t="s">
        <v>152</v>
      </c>
      <c r="AU118" s="20" t="s">
        <v>79</v>
      </c>
    </row>
    <row r="119" spans="1:65" s="2" customFormat="1" ht="11.25">
      <c r="A119" s="37"/>
      <c r="B119" s="38"/>
      <c r="C119" s="39"/>
      <c r="D119" s="186" t="s">
        <v>153</v>
      </c>
      <c r="E119" s="39"/>
      <c r="F119" s="187" t="s">
        <v>239</v>
      </c>
      <c r="G119" s="39"/>
      <c r="H119" s="39"/>
      <c r="I119" s="183"/>
      <c r="J119" s="39"/>
      <c r="K119" s="39"/>
      <c r="L119" s="42"/>
      <c r="M119" s="184"/>
      <c r="N119" s="185"/>
      <c r="O119" s="67"/>
      <c r="P119" s="67"/>
      <c r="Q119" s="67"/>
      <c r="R119" s="67"/>
      <c r="S119" s="67"/>
      <c r="T119" s="68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T119" s="20" t="s">
        <v>153</v>
      </c>
      <c r="AU119" s="20" t="s">
        <v>79</v>
      </c>
    </row>
    <row r="120" spans="1:65" s="14" customFormat="1" ht="11.25">
      <c r="B120" s="210"/>
      <c r="C120" s="211"/>
      <c r="D120" s="181" t="s">
        <v>226</v>
      </c>
      <c r="E120" s="212" t="s">
        <v>19</v>
      </c>
      <c r="F120" s="213" t="s">
        <v>1941</v>
      </c>
      <c r="G120" s="211"/>
      <c r="H120" s="214">
        <v>72.64</v>
      </c>
      <c r="I120" s="215"/>
      <c r="J120" s="211"/>
      <c r="K120" s="211"/>
      <c r="L120" s="216"/>
      <c r="M120" s="217"/>
      <c r="N120" s="218"/>
      <c r="O120" s="218"/>
      <c r="P120" s="218"/>
      <c r="Q120" s="218"/>
      <c r="R120" s="218"/>
      <c r="S120" s="218"/>
      <c r="T120" s="219"/>
      <c r="AT120" s="220" t="s">
        <v>226</v>
      </c>
      <c r="AU120" s="220" t="s">
        <v>79</v>
      </c>
      <c r="AV120" s="14" t="s">
        <v>79</v>
      </c>
      <c r="AW120" s="14" t="s">
        <v>31</v>
      </c>
      <c r="AX120" s="14" t="s">
        <v>77</v>
      </c>
      <c r="AY120" s="220" t="s">
        <v>144</v>
      </c>
    </row>
    <row r="121" spans="1:65" s="2" customFormat="1" ht="44.25" customHeight="1">
      <c r="A121" s="37"/>
      <c r="B121" s="38"/>
      <c r="C121" s="168" t="s">
        <v>184</v>
      </c>
      <c r="D121" s="168" t="s">
        <v>145</v>
      </c>
      <c r="E121" s="169" t="s">
        <v>319</v>
      </c>
      <c r="F121" s="170" t="s">
        <v>320</v>
      </c>
      <c r="G121" s="171" t="s">
        <v>296</v>
      </c>
      <c r="H121" s="172">
        <v>123.488</v>
      </c>
      <c r="I121" s="173"/>
      <c r="J121" s="174">
        <f>ROUND(I121*H121,2)</f>
        <v>0</v>
      </c>
      <c r="K121" s="170" t="s">
        <v>157</v>
      </c>
      <c r="L121" s="42"/>
      <c r="M121" s="175" t="s">
        <v>19</v>
      </c>
      <c r="N121" s="176" t="s">
        <v>40</v>
      </c>
      <c r="O121" s="67"/>
      <c r="P121" s="177">
        <f>O121*H121</f>
        <v>0</v>
      </c>
      <c r="Q121" s="177">
        <v>0</v>
      </c>
      <c r="R121" s="177">
        <f>Q121*H121</f>
        <v>0</v>
      </c>
      <c r="S121" s="177">
        <v>0</v>
      </c>
      <c r="T121" s="178">
        <f>S121*H121</f>
        <v>0</v>
      </c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R121" s="179" t="s">
        <v>165</v>
      </c>
      <c r="AT121" s="179" t="s">
        <v>145</v>
      </c>
      <c r="AU121" s="179" t="s">
        <v>79</v>
      </c>
      <c r="AY121" s="20" t="s">
        <v>144</v>
      </c>
      <c r="BE121" s="180">
        <f>IF(N121="základní",J121,0)</f>
        <v>0</v>
      </c>
      <c r="BF121" s="180">
        <f>IF(N121="snížená",J121,0)</f>
        <v>0</v>
      </c>
      <c r="BG121" s="180">
        <f>IF(N121="zákl. přenesená",J121,0)</f>
        <v>0</v>
      </c>
      <c r="BH121" s="180">
        <f>IF(N121="sníž. přenesená",J121,0)</f>
        <v>0</v>
      </c>
      <c r="BI121" s="180">
        <f>IF(N121="nulová",J121,0)</f>
        <v>0</v>
      </c>
      <c r="BJ121" s="20" t="s">
        <v>77</v>
      </c>
      <c r="BK121" s="180">
        <f>ROUND(I121*H121,2)</f>
        <v>0</v>
      </c>
      <c r="BL121" s="20" t="s">
        <v>165</v>
      </c>
      <c r="BM121" s="179" t="s">
        <v>1943</v>
      </c>
    </row>
    <row r="122" spans="1:65" s="2" customFormat="1" ht="29.25">
      <c r="A122" s="37"/>
      <c r="B122" s="38"/>
      <c r="C122" s="39"/>
      <c r="D122" s="181" t="s">
        <v>152</v>
      </c>
      <c r="E122" s="39"/>
      <c r="F122" s="182" t="s">
        <v>320</v>
      </c>
      <c r="G122" s="39"/>
      <c r="H122" s="39"/>
      <c r="I122" s="183"/>
      <c r="J122" s="39"/>
      <c r="K122" s="39"/>
      <c r="L122" s="42"/>
      <c r="M122" s="184"/>
      <c r="N122" s="185"/>
      <c r="O122" s="67"/>
      <c r="P122" s="67"/>
      <c r="Q122" s="67"/>
      <c r="R122" s="67"/>
      <c r="S122" s="67"/>
      <c r="T122" s="68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T122" s="20" t="s">
        <v>152</v>
      </c>
      <c r="AU122" s="20" t="s">
        <v>79</v>
      </c>
    </row>
    <row r="123" spans="1:65" s="2" customFormat="1" ht="11.25">
      <c r="A123" s="37"/>
      <c r="B123" s="38"/>
      <c r="C123" s="39"/>
      <c r="D123" s="186" t="s">
        <v>153</v>
      </c>
      <c r="E123" s="39"/>
      <c r="F123" s="187" t="s">
        <v>322</v>
      </c>
      <c r="G123" s="39"/>
      <c r="H123" s="39"/>
      <c r="I123" s="183"/>
      <c r="J123" s="39"/>
      <c r="K123" s="39"/>
      <c r="L123" s="42"/>
      <c r="M123" s="184"/>
      <c r="N123" s="185"/>
      <c r="O123" s="67"/>
      <c r="P123" s="67"/>
      <c r="Q123" s="67"/>
      <c r="R123" s="67"/>
      <c r="S123" s="67"/>
      <c r="T123" s="68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T123" s="20" t="s">
        <v>153</v>
      </c>
      <c r="AU123" s="20" t="s">
        <v>79</v>
      </c>
    </row>
    <row r="124" spans="1:65" s="14" customFormat="1" ht="11.25">
      <c r="B124" s="210"/>
      <c r="C124" s="211"/>
      <c r="D124" s="181" t="s">
        <v>226</v>
      </c>
      <c r="E124" s="212" t="s">
        <v>19</v>
      </c>
      <c r="F124" s="213" t="s">
        <v>1944</v>
      </c>
      <c r="G124" s="211"/>
      <c r="H124" s="214">
        <v>123.488</v>
      </c>
      <c r="I124" s="215"/>
      <c r="J124" s="211"/>
      <c r="K124" s="211"/>
      <c r="L124" s="216"/>
      <c r="M124" s="217"/>
      <c r="N124" s="218"/>
      <c r="O124" s="218"/>
      <c r="P124" s="218"/>
      <c r="Q124" s="218"/>
      <c r="R124" s="218"/>
      <c r="S124" s="218"/>
      <c r="T124" s="219"/>
      <c r="AT124" s="220" t="s">
        <v>226</v>
      </c>
      <c r="AU124" s="220" t="s">
        <v>79</v>
      </c>
      <c r="AV124" s="14" t="s">
        <v>79</v>
      </c>
      <c r="AW124" s="14" t="s">
        <v>31</v>
      </c>
      <c r="AX124" s="14" t="s">
        <v>77</v>
      </c>
      <c r="AY124" s="220" t="s">
        <v>144</v>
      </c>
    </row>
    <row r="125" spans="1:65" s="2" customFormat="1" ht="66.75" customHeight="1">
      <c r="A125" s="37"/>
      <c r="B125" s="38"/>
      <c r="C125" s="168" t="s">
        <v>189</v>
      </c>
      <c r="D125" s="168" t="s">
        <v>145</v>
      </c>
      <c r="E125" s="169" t="s">
        <v>969</v>
      </c>
      <c r="F125" s="170" t="s">
        <v>970</v>
      </c>
      <c r="G125" s="171" t="s">
        <v>223</v>
      </c>
      <c r="H125" s="172">
        <v>170.25</v>
      </c>
      <c r="I125" s="173"/>
      <c r="J125" s="174">
        <f>ROUND(I125*H125,2)</f>
        <v>0</v>
      </c>
      <c r="K125" s="170" t="s">
        <v>157</v>
      </c>
      <c r="L125" s="42"/>
      <c r="M125" s="175" t="s">
        <v>19</v>
      </c>
      <c r="N125" s="176" t="s">
        <v>40</v>
      </c>
      <c r="O125" s="67"/>
      <c r="P125" s="177">
        <f>O125*H125</f>
        <v>0</v>
      </c>
      <c r="Q125" s="177">
        <v>0</v>
      </c>
      <c r="R125" s="177">
        <f>Q125*H125</f>
        <v>0</v>
      </c>
      <c r="S125" s="177">
        <v>0</v>
      </c>
      <c r="T125" s="178">
        <f>S125*H125</f>
        <v>0</v>
      </c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R125" s="179" t="s">
        <v>165</v>
      </c>
      <c r="AT125" s="179" t="s">
        <v>145</v>
      </c>
      <c r="AU125" s="179" t="s">
        <v>79</v>
      </c>
      <c r="AY125" s="20" t="s">
        <v>144</v>
      </c>
      <c r="BE125" s="180">
        <f>IF(N125="základní",J125,0)</f>
        <v>0</v>
      </c>
      <c r="BF125" s="180">
        <f>IF(N125="snížená",J125,0)</f>
        <v>0</v>
      </c>
      <c r="BG125" s="180">
        <f>IF(N125="zákl. přenesená",J125,0)</f>
        <v>0</v>
      </c>
      <c r="BH125" s="180">
        <f>IF(N125="sníž. přenesená",J125,0)</f>
        <v>0</v>
      </c>
      <c r="BI125" s="180">
        <f>IF(N125="nulová",J125,0)</f>
        <v>0</v>
      </c>
      <c r="BJ125" s="20" t="s">
        <v>77</v>
      </c>
      <c r="BK125" s="180">
        <f>ROUND(I125*H125,2)</f>
        <v>0</v>
      </c>
      <c r="BL125" s="20" t="s">
        <v>165</v>
      </c>
      <c r="BM125" s="179" t="s">
        <v>1945</v>
      </c>
    </row>
    <row r="126" spans="1:65" s="2" customFormat="1" ht="39">
      <c r="A126" s="37"/>
      <c r="B126" s="38"/>
      <c r="C126" s="39"/>
      <c r="D126" s="181" t="s">
        <v>152</v>
      </c>
      <c r="E126" s="39"/>
      <c r="F126" s="182" t="s">
        <v>970</v>
      </c>
      <c r="G126" s="39"/>
      <c r="H126" s="39"/>
      <c r="I126" s="183"/>
      <c r="J126" s="39"/>
      <c r="K126" s="39"/>
      <c r="L126" s="42"/>
      <c r="M126" s="184"/>
      <c r="N126" s="185"/>
      <c r="O126" s="67"/>
      <c r="P126" s="67"/>
      <c r="Q126" s="67"/>
      <c r="R126" s="67"/>
      <c r="S126" s="67"/>
      <c r="T126" s="68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T126" s="20" t="s">
        <v>152</v>
      </c>
      <c r="AU126" s="20" t="s">
        <v>79</v>
      </c>
    </row>
    <row r="127" spans="1:65" s="2" customFormat="1" ht="11.25">
      <c r="A127" s="37"/>
      <c r="B127" s="38"/>
      <c r="C127" s="39"/>
      <c r="D127" s="186" t="s">
        <v>153</v>
      </c>
      <c r="E127" s="39"/>
      <c r="F127" s="187" t="s">
        <v>972</v>
      </c>
      <c r="G127" s="39"/>
      <c r="H127" s="39"/>
      <c r="I127" s="183"/>
      <c r="J127" s="39"/>
      <c r="K127" s="39"/>
      <c r="L127" s="42"/>
      <c r="M127" s="184"/>
      <c r="N127" s="185"/>
      <c r="O127" s="67"/>
      <c r="P127" s="67"/>
      <c r="Q127" s="67"/>
      <c r="R127" s="67"/>
      <c r="S127" s="67"/>
      <c r="T127" s="68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T127" s="20" t="s">
        <v>153</v>
      </c>
      <c r="AU127" s="20" t="s">
        <v>79</v>
      </c>
    </row>
    <row r="128" spans="1:65" s="13" customFormat="1" ht="11.25">
      <c r="B128" s="200"/>
      <c r="C128" s="201"/>
      <c r="D128" s="181" t="s">
        <v>226</v>
      </c>
      <c r="E128" s="202" t="s">
        <v>19</v>
      </c>
      <c r="F128" s="203" t="s">
        <v>1931</v>
      </c>
      <c r="G128" s="201"/>
      <c r="H128" s="202" t="s">
        <v>19</v>
      </c>
      <c r="I128" s="204"/>
      <c r="J128" s="201"/>
      <c r="K128" s="201"/>
      <c r="L128" s="205"/>
      <c r="M128" s="206"/>
      <c r="N128" s="207"/>
      <c r="O128" s="207"/>
      <c r="P128" s="207"/>
      <c r="Q128" s="207"/>
      <c r="R128" s="207"/>
      <c r="S128" s="207"/>
      <c r="T128" s="208"/>
      <c r="AT128" s="209" t="s">
        <v>226</v>
      </c>
      <c r="AU128" s="209" t="s">
        <v>79</v>
      </c>
      <c r="AV128" s="13" t="s">
        <v>77</v>
      </c>
      <c r="AW128" s="13" t="s">
        <v>31</v>
      </c>
      <c r="AX128" s="13" t="s">
        <v>69</v>
      </c>
      <c r="AY128" s="209" t="s">
        <v>144</v>
      </c>
    </row>
    <row r="129" spans="1:65" s="14" customFormat="1" ht="11.25">
      <c r="B129" s="210"/>
      <c r="C129" s="211"/>
      <c r="D129" s="181" t="s">
        <v>226</v>
      </c>
      <c r="E129" s="212" t="s">
        <v>19</v>
      </c>
      <c r="F129" s="213" t="s">
        <v>1934</v>
      </c>
      <c r="G129" s="211"/>
      <c r="H129" s="214">
        <v>170.25</v>
      </c>
      <c r="I129" s="215"/>
      <c r="J129" s="211"/>
      <c r="K129" s="211"/>
      <c r="L129" s="216"/>
      <c r="M129" s="217"/>
      <c r="N129" s="218"/>
      <c r="O129" s="218"/>
      <c r="P129" s="218"/>
      <c r="Q129" s="218"/>
      <c r="R129" s="218"/>
      <c r="S129" s="218"/>
      <c r="T129" s="219"/>
      <c r="AT129" s="220" t="s">
        <v>226</v>
      </c>
      <c r="AU129" s="220" t="s">
        <v>79</v>
      </c>
      <c r="AV129" s="14" t="s">
        <v>79</v>
      </c>
      <c r="AW129" s="14" t="s">
        <v>31</v>
      </c>
      <c r="AX129" s="14" t="s">
        <v>77</v>
      </c>
      <c r="AY129" s="220" t="s">
        <v>144</v>
      </c>
    </row>
    <row r="130" spans="1:65" s="2" customFormat="1" ht="33" customHeight="1">
      <c r="A130" s="37"/>
      <c r="B130" s="38"/>
      <c r="C130" s="168" t="s">
        <v>194</v>
      </c>
      <c r="D130" s="168" t="s">
        <v>145</v>
      </c>
      <c r="E130" s="169" t="s">
        <v>978</v>
      </c>
      <c r="F130" s="170" t="s">
        <v>979</v>
      </c>
      <c r="G130" s="171" t="s">
        <v>254</v>
      </c>
      <c r="H130" s="172">
        <v>90.8</v>
      </c>
      <c r="I130" s="173"/>
      <c r="J130" s="174">
        <f>ROUND(I130*H130,2)</f>
        <v>0</v>
      </c>
      <c r="K130" s="170" t="s">
        <v>157</v>
      </c>
      <c r="L130" s="42"/>
      <c r="M130" s="175" t="s">
        <v>19</v>
      </c>
      <c r="N130" s="176" t="s">
        <v>40</v>
      </c>
      <c r="O130" s="67"/>
      <c r="P130" s="177">
        <f>O130*H130</f>
        <v>0</v>
      </c>
      <c r="Q130" s="177">
        <v>0</v>
      </c>
      <c r="R130" s="177">
        <f>Q130*H130</f>
        <v>0</v>
      </c>
      <c r="S130" s="177">
        <v>0</v>
      </c>
      <c r="T130" s="178">
        <f>S130*H130</f>
        <v>0</v>
      </c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R130" s="179" t="s">
        <v>165</v>
      </c>
      <c r="AT130" s="179" t="s">
        <v>145</v>
      </c>
      <c r="AU130" s="179" t="s">
        <v>79</v>
      </c>
      <c r="AY130" s="20" t="s">
        <v>144</v>
      </c>
      <c r="BE130" s="180">
        <f>IF(N130="základní",J130,0)</f>
        <v>0</v>
      </c>
      <c r="BF130" s="180">
        <f>IF(N130="snížená",J130,0)</f>
        <v>0</v>
      </c>
      <c r="BG130" s="180">
        <f>IF(N130="zákl. přenesená",J130,0)</f>
        <v>0</v>
      </c>
      <c r="BH130" s="180">
        <f>IF(N130="sníž. přenesená",J130,0)</f>
        <v>0</v>
      </c>
      <c r="BI130" s="180">
        <f>IF(N130="nulová",J130,0)</f>
        <v>0</v>
      </c>
      <c r="BJ130" s="20" t="s">
        <v>77</v>
      </c>
      <c r="BK130" s="180">
        <f>ROUND(I130*H130,2)</f>
        <v>0</v>
      </c>
      <c r="BL130" s="20" t="s">
        <v>165</v>
      </c>
      <c r="BM130" s="179" t="s">
        <v>1946</v>
      </c>
    </row>
    <row r="131" spans="1:65" s="2" customFormat="1" ht="19.5">
      <c r="A131" s="37"/>
      <c r="B131" s="38"/>
      <c r="C131" s="39"/>
      <c r="D131" s="181" t="s">
        <v>152</v>
      </c>
      <c r="E131" s="39"/>
      <c r="F131" s="182" t="s">
        <v>979</v>
      </c>
      <c r="G131" s="39"/>
      <c r="H131" s="39"/>
      <c r="I131" s="183"/>
      <c r="J131" s="39"/>
      <c r="K131" s="39"/>
      <c r="L131" s="42"/>
      <c r="M131" s="184"/>
      <c r="N131" s="185"/>
      <c r="O131" s="67"/>
      <c r="P131" s="67"/>
      <c r="Q131" s="67"/>
      <c r="R131" s="67"/>
      <c r="S131" s="67"/>
      <c r="T131" s="68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T131" s="20" t="s">
        <v>152</v>
      </c>
      <c r="AU131" s="20" t="s">
        <v>79</v>
      </c>
    </row>
    <row r="132" spans="1:65" s="2" customFormat="1" ht="11.25">
      <c r="A132" s="37"/>
      <c r="B132" s="38"/>
      <c r="C132" s="39"/>
      <c r="D132" s="186" t="s">
        <v>153</v>
      </c>
      <c r="E132" s="39"/>
      <c r="F132" s="187" t="s">
        <v>981</v>
      </c>
      <c r="G132" s="39"/>
      <c r="H132" s="39"/>
      <c r="I132" s="183"/>
      <c r="J132" s="39"/>
      <c r="K132" s="39"/>
      <c r="L132" s="42"/>
      <c r="M132" s="184"/>
      <c r="N132" s="185"/>
      <c r="O132" s="67"/>
      <c r="P132" s="67"/>
      <c r="Q132" s="67"/>
      <c r="R132" s="67"/>
      <c r="S132" s="67"/>
      <c r="T132" s="68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T132" s="20" t="s">
        <v>153</v>
      </c>
      <c r="AU132" s="20" t="s">
        <v>79</v>
      </c>
    </row>
    <row r="133" spans="1:65" s="13" customFormat="1" ht="11.25">
      <c r="B133" s="200"/>
      <c r="C133" s="201"/>
      <c r="D133" s="181" t="s">
        <v>226</v>
      </c>
      <c r="E133" s="202" t="s">
        <v>19</v>
      </c>
      <c r="F133" s="203" t="s">
        <v>1931</v>
      </c>
      <c r="G133" s="201"/>
      <c r="H133" s="202" t="s">
        <v>19</v>
      </c>
      <c r="I133" s="204"/>
      <c r="J133" s="201"/>
      <c r="K133" s="201"/>
      <c r="L133" s="205"/>
      <c r="M133" s="206"/>
      <c r="N133" s="207"/>
      <c r="O133" s="207"/>
      <c r="P133" s="207"/>
      <c r="Q133" s="207"/>
      <c r="R133" s="207"/>
      <c r="S133" s="207"/>
      <c r="T133" s="208"/>
      <c r="AT133" s="209" t="s">
        <v>226</v>
      </c>
      <c r="AU133" s="209" t="s">
        <v>79</v>
      </c>
      <c r="AV133" s="13" t="s">
        <v>77</v>
      </c>
      <c r="AW133" s="13" t="s">
        <v>31</v>
      </c>
      <c r="AX133" s="13" t="s">
        <v>69</v>
      </c>
      <c r="AY133" s="209" t="s">
        <v>144</v>
      </c>
    </row>
    <row r="134" spans="1:65" s="14" customFormat="1" ht="11.25">
      <c r="B134" s="210"/>
      <c r="C134" s="211"/>
      <c r="D134" s="181" t="s">
        <v>226</v>
      </c>
      <c r="E134" s="212" t="s">
        <v>19</v>
      </c>
      <c r="F134" s="213" t="s">
        <v>1932</v>
      </c>
      <c r="G134" s="211"/>
      <c r="H134" s="214">
        <v>90.8</v>
      </c>
      <c r="I134" s="215"/>
      <c r="J134" s="211"/>
      <c r="K134" s="211"/>
      <c r="L134" s="216"/>
      <c r="M134" s="217"/>
      <c r="N134" s="218"/>
      <c r="O134" s="218"/>
      <c r="P134" s="218"/>
      <c r="Q134" s="218"/>
      <c r="R134" s="218"/>
      <c r="S134" s="218"/>
      <c r="T134" s="219"/>
      <c r="AT134" s="220" t="s">
        <v>226</v>
      </c>
      <c r="AU134" s="220" t="s">
        <v>79</v>
      </c>
      <c r="AV134" s="14" t="s">
        <v>79</v>
      </c>
      <c r="AW134" s="14" t="s">
        <v>31</v>
      </c>
      <c r="AX134" s="14" t="s">
        <v>77</v>
      </c>
      <c r="AY134" s="220" t="s">
        <v>144</v>
      </c>
    </row>
    <row r="135" spans="1:65" s="11" customFormat="1" ht="22.9" customHeight="1">
      <c r="B135" s="154"/>
      <c r="C135" s="155"/>
      <c r="D135" s="156" t="s">
        <v>68</v>
      </c>
      <c r="E135" s="198" t="s">
        <v>79</v>
      </c>
      <c r="F135" s="198" t="s">
        <v>386</v>
      </c>
      <c r="G135" s="155"/>
      <c r="H135" s="155"/>
      <c r="I135" s="158"/>
      <c r="J135" s="199">
        <f>BK135</f>
        <v>0</v>
      </c>
      <c r="K135" s="155"/>
      <c r="L135" s="160"/>
      <c r="M135" s="161"/>
      <c r="N135" s="162"/>
      <c r="O135" s="162"/>
      <c r="P135" s="163">
        <f>SUM(P136:P169)</f>
        <v>0</v>
      </c>
      <c r="Q135" s="162"/>
      <c r="R135" s="163">
        <f>SUM(R136:R169)</f>
        <v>118.99268631199999</v>
      </c>
      <c r="S135" s="162"/>
      <c r="T135" s="164">
        <f>SUM(T136:T169)</f>
        <v>0</v>
      </c>
      <c r="AR135" s="165" t="s">
        <v>77</v>
      </c>
      <c r="AT135" s="166" t="s">
        <v>68</v>
      </c>
      <c r="AU135" s="166" t="s">
        <v>77</v>
      </c>
      <c r="AY135" s="165" t="s">
        <v>144</v>
      </c>
      <c r="BK135" s="167">
        <f>SUM(BK136:BK169)</f>
        <v>0</v>
      </c>
    </row>
    <row r="136" spans="1:65" s="2" customFormat="1" ht="24.2" customHeight="1">
      <c r="A136" s="37"/>
      <c r="B136" s="38"/>
      <c r="C136" s="168" t="s">
        <v>199</v>
      </c>
      <c r="D136" s="168" t="s">
        <v>145</v>
      </c>
      <c r="E136" s="169" t="s">
        <v>1009</v>
      </c>
      <c r="F136" s="170" t="s">
        <v>1010</v>
      </c>
      <c r="G136" s="171" t="s">
        <v>254</v>
      </c>
      <c r="H136" s="172">
        <v>72.64</v>
      </c>
      <c r="I136" s="173"/>
      <c r="J136" s="174">
        <f>ROUND(I136*H136,2)</f>
        <v>0</v>
      </c>
      <c r="K136" s="170" t="s">
        <v>157</v>
      </c>
      <c r="L136" s="42"/>
      <c r="M136" s="175" t="s">
        <v>19</v>
      </c>
      <c r="N136" s="176" t="s">
        <v>40</v>
      </c>
      <c r="O136" s="67"/>
      <c r="P136" s="177">
        <f>O136*H136</f>
        <v>0</v>
      </c>
      <c r="Q136" s="177">
        <v>0</v>
      </c>
      <c r="R136" s="177">
        <f>Q136*H136</f>
        <v>0</v>
      </c>
      <c r="S136" s="177">
        <v>0</v>
      </c>
      <c r="T136" s="178">
        <f>S136*H136</f>
        <v>0</v>
      </c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R136" s="179" t="s">
        <v>165</v>
      </c>
      <c r="AT136" s="179" t="s">
        <v>145</v>
      </c>
      <c r="AU136" s="179" t="s">
        <v>79</v>
      </c>
      <c r="AY136" s="20" t="s">
        <v>144</v>
      </c>
      <c r="BE136" s="180">
        <f>IF(N136="základní",J136,0)</f>
        <v>0</v>
      </c>
      <c r="BF136" s="180">
        <f>IF(N136="snížená",J136,0)</f>
        <v>0</v>
      </c>
      <c r="BG136" s="180">
        <f>IF(N136="zákl. přenesená",J136,0)</f>
        <v>0</v>
      </c>
      <c r="BH136" s="180">
        <f>IF(N136="sníž. přenesená",J136,0)</f>
        <v>0</v>
      </c>
      <c r="BI136" s="180">
        <f>IF(N136="nulová",J136,0)</f>
        <v>0</v>
      </c>
      <c r="BJ136" s="20" t="s">
        <v>77</v>
      </c>
      <c r="BK136" s="180">
        <f>ROUND(I136*H136,2)</f>
        <v>0</v>
      </c>
      <c r="BL136" s="20" t="s">
        <v>165</v>
      </c>
      <c r="BM136" s="179" t="s">
        <v>1947</v>
      </c>
    </row>
    <row r="137" spans="1:65" s="2" customFormat="1" ht="19.5">
      <c r="A137" s="37"/>
      <c r="B137" s="38"/>
      <c r="C137" s="39"/>
      <c r="D137" s="181" t="s">
        <v>152</v>
      </c>
      <c r="E137" s="39"/>
      <c r="F137" s="182" t="s">
        <v>1010</v>
      </c>
      <c r="G137" s="39"/>
      <c r="H137" s="39"/>
      <c r="I137" s="183"/>
      <c r="J137" s="39"/>
      <c r="K137" s="39"/>
      <c r="L137" s="42"/>
      <c r="M137" s="184"/>
      <c r="N137" s="185"/>
      <c r="O137" s="67"/>
      <c r="P137" s="67"/>
      <c r="Q137" s="67"/>
      <c r="R137" s="67"/>
      <c r="S137" s="67"/>
      <c r="T137" s="68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T137" s="20" t="s">
        <v>152</v>
      </c>
      <c r="AU137" s="20" t="s">
        <v>79</v>
      </c>
    </row>
    <row r="138" spans="1:65" s="2" customFormat="1" ht="11.25">
      <c r="A138" s="37"/>
      <c r="B138" s="38"/>
      <c r="C138" s="39"/>
      <c r="D138" s="186" t="s">
        <v>153</v>
      </c>
      <c r="E138" s="39"/>
      <c r="F138" s="187" t="s">
        <v>1012</v>
      </c>
      <c r="G138" s="39"/>
      <c r="H138" s="39"/>
      <c r="I138" s="183"/>
      <c r="J138" s="39"/>
      <c r="K138" s="39"/>
      <c r="L138" s="42"/>
      <c r="M138" s="184"/>
      <c r="N138" s="185"/>
      <c r="O138" s="67"/>
      <c r="P138" s="67"/>
      <c r="Q138" s="67"/>
      <c r="R138" s="67"/>
      <c r="S138" s="67"/>
      <c r="T138" s="68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T138" s="20" t="s">
        <v>153</v>
      </c>
      <c r="AU138" s="20" t="s">
        <v>79</v>
      </c>
    </row>
    <row r="139" spans="1:65" s="13" customFormat="1" ht="11.25">
      <c r="B139" s="200"/>
      <c r="C139" s="201"/>
      <c r="D139" s="181" t="s">
        <v>226</v>
      </c>
      <c r="E139" s="202" t="s">
        <v>19</v>
      </c>
      <c r="F139" s="203" t="s">
        <v>1931</v>
      </c>
      <c r="G139" s="201"/>
      <c r="H139" s="202" t="s">
        <v>19</v>
      </c>
      <c r="I139" s="204"/>
      <c r="J139" s="201"/>
      <c r="K139" s="201"/>
      <c r="L139" s="205"/>
      <c r="M139" s="206"/>
      <c r="N139" s="207"/>
      <c r="O139" s="207"/>
      <c r="P139" s="207"/>
      <c r="Q139" s="207"/>
      <c r="R139" s="207"/>
      <c r="S139" s="207"/>
      <c r="T139" s="208"/>
      <c r="AT139" s="209" t="s">
        <v>226</v>
      </c>
      <c r="AU139" s="209" t="s">
        <v>79</v>
      </c>
      <c r="AV139" s="13" t="s">
        <v>77</v>
      </c>
      <c r="AW139" s="13" t="s">
        <v>31</v>
      </c>
      <c r="AX139" s="13" t="s">
        <v>69</v>
      </c>
      <c r="AY139" s="209" t="s">
        <v>144</v>
      </c>
    </row>
    <row r="140" spans="1:65" s="14" customFormat="1" ht="11.25">
      <c r="B140" s="210"/>
      <c r="C140" s="211"/>
      <c r="D140" s="181" t="s">
        <v>226</v>
      </c>
      <c r="E140" s="212" t="s">
        <v>19</v>
      </c>
      <c r="F140" s="213" t="s">
        <v>1948</v>
      </c>
      <c r="G140" s="211"/>
      <c r="H140" s="214">
        <v>72.64</v>
      </c>
      <c r="I140" s="215"/>
      <c r="J140" s="211"/>
      <c r="K140" s="211"/>
      <c r="L140" s="216"/>
      <c r="M140" s="217"/>
      <c r="N140" s="218"/>
      <c r="O140" s="218"/>
      <c r="P140" s="218"/>
      <c r="Q140" s="218"/>
      <c r="R140" s="218"/>
      <c r="S140" s="218"/>
      <c r="T140" s="219"/>
      <c r="AT140" s="220" t="s">
        <v>226</v>
      </c>
      <c r="AU140" s="220" t="s">
        <v>79</v>
      </c>
      <c r="AV140" s="14" t="s">
        <v>79</v>
      </c>
      <c r="AW140" s="14" t="s">
        <v>31</v>
      </c>
      <c r="AX140" s="14" t="s">
        <v>77</v>
      </c>
      <c r="AY140" s="220" t="s">
        <v>144</v>
      </c>
    </row>
    <row r="141" spans="1:65" s="2" customFormat="1" ht="33" customHeight="1">
      <c r="A141" s="37"/>
      <c r="B141" s="38"/>
      <c r="C141" s="168" t="s">
        <v>204</v>
      </c>
      <c r="D141" s="168" t="s">
        <v>145</v>
      </c>
      <c r="E141" s="169" t="s">
        <v>994</v>
      </c>
      <c r="F141" s="170" t="s">
        <v>995</v>
      </c>
      <c r="G141" s="171" t="s">
        <v>223</v>
      </c>
      <c r="H141" s="172">
        <v>36.32</v>
      </c>
      <c r="I141" s="173"/>
      <c r="J141" s="174">
        <f>ROUND(I141*H141,2)</f>
        <v>0</v>
      </c>
      <c r="K141" s="170" t="s">
        <v>157</v>
      </c>
      <c r="L141" s="42"/>
      <c r="M141" s="175" t="s">
        <v>19</v>
      </c>
      <c r="N141" s="176" t="s">
        <v>40</v>
      </c>
      <c r="O141" s="67"/>
      <c r="P141" s="177">
        <f>O141*H141</f>
        <v>0</v>
      </c>
      <c r="Q141" s="177">
        <v>2.5018699999999998</v>
      </c>
      <c r="R141" s="177">
        <f>Q141*H141</f>
        <v>90.867918399999994</v>
      </c>
      <c r="S141" s="177">
        <v>0</v>
      </c>
      <c r="T141" s="178">
        <f>S141*H141</f>
        <v>0</v>
      </c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R141" s="179" t="s">
        <v>165</v>
      </c>
      <c r="AT141" s="179" t="s">
        <v>145</v>
      </c>
      <c r="AU141" s="179" t="s">
        <v>79</v>
      </c>
      <c r="AY141" s="20" t="s">
        <v>144</v>
      </c>
      <c r="BE141" s="180">
        <f>IF(N141="základní",J141,0)</f>
        <v>0</v>
      </c>
      <c r="BF141" s="180">
        <f>IF(N141="snížená",J141,0)</f>
        <v>0</v>
      </c>
      <c r="BG141" s="180">
        <f>IF(N141="zákl. přenesená",J141,0)</f>
        <v>0</v>
      </c>
      <c r="BH141" s="180">
        <f>IF(N141="sníž. přenesená",J141,0)</f>
        <v>0</v>
      </c>
      <c r="BI141" s="180">
        <f>IF(N141="nulová",J141,0)</f>
        <v>0</v>
      </c>
      <c r="BJ141" s="20" t="s">
        <v>77</v>
      </c>
      <c r="BK141" s="180">
        <f>ROUND(I141*H141,2)</f>
        <v>0</v>
      </c>
      <c r="BL141" s="20" t="s">
        <v>165</v>
      </c>
      <c r="BM141" s="179" t="s">
        <v>1949</v>
      </c>
    </row>
    <row r="142" spans="1:65" s="2" customFormat="1" ht="19.5">
      <c r="A142" s="37"/>
      <c r="B142" s="38"/>
      <c r="C142" s="39"/>
      <c r="D142" s="181" t="s">
        <v>152</v>
      </c>
      <c r="E142" s="39"/>
      <c r="F142" s="182" t="s">
        <v>995</v>
      </c>
      <c r="G142" s="39"/>
      <c r="H142" s="39"/>
      <c r="I142" s="183"/>
      <c r="J142" s="39"/>
      <c r="K142" s="39"/>
      <c r="L142" s="42"/>
      <c r="M142" s="184"/>
      <c r="N142" s="185"/>
      <c r="O142" s="67"/>
      <c r="P142" s="67"/>
      <c r="Q142" s="67"/>
      <c r="R142" s="67"/>
      <c r="S142" s="67"/>
      <c r="T142" s="68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T142" s="20" t="s">
        <v>152</v>
      </c>
      <c r="AU142" s="20" t="s">
        <v>79</v>
      </c>
    </row>
    <row r="143" spans="1:65" s="2" customFormat="1" ht="11.25">
      <c r="A143" s="37"/>
      <c r="B143" s="38"/>
      <c r="C143" s="39"/>
      <c r="D143" s="186" t="s">
        <v>153</v>
      </c>
      <c r="E143" s="39"/>
      <c r="F143" s="187" t="s">
        <v>997</v>
      </c>
      <c r="G143" s="39"/>
      <c r="H143" s="39"/>
      <c r="I143" s="183"/>
      <c r="J143" s="39"/>
      <c r="K143" s="39"/>
      <c r="L143" s="42"/>
      <c r="M143" s="184"/>
      <c r="N143" s="185"/>
      <c r="O143" s="67"/>
      <c r="P143" s="67"/>
      <c r="Q143" s="67"/>
      <c r="R143" s="67"/>
      <c r="S143" s="67"/>
      <c r="T143" s="68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T143" s="20" t="s">
        <v>153</v>
      </c>
      <c r="AU143" s="20" t="s">
        <v>79</v>
      </c>
    </row>
    <row r="144" spans="1:65" s="13" customFormat="1" ht="11.25">
      <c r="B144" s="200"/>
      <c r="C144" s="201"/>
      <c r="D144" s="181" t="s">
        <v>226</v>
      </c>
      <c r="E144" s="202" t="s">
        <v>19</v>
      </c>
      <c r="F144" s="203" t="s">
        <v>998</v>
      </c>
      <c r="G144" s="201"/>
      <c r="H144" s="202" t="s">
        <v>19</v>
      </c>
      <c r="I144" s="204"/>
      <c r="J144" s="201"/>
      <c r="K144" s="201"/>
      <c r="L144" s="205"/>
      <c r="M144" s="206"/>
      <c r="N144" s="207"/>
      <c r="O144" s="207"/>
      <c r="P144" s="207"/>
      <c r="Q144" s="207"/>
      <c r="R144" s="207"/>
      <c r="S144" s="207"/>
      <c r="T144" s="208"/>
      <c r="AT144" s="209" t="s">
        <v>226</v>
      </c>
      <c r="AU144" s="209" t="s">
        <v>79</v>
      </c>
      <c r="AV144" s="13" t="s">
        <v>77</v>
      </c>
      <c r="AW144" s="13" t="s">
        <v>31</v>
      </c>
      <c r="AX144" s="13" t="s">
        <v>69</v>
      </c>
      <c r="AY144" s="209" t="s">
        <v>144</v>
      </c>
    </row>
    <row r="145" spans="1:65" s="14" customFormat="1" ht="11.25">
      <c r="B145" s="210"/>
      <c r="C145" s="211"/>
      <c r="D145" s="181" t="s">
        <v>226</v>
      </c>
      <c r="E145" s="212" t="s">
        <v>19</v>
      </c>
      <c r="F145" s="213" t="s">
        <v>1950</v>
      </c>
      <c r="G145" s="211"/>
      <c r="H145" s="214">
        <v>36.32</v>
      </c>
      <c r="I145" s="215"/>
      <c r="J145" s="211"/>
      <c r="K145" s="211"/>
      <c r="L145" s="216"/>
      <c r="M145" s="217"/>
      <c r="N145" s="218"/>
      <c r="O145" s="218"/>
      <c r="P145" s="218"/>
      <c r="Q145" s="218"/>
      <c r="R145" s="218"/>
      <c r="S145" s="218"/>
      <c r="T145" s="219"/>
      <c r="AT145" s="220" t="s">
        <v>226</v>
      </c>
      <c r="AU145" s="220" t="s">
        <v>79</v>
      </c>
      <c r="AV145" s="14" t="s">
        <v>79</v>
      </c>
      <c r="AW145" s="14" t="s">
        <v>31</v>
      </c>
      <c r="AX145" s="14" t="s">
        <v>77</v>
      </c>
      <c r="AY145" s="220" t="s">
        <v>144</v>
      </c>
    </row>
    <row r="146" spans="1:65" s="2" customFormat="1" ht="37.9" customHeight="1">
      <c r="A146" s="37"/>
      <c r="B146" s="38"/>
      <c r="C146" s="168" t="s">
        <v>209</v>
      </c>
      <c r="D146" s="168" t="s">
        <v>145</v>
      </c>
      <c r="E146" s="169" t="s">
        <v>387</v>
      </c>
      <c r="F146" s="170" t="s">
        <v>388</v>
      </c>
      <c r="G146" s="171" t="s">
        <v>254</v>
      </c>
      <c r="H146" s="172">
        <v>136.19999999999999</v>
      </c>
      <c r="I146" s="173"/>
      <c r="J146" s="174">
        <f>ROUND(I146*H146,2)</f>
        <v>0</v>
      </c>
      <c r="K146" s="170" t="s">
        <v>157</v>
      </c>
      <c r="L146" s="42"/>
      <c r="M146" s="175" t="s">
        <v>19</v>
      </c>
      <c r="N146" s="176" t="s">
        <v>40</v>
      </c>
      <c r="O146" s="67"/>
      <c r="P146" s="177">
        <f>O146*H146</f>
        <v>0</v>
      </c>
      <c r="Q146" s="177">
        <v>1.6694E-4</v>
      </c>
      <c r="R146" s="177">
        <f>Q146*H146</f>
        <v>2.2737227999999998E-2</v>
      </c>
      <c r="S146" s="177">
        <v>0</v>
      </c>
      <c r="T146" s="178">
        <f>S146*H146</f>
        <v>0</v>
      </c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R146" s="179" t="s">
        <v>165</v>
      </c>
      <c r="AT146" s="179" t="s">
        <v>145</v>
      </c>
      <c r="AU146" s="179" t="s">
        <v>79</v>
      </c>
      <c r="AY146" s="20" t="s">
        <v>144</v>
      </c>
      <c r="BE146" s="180">
        <f>IF(N146="základní",J146,0)</f>
        <v>0</v>
      </c>
      <c r="BF146" s="180">
        <f>IF(N146="snížená",J146,0)</f>
        <v>0</v>
      </c>
      <c r="BG146" s="180">
        <f>IF(N146="zákl. přenesená",J146,0)</f>
        <v>0</v>
      </c>
      <c r="BH146" s="180">
        <f>IF(N146="sníž. přenesená",J146,0)</f>
        <v>0</v>
      </c>
      <c r="BI146" s="180">
        <f>IF(N146="nulová",J146,0)</f>
        <v>0</v>
      </c>
      <c r="BJ146" s="20" t="s">
        <v>77</v>
      </c>
      <c r="BK146" s="180">
        <f>ROUND(I146*H146,2)</f>
        <v>0</v>
      </c>
      <c r="BL146" s="20" t="s">
        <v>165</v>
      </c>
      <c r="BM146" s="179" t="s">
        <v>1951</v>
      </c>
    </row>
    <row r="147" spans="1:65" s="2" customFormat="1" ht="19.5">
      <c r="A147" s="37"/>
      <c r="B147" s="38"/>
      <c r="C147" s="39"/>
      <c r="D147" s="181" t="s">
        <v>152</v>
      </c>
      <c r="E147" s="39"/>
      <c r="F147" s="182" t="s">
        <v>388</v>
      </c>
      <c r="G147" s="39"/>
      <c r="H147" s="39"/>
      <c r="I147" s="183"/>
      <c r="J147" s="39"/>
      <c r="K147" s="39"/>
      <c r="L147" s="42"/>
      <c r="M147" s="184"/>
      <c r="N147" s="185"/>
      <c r="O147" s="67"/>
      <c r="P147" s="67"/>
      <c r="Q147" s="67"/>
      <c r="R147" s="67"/>
      <c r="S147" s="67"/>
      <c r="T147" s="68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T147" s="20" t="s">
        <v>152</v>
      </c>
      <c r="AU147" s="20" t="s">
        <v>79</v>
      </c>
    </row>
    <row r="148" spans="1:65" s="2" customFormat="1" ht="11.25">
      <c r="A148" s="37"/>
      <c r="B148" s="38"/>
      <c r="C148" s="39"/>
      <c r="D148" s="186" t="s">
        <v>153</v>
      </c>
      <c r="E148" s="39"/>
      <c r="F148" s="187" t="s">
        <v>390</v>
      </c>
      <c r="G148" s="39"/>
      <c r="H148" s="39"/>
      <c r="I148" s="183"/>
      <c r="J148" s="39"/>
      <c r="K148" s="39"/>
      <c r="L148" s="42"/>
      <c r="M148" s="184"/>
      <c r="N148" s="185"/>
      <c r="O148" s="67"/>
      <c r="P148" s="67"/>
      <c r="Q148" s="67"/>
      <c r="R148" s="67"/>
      <c r="S148" s="67"/>
      <c r="T148" s="68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T148" s="20" t="s">
        <v>153</v>
      </c>
      <c r="AU148" s="20" t="s">
        <v>79</v>
      </c>
    </row>
    <row r="149" spans="1:65" s="13" customFormat="1" ht="11.25">
      <c r="B149" s="200"/>
      <c r="C149" s="201"/>
      <c r="D149" s="181" t="s">
        <v>226</v>
      </c>
      <c r="E149" s="202" t="s">
        <v>19</v>
      </c>
      <c r="F149" s="203" t="s">
        <v>1952</v>
      </c>
      <c r="G149" s="201"/>
      <c r="H149" s="202" t="s">
        <v>19</v>
      </c>
      <c r="I149" s="204"/>
      <c r="J149" s="201"/>
      <c r="K149" s="201"/>
      <c r="L149" s="205"/>
      <c r="M149" s="206"/>
      <c r="N149" s="207"/>
      <c r="O149" s="207"/>
      <c r="P149" s="207"/>
      <c r="Q149" s="207"/>
      <c r="R149" s="207"/>
      <c r="S149" s="207"/>
      <c r="T149" s="208"/>
      <c r="AT149" s="209" t="s">
        <v>226</v>
      </c>
      <c r="AU149" s="209" t="s">
        <v>79</v>
      </c>
      <c r="AV149" s="13" t="s">
        <v>77</v>
      </c>
      <c r="AW149" s="13" t="s">
        <v>31</v>
      </c>
      <c r="AX149" s="13" t="s">
        <v>69</v>
      </c>
      <c r="AY149" s="209" t="s">
        <v>144</v>
      </c>
    </row>
    <row r="150" spans="1:65" s="14" customFormat="1" ht="11.25">
      <c r="B150" s="210"/>
      <c r="C150" s="211"/>
      <c r="D150" s="181" t="s">
        <v>226</v>
      </c>
      <c r="E150" s="212" t="s">
        <v>19</v>
      </c>
      <c r="F150" s="213" t="s">
        <v>1953</v>
      </c>
      <c r="G150" s="211"/>
      <c r="H150" s="214">
        <v>136.19999999999999</v>
      </c>
      <c r="I150" s="215"/>
      <c r="J150" s="211"/>
      <c r="K150" s="211"/>
      <c r="L150" s="216"/>
      <c r="M150" s="217"/>
      <c r="N150" s="218"/>
      <c r="O150" s="218"/>
      <c r="P150" s="218"/>
      <c r="Q150" s="218"/>
      <c r="R150" s="218"/>
      <c r="S150" s="218"/>
      <c r="T150" s="219"/>
      <c r="AT150" s="220" t="s">
        <v>226</v>
      </c>
      <c r="AU150" s="220" t="s">
        <v>79</v>
      </c>
      <c r="AV150" s="14" t="s">
        <v>79</v>
      </c>
      <c r="AW150" s="14" t="s">
        <v>31</v>
      </c>
      <c r="AX150" s="14" t="s">
        <v>77</v>
      </c>
      <c r="AY150" s="220" t="s">
        <v>144</v>
      </c>
    </row>
    <row r="151" spans="1:65" s="2" customFormat="1" ht="24.2" customHeight="1">
      <c r="A151" s="37"/>
      <c r="B151" s="38"/>
      <c r="C151" s="246" t="s">
        <v>313</v>
      </c>
      <c r="D151" s="246" t="s">
        <v>381</v>
      </c>
      <c r="E151" s="247" t="s">
        <v>985</v>
      </c>
      <c r="F151" s="248" t="s">
        <v>986</v>
      </c>
      <c r="G151" s="249" t="s">
        <v>254</v>
      </c>
      <c r="H151" s="250">
        <v>183.87</v>
      </c>
      <c r="I151" s="251"/>
      <c r="J151" s="252">
        <f>ROUND(I151*H151,2)</f>
        <v>0</v>
      </c>
      <c r="K151" s="248" t="s">
        <v>157</v>
      </c>
      <c r="L151" s="253"/>
      <c r="M151" s="254" t="s">
        <v>19</v>
      </c>
      <c r="N151" s="255" t="s">
        <v>40</v>
      </c>
      <c r="O151" s="67"/>
      <c r="P151" s="177">
        <f>O151*H151</f>
        <v>0</v>
      </c>
      <c r="Q151" s="177">
        <v>2.9999999999999997E-4</v>
      </c>
      <c r="R151" s="177">
        <f>Q151*H151</f>
        <v>5.5160999999999995E-2</v>
      </c>
      <c r="S151" s="177">
        <v>0</v>
      </c>
      <c r="T151" s="178">
        <f>S151*H151</f>
        <v>0</v>
      </c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R151" s="179" t="s">
        <v>184</v>
      </c>
      <c r="AT151" s="179" t="s">
        <v>381</v>
      </c>
      <c r="AU151" s="179" t="s">
        <v>79</v>
      </c>
      <c r="AY151" s="20" t="s">
        <v>144</v>
      </c>
      <c r="BE151" s="180">
        <f>IF(N151="základní",J151,0)</f>
        <v>0</v>
      </c>
      <c r="BF151" s="180">
        <f>IF(N151="snížená",J151,0)</f>
        <v>0</v>
      </c>
      <c r="BG151" s="180">
        <f>IF(N151="zákl. přenesená",J151,0)</f>
        <v>0</v>
      </c>
      <c r="BH151" s="180">
        <f>IF(N151="sníž. přenesená",J151,0)</f>
        <v>0</v>
      </c>
      <c r="BI151" s="180">
        <f>IF(N151="nulová",J151,0)</f>
        <v>0</v>
      </c>
      <c r="BJ151" s="20" t="s">
        <v>77</v>
      </c>
      <c r="BK151" s="180">
        <f>ROUND(I151*H151,2)</f>
        <v>0</v>
      </c>
      <c r="BL151" s="20" t="s">
        <v>165</v>
      </c>
      <c r="BM151" s="179" t="s">
        <v>1954</v>
      </c>
    </row>
    <row r="152" spans="1:65" s="2" customFormat="1" ht="19.5">
      <c r="A152" s="37"/>
      <c r="B152" s="38"/>
      <c r="C152" s="39"/>
      <c r="D152" s="181" t="s">
        <v>152</v>
      </c>
      <c r="E152" s="39"/>
      <c r="F152" s="182" t="s">
        <v>986</v>
      </c>
      <c r="G152" s="39"/>
      <c r="H152" s="39"/>
      <c r="I152" s="183"/>
      <c r="J152" s="39"/>
      <c r="K152" s="39"/>
      <c r="L152" s="42"/>
      <c r="M152" s="184"/>
      <c r="N152" s="185"/>
      <c r="O152" s="67"/>
      <c r="P152" s="67"/>
      <c r="Q152" s="67"/>
      <c r="R152" s="67"/>
      <c r="S152" s="67"/>
      <c r="T152" s="68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T152" s="20" t="s">
        <v>152</v>
      </c>
      <c r="AU152" s="20" t="s">
        <v>79</v>
      </c>
    </row>
    <row r="153" spans="1:65" s="13" customFormat="1" ht="11.25">
      <c r="B153" s="200"/>
      <c r="C153" s="201"/>
      <c r="D153" s="181" t="s">
        <v>226</v>
      </c>
      <c r="E153" s="202" t="s">
        <v>19</v>
      </c>
      <c r="F153" s="203" t="s">
        <v>1952</v>
      </c>
      <c r="G153" s="201"/>
      <c r="H153" s="202" t="s">
        <v>19</v>
      </c>
      <c r="I153" s="204"/>
      <c r="J153" s="201"/>
      <c r="K153" s="201"/>
      <c r="L153" s="205"/>
      <c r="M153" s="206"/>
      <c r="N153" s="207"/>
      <c r="O153" s="207"/>
      <c r="P153" s="207"/>
      <c r="Q153" s="207"/>
      <c r="R153" s="207"/>
      <c r="S153" s="207"/>
      <c r="T153" s="208"/>
      <c r="AT153" s="209" t="s">
        <v>226</v>
      </c>
      <c r="AU153" s="209" t="s">
        <v>79</v>
      </c>
      <c r="AV153" s="13" t="s">
        <v>77</v>
      </c>
      <c r="AW153" s="13" t="s">
        <v>31</v>
      </c>
      <c r="AX153" s="13" t="s">
        <v>69</v>
      </c>
      <c r="AY153" s="209" t="s">
        <v>144</v>
      </c>
    </row>
    <row r="154" spans="1:65" s="14" customFormat="1" ht="11.25">
      <c r="B154" s="210"/>
      <c r="C154" s="211"/>
      <c r="D154" s="181" t="s">
        <v>226</v>
      </c>
      <c r="E154" s="212" t="s">
        <v>19</v>
      </c>
      <c r="F154" s="213" t="s">
        <v>1955</v>
      </c>
      <c r="G154" s="211"/>
      <c r="H154" s="214">
        <v>183.87</v>
      </c>
      <c r="I154" s="215"/>
      <c r="J154" s="211"/>
      <c r="K154" s="211"/>
      <c r="L154" s="216"/>
      <c r="M154" s="217"/>
      <c r="N154" s="218"/>
      <c r="O154" s="218"/>
      <c r="P154" s="218"/>
      <c r="Q154" s="218"/>
      <c r="R154" s="218"/>
      <c r="S154" s="218"/>
      <c r="T154" s="219"/>
      <c r="AT154" s="220" t="s">
        <v>226</v>
      </c>
      <c r="AU154" s="220" t="s">
        <v>79</v>
      </c>
      <c r="AV154" s="14" t="s">
        <v>79</v>
      </c>
      <c r="AW154" s="14" t="s">
        <v>31</v>
      </c>
      <c r="AX154" s="14" t="s">
        <v>77</v>
      </c>
      <c r="AY154" s="220" t="s">
        <v>144</v>
      </c>
    </row>
    <row r="155" spans="1:65" s="2" customFormat="1" ht="55.5" customHeight="1">
      <c r="A155" s="37"/>
      <c r="B155" s="38"/>
      <c r="C155" s="168" t="s">
        <v>8</v>
      </c>
      <c r="D155" s="168" t="s">
        <v>145</v>
      </c>
      <c r="E155" s="169" t="s">
        <v>989</v>
      </c>
      <c r="F155" s="170" t="s">
        <v>990</v>
      </c>
      <c r="G155" s="171" t="s">
        <v>243</v>
      </c>
      <c r="H155" s="172">
        <v>136.19999999999999</v>
      </c>
      <c r="I155" s="173"/>
      <c r="J155" s="174">
        <f>ROUND(I155*H155,2)</f>
        <v>0</v>
      </c>
      <c r="K155" s="170" t="s">
        <v>157</v>
      </c>
      <c r="L155" s="42"/>
      <c r="M155" s="175" t="s">
        <v>19</v>
      </c>
      <c r="N155" s="176" t="s">
        <v>40</v>
      </c>
      <c r="O155" s="67"/>
      <c r="P155" s="177">
        <f>O155*H155</f>
        <v>0</v>
      </c>
      <c r="Q155" s="177">
        <v>0.2046936</v>
      </c>
      <c r="R155" s="177">
        <f>Q155*H155</f>
        <v>27.879268319999998</v>
      </c>
      <c r="S155" s="177">
        <v>0</v>
      </c>
      <c r="T155" s="178">
        <f>S155*H155</f>
        <v>0</v>
      </c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R155" s="179" t="s">
        <v>165</v>
      </c>
      <c r="AT155" s="179" t="s">
        <v>145</v>
      </c>
      <c r="AU155" s="179" t="s">
        <v>79</v>
      </c>
      <c r="AY155" s="20" t="s">
        <v>144</v>
      </c>
      <c r="BE155" s="180">
        <f>IF(N155="základní",J155,0)</f>
        <v>0</v>
      </c>
      <c r="BF155" s="180">
        <f>IF(N155="snížená",J155,0)</f>
        <v>0</v>
      </c>
      <c r="BG155" s="180">
        <f>IF(N155="zákl. přenesená",J155,0)</f>
        <v>0</v>
      </c>
      <c r="BH155" s="180">
        <f>IF(N155="sníž. přenesená",J155,0)</f>
        <v>0</v>
      </c>
      <c r="BI155" s="180">
        <f>IF(N155="nulová",J155,0)</f>
        <v>0</v>
      </c>
      <c r="BJ155" s="20" t="s">
        <v>77</v>
      </c>
      <c r="BK155" s="180">
        <f>ROUND(I155*H155,2)</f>
        <v>0</v>
      </c>
      <c r="BL155" s="20" t="s">
        <v>165</v>
      </c>
      <c r="BM155" s="179" t="s">
        <v>1956</v>
      </c>
    </row>
    <row r="156" spans="1:65" s="2" customFormat="1" ht="39">
      <c r="A156" s="37"/>
      <c r="B156" s="38"/>
      <c r="C156" s="39"/>
      <c r="D156" s="181" t="s">
        <v>152</v>
      </c>
      <c r="E156" s="39"/>
      <c r="F156" s="182" t="s">
        <v>990</v>
      </c>
      <c r="G156" s="39"/>
      <c r="H156" s="39"/>
      <c r="I156" s="183"/>
      <c r="J156" s="39"/>
      <c r="K156" s="39"/>
      <c r="L156" s="42"/>
      <c r="M156" s="184"/>
      <c r="N156" s="185"/>
      <c r="O156" s="67"/>
      <c r="P156" s="67"/>
      <c r="Q156" s="67"/>
      <c r="R156" s="67"/>
      <c r="S156" s="67"/>
      <c r="T156" s="68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T156" s="20" t="s">
        <v>152</v>
      </c>
      <c r="AU156" s="20" t="s">
        <v>79</v>
      </c>
    </row>
    <row r="157" spans="1:65" s="2" customFormat="1" ht="11.25">
      <c r="A157" s="37"/>
      <c r="B157" s="38"/>
      <c r="C157" s="39"/>
      <c r="D157" s="186" t="s">
        <v>153</v>
      </c>
      <c r="E157" s="39"/>
      <c r="F157" s="187" t="s">
        <v>992</v>
      </c>
      <c r="G157" s="39"/>
      <c r="H157" s="39"/>
      <c r="I157" s="183"/>
      <c r="J157" s="39"/>
      <c r="K157" s="39"/>
      <c r="L157" s="42"/>
      <c r="M157" s="184"/>
      <c r="N157" s="185"/>
      <c r="O157" s="67"/>
      <c r="P157" s="67"/>
      <c r="Q157" s="67"/>
      <c r="R157" s="67"/>
      <c r="S157" s="67"/>
      <c r="T157" s="68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T157" s="20" t="s">
        <v>153</v>
      </c>
      <c r="AU157" s="20" t="s">
        <v>79</v>
      </c>
    </row>
    <row r="158" spans="1:65" s="13" customFormat="1" ht="11.25">
      <c r="B158" s="200"/>
      <c r="C158" s="201"/>
      <c r="D158" s="181" t="s">
        <v>226</v>
      </c>
      <c r="E158" s="202" t="s">
        <v>19</v>
      </c>
      <c r="F158" s="203" t="s">
        <v>1952</v>
      </c>
      <c r="G158" s="201"/>
      <c r="H158" s="202" t="s">
        <v>19</v>
      </c>
      <c r="I158" s="204"/>
      <c r="J158" s="201"/>
      <c r="K158" s="201"/>
      <c r="L158" s="205"/>
      <c r="M158" s="206"/>
      <c r="N158" s="207"/>
      <c r="O158" s="207"/>
      <c r="P158" s="207"/>
      <c r="Q158" s="207"/>
      <c r="R158" s="207"/>
      <c r="S158" s="207"/>
      <c r="T158" s="208"/>
      <c r="AT158" s="209" t="s">
        <v>226</v>
      </c>
      <c r="AU158" s="209" t="s">
        <v>79</v>
      </c>
      <c r="AV158" s="13" t="s">
        <v>77</v>
      </c>
      <c r="AW158" s="13" t="s">
        <v>31</v>
      </c>
      <c r="AX158" s="13" t="s">
        <v>69</v>
      </c>
      <c r="AY158" s="209" t="s">
        <v>144</v>
      </c>
    </row>
    <row r="159" spans="1:65" s="14" customFormat="1" ht="11.25">
      <c r="B159" s="210"/>
      <c r="C159" s="211"/>
      <c r="D159" s="181" t="s">
        <v>226</v>
      </c>
      <c r="E159" s="212" t="s">
        <v>19</v>
      </c>
      <c r="F159" s="213" t="s">
        <v>1957</v>
      </c>
      <c r="G159" s="211"/>
      <c r="H159" s="214">
        <v>136.19999999999999</v>
      </c>
      <c r="I159" s="215"/>
      <c r="J159" s="211"/>
      <c r="K159" s="211"/>
      <c r="L159" s="216"/>
      <c r="M159" s="217"/>
      <c r="N159" s="218"/>
      <c r="O159" s="218"/>
      <c r="P159" s="218"/>
      <c r="Q159" s="218"/>
      <c r="R159" s="218"/>
      <c r="S159" s="218"/>
      <c r="T159" s="219"/>
      <c r="AT159" s="220" t="s">
        <v>226</v>
      </c>
      <c r="AU159" s="220" t="s">
        <v>79</v>
      </c>
      <c r="AV159" s="14" t="s">
        <v>79</v>
      </c>
      <c r="AW159" s="14" t="s">
        <v>31</v>
      </c>
      <c r="AX159" s="14" t="s">
        <v>77</v>
      </c>
      <c r="AY159" s="220" t="s">
        <v>144</v>
      </c>
    </row>
    <row r="160" spans="1:65" s="2" customFormat="1" ht="16.5" customHeight="1">
      <c r="A160" s="37"/>
      <c r="B160" s="38"/>
      <c r="C160" s="168" t="s">
        <v>408</v>
      </c>
      <c r="D160" s="168" t="s">
        <v>145</v>
      </c>
      <c r="E160" s="169" t="s">
        <v>409</v>
      </c>
      <c r="F160" s="170" t="s">
        <v>410</v>
      </c>
      <c r="G160" s="171" t="s">
        <v>254</v>
      </c>
      <c r="H160" s="172">
        <v>63.56</v>
      </c>
      <c r="I160" s="173"/>
      <c r="J160" s="174">
        <f>ROUND(I160*H160,2)</f>
        <v>0</v>
      </c>
      <c r="K160" s="170" t="s">
        <v>157</v>
      </c>
      <c r="L160" s="42"/>
      <c r="M160" s="175" t="s">
        <v>19</v>
      </c>
      <c r="N160" s="176" t="s">
        <v>40</v>
      </c>
      <c r="O160" s="67"/>
      <c r="P160" s="177">
        <f>O160*H160</f>
        <v>0</v>
      </c>
      <c r="Q160" s="177">
        <v>2.6369000000000002E-3</v>
      </c>
      <c r="R160" s="177">
        <f>Q160*H160</f>
        <v>0.16760136400000003</v>
      </c>
      <c r="S160" s="177">
        <v>0</v>
      </c>
      <c r="T160" s="178">
        <f>S160*H160</f>
        <v>0</v>
      </c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R160" s="179" t="s">
        <v>165</v>
      </c>
      <c r="AT160" s="179" t="s">
        <v>145</v>
      </c>
      <c r="AU160" s="179" t="s">
        <v>79</v>
      </c>
      <c r="AY160" s="20" t="s">
        <v>144</v>
      </c>
      <c r="BE160" s="180">
        <f>IF(N160="základní",J160,0)</f>
        <v>0</v>
      </c>
      <c r="BF160" s="180">
        <f>IF(N160="snížená",J160,0)</f>
        <v>0</v>
      </c>
      <c r="BG160" s="180">
        <f>IF(N160="zákl. přenesená",J160,0)</f>
        <v>0</v>
      </c>
      <c r="BH160" s="180">
        <f>IF(N160="sníž. přenesená",J160,0)</f>
        <v>0</v>
      </c>
      <c r="BI160" s="180">
        <f>IF(N160="nulová",J160,0)</f>
        <v>0</v>
      </c>
      <c r="BJ160" s="20" t="s">
        <v>77</v>
      </c>
      <c r="BK160" s="180">
        <f>ROUND(I160*H160,2)</f>
        <v>0</v>
      </c>
      <c r="BL160" s="20" t="s">
        <v>165</v>
      </c>
      <c r="BM160" s="179" t="s">
        <v>1958</v>
      </c>
    </row>
    <row r="161" spans="1:65" s="2" customFormat="1" ht="11.25">
      <c r="A161" s="37"/>
      <c r="B161" s="38"/>
      <c r="C161" s="39"/>
      <c r="D161" s="181" t="s">
        <v>152</v>
      </c>
      <c r="E161" s="39"/>
      <c r="F161" s="182" t="s">
        <v>410</v>
      </c>
      <c r="G161" s="39"/>
      <c r="H161" s="39"/>
      <c r="I161" s="183"/>
      <c r="J161" s="39"/>
      <c r="K161" s="39"/>
      <c r="L161" s="42"/>
      <c r="M161" s="184"/>
      <c r="N161" s="185"/>
      <c r="O161" s="67"/>
      <c r="P161" s="67"/>
      <c r="Q161" s="67"/>
      <c r="R161" s="67"/>
      <c r="S161" s="67"/>
      <c r="T161" s="68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T161" s="20" t="s">
        <v>152</v>
      </c>
      <c r="AU161" s="20" t="s">
        <v>79</v>
      </c>
    </row>
    <row r="162" spans="1:65" s="2" customFormat="1" ht="11.25">
      <c r="A162" s="37"/>
      <c r="B162" s="38"/>
      <c r="C162" s="39"/>
      <c r="D162" s="186" t="s">
        <v>153</v>
      </c>
      <c r="E162" s="39"/>
      <c r="F162" s="187" t="s">
        <v>412</v>
      </c>
      <c r="G162" s="39"/>
      <c r="H162" s="39"/>
      <c r="I162" s="183"/>
      <c r="J162" s="39"/>
      <c r="K162" s="39"/>
      <c r="L162" s="42"/>
      <c r="M162" s="184"/>
      <c r="N162" s="185"/>
      <c r="O162" s="67"/>
      <c r="P162" s="67"/>
      <c r="Q162" s="67"/>
      <c r="R162" s="67"/>
      <c r="S162" s="67"/>
      <c r="T162" s="68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T162" s="20" t="s">
        <v>153</v>
      </c>
      <c r="AU162" s="20" t="s">
        <v>79</v>
      </c>
    </row>
    <row r="163" spans="1:65" s="13" customFormat="1" ht="11.25">
      <c r="B163" s="200"/>
      <c r="C163" s="201"/>
      <c r="D163" s="181" t="s">
        <v>226</v>
      </c>
      <c r="E163" s="202" t="s">
        <v>19</v>
      </c>
      <c r="F163" s="203" t="s">
        <v>998</v>
      </c>
      <c r="G163" s="201"/>
      <c r="H163" s="202" t="s">
        <v>19</v>
      </c>
      <c r="I163" s="204"/>
      <c r="J163" s="201"/>
      <c r="K163" s="201"/>
      <c r="L163" s="205"/>
      <c r="M163" s="206"/>
      <c r="N163" s="207"/>
      <c r="O163" s="207"/>
      <c r="P163" s="207"/>
      <c r="Q163" s="207"/>
      <c r="R163" s="207"/>
      <c r="S163" s="207"/>
      <c r="T163" s="208"/>
      <c r="AT163" s="209" t="s">
        <v>226</v>
      </c>
      <c r="AU163" s="209" t="s">
        <v>79</v>
      </c>
      <c r="AV163" s="13" t="s">
        <v>77</v>
      </c>
      <c r="AW163" s="13" t="s">
        <v>31</v>
      </c>
      <c r="AX163" s="13" t="s">
        <v>69</v>
      </c>
      <c r="AY163" s="209" t="s">
        <v>144</v>
      </c>
    </row>
    <row r="164" spans="1:65" s="14" customFormat="1" ht="11.25">
      <c r="B164" s="210"/>
      <c r="C164" s="211"/>
      <c r="D164" s="181" t="s">
        <v>226</v>
      </c>
      <c r="E164" s="212" t="s">
        <v>19</v>
      </c>
      <c r="F164" s="213" t="s">
        <v>1959</v>
      </c>
      <c r="G164" s="211"/>
      <c r="H164" s="214">
        <v>63.56</v>
      </c>
      <c r="I164" s="215"/>
      <c r="J164" s="211"/>
      <c r="K164" s="211"/>
      <c r="L164" s="216"/>
      <c r="M164" s="217"/>
      <c r="N164" s="218"/>
      <c r="O164" s="218"/>
      <c r="P164" s="218"/>
      <c r="Q164" s="218"/>
      <c r="R164" s="218"/>
      <c r="S164" s="218"/>
      <c r="T164" s="219"/>
      <c r="AT164" s="220" t="s">
        <v>226</v>
      </c>
      <c r="AU164" s="220" t="s">
        <v>79</v>
      </c>
      <c r="AV164" s="14" t="s">
        <v>79</v>
      </c>
      <c r="AW164" s="14" t="s">
        <v>31</v>
      </c>
      <c r="AX164" s="14" t="s">
        <v>77</v>
      </c>
      <c r="AY164" s="220" t="s">
        <v>144</v>
      </c>
    </row>
    <row r="165" spans="1:65" s="2" customFormat="1" ht="16.5" customHeight="1">
      <c r="A165" s="37"/>
      <c r="B165" s="38"/>
      <c r="C165" s="168" t="s">
        <v>415</v>
      </c>
      <c r="D165" s="168" t="s">
        <v>145</v>
      </c>
      <c r="E165" s="169" t="s">
        <v>416</v>
      </c>
      <c r="F165" s="170" t="s">
        <v>417</v>
      </c>
      <c r="G165" s="171" t="s">
        <v>254</v>
      </c>
      <c r="H165" s="172">
        <v>63.56</v>
      </c>
      <c r="I165" s="173"/>
      <c r="J165" s="174">
        <f>ROUND(I165*H165,2)</f>
        <v>0</v>
      </c>
      <c r="K165" s="170" t="s">
        <v>157</v>
      </c>
      <c r="L165" s="42"/>
      <c r="M165" s="175" t="s">
        <v>19</v>
      </c>
      <c r="N165" s="176" t="s">
        <v>40</v>
      </c>
      <c r="O165" s="67"/>
      <c r="P165" s="177">
        <f>O165*H165</f>
        <v>0</v>
      </c>
      <c r="Q165" s="177">
        <v>0</v>
      </c>
      <c r="R165" s="177">
        <f>Q165*H165</f>
        <v>0</v>
      </c>
      <c r="S165" s="177">
        <v>0</v>
      </c>
      <c r="T165" s="178">
        <f>S165*H165</f>
        <v>0</v>
      </c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R165" s="179" t="s">
        <v>165</v>
      </c>
      <c r="AT165" s="179" t="s">
        <v>145</v>
      </c>
      <c r="AU165" s="179" t="s">
        <v>79</v>
      </c>
      <c r="AY165" s="20" t="s">
        <v>144</v>
      </c>
      <c r="BE165" s="180">
        <f>IF(N165="základní",J165,0)</f>
        <v>0</v>
      </c>
      <c r="BF165" s="180">
        <f>IF(N165="snížená",J165,0)</f>
        <v>0</v>
      </c>
      <c r="BG165" s="180">
        <f>IF(N165="zákl. přenesená",J165,0)</f>
        <v>0</v>
      </c>
      <c r="BH165" s="180">
        <f>IF(N165="sníž. přenesená",J165,0)</f>
        <v>0</v>
      </c>
      <c r="BI165" s="180">
        <f>IF(N165="nulová",J165,0)</f>
        <v>0</v>
      </c>
      <c r="BJ165" s="20" t="s">
        <v>77</v>
      </c>
      <c r="BK165" s="180">
        <f>ROUND(I165*H165,2)</f>
        <v>0</v>
      </c>
      <c r="BL165" s="20" t="s">
        <v>165</v>
      </c>
      <c r="BM165" s="179" t="s">
        <v>1960</v>
      </c>
    </row>
    <row r="166" spans="1:65" s="2" customFormat="1" ht="11.25">
      <c r="A166" s="37"/>
      <c r="B166" s="38"/>
      <c r="C166" s="39"/>
      <c r="D166" s="181" t="s">
        <v>152</v>
      </c>
      <c r="E166" s="39"/>
      <c r="F166" s="182" t="s">
        <v>417</v>
      </c>
      <c r="G166" s="39"/>
      <c r="H166" s="39"/>
      <c r="I166" s="183"/>
      <c r="J166" s="39"/>
      <c r="K166" s="39"/>
      <c r="L166" s="42"/>
      <c r="M166" s="184"/>
      <c r="N166" s="185"/>
      <c r="O166" s="67"/>
      <c r="P166" s="67"/>
      <c r="Q166" s="67"/>
      <c r="R166" s="67"/>
      <c r="S166" s="67"/>
      <c r="T166" s="68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T166" s="20" t="s">
        <v>152</v>
      </c>
      <c r="AU166" s="20" t="s">
        <v>79</v>
      </c>
    </row>
    <row r="167" spans="1:65" s="2" customFormat="1" ht="11.25">
      <c r="A167" s="37"/>
      <c r="B167" s="38"/>
      <c r="C167" s="39"/>
      <c r="D167" s="186" t="s">
        <v>153</v>
      </c>
      <c r="E167" s="39"/>
      <c r="F167" s="187" t="s">
        <v>419</v>
      </c>
      <c r="G167" s="39"/>
      <c r="H167" s="39"/>
      <c r="I167" s="183"/>
      <c r="J167" s="39"/>
      <c r="K167" s="39"/>
      <c r="L167" s="42"/>
      <c r="M167" s="184"/>
      <c r="N167" s="185"/>
      <c r="O167" s="67"/>
      <c r="P167" s="67"/>
      <c r="Q167" s="67"/>
      <c r="R167" s="67"/>
      <c r="S167" s="67"/>
      <c r="T167" s="68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T167" s="20" t="s">
        <v>153</v>
      </c>
      <c r="AU167" s="20" t="s">
        <v>79</v>
      </c>
    </row>
    <row r="168" spans="1:65" s="13" customFormat="1" ht="11.25">
      <c r="B168" s="200"/>
      <c r="C168" s="201"/>
      <c r="D168" s="181" t="s">
        <v>226</v>
      </c>
      <c r="E168" s="202" t="s">
        <v>19</v>
      </c>
      <c r="F168" s="203" t="s">
        <v>998</v>
      </c>
      <c r="G168" s="201"/>
      <c r="H168" s="202" t="s">
        <v>19</v>
      </c>
      <c r="I168" s="204"/>
      <c r="J168" s="201"/>
      <c r="K168" s="201"/>
      <c r="L168" s="205"/>
      <c r="M168" s="206"/>
      <c r="N168" s="207"/>
      <c r="O168" s="207"/>
      <c r="P168" s="207"/>
      <c r="Q168" s="207"/>
      <c r="R168" s="207"/>
      <c r="S168" s="207"/>
      <c r="T168" s="208"/>
      <c r="AT168" s="209" t="s">
        <v>226</v>
      </c>
      <c r="AU168" s="209" t="s">
        <v>79</v>
      </c>
      <c r="AV168" s="13" t="s">
        <v>77</v>
      </c>
      <c r="AW168" s="13" t="s">
        <v>31</v>
      </c>
      <c r="AX168" s="13" t="s">
        <v>69</v>
      </c>
      <c r="AY168" s="209" t="s">
        <v>144</v>
      </c>
    </row>
    <row r="169" spans="1:65" s="14" customFormat="1" ht="11.25">
      <c r="B169" s="210"/>
      <c r="C169" s="211"/>
      <c r="D169" s="181" t="s">
        <v>226</v>
      </c>
      <c r="E169" s="212" t="s">
        <v>19</v>
      </c>
      <c r="F169" s="213" t="s">
        <v>1959</v>
      </c>
      <c r="G169" s="211"/>
      <c r="H169" s="214">
        <v>63.56</v>
      </c>
      <c r="I169" s="215"/>
      <c r="J169" s="211"/>
      <c r="K169" s="211"/>
      <c r="L169" s="216"/>
      <c r="M169" s="217"/>
      <c r="N169" s="218"/>
      <c r="O169" s="218"/>
      <c r="P169" s="218"/>
      <c r="Q169" s="218"/>
      <c r="R169" s="218"/>
      <c r="S169" s="218"/>
      <c r="T169" s="219"/>
      <c r="AT169" s="220" t="s">
        <v>226</v>
      </c>
      <c r="AU169" s="220" t="s">
        <v>79</v>
      </c>
      <c r="AV169" s="14" t="s">
        <v>79</v>
      </c>
      <c r="AW169" s="14" t="s">
        <v>31</v>
      </c>
      <c r="AX169" s="14" t="s">
        <v>77</v>
      </c>
      <c r="AY169" s="220" t="s">
        <v>144</v>
      </c>
    </row>
    <row r="170" spans="1:65" s="11" customFormat="1" ht="22.9" customHeight="1">
      <c r="B170" s="154"/>
      <c r="C170" s="155"/>
      <c r="D170" s="156" t="s">
        <v>68</v>
      </c>
      <c r="E170" s="198" t="s">
        <v>160</v>
      </c>
      <c r="F170" s="198" t="s">
        <v>420</v>
      </c>
      <c r="G170" s="155"/>
      <c r="H170" s="155"/>
      <c r="I170" s="158"/>
      <c r="J170" s="199">
        <f>BK170</f>
        <v>0</v>
      </c>
      <c r="K170" s="155"/>
      <c r="L170" s="160"/>
      <c r="M170" s="161"/>
      <c r="N170" s="162"/>
      <c r="O170" s="162"/>
      <c r="P170" s="163">
        <f>SUM(P171:P209)</f>
        <v>0</v>
      </c>
      <c r="Q170" s="162"/>
      <c r="R170" s="163">
        <f>SUM(R171:R209)</f>
        <v>106.32794944322259</v>
      </c>
      <c r="S170" s="162"/>
      <c r="T170" s="164">
        <f>SUM(T171:T209)</f>
        <v>0</v>
      </c>
      <c r="AR170" s="165" t="s">
        <v>77</v>
      </c>
      <c r="AT170" s="166" t="s">
        <v>68</v>
      </c>
      <c r="AU170" s="166" t="s">
        <v>77</v>
      </c>
      <c r="AY170" s="165" t="s">
        <v>144</v>
      </c>
      <c r="BK170" s="167">
        <f>SUM(BK171:BK209)</f>
        <v>0</v>
      </c>
    </row>
    <row r="171" spans="1:65" s="2" customFormat="1" ht="37.9" customHeight="1">
      <c r="A171" s="37"/>
      <c r="B171" s="38"/>
      <c r="C171" s="168" t="s">
        <v>422</v>
      </c>
      <c r="D171" s="168" t="s">
        <v>145</v>
      </c>
      <c r="E171" s="169" t="s">
        <v>1961</v>
      </c>
      <c r="F171" s="170" t="s">
        <v>1962</v>
      </c>
      <c r="G171" s="171" t="s">
        <v>223</v>
      </c>
      <c r="H171" s="172">
        <v>38.817</v>
      </c>
      <c r="I171" s="173"/>
      <c r="J171" s="174">
        <f>ROUND(I171*H171,2)</f>
        <v>0</v>
      </c>
      <c r="K171" s="170" t="s">
        <v>157</v>
      </c>
      <c r="L171" s="42"/>
      <c r="M171" s="175" t="s">
        <v>19</v>
      </c>
      <c r="N171" s="176" t="s">
        <v>40</v>
      </c>
      <c r="O171" s="67"/>
      <c r="P171" s="177">
        <f>O171*H171</f>
        <v>0</v>
      </c>
      <c r="Q171" s="177">
        <v>2.5018722040000001</v>
      </c>
      <c r="R171" s="177">
        <f>Q171*H171</f>
        <v>97.115173342668001</v>
      </c>
      <c r="S171" s="177">
        <v>0</v>
      </c>
      <c r="T171" s="178">
        <f>S171*H171</f>
        <v>0</v>
      </c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R171" s="179" t="s">
        <v>165</v>
      </c>
      <c r="AT171" s="179" t="s">
        <v>145</v>
      </c>
      <c r="AU171" s="179" t="s">
        <v>79</v>
      </c>
      <c r="AY171" s="20" t="s">
        <v>144</v>
      </c>
      <c r="BE171" s="180">
        <f>IF(N171="základní",J171,0)</f>
        <v>0</v>
      </c>
      <c r="BF171" s="180">
        <f>IF(N171="snížená",J171,0)</f>
        <v>0</v>
      </c>
      <c r="BG171" s="180">
        <f>IF(N171="zákl. přenesená",J171,0)</f>
        <v>0</v>
      </c>
      <c r="BH171" s="180">
        <f>IF(N171="sníž. přenesená",J171,0)</f>
        <v>0</v>
      </c>
      <c r="BI171" s="180">
        <f>IF(N171="nulová",J171,0)</f>
        <v>0</v>
      </c>
      <c r="BJ171" s="20" t="s">
        <v>77</v>
      </c>
      <c r="BK171" s="180">
        <f>ROUND(I171*H171,2)</f>
        <v>0</v>
      </c>
      <c r="BL171" s="20" t="s">
        <v>165</v>
      </c>
      <c r="BM171" s="179" t="s">
        <v>1963</v>
      </c>
    </row>
    <row r="172" spans="1:65" s="2" customFormat="1" ht="19.5">
      <c r="A172" s="37"/>
      <c r="B172" s="38"/>
      <c r="C172" s="39"/>
      <c r="D172" s="181" t="s">
        <v>152</v>
      </c>
      <c r="E172" s="39"/>
      <c r="F172" s="182" t="s">
        <v>1962</v>
      </c>
      <c r="G172" s="39"/>
      <c r="H172" s="39"/>
      <c r="I172" s="183"/>
      <c r="J172" s="39"/>
      <c r="K172" s="39"/>
      <c r="L172" s="42"/>
      <c r="M172" s="184"/>
      <c r="N172" s="185"/>
      <c r="O172" s="67"/>
      <c r="P172" s="67"/>
      <c r="Q172" s="67"/>
      <c r="R172" s="67"/>
      <c r="S172" s="67"/>
      <c r="T172" s="68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T172" s="20" t="s">
        <v>152</v>
      </c>
      <c r="AU172" s="20" t="s">
        <v>79</v>
      </c>
    </row>
    <row r="173" spans="1:65" s="2" customFormat="1" ht="11.25">
      <c r="A173" s="37"/>
      <c r="B173" s="38"/>
      <c r="C173" s="39"/>
      <c r="D173" s="186" t="s">
        <v>153</v>
      </c>
      <c r="E173" s="39"/>
      <c r="F173" s="187" t="s">
        <v>1964</v>
      </c>
      <c r="G173" s="39"/>
      <c r="H173" s="39"/>
      <c r="I173" s="183"/>
      <c r="J173" s="39"/>
      <c r="K173" s="39"/>
      <c r="L173" s="42"/>
      <c r="M173" s="184"/>
      <c r="N173" s="185"/>
      <c r="O173" s="67"/>
      <c r="P173" s="67"/>
      <c r="Q173" s="67"/>
      <c r="R173" s="67"/>
      <c r="S173" s="67"/>
      <c r="T173" s="68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T173" s="20" t="s">
        <v>153</v>
      </c>
      <c r="AU173" s="20" t="s">
        <v>79</v>
      </c>
    </row>
    <row r="174" spans="1:65" s="13" customFormat="1" ht="11.25">
      <c r="B174" s="200"/>
      <c r="C174" s="201"/>
      <c r="D174" s="181" t="s">
        <v>226</v>
      </c>
      <c r="E174" s="202" t="s">
        <v>19</v>
      </c>
      <c r="F174" s="203" t="s">
        <v>1041</v>
      </c>
      <c r="G174" s="201"/>
      <c r="H174" s="202" t="s">
        <v>19</v>
      </c>
      <c r="I174" s="204"/>
      <c r="J174" s="201"/>
      <c r="K174" s="201"/>
      <c r="L174" s="205"/>
      <c r="M174" s="206"/>
      <c r="N174" s="207"/>
      <c r="O174" s="207"/>
      <c r="P174" s="207"/>
      <c r="Q174" s="207"/>
      <c r="R174" s="207"/>
      <c r="S174" s="207"/>
      <c r="T174" s="208"/>
      <c r="AT174" s="209" t="s">
        <v>226</v>
      </c>
      <c r="AU174" s="209" t="s">
        <v>79</v>
      </c>
      <c r="AV174" s="13" t="s">
        <v>77</v>
      </c>
      <c r="AW174" s="13" t="s">
        <v>31</v>
      </c>
      <c r="AX174" s="13" t="s">
        <v>69</v>
      </c>
      <c r="AY174" s="209" t="s">
        <v>144</v>
      </c>
    </row>
    <row r="175" spans="1:65" s="14" customFormat="1" ht="11.25">
      <c r="B175" s="210"/>
      <c r="C175" s="211"/>
      <c r="D175" s="181" t="s">
        <v>226</v>
      </c>
      <c r="E175" s="212" t="s">
        <v>19</v>
      </c>
      <c r="F175" s="213" t="s">
        <v>1965</v>
      </c>
      <c r="G175" s="211"/>
      <c r="H175" s="214">
        <v>38.817</v>
      </c>
      <c r="I175" s="215"/>
      <c r="J175" s="211"/>
      <c r="K175" s="211"/>
      <c r="L175" s="216"/>
      <c r="M175" s="217"/>
      <c r="N175" s="218"/>
      <c r="O175" s="218"/>
      <c r="P175" s="218"/>
      <c r="Q175" s="218"/>
      <c r="R175" s="218"/>
      <c r="S175" s="218"/>
      <c r="T175" s="219"/>
      <c r="AT175" s="220" t="s">
        <v>226</v>
      </c>
      <c r="AU175" s="220" t="s">
        <v>79</v>
      </c>
      <c r="AV175" s="14" t="s">
        <v>79</v>
      </c>
      <c r="AW175" s="14" t="s">
        <v>31</v>
      </c>
      <c r="AX175" s="14" t="s">
        <v>77</v>
      </c>
      <c r="AY175" s="220" t="s">
        <v>144</v>
      </c>
    </row>
    <row r="176" spans="1:65" s="2" customFormat="1" ht="16.5" customHeight="1">
      <c r="A176" s="37"/>
      <c r="B176" s="38"/>
      <c r="C176" s="246" t="s">
        <v>428</v>
      </c>
      <c r="D176" s="246" t="s">
        <v>381</v>
      </c>
      <c r="E176" s="247" t="s">
        <v>1043</v>
      </c>
      <c r="F176" s="248" t="s">
        <v>1044</v>
      </c>
      <c r="G176" s="249" t="s">
        <v>243</v>
      </c>
      <c r="H176" s="250">
        <v>142.6</v>
      </c>
      <c r="I176" s="251"/>
      <c r="J176" s="252">
        <f>ROUND(I176*H176,2)</f>
        <v>0</v>
      </c>
      <c r="K176" s="248" t="s">
        <v>19</v>
      </c>
      <c r="L176" s="253"/>
      <c r="M176" s="254" t="s">
        <v>19</v>
      </c>
      <c r="N176" s="255" t="s">
        <v>40</v>
      </c>
      <c r="O176" s="67"/>
      <c r="P176" s="177">
        <f>O176*H176</f>
        <v>0</v>
      </c>
      <c r="Q176" s="177">
        <v>0</v>
      </c>
      <c r="R176" s="177">
        <f>Q176*H176</f>
        <v>0</v>
      </c>
      <c r="S176" s="177">
        <v>0</v>
      </c>
      <c r="T176" s="178">
        <f>S176*H176</f>
        <v>0</v>
      </c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R176" s="179" t="s">
        <v>184</v>
      </c>
      <c r="AT176" s="179" t="s">
        <v>381</v>
      </c>
      <c r="AU176" s="179" t="s">
        <v>79</v>
      </c>
      <c r="AY176" s="20" t="s">
        <v>144</v>
      </c>
      <c r="BE176" s="180">
        <f>IF(N176="základní",J176,0)</f>
        <v>0</v>
      </c>
      <c r="BF176" s="180">
        <f>IF(N176="snížená",J176,0)</f>
        <v>0</v>
      </c>
      <c r="BG176" s="180">
        <f>IF(N176="zákl. přenesená",J176,0)</f>
        <v>0</v>
      </c>
      <c r="BH176" s="180">
        <f>IF(N176="sníž. přenesená",J176,0)</f>
        <v>0</v>
      </c>
      <c r="BI176" s="180">
        <f>IF(N176="nulová",J176,0)</f>
        <v>0</v>
      </c>
      <c r="BJ176" s="20" t="s">
        <v>77</v>
      </c>
      <c r="BK176" s="180">
        <f>ROUND(I176*H176,2)</f>
        <v>0</v>
      </c>
      <c r="BL176" s="20" t="s">
        <v>165</v>
      </c>
      <c r="BM176" s="179" t="s">
        <v>1966</v>
      </c>
    </row>
    <row r="177" spans="1:65" s="2" customFormat="1" ht="11.25">
      <c r="A177" s="37"/>
      <c r="B177" s="38"/>
      <c r="C177" s="39"/>
      <c r="D177" s="181" t="s">
        <v>152</v>
      </c>
      <c r="E177" s="39"/>
      <c r="F177" s="182" t="s">
        <v>1044</v>
      </c>
      <c r="G177" s="39"/>
      <c r="H177" s="39"/>
      <c r="I177" s="183"/>
      <c r="J177" s="39"/>
      <c r="K177" s="39"/>
      <c r="L177" s="42"/>
      <c r="M177" s="184"/>
      <c r="N177" s="185"/>
      <c r="O177" s="67"/>
      <c r="P177" s="67"/>
      <c r="Q177" s="67"/>
      <c r="R177" s="67"/>
      <c r="S177" s="67"/>
      <c r="T177" s="68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T177" s="20" t="s">
        <v>152</v>
      </c>
      <c r="AU177" s="20" t="s">
        <v>79</v>
      </c>
    </row>
    <row r="178" spans="1:65" s="13" customFormat="1" ht="11.25">
      <c r="B178" s="200"/>
      <c r="C178" s="201"/>
      <c r="D178" s="181" t="s">
        <v>226</v>
      </c>
      <c r="E178" s="202" t="s">
        <v>19</v>
      </c>
      <c r="F178" s="203" t="s">
        <v>1041</v>
      </c>
      <c r="G178" s="201"/>
      <c r="H178" s="202" t="s">
        <v>19</v>
      </c>
      <c r="I178" s="204"/>
      <c r="J178" s="201"/>
      <c r="K178" s="201"/>
      <c r="L178" s="205"/>
      <c r="M178" s="206"/>
      <c r="N178" s="207"/>
      <c r="O178" s="207"/>
      <c r="P178" s="207"/>
      <c r="Q178" s="207"/>
      <c r="R178" s="207"/>
      <c r="S178" s="207"/>
      <c r="T178" s="208"/>
      <c r="AT178" s="209" t="s">
        <v>226</v>
      </c>
      <c r="AU178" s="209" t="s">
        <v>79</v>
      </c>
      <c r="AV178" s="13" t="s">
        <v>77</v>
      </c>
      <c r="AW178" s="13" t="s">
        <v>31</v>
      </c>
      <c r="AX178" s="13" t="s">
        <v>69</v>
      </c>
      <c r="AY178" s="209" t="s">
        <v>144</v>
      </c>
    </row>
    <row r="179" spans="1:65" s="14" customFormat="1" ht="11.25">
      <c r="B179" s="210"/>
      <c r="C179" s="211"/>
      <c r="D179" s="181" t="s">
        <v>226</v>
      </c>
      <c r="E179" s="212" t="s">
        <v>19</v>
      </c>
      <c r="F179" s="213" t="s">
        <v>1932</v>
      </c>
      <c r="G179" s="211"/>
      <c r="H179" s="214">
        <v>90.8</v>
      </c>
      <c r="I179" s="215"/>
      <c r="J179" s="211"/>
      <c r="K179" s="211"/>
      <c r="L179" s="216"/>
      <c r="M179" s="217"/>
      <c r="N179" s="218"/>
      <c r="O179" s="218"/>
      <c r="P179" s="218"/>
      <c r="Q179" s="218"/>
      <c r="R179" s="218"/>
      <c r="S179" s="218"/>
      <c r="T179" s="219"/>
      <c r="AT179" s="220" t="s">
        <v>226</v>
      </c>
      <c r="AU179" s="220" t="s">
        <v>79</v>
      </c>
      <c r="AV179" s="14" t="s">
        <v>79</v>
      </c>
      <c r="AW179" s="14" t="s">
        <v>31</v>
      </c>
      <c r="AX179" s="14" t="s">
        <v>69</v>
      </c>
      <c r="AY179" s="220" t="s">
        <v>144</v>
      </c>
    </row>
    <row r="180" spans="1:65" s="13" customFormat="1" ht="11.25">
      <c r="B180" s="200"/>
      <c r="C180" s="201"/>
      <c r="D180" s="181" t="s">
        <v>226</v>
      </c>
      <c r="E180" s="202" t="s">
        <v>19</v>
      </c>
      <c r="F180" s="203" t="s">
        <v>1967</v>
      </c>
      <c r="G180" s="201"/>
      <c r="H180" s="202" t="s">
        <v>19</v>
      </c>
      <c r="I180" s="204"/>
      <c r="J180" s="201"/>
      <c r="K180" s="201"/>
      <c r="L180" s="205"/>
      <c r="M180" s="206"/>
      <c r="N180" s="207"/>
      <c r="O180" s="207"/>
      <c r="P180" s="207"/>
      <c r="Q180" s="207"/>
      <c r="R180" s="207"/>
      <c r="S180" s="207"/>
      <c r="T180" s="208"/>
      <c r="AT180" s="209" t="s">
        <v>226</v>
      </c>
      <c r="AU180" s="209" t="s">
        <v>79</v>
      </c>
      <c r="AV180" s="13" t="s">
        <v>77</v>
      </c>
      <c r="AW180" s="13" t="s">
        <v>31</v>
      </c>
      <c r="AX180" s="13" t="s">
        <v>69</v>
      </c>
      <c r="AY180" s="209" t="s">
        <v>144</v>
      </c>
    </row>
    <row r="181" spans="1:65" s="14" customFormat="1" ht="11.25">
      <c r="B181" s="210"/>
      <c r="C181" s="211"/>
      <c r="D181" s="181" t="s">
        <v>226</v>
      </c>
      <c r="E181" s="212" t="s">
        <v>19</v>
      </c>
      <c r="F181" s="213" t="s">
        <v>1968</v>
      </c>
      <c r="G181" s="211"/>
      <c r="H181" s="214">
        <v>51.8</v>
      </c>
      <c r="I181" s="215"/>
      <c r="J181" s="211"/>
      <c r="K181" s="211"/>
      <c r="L181" s="216"/>
      <c r="M181" s="217"/>
      <c r="N181" s="218"/>
      <c r="O181" s="218"/>
      <c r="P181" s="218"/>
      <c r="Q181" s="218"/>
      <c r="R181" s="218"/>
      <c r="S181" s="218"/>
      <c r="T181" s="219"/>
      <c r="AT181" s="220" t="s">
        <v>226</v>
      </c>
      <c r="AU181" s="220" t="s">
        <v>79</v>
      </c>
      <c r="AV181" s="14" t="s">
        <v>79</v>
      </c>
      <c r="AW181" s="14" t="s">
        <v>31</v>
      </c>
      <c r="AX181" s="14" t="s">
        <v>69</v>
      </c>
      <c r="AY181" s="220" t="s">
        <v>144</v>
      </c>
    </row>
    <row r="182" spans="1:65" s="15" customFormat="1" ht="11.25">
      <c r="B182" s="221"/>
      <c r="C182" s="222"/>
      <c r="D182" s="181" t="s">
        <v>226</v>
      </c>
      <c r="E182" s="223" t="s">
        <v>19</v>
      </c>
      <c r="F182" s="224" t="s">
        <v>231</v>
      </c>
      <c r="G182" s="222"/>
      <c r="H182" s="225">
        <v>142.6</v>
      </c>
      <c r="I182" s="226"/>
      <c r="J182" s="222"/>
      <c r="K182" s="222"/>
      <c r="L182" s="227"/>
      <c r="M182" s="228"/>
      <c r="N182" s="229"/>
      <c r="O182" s="229"/>
      <c r="P182" s="229"/>
      <c r="Q182" s="229"/>
      <c r="R182" s="229"/>
      <c r="S182" s="229"/>
      <c r="T182" s="230"/>
      <c r="AT182" s="231" t="s">
        <v>226</v>
      </c>
      <c r="AU182" s="231" t="s">
        <v>79</v>
      </c>
      <c r="AV182" s="15" t="s">
        <v>165</v>
      </c>
      <c r="AW182" s="15" t="s">
        <v>31</v>
      </c>
      <c r="AX182" s="15" t="s">
        <v>77</v>
      </c>
      <c r="AY182" s="231" t="s">
        <v>144</v>
      </c>
    </row>
    <row r="183" spans="1:65" s="2" customFormat="1" ht="24.2" customHeight="1">
      <c r="A183" s="37"/>
      <c r="B183" s="38"/>
      <c r="C183" s="168" t="s">
        <v>268</v>
      </c>
      <c r="D183" s="168" t="s">
        <v>145</v>
      </c>
      <c r="E183" s="169" t="s">
        <v>1052</v>
      </c>
      <c r="F183" s="170" t="s">
        <v>1053</v>
      </c>
      <c r="G183" s="171" t="s">
        <v>254</v>
      </c>
      <c r="H183" s="172">
        <v>288.36</v>
      </c>
      <c r="I183" s="173"/>
      <c r="J183" s="174">
        <f>ROUND(I183*H183,2)</f>
        <v>0</v>
      </c>
      <c r="K183" s="170" t="s">
        <v>157</v>
      </c>
      <c r="L183" s="42"/>
      <c r="M183" s="175" t="s">
        <v>19</v>
      </c>
      <c r="N183" s="176" t="s">
        <v>40</v>
      </c>
      <c r="O183" s="67"/>
      <c r="P183" s="177">
        <f>O183*H183</f>
        <v>0</v>
      </c>
      <c r="Q183" s="177">
        <v>2.5000000000000001E-3</v>
      </c>
      <c r="R183" s="177">
        <f>Q183*H183</f>
        <v>0.7209000000000001</v>
      </c>
      <c r="S183" s="177">
        <v>0</v>
      </c>
      <c r="T183" s="178">
        <f>S183*H183</f>
        <v>0</v>
      </c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R183" s="179" t="s">
        <v>165</v>
      </c>
      <c r="AT183" s="179" t="s">
        <v>145</v>
      </c>
      <c r="AU183" s="179" t="s">
        <v>79</v>
      </c>
      <c r="AY183" s="20" t="s">
        <v>144</v>
      </c>
      <c r="BE183" s="180">
        <f>IF(N183="základní",J183,0)</f>
        <v>0</v>
      </c>
      <c r="BF183" s="180">
        <f>IF(N183="snížená",J183,0)</f>
        <v>0</v>
      </c>
      <c r="BG183" s="180">
        <f>IF(N183="zákl. přenesená",J183,0)</f>
        <v>0</v>
      </c>
      <c r="BH183" s="180">
        <f>IF(N183="sníž. přenesená",J183,0)</f>
        <v>0</v>
      </c>
      <c r="BI183" s="180">
        <f>IF(N183="nulová",J183,0)</f>
        <v>0</v>
      </c>
      <c r="BJ183" s="20" t="s">
        <v>77</v>
      </c>
      <c r="BK183" s="180">
        <f>ROUND(I183*H183,2)</f>
        <v>0</v>
      </c>
      <c r="BL183" s="20" t="s">
        <v>165</v>
      </c>
      <c r="BM183" s="179" t="s">
        <v>1969</v>
      </c>
    </row>
    <row r="184" spans="1:65" s="2" customFormat="1" ht="19.5">
      <c r="A184" s="37"/>
      <c r="B184" s="38"/>
      <c r="C184" s="39"/>
      <c r="D184" s="181" t="s">
        <v>152</v>
      </c>
      <c r="E184" s="39"/>
      <c r="F184" s="182" t="s">
        <v>1053</v>
      </c>
      <c r="G184" s="39"/>
      <c r="H184" s="39"/>
      <c r="I184" s="183"/>
      <c r="J184" s="39"/>
      <c r="K184" s="39"/>
      <c r="L184" s="42"/>
      <c r="M184" s="184"/>
      <c r="N184" s="185"/>
      <c r="O184" s="67"/>
      <c r="P184" s="67"/>
      <c r="Q184" s="67"/>
      <c r="R184" s="67"/>
      <c r="S184" s="67"/>
      <c r="T184" s="68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T184" s="20" t="s">
        <v>152</v>
      </c>
      <c r="AU184" s="20" t="s">
        <v>79</v>
      </c>
    </row>
    <row r="185" spans="1:65" s="2" customFormat="1" ht="11.25">
      <c r="A185" s="37"/>
      <c r="B185" s="38"/>
      <c r="C185" s="39"/>
      <c r="D185" s="186" t="s">
        <v>153</v>
      </c>
      <c r="E185" s="39"/>
      <c r="F185" s="187" t="s">
        <v>1055</v>
      </c>
      <c r="G185" s="39"/>
      <c r="H185" s="39"/>
      <c r="I185" s="183"/>
      <c r="J185" s="39"/>
      <c r="K185" s="39"/>
      <c r="L185" s="42"/>
      <c r="M185" s="184"/>
      <c r="N185" s="185"/>
      <c r="O185" s="67"/>
      <c r="P185" s="67"/>
      <c r="Q185" s="67"/>
      <c r="R185" s="67"/>
      <c r="S185" s="67"/>
      <c r="T185" s="68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T185" s="20" t="s">
        <v>153</v>
      </c>
      <c r="AU185" s="20" t="s">
        <v>79</v>
      </c>
    </row>
    <row r="186" spans="1:65" s="13" customFormat="1" ht="11.25">
      <c r="B186" s="200"/>
      <c r="C186" s="201"/>
      <c r="D186" s="181" t="s">
        <v>226</v>
      </c>
      <c r="E186" s="202" t="s">
        <v>19</v>
      </c>
      <c r="F186" s="203" t="s">
        <v>1041</v>
      </c>
      <c r="G186" s="201"/>
      <c r="H186" s="202" t="s">
        <v>19</v>
      </c>
      <c r="I186" s="204"/>
      <c r="J186" s="201"/>
      <c r="K186" s="201"/>
      <c r="L186" s="205"/>
      <c r="M186" s="206"/>
      <c r="N186" s="207"/>
      <c r="O186" s="207"/>
      <c r="P186" s="207"/>
      <c r="Q186" s="207"/>
      <c r="R186" s="207"/>
      <c r="S186" s="207"/>
      <c r="T186" s="208"/>
      <c r="AT186" s="209" t="s">
        <v>226</v>
      </c>
      <c r="AU186" s="209" t="s">
        <v>79</v>
      </c>
      <c r="AV186" s="13" t="s">
        <v>77</v>
      </c>
      <c r="AW186" s="13" t="s">
        <v>31</v>
      </c>
      <c r="AX186" s="13" t="s">
        <v>69</v>
      </c>
      <c r="AY186" s="209" t="s">
        <v>144</v>
      </c>
    </row>
    <row r="187" spans="1:65" s="14" customFormat="1" ht="11.25">
      <c r="B187" s="210"/>
      <c r="C187" s="211"/>
      <c r="D187" s="181" t="s">
        <v>226</v>
      </c>
      <c r="E187" s="212" t="s">
        <v>19</v>
      </c>
      <c r="F187" s="213" t="s">
        <v>1970</v>
      </c>
      <c r="G187" s="211"/>
      <c r="H187" s="214">
        <v>288.36</v>
      </c>
      <c r="I187" s="215"/>
      <c r="J187" s="211"/>
      <c r="K187" s="211"/>
      <c r="L187" s="216"/>
      <c r="M187" s="217"/>
      <c r="N187" s="218"/>
      <c r="O187" s="218"/>
      <c r="P187" s="218"/>
      <c r="Q187" s="218"/>
      <c r="R187" s="218"/>
      <c r="S187" s="218"/>
      <c r="T187" s="219"/>
      <c r="AT187" s="220" t="s">
        <v>226</v>
      </c>
      <c r="AU187" s="220" t="s">
        <v>79</v>
      </c>
      <c r="AV187" s="14" t="s">
        <v>79</v>
      </c>
      <c r="AW187" s="14" t="s">
        <v>31</v>
      </c>
      <c r="AX187" s="14" t="s">
        <v>77</v>
      </c>
      <c r="AY187" s="220" t="s">
        <v>144</v>
      </c>
    </row>
    <row r="188" spans="1:65" s="2" customFormat="1" ht="24.2" customHeight="1">
      <c r="A188" s="37"/>
      <c r="B188" s="38"/>
      <c r="C188" s="168" t="s">
        <v>7</v>
      </c>
      <c r="D188" s="168" t="s">
        <v>145</v>
      </c>
      <c r="E188" s="169" t="s">
        <v>1047</v>
      </c>
      <c r="F188" s="170" t="s">
        <v>1048</v>
      </c>
      <c r="G188" s="171" t="s">
        <v>254</v>
      </c>
      <c r="H188" s="172">
        <v>288.36</v>
      </c>
      <c r="I188" s="173"/>
      <c r="J188" s="174">
        <f>ROUND(I188*H188,2)</f>
        <v>0</v>
      </c>
      <c r="K188" s="170" t="s">
        <v>157</v>
      </c>
      <c r="L188" s="42"/>
      <c r="M188" s="175" t="s">
        <v>19</v>
      </c>
      <c r="N188" s="176" t="s">
        <v>40</v>
      </c>
      <c r="O188" s="67"/>
      <c r="P188" s="177">
        <f>O188*H188</f>
        <v>0</v>
      </c>
      <c r="Q188" s="177">
        <v>3.3546000000000001E-3</v>
      </c>
      <c r="R188" s="177">
        <f>Q188*H188</f>
        <v>0.96733245600000006</v>
      </c>
      <c r="S188" s="177">
        <v>0</v>
      </c>
      <c r="T188" s="178">
        <f>S188*H188</f>
        <v>0</v>
      </c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R188" s="179" t="s">
        <v>165</v>
      </c>
      <c r="AT188" s="179" t="s">
        <v>145</v>
      </c>
      <c r="AU188" s="179" t="s">
        <v>79</v>
      </c>
      <c r="AY188" s="20" t="s">
        <v>144</v>
      </c>
      <c r="BE188" s="180">
        <f>IF(N188="základní",J188,0)</f>
        <v>0</v>
      </c>
      <c r="BF188" s="180">
        <f>IF(N188="snížená",J188,0)</f>
        <v>0</v>
      </c>
      <c r="BG188" s="180">
        <f>IF(N188="zákl. přenesená",J188,0)</f>
        <v>0</v>
      </c>
      <c r="BH188" s="180">
        <f>IF(N188="sníž. přenesená",J188,0)</f>
        <v>0</v>
      </c>
      <c r="BI188" s="180">
        <f>IF(N188="nulová",J188,0)</f>
        <v>0</v>
      </c>
      <c r="BJ188" s="20" t="s">
        <v>77</v>
      </c>
      <c r="BK188" s="180">
        <f>ROUND(I188*H188,2)</f>
        <v>0</v>
      </c>
      <c r="BL188" s="20" t="s">
        <v>165</v>
      </c>
      <c r="BM188" s="179" t="s">
        <v>1971</v>
      </c>
    </row>
    <row r="189" spans="1:65" s="2" customFormat="1" ht="19.5">
      <c r="A189" s="37"/>
      <c r="B189" s="38"/>
      <c r="C189" s="39"/>
      <c r="D189" s="181" t="s">
        <v>152</v>
      </c>
      <c r="E189" s="39"/>
      <c r="F189" s="182" t="s">
        <v>1048</v>
      </c>
      <c r="G189" s="39"/>
      <c r="H189" s="39"/>
      <c r="I189" s="183"/>
      <c r="J189" s="39"/>
      <c r="K189" s="39"/>
      <c r="L189" s="42"/>
      <c r="M189" s="184"/>
      <c r="N189" s="185"/>
      <c r="O189" s="67"/>
      <c r="P189" s="67"/>
      <c r="Q189" s="67"/>
      <c r="R189" s="67"/>
      <c r="S189" s="67"/>
      <c r="T189" s="68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T189" s="20" t="s">
        <v>152</v>
      </c>
      <c r="AU189" s="20" t="s">
        <v>79</v>
      </c>
    </row>
    <row r="190" spans="1:65" s="2" customFormat="1" ht="11.25">
      <c r="A190" s="37"/>
      <c r="B190" s="38"/>
      <c r="C190" s="39"/>
      <c r="D190" s="186" t="s">
        <v>153</v>
      </c>
      <c r="E190" s="39"/>
      <c r="F190" s="187" t="s">
        <v>1050</v>
      </c>
      <c r="G190" s="39"/>
      <c r="H190" s="39"/>
      <c r="I190" s="183"/>
      <c r="J190" s="39"/>
      <c r="K190" s="39"/>
      <c r="L190" s="42"/>
      <c r="M190" s="184"/>
      <c r="N190" s="185"/>
      <c r="O190" s="67"/>
      <c r="P190" s="67"/>
      <c r="Q190" s="67"/>
      <c r="R190" s="67"/>
      <c r="S190" s="67"/>
      <c r="T190" s="68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T190" s="20" t="s">
        <v>153</v>
      </c>
      <c r="AU190" s="20" t="s">
        <v>79</v>
      </c>
    </row>
    <row r="191" spans="1:65" s="13" customFormat="1" ht="11.25">
      <c r="B191" s="200"/>
      <c r="C191" s="201"/>
      <c r="D191" s="181" t="s">
        <v>226</v>
      </c>
      <c r="E191" s="202" t="s">
        <v>19</v>
      </c>
      <c r="F191" s="203" t="s">
        <v>1041</v>
      </c>
      <c r="G191" s="201"/>
      <c r="H191" s="202" t="s">
        <v>19</v>
      </c>
      <c r="I191" s="204"/>
      <c r="J191" s="201"/>
      <c r="K191" s="201"/>
      <c r="L191" s="205"/>
      <c r="M191" s="206"/>
      <c r="N191" s="207"/>
      <c r="O191" s="207"/>
      <c r="P191" s="207"/>
      <c r="Q191" s="207"/>
      <c r="R191" s="207"/>
      <c r="S191" s="207"/>
      <c r="T191" s="208"/>
      <c r="AT191" s="209" t="s">
        <v>226</v>
      </c>
      <c r="AU191" s="209" t="s">
        <v>79</v>
      </c>
      <c r="AV191" s="13" t="s">
        <v>77</v>
      </c>
      <c r="AW191" s="13" t="s">
        <v>31</v>
      </c>
      <c r="AX191" s="13" t="s">
        <v>69</v>
      </c>
      <c r="AY191" s="209" t="s">
        <v>144</v>
      </c>
    </row>
    <row r="192" spans="1:65" s="14" customFormat="1" ht="11.25">
      <c r="B192" s="210"/>
      <c r="C192" s="211"/>
      <c r="D192" s="181" t="s">
        <v>226</v>
      </c>
      <c r="E192" s="212" t="s">
        <v>19</v>
      </c>
      <c r="F192" s="213" t="s">
        <v>1970</v>
      </c>
      <c r="G192" s="211"/>
      <c r="H192" s="214">
        <v>288.36</v>
      </c>
      <c r="I192" s="215"/>
      <c r="J192" s="211"/>
      <c r="K192" s="211"/>
      <c r="L192" s="216"/>
      <c r="M192" s="217"/>
      <c r="N192" s="218"/>
      <c r="O192" s="218"/>
      <c r="P192" s="218"/>
      <c r="Q192" s="218"/>
      <c r="R192" s="218"/>
      <c r="S192" s="218"/>
      <c r="T192" s="219"/>
      <c r="AT192" s="220" t="s">
        <v>226</v>
      </c>
      <c r="AU192" s="220" t="s">
        <v>79</v>
      </c>
      <c r="AV192" s="14" t="s">
        <v>79</v>
      </c>
      <c r="AW192" s="14" t="s">
        <v>31</v>
      </c>
      <c r="AX192" s="14" t="s">
        <v>77</v>
      </c>
      <c r="AY192" s="220" t="s">
        <v>144</v>
      </c>
    </row>
    <row r="193" spans="1:65" s="2" customFormat="1" ht="24.2" customHeight="1">
      <c r="A193" s="37"/>
      <c r="B193" s="38"/>
      <c r="C193" s="168" t="s">
        <v>441</v>
      </c>
      <c r="D193" s="168" t="s">
        <v>145</v>
      </c>
      <c r="E193" s="169" t="s">
        <v>1056</v>
      </c>
      <c r="F193" s="170" t="s">
        <v>1057</v>
      </c>
      <c r="G193" s="171" t="s">
        <v>254</v>
      </c>
      <c r="H193" s="172">
        <v>288.36</v>
      </c>
      <c r="I193" s="173"/>
      <c r="J193" s="174">
        <f>ROUND(I193*H193,2)</f>
        <v>0</v>
      </c>
      <c r="K193" s="170" t="s">
        <v>157</v>
      </c>
      <c r="L193" s="42"/>
      <c r="M193" s="175" t="s">
        <v>19</v>
      </c>
      <c r="N193" s="176" t="s">
        <v>40</v>
      </c>
      <c r="O193" s="67"/>
      <c r="P193" s="177">
        <f>O193*H193</f>
        <v>0</v>
      </c>
      <c r="Q193" s="177">
        <v>0</v>
      </c>
      <c r="R193" s="177">
        <f>Q193*H193</f>
        <v>0</v>
      </c>
      <c r="S193" s="177">
        <v>0</v>
      </c>
      <c r="T193" s="178">
        <f>S193*H193</f>
        <v>0</v>
      </c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R193" s="179" t="s">
        <v>165</v>
      </c>
      <c r="AT193" s="179" t="s">
        <v>145</v>
      </c>
      <c r="AU193" s="179" t="s">
        <v>79</v>
      </c>
      <c r="AY193" s="20" t="s">
        <v>144</v>
      </c>
      <c r="BE193" s="180">
        <f>IF(N193="základní",J193,0)</f>
        <v>0</v>
      </c>
      <c r="BF193" s="180">
        <f>IF(N193="snížená",J193,0)</f>
        <v>0</v>
      </c>
      <c r="BG193" s="180">
        <f>IF(N193="zákl. přenesená",J193,0)</f>
        <v>0</v>
      </c>
      <c r="BH193" s="180">
        <f>IF(N193="sníž. přenesená",J193,0)</f>
        <v>0</v>
      </c>
      <c r="BI193" s="180">
        <f>IF(N193="nulová",J193,0)</f>
        <v>0</v>
      </c>
      <c r="BJ193" s="20" t="s">
        <v>77</v>
      </c>
      <c r="BK193" s="180">
        <f>ROUND(I193*H193,2)</f>
        <v>0</v>
      </c>
      <c r="BL193" s="20" t="s">
        <v>165</v>
      </c>
      <c r="BM193" s="179" t="s">
        <v>1972</v>
      </c>
    </row>
    <row r="194" spans="1:65" s="2" customFormat="1" ht="19.5">
      <c r="A194" s="37"/>
      <c r="B194" s="38"/>
      <c r="C194" s="39"/>
      <c r="D194" s="181" t="s">
        <v>152</v>
      </c>
      <c r="E194" s="39"/>
      <c r="F194" s="182" t="s">
        <v>1057</v>
      </c>
      <c r="G194" s="39"/>
      <c r="H194" s="39"/>
      <c r="I194" s="183"/>
      <c r="J194" s="39"/>
      <c r="K194" s="39"/>
      <c r="L194" s="42"/>
      <c r="M194" s="184"/>
      <c r="N194" s="185"/>
      <c r="O194" s="67"/>
      <c r="P194" s="67"/>
      <c r="Q194" s="67"/>
      <c r="R194" s="67"/>
      <c r="S194" s="67"/>
      <c r="T194" s="68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T194" s="20" t="s">
        <v>152</v>
      </c>
      <c r="AU194" s="20" t="s">
        <v>79</v>
      </c>
    </row>
    <row r="195" spans="1:65" s="2" customFormat="1" ht="11.25">
      <c r="A195" s="37"/>
      <c r="B195" s="38"/>
      <c r="C195" s="39"/>
      <c r="D195" s="186" t="s">
        <v>153</v>
      </c>
      <c r="E195" s="39"/>
      <c r="F195" s="187" t="s">
        <v>1059</v>
      </c>
      <c r="G195" s="39"/>
      <c r="H195" s="39"/>
      <c r="I195" s="183"/>
      <c r="J195" s="39"/>
      <c r="K195" s="39"/>
      <c r="L195" s="42"/>
      <c r="M195" s="184"/>
      <c r="N195" s="185"/>
      <c r="O195" s="67"/>
      <c r="P195" s="67"/>
      <c r="Q195" s="67"/>
      <c r="R195" s="67"/>
      <c r="S195" s="67"/>
      <c r="T195" s="68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T195" s="20" t="s">
        <v>153</v>
      </c>
      <c r="AU195" s="20" t="s">
        <v>79</v>
      </c>
    </row>
    <row r="196" spans="1:65" s="13" customFormat="1" ht="11.25">
      <c r="B196" s="200"/>
      <c r="C196" s="201"/>
      <c r="D196" s="181" t="s">
        <v>226</v>
      </c>
      <c r="E196" s="202" t="s">
        <v>19</v>
      </c>
      <c r="F196" s="203" t="s">
        <v>1041</v>
      </c>
      <c r="G196" s="201"/>
      <c r="H196" s="202" t="s">
        <v>19</v>
      </c>
      <c r="I196" s="204"/>
      <c r="J196" s="201"/>
      <c r="K196" s="201"/>
      <c r="L196" s="205"/>
      <c r="M196" s="206"/>
      <c r="N196" s="207"/>
      <c r="O196" s="207"/>
      <c r="P196" s="207"/>
      <c r="Q196" s="207"/>
      <c r="R196" s="207"/>
      <c r="S196" s="207"/>
      <c r="T196" s="208"/>
      <c r="AT196" s="209" t="s">
        <v>226</v>
      </c>
      <c r="AU196" s="209" t="s">
        <v>79</v>
      </c>
      <c r="AV196" s="13" t="s">
        <v>77</v>
      </c>
      <c r="AW196" s="13" t="s">
        <v>31</v>
      </c>
      <c r="AX196" s="13" t="s">
        <v>69</v>
      </c>
      <c r="AY196" s="209" t="s">
        <v>144</v>
      </c>
    </row>
    <row r="197" spans="1:65" s="14" customFormat="1" ht="11.25">
      <c r="B197" s="210"/>
      <c r="C197" s="211"/>
      <c r="D197" s="181" t="s">
        <v>226</v>
      </c>
      <c r="E197" s="212" t="s">
        <v>19</v>
      </c>
      <c r="F197" s="213" t="s">
        <v>1970</v>
      </c>
      <c r="G197" s="211"/>
      <c r="H197" s="214">
        <v>288.36</v>
      </c>
      <c r="I197" s="215"/>
      <c r="J197" s="211"/>
      <c r="K197" s="211"/>
      <c r="L197" s="216"/>
      <c r="M197" s="217"/>
      <c r="N197" s="218"/>
      <c r="O197" s="218"/>
      <c r="P197" s="218"/>
      <c r="Q197" s="218"/>
      <c r="R197" s="218"/>
      <c r="S197" s="218"/>
      <c r="T197" s="219"/>
      <c r="AT197" s="220" t="s">
        <v>226</v>
      </c>
      <c r="AU197" s="220" t="s">
        <v>79</v>
      </c>
      <c r="AV197" s="14" t="s">
        <v>79</v>
      </c>
      <c r="AW197" s="14" t="s">
        <v>31</v>
      </c>
      <c r="AX197" s="14" t="s">
        <v>77</v>
      </c>
      <c r="AY197" s="220" t="s">
        <v>144</v>
      </c>
    </row>
    <row r="198" spans="1:65" s="2" customFormat="1" ht="24.2" customHeight="1">
      <c r="A198" s="37"/>
      <c r="B198" s="38"/>
      <c r="C198" s="168" t="s">
        <v>446</v>
      </c>
      <c r="D198" s="168" t="s">
        <v>145</v>
      </c>
      <c r="E198" s="169" t="s">
        <v>1060</v>
      </c>
      <c r="F198" s="170" t="s">
        <v>1061</v>
      </c>
      <c r="G198" s="171" t="s">
        <v>296</v>
      </c>
      <c r="H198" s="172">
        <v>2.4350000000000001</v>
      </c>
      <c r="I198" s="173"/>
      <c r="J198" s="174">
        <f>ROUND(I198*H198,2)</f>
        <v>0</v>
      </c>
      <c r="K198" s="170" t="s">
        <v>157</v>
      </c>
      <c r="L198" s="42"/>
      <c r="M198" s="175" t="s">
        <v>19</v>
      </c>
      <c r="N198" s="176" t="s">
        <v>40</v>
      </c>
      <c r="O198" s="67"/>
      <c r="P198" s="177">
        <f>O198*H198</f>
        <v>0</v>
      </c>
      <c r="Q198" s="177">
        <v>1.04359</v>
      </c>
      <c r="R198" s="177">
        <f>Q198*H198</f>
        <v>2.5411416500000001</v>
      </c>
      <c r="S198" s="177">
        <v>0</v>
      </c>
      <c r="T198" s="178">
        <f>S198*H198</f>
        <v>0</v>
      </c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R198" s="179" t="s">
        <v>165</v>
      </c>
      <c r="AT198" s="179" t="s">
        <v>145</v>
      </c>
      <c r="AU198" s="179" t="s">
        <v>79</v>
      </c>
      <c r="AY198" s="20" t="s">
        <v>144</v>
      </c>
      <c r="BE198" s="180">
        <f>IF(N198="základní",J198,0)</f>
        <v>0</v>
      </c>
      <c r="BF198" s="180">
        <f>IF(N198="snížená",J198,0)</f>
        <v>0</v>
      </c>
      <c r="BG198" s="180">
        <f>IF(N198="zákl. přenesená",J198,0)</f>
        <v>0</v>
      </c>
      <c r="BH198" s="180">
        <f>IF(N198="sníž. přenesená",J198,0)</f>
        <v>0</v>
      </c>
      <c r="BI198" s="180">
        <f>IF(N198="nulová",J198,0)</f>
        <v>0</v>
      </c>
      <c r="BJ198" s="20" t="s">
        <v>77</v>
      </c>
      <c r="BK198" s="180">
        <f>ROUND(I198*H198,2)</f>
        <v>0</v>
      </c>
      <c r="BL198" s="20" t="s">
        <v>165</v>
      </c>
      <c r="BM198" s="179" t="s">
        <v>1973</v>
      </c>
    </row>
    <row r="199" spans="1:65" s="2" customFormat="1" ht="19.5">
      <c r="A199" s="37"/>
      <c r="B199" s="38"/>
      <c r="C199" s="39"/>
      <c r="D199" s="181" t="s">
        <v>152</v>
      </c>
      <c r="E199" s="39"/>
      <c r="F199" s="182" t="s">
        <v>1061</v>
      </c>
      <c r="G199" s="39"/>
      <c r="H199" s="39"/>
      <c r="I199" s="183"/>
      <c r="J199" s="39"/>
      <c r="K199" s="39"/>
      <c r="L199" s="42"/>
      <c r="M199" s="184"/>
      <c r="N199" s="185"/>
      <c r="O199" s="67"/>
      <c r="P199" s="67"/>
      <c r="Q199" s="67"/>
      <c r="R199" s="67"/>
      <c r="S199" s="67"/>
      <c r="T199" s="68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T199" s="20" t="s">
        <v>152</v>
      </c>
      <c r="AU199" s="20" t="s">
        <v>79</v>
      </c>
    </row>
    <row r="200" spans="1:65" s="2" customFormat="1" ht="11.25">
      <c r="A200" s="37"/>
      <c r="B200" s="38"/>
      <c r="C200" s="39"/>
      <c r="D200" s="186" t="s">
        <v>153</v>
      </c>
      <c r="E200" s="39"/>
      <c r="F200" s="187" t="s">
        <v>1063</v>
      </c>
      <c r="G200" s="39"/>
      <c r="H200" s="39"/>
      <c r="I200" s="183"/>
      <c r="J200" s="39"/>
      <c r="K200" s="39"/>
      <c r="L200" s="42"/>
      <c r="M200" s="184"/>
      <c r="N200" s="185"/>
      <c r="O200" s="67"/>
      <c r="P200" s="67"/>
      <c r="Q200" s="67"/>
      <c r="R200" s="67"/>
      <c r="S200" s="67"/>
      <c r="T200" s="68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T200" s="20" t="s">
        <v>153</v>
      </c>
      <c r="AU200" s="20" t="s">
        <v>79</v>
      </c>
    </row>
    <row r="201" spans="1:65" s="14" customFormat="1" ht="11.25">
      <c r="B201" s="210"/>
      <c r="C201" s="211"/>
      <c r="D201" s="181" t="s">
        <v>226</v>
      </c>
      <c r="E201" s="212" t="s">
        <v>19</v>
      </c>
      <c r="F201" s="213" t="s">
        <v>1974</v>
      </c>
      <c r="G201" s="211"/>
      <c r="H201" s="214">
        <v>2.4350000000000001</v>
      </c>
      <c r="I201" s="215"/>
      <c r="J201" s="211"/>
      <c r="K201" s="211"/>
      <c r="L201" s="216"/>
      <c r="M201" s="217"/>
      <c r="N201" s="218"/>
      <c r="O201" s="218"/>
      <c r="P201" s="218"/>
      <c r="Q201" s="218"/>
      <c r="R201" s="218"/>
      <c r="S201" s="218"/>
      <c r="T201" s="219"/>
      <c r="AT201" s="220" t="s">
        <v>226</v>
      </c>
      <c r="AU201" s="220" t="s">
        <v>79</v>
      </c>
      <c r="AV201" s="14" t="s">
        <v>79</v>
      </c>
      <c r="AW201" s="14" t="s">
        <v>31</v>
      </c>
      <c r="AX201" s="14" t="s">
        <v>77</v>
      </c>
      <c r="AY201" s="220" t="s">
        <v>144</v>
      </c>
    </row>
    <row r="202" spans="1:65" s="2" customFormat="1" ht="24.2" customHeight="1">
      <c r="A202" s="37"/>
      <c r="B202" s="38"/>
      <c r="C202" s="168" t="s">
        <v>451</v>
      </c>
      <c r="D202" s="168" t="s">
        <v>145</v>
      </c>
      <c r="E202" s="169" t="s">
        <v>1975</v>
      </c>
      <c r="F202" s="170" t="s">
        <v>1976</v>
      </c>
      <c r="G202" s="171" t="s">
        <v>296</v>
      </c>
      <c r="H202" s="172">
        <v>3.1110000000000002</v>
      </c>
      <c r="I202" s="173"/>
      <c r="J202" s="174">
        <f>ROUND(I202*H202,2)</f>
        <v>0</v>
      </c>
      <c r="K202" s="170" t="s">
        <v>157</v>
      </c>
      <c r="L202" s="42"/>
      <c r="M202" s="175" t="s">
        <v>19</v>
      </c>
      <c r="N202" s="176" t="s">
        <v>40</v>
      </c>
      <c r="O202" s="67"/>
      <c r="P202" s="177">
        <f>O202*H202</f>
        <v>0</v>
      </c>
      <c r="Q202" s="177">
        <v>1.0541700000000001</v>
      </c>
      <c r="R202" s="177">
        <f>Q202*H202</f>
        <v>3.2795228700000005</v>
      </c>
      <c r="S202" s="177">
        <v>0</v>
      </c>
      <c r="T202" s="178">
        <f>S202*H202</f>
        <v>0</v>
      </c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R202" s="179" t="s">
        <v>165</v>
      </c>
      <c r="AT202" s="179" t="s">
        <v>145</v>
      </c>
      <c r="AU202" s="179" t="s">
        <v>79</v>
      </c>
      <c r="AY202" s="20" t="s">
        <v>144</v>
      </c>
      <c r="BE202" s="180">
        <f>IF(N202="základní",J202,0)</f>
        <v>0</v>
      </c>
      <c r="BF202" s="180">
        <f>IF(N202="snížená",J202,0)</f>
        <v>0</v>
      </c>
      <c r="BG202" s="180">
        <f>IF(N202="zákl. přenesená",J202,0)</f>
        <v>0</v>
      </c>
      <c r="BH202" s="180">
        <f>IF(N202="sníž. přenesená",J202,0)</f>
        <v>0</v>
      </c>
      <c r="BI202" s="180">
        <f>IF(N202="nulová",J202,0)</f>
        <v>0</v>
      </c>
      <c r="BJ202" s="20" t="s">
        <v>77</v>
      </c>
      <c r="BK202" s="180">
        <f>ROUND(I202*H202,2)</f>
        <v>0</v>
      </c>
      <c r="BL202" s="20" t="s">
        <v>165</v>
      </c>
      <c r="BM202" s="179" t="s">
        <v>1977</v>
      </c>
    </row>
    <row r="203" spans="1:65" s="2" customFormat="1" ht="19.5">
      <c r="A203" s="37"/>
      <c r="B203" s="38"/>
      <c r="C203" s="39"/>
      <c r="D203" s="181" t="s">
        <v>152</v>
      </c>
      <c r="E203" s="39"/>
      <c r="F203" s="182" t="s">
        <v>1976</v>
      </c>
      <c r="G203" s="39"/>
      <c r="H203" s="39"/>
      <c r="I203" s="183"/>
      <c r="J203" s="39"/>
      <c r="K203" s="39"/>
      <c r="L203" s="42"/>
      <c r="M203" s="184"/>
      <c r="N203" s="185"/>
      <c r="O203" s="67"/>
      <c r="P203" s="67"/>
      <c r="Q203" s="67"/>
      <c r="R203" s="67"/>
      <c r="S203" s="67"/>
      <c r="T203" s="68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T203" s="20" t="s">
        <v>152</v>
      </c>
      <c r="AU203" s="20" t="s">
        <v>79</v>
      </c>
    </row>
    <row r="204" spans="1:65" s="2" customFormat="1" ht="11.25">
      <c r="A204" s="37"/>
      <c r="B204" s="38"/>
      <c r="C204" s="39"/>
      <c r="D204" s="186" t="s">
        <v>153</v>
      </c>
      <c r="E204" s="39"/>
      <c r="F204" s="187" t="s">
        <v>1978</v>
      </c>
      <c r="G204" s="39"/>
      <c r="H204" s="39"/>
      <c r="I204" s="183"/>
      <c r="J204" s="39"/>
      <c r="K204" s="39"/>
      <c r="L204" s="42"/>
      <c r="M204" s="184"/>
      <c r="N204" s="185"/>
      <c r="O204" s="67"/>
      <c r="P204" s="67"/>
      <c r="Q204" s="67"/>
      <c r="R204" s="67"/>
      <c r="S204" s="67"/>
      <c r="T204" s="68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T204" s="20" t="s">
        <v>153</v>
      </c>
      <c r="AU204" s="20" t="s">
        <v>79</v>
      </c>
    </row>
    <row r="205" spans="1:65" s="14" customFormat="1" ht="11.25">
      <c r="B205" s="210"/>
      <c r="C205" s="211"/>
      <c r="D205" s="181" t="s">
        <v>226</v>
      </c>
      <c r="E205" s="212" t="s">
        <v>19</v>
      </c>
      <c r="F205" s="213" t="s">
        <v>1979</v>
      </c>
      <c r="G205" s="211"/>
      <c r="H205" s="214">
        <v>3.1110000000000002</v>
      </c>
      <c r="I205" s="215"/>
      <c r="J205" s="211"/>
      <c r="K205" s="211"/>
      <c r="L205" s="216"/>
      <c r="M205" s="217"/>
      <c r="N205" s="218"/>
      <c r="O205" s="218"/>
      <c r="P205" s="218"/>
      <c r="Q205" s="218"/>
      <c r="R205" s="218"/>
      <c r="S205" s="218"/>
      <c r="T205" s="219"/>
      <c r="AT205" s="220" t="s">
        <v>226</v>
      </c>
      <c r="AU205" s="220" t="s">
        <v>79</v>
      </c>
      <c r="AV205" s="14" t="s">
        <v>79</v>
      </c>
      <c r="AW205" s="14" t="s">
        <v>31</v>
      </c>
      <c r="AX205" s="14" t="s">
        <v>77</v>
      </c>
      <c r="AY205" s="220" t="s">
        <v>144</v>
      </c>
    </row>
    <row r="206" spans="1:65" s="2" customFormat="1" ht="16.5" customHeight="1">
      <c r="A206" s="37"/>
      <c r="B206" s="38"/>
      <c r="C206" s="168" t="s">
        <v>456</v>
      </c>
      <c r="D206" s="168" t="s">
        <v>145</v>
      </c>
      <c r="E206" s="169" t="s">
        <v>1065</v>
      </c>
      <c r="F206" s="170" t="s">
        <v>1066</v>
      </c>
      <c r="G206" s="171" t="s">
        <v>296</v>
      </c>
      <c r="H206" s="172">
        <v>1.583</v>
      </c>
      <c r="I206" s="173"/>
      <c r="J206" s="174">
        <f>ROUND(I206*H206,2)</f>
        <v>0</v>
      </c>
      <c r="K206" s="170" t="s">
        <v>157</v>
      </c>
      <c r="L206" s="42"/>
      <c r="M206" s="175" t="s">
        <v>19</v>
      </c>
      <c r="N206" s="176" t="s">
        <v>40</v>
      </c>
      <c r="O206" s="67"/>
      <c r="P206" s="177">
        <f>O206*H206</f>
        <v>0</v>
      </c>
      <c r="Q206" s="177">
        <v>1.0763607862</v>
      </c>
      <c r="R206" s="177">
        <f>Q206*H206</f>
        <v>1.7038791245545999</v>
      </c>
      <c r="S206" s="177">
        <v>0</v>
      </c>
      <c r="T206" s="178">
        <f>S206*H206</f>
        <v>0</v>
      </c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R206" s="179" t="s">
        <v>165</v>
      </c>
      <c r="AT206" s="179" t="s">
        <v>145</v>
      </c>
      <c r="AU206" s="179" t="s">
        <v>79</v>
      </c>
      <c r="AY206" s="20" t="s">
        <v>144</v>
      </c>
      <c r="BE206" s="180">
        <f>IF(N206="základní",J206,0)</f>
        <v>0</v>
      </c>
      <c r="BF206" s="180">
        <f>IF(N206="snížená",J206,0)</f>
        <v>0</v>
      </c>
      <c r="BG206" s="180">
        <f>IF(N206="zákl. přenesená",J206,0)</f>
        <v>0</v>
      </c>
      <c r="BH206" s="180">
        <f>IF(N206="sníž. přenesená",J206,0)</f>
        <v>0</v>
      </c>
      <c r="BI206" s="180">
        <f>IF(N206="nulová",J206,0)</f>
        <v>0</v>
      </c>
      <c r="BJ206" s="20" t="s">
        <v>77</v>
      </c>
      <c r="BK206" s="180">
        <f>ROUND(I206*H206,2)</f>
        <v>0</v>
      </c>
      <c r="BL206" s="20" t="s">
        <v>165</v>
      </c>
      <c r="BM206" s="179" t="s">
        <v>1980</v>
      </c>
    </row>
    <row r="207" spans="1:65" s="2" customFormat="1" ht="11.25">
      <c r="A207" s="37"/>
      <c r="B207" s="38"/>
      <c r="C207" s="39"/>
      <c r="D207" s="181" t="s">
        <v>152</v>
      </c>
      <c r="E207" s="39"/>
      <c r="F207" s="182" t="s">
        <v>1066</v>
      </c>
      <c r="G207" s="39"/>
      <c r="H207" s="39"/>
      <c r="I207" s="183"/>
      <c r="J207" s="39"/>
      <c r="K207" s="39"/>
      <c r="L207" s="42"/>
      <c r="M207" s="184"/>
      <c r="N207" s="185"/>
      <c r="O207" s="67"/>
      <c r="P207" s="67"/>
      <c r="Q207" s="67"/>
      <c r="R207" s="67"/>
      <c r="S207" s="67"/>
      <c r="T207" s="68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T207" s="20" t="s">
        <v>152</v>
      </c>
      <c r="AU207" s="20" t="s">
        <v>79</v>
      </c>
    </row>
    <row r="208" spans="1:65" s="2" customFormat="1" ht="11.25">
      <c r="A208" s="37"/>
      <c r="B208" s="38"/>
      <c r="C208" s="39"/>
      <c r="D208" s="186" t="s">
        <v>153</v>
      </c>
      <c r="E208" s="39"/>
      <c r="F208" s="187" t="s">
        <v>1068</v>
      </c>
      <c r="G208" s="39"/>
      <c r="H208" s="39"/>
      <c r="I208" s="183"/>
      <c r="J208" s="39"/>
      <c r="K208" s="39"/>
      <c r="L208" s="42"/>
      <c r="M208" s="184"/>
      <c r="N208" s="185"/>
      <c r="O208" s="67"/>
      <c r="P208" s="67"/>
      <c r="Q208" s="67"/>
      <c r="R208" s="67"/>
      <c r="S208" s="67"/>
      <c r="T208" s="68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T208" s="20" t="s">
        <v>153</v>
      </c>
      <c r="AU208" s="20" t="s">
        <v>79</v>
      </c>
    </row>
    <row r="209" spans="1:65" s="14" customFormat="1" ht="11.25">
      <c r="B209" s="210"/>
      <c r="C209" s="211"/>
      <c r="D209" s="181" t="s">
        <v>226</v>
      </c>
      <c r="E209" s="212" t="s">
        <v>19</v>
      </c>
      <c r="F209" s="213" t="s">
        <v>1981</v>
      </c>
      <c r="G209" s="211"/>
      <c r="H209" s="214">
        <v>1.583</v>
      </c>
      <c r="I209" s="215"/>
      <c r="J209" s="211"/>
      <c r="K209" s="211"/>
      <c r="L209" s="216"/>
      <c r="M209" s="217"/>
      <c r="N209" s="218"/>
      <c r="O209" s="218"/>
      <c r="P209" s="218"/>
      <c r="Q209" s="218"/>
      <c r="R209" s="218"/>
      <c r="S209" s="218"/>
      <c r="T209" s="219"/>
      <c r="AT209" s="220" t="s">
        <v>226</v>
      </c>
      <c r="AU209" s="220" t="s">
        <v>79</v>
      </c>
      <c r="AV209" s="14" t="s">
        <v>79</v>
      </c>
      <c r="AW209" s="14" t="s">
        <v>31</v>
      </c>
      <c r="AX209" s="14" t="s">
        <v>77</v>
      </c>
      <c r="AY209" s="220" t="s">
        <v>144</v>
      </c>
    </row>
    <row r="210" spans="1:65" s="11" customFormat="1" ht="22.9" customHeight="1">
      <c r="B210" s="154"/>
      <c r="C210" s="155"/>
      <c r="D210" s="156" t="s">
        <v>68</v>
      </c>
      <c r="E210" s="198" t="s">
        <v>189</v>
      </c>
      <c r="F210" s="198" t="s">
        <v>240</v>
      </c>
      <c r="G210" s="155"/>
      <c r="H210" s="155"/>
      <c r="I210" s="158"/>
      <c r="J210" s="199">
        <f>BK210</f>
        <v>0</v>
      </c>
      <c r="K210" s="155"/>
      <c r="L210" s="160"/>
      <c r="M210" s="161"/>
      <c r="N210" s="162"/>
      <c r="O210" s="162"/>
      <c r="P210" s="163">
        <f>SUM(P211:P233)</f>
        <v>0</v>
      </c>
      <c r="Q210" s="162"/>
      <c r="R210" s="163">
        <f>SUM(R211:R233)</f>
        <v>4.5932100000000003E-2</v>
      </c>
      <c r="S210" s="162"/>
      <c r="T210" s="164">
        <f>SUM(T211:T233)</f>
        <v>0</v>
      </c>
      <c r="AR210" s="165" t="s">
        <v>77</v>
      </c>
      <c r="AT210" s="166" t="s">
        <v>68</v>
      </c>
      <c r="AU210" s="166" t="s">
        <v>77</v>
      </c>
      <c r="AY210" s="165" t="s">
        <v>144</v>
      </c>
      <c r="BK210" s="167">
        <f>SUM(BK211:BK233)</f>
        <v>0</v>
      </c>
    </row>
    <row r="211" spans="1:65" s="2" customFormat="1" ht="49.15" customHeight="1">
      <c r="A211" s="37"/>
      <c r="B211" s="38"/>
      <c r="C211" s="168" t="s">
        <v>461</v>
      </c>
      <c r="D211" s="168" t="s">
        <v>145</v>
      </c>
      <c r="E211" s="169" t="s">
        <v>1982</v>
      </c>
      <c r="F211" s="170" t="s">
        <v>1983</v>
      </c>
      <c r="G211" s="171" t="s">
        <v>492</v>
      </c>
      <c r="H211" s="172">
        <v>54</v>
      </c>
      <c r="I211" s="173"/>
      <c r="J211" s="174">
        <f>ROUND(I211*H211,2)</f>
        <v>0</v>
      </c>
      <c r="K211" s="170" t="s">
        <v>157</v>
      </c>
      <c r="L211" s="42"/>
      <c r="M211" s="175" t="s">
        <v>19</v>
      </c>
      <c r="N211" s="176" t="s">
        <v>40</v>
      </c>
      <c r="O211" s="67"/>
      <c r="P211" s="177">
        <f>O211*H211</f>
        <v>0</v>
      </c>
      <c r="Q211" s="177">
        <v>0</v>
      </c>
      <c r="R211" s="177">
        <f>Q211*H211</f>
        <v>0</v>
      </c>
      <c r="S211" s="177">
        <v>0</v>
      </c>
      <c r="T211" s="178">
        <f>S211*H211</f>
        <v>0</v>
      </c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R211" s="179" t="s">
        <v>165</v>
      </c>
      <c r="AT211" s="179" t="s">
        <v>145</v>
      </c>
      <c r="AU211" s="179" t="s">
        <v>79</v>
      </c>
      <c r="AY211" s="20" t="s">
        <v>144</v>
      </c>
      <c r="BE211" s="180">
        <f>IF(N211="základní",J211,0)</f>
        <v>0</v>
      </c>
      <c r="BF211" s="180">
        <f>IF(N211="snížená",J211,0)</f>
        <v>0</v>
      </c>
      <c r="BG211" s="180">
        <f>IF(N211="zákl. přenesená",J211,0)</f>
        <v>0</v>
      </c>
      <c r="BH211" s="180">
        <f>IF(N211="sníž. přenesená",J211,0)</f>
        <v>0</v>
      </c>
      <c r="BI211" s="180">
        <f>IF(N211="nulová",J211,0)</f>
        <v>0</v>
      </c>
      <c r="BJ211" s="20" t="s">
        <v>77</v>
      </c>
      <c r="BK211" s="180">
        <f>ROUND(I211*H211,2)</f>
        <v>0</v>
      </c>
      <c r="BL211" s="20" t="s">
        <v>165</v>
      </c>
      <c r="BM211" s="179" t="s">
        <v>1984</v>
      </c>
    </row>
    <row r="212" spans="1:65" s="2" customFormat="1" ht="29.25">
      <c r="A212" s="37"/>
      <c r="B212" s="38"/>
      <c r="C212" s="39"/>
      <c r="D212" s="181" t="s">
        <v>152</v>
      </c>
      <c r="E212" s="39"/>
      <c r="F212" s="182" t="s">
        <v>1983</v>
      </c>
      <c r="G212" s="39"/>
      <c r="H212" s="39"/>
      <c r="I212" s="183"/>
      <c r="J212" s="39"/>
      <c r="K212" s="39"/>
      <c r="L212" s="42"/>
      <c r="M212" s="184"/>
      <c r="N212" s="185"/>
      <c r="O212" s="67"/>
      <c r="P212" s="67"/>
      <c r="Q212" s="67"/>
      <c r="R212" s="67"/>
      <c r="S212" s="67"/>
      <c r="T212" s="68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T212" s="20" t="s">
        <v>152</v>
      </c>
      <c r="AU212" s="20" t="s">
        <v>79</v>
      </c>
    </row>
    <row r="213" spans="1:65" s="2" customFormat="1" ht="11.25">
      <c r="A213" s="37"/>
      <c r="B213" s="38"/>
      <c r="C213" s="39"/>
      <c r="D213" s="186" t="s">
        <v>153</v>
      </c>
      <c r="E213" s="39"/>
      <c r="F213" s="187" t="s">
        <v>1985</v>
      </c>
      <c r="G213" s="39"/>
      <c r="H213" s="39"/>
      <c r="I213" s="183"/>
      <c r="J213" s="39"/>
      <c r="K213" s="39"/>
      <c r="L213" s="42"/>
      <c r="M213" s="184"/>
      <c r="N213" s="185"/>
      <c r="O213" s="67"/>
      <c r="P213" s="67"/>
      <c r="Q213" s="67"/>
      <c r="R213" s="67"/>
      <c r="S213" s="67"/>
      <c r="T213" s="68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T213" s="20" t="s">
        <v>153</v>
      </c>
      <c r="AU213" s="20" t="s">
        <v>79</v>
      </c>
    </row>
    <row r="214" spans="1:65" s="13" customFormat="1" ht="11.25">
      <c r="B214" s="200"/>
      <c r="C214" s="201"/>
      <c r="D214" s="181" t="s">
        <v>226</v>
      </c>
      <c r="E214" s="202" t="s">
        <v>19</v>
      </c>
      <c r="F214" s="203" t="s">
        <v>1986</v>
      </c>
      <c r="G214" s="201"/>
      <c r="H214" s="202" t="s">
        <v>19</v>
      </c>
      <c r="I214" s="204"/>
      <c r="J214" s="201"/>
      <c r="K214" s="201"/>
      <c r="L214" s="205"/>
      <c r="M214" s="206"/>
      <c r="N214" s="207"/>
      <c r="O214" s="207"/>
      <c r="P214" s="207"/>
      <c r="Q214" s="207"/>
      <c r="R214" s="207"/>
      <c r="S214" s="207"/>
      <c r="T214" s="208"/>
      <c r="AT214" s="209" t="s">
        <v>226</v>
      </c>
      <c r="AU214" s="209" t="s">
        <v>79</v>
      </c>
      <c r="AV214" s="13" t="s">
        <v>77</v>
      </c>
      <c r="AW214" s="13" t="s">
        <v>31</v>
      </c>
      <c r="AX214" s="13" t="s">
        <v>69</v>
      </c>
      <c r="AY214" s="209" t="s">
        <v>144</v>
      </c>
    </row>
    <row r="215" spans="1:65" s="14" customFormat="1" ht="11.25">
      <c r="B215" s="210"/>
      <c r="C215" s="211"/>
      <c r="D215" s="181" t="s">
        <v>226</v>
      </c>
      <c r="E215" s="212" t="s">
        <v>19</v>
      </c>
      <c r="F215" s="213" t="s">
        <v>1987</v>
      </c>
      <c r="G215" s="211"/>
      <c r="H215" s="214">
        <v>54</v>
      </c>
      <c r="I215" s="215"/>
      <c r="J215" s="211"/>
      <c r="K215" s="211"/>
      <c r="L215" s="216"/>
      <c r="M215" s="217"/>
      <c r="N215" s="218"/>
      <c r="O215" s="218"/>
      <c r="P215" s="218"/>
      <c r="Q215" s="218"/>
      <c r="R215" s="218"/>
      <c r="S215" s="218"/>
      <c r="T215" s="219"/>
      <c r="AT215" s="220" t="s">
        <v>226</v>
      </c>
      <c r="AU215" s="220" t="s">
        <v>79</v>
      </c>
      <c r="AV215" s="14" t="s">
        <v>79</v>
      </c>
      <c r="AW215" s="14" t="s">
        <v>31</v>
      </c>
      <c r="AX215" s="14" t="s">
        <v>77</v>
      </c>
      <c r="AY215" s="220" t="s">
        <v>144</v>
      </c>
    </row>
    <row r="216" spans="1:65" s="2" customFormat="1" ht="37.9" customHeight="1">
      <c r="A216" s="37"/>
      <c r="B216" s="38"/>
      <c r="C216" s="246" t="s">
        <v>467</v>
      </c>
      <c r="D216" s="246" t="s">
        <v>381</v>
      </c>
      <c r="E216" s="247" t="s">
        <v>1988</v>
      </c>
      <c r="F216" s="248" t="s">
        <v>1989</v>
      </c>
      <c r="G216" s="249" t="s">
        <v>492</v>
      </c>
      <c r="H216" s="250">
        <v>54</v>
      </c>
      <c r="I216" s="251"/>
      <c r="J216" s="252">
        <f>ROUND(I216*H216,2)</f>
        <v>0</v>
      </c>
      <c r="K216" s="248" t="s">
        <v>157</v>
      </c>
      <c r="L216" s="253"/>
      <c r="M216" s="254" t="s">
        <v>19</v>
      </c>
      <c r="N216" s="255" t="s">
        <v>40</v>
      </c>
      <c r="O216" s="67"/>
      <c r="P216" s="177">
        <f>O216*H216</f>
        <v>0</v>
      </c>
      <c r="Q216" s="177">
        <v>5.4000000000000001E-4</v>
      </c>
      <c r="R216" s="177">
        <f>Q216*H216</f>
        <v>2.9160000000000002E-2</v>
      </c>
      <c r="S216" s="177">
        <v>0</v>
      </c>
      <c r="T216" s="178">
        <f>S216*H216</f>
        <v>0</v>
      </c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R216" s="179" t="s">
        <v>184</v>
      </c>
      <c r="AT216" s="179" t="s">
        <v>381</v>
      </c>
      <c r="AU216" s="179" t="s">
        <v>79</v>
      </c>
      <c r="AY216" s="20" t="s">
        <v>144</v>
      </c>
      <c r="BE216" s="180">
        <f>IF(N216="základní",J216,0)</f>
        <v>0</v>
      </c>
      <c r="BF216" s="180">
        <f>IF(N216="snížená",J216,0)</f>
        <v>0</v>
      </c>
      <c r="BG216" s="180">
        <f>IF(N216="zákl. přenesená",J216,0)</f>
        <v>0</v>
      </c>
      <c r="BH216" s="180">
        <f>IF(N216="sníž. přenesená",J216,0)</f>
        <v>0</v>
      </c>
      <c r="BI216" s="180">
        <f>IF(N216="nulová",J216,0)</f>
        <v>0</v>
      </c>
      <c r="BJ216" s="20" t="s">
        <v>77</v>
      </c>
      <c r="BK216" s="180">
        <f>ROUND(I216*H216,2)</f>
        <v>0</v>
      </c>
      <c r="BL216" s="20" t="s">
        <v>165</v>
      </c>
      <c r="BM216" s="179" t="s">
        <v>1990</v>
      </c>
    </row>
    <row r="217" spans="1:65" s="2" customFormat="1" ht="19.5">
      <c r="A217" s="37"/>
      <c r="B217" s="38"/>
      <c r="C217" s="39"/>
      <c r="D217" s="181" t="s">
        <v>152</v>
      </c>
      <c r="E217" s="39"/>
      <c r="F217" s="182" t="s">
        <v>1989</v>
      </c>
      <c r="G217" s="39"/>
      <c r="H217" s="39"/>
      <c r="I217" s="183"/>
      <c r="J217" s="39"/>
      <c r="K217" s="39"/>
      <c r="L217" s="42"/>
      <c r="M217" s="184"/>
      <c r="N217" s="185"/>
      <c r="O217" s="67"/>
      <c r="P217" s="67"/>
      <c r="Q217" s="67"/>
      <c r="R217" s="67"/>
      <c r="S217" s="67"/>
      <c r="T217" s="68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T217" s="20" t="s">
        <v>152</v>
      </c>
      <c r="AU217" s="20" t="s">
        <v>79</v>
      </c>
    </row>
    <row r="218" spans="1:65" s="13" customFormat="1" ht="11.25">
      <c r="B218" s="200"/>
      <c r="C218" s="201"/>
      <c r="D218" s="181" t="s">
        <v>226</v>
      </c>
      <c r="E218" s="202" t="s">
        <v>19</v>
      </c>
      <c r="F218" s="203" t="s">
        <v>1986</v>
      </c>
      <c r="G218" s="201"/>
      <c r="H218" s="202" t="s">
        <v>19</v>
      </c>
      <c r="I218" s="204"/>
      <c r="J218" s="201"/>
      <c r="K218" s="201"/>
      <c r="L218" s="205"/>
      <c r="M218" s="206"/>
      <c r="N218" s="207"/>
      <c r="O218" s="207"/>
      <c r="P218" s="207"/>
      <c r="Q218" s="207"/>
      <c r="R218" s="207"/>
      <c r="S218" s="207"/>
      <c r="T218" s="208"/>
      <c r="AT218" s="209" t="s">
        <v>226</v>
      </c>
      <c r="AU218" s="209" t="s">
        <v>79</v>
      </c>
      <c r="AV218" s="13" t="s">
        <v>77</v>
      </c>
      <c r="AW218" s="13" t="s">
        <v>31</v>
      </c>
      <c r="AX218" s="13" t="s">
        <v>69</v>
      </c>
      <c r="AY218" s="209" t="s">
        <v>144</v>
      </c>
    </row>
    <row r="219" spans="1:65" s="14" customFormat="1" ht="11.25">
      <c r="B219" s="210"/>
      <c r="C219" s="211"/>
      <c r="D219" s="181" t="s">
        <v>226</v>
      </c>
      <c r="E219" s="212" t="s">
        <v>19</v>
      </c>
      <c r="F219" s="213" t="s">
        <v>1987</v>
      </c>
      <c r="G219" s="211"/>
      <c r="H219" s="214">
        <v>54</v>
      </c>
      <c r="I219" s="215"/>
      <c r="J219" s="211"/>
      <c r="K219" s="211"/>
      <c r="L219" s="216"/>
      <c r="M219" s="217"/>
      <c r="N219" s="218"/>
      <c r="O219" s="218"/>
      <c r="P219" s="218"/>
      <c r="Q219" s="218"/>
      <c r="R219" s="218"/>
      <c r="S219" s="218"/>
      <c r="T219" s="219"/>
      <c r="AT219" s="220" t="s">
        <v>226</v>
      </c>
      <c r="AU219" s="220" t="s">
        <v>79</v>
      </c>
      <c r="AV219" s="14" t="s">
        <v>79</v>
      </c>
      <c r="AW219" s="14" t="s">
        <v>31</v>
      </c>
      <c r="AX219" s="14" t="s">
        <v>77</v>
      </c>
      <c r="AY219" s="220" t="s">
        <v>144</v>
      </c>
    </row>
    <row r="220" spans="1:65" s="2" customFormat="1" ht="44.25" customHeight="1">
      <c r="A220" s="37"/>
      <c r="B220" s="38"/>
      <c r="C220" s="168" t="s">
        <v>474</v>
      </c>
      <c r="D220" s="168" t="s">
        <v>145</v>
      </c>
      <c r="E220" s="169" t="s">
        <v>1991</v>
      </c>
      <c r="F220" s="170" t="s">
        <v>1992</v>
      </c>
      <c r="G220" s="171" t="s">
        <v>254</v>
      </c>
      <c r="H220" s="172">
        <v>3.33</v>
      </c>
      <c r="I220" s="173"/>
      <c r="J220" s="174">
        <f>ROUND(I220*H220,2)</f>
        <v>0</v>
      </c>
      <c r="K220" s="170" t="s">
        <v>157</v>
      </c>
      <c r="L220" s="42"/>
      <c r="M220" s="175" t="s">
        <v>19</v>
      </c>
      <c r="N220" s="176" t="s">
        <v>40</v>
      </c>
      <c r="O220" s="67"/>
      <c r="P220" s="177">
        <f>O220*H220</f>
        <v>0</v>
      </c>
      <c r="Q220" s="177">
        <v>6.3000000000000003E-4</v>
      </c>
      <c r="R220" s="177">
        <f>Q220*H220</f>
        <v>2.0979000000000002E-3</v>
      </c>
      <c r="S220" s="177">
        <v>0</v>
      </c>
      <c r="T220" s="178">
        <f>S220*H220</f>
        <v>0</v>
      </c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R220" s="179" t="s">
        <v>165</v>
      </c>
      <c r="AT220" s="179" t="s">
        <v>145</v>
      </c>
      <c r="AU220" s="179" t="s">
        <v>79</v>
      </c>
      <c r="AY220" s="20" t="s">
        <v>144</v>
      </c>
      <c r="BE220" s="180">
        <f>IF(N220="základní",J220,0)</f>
        <v>0</v>
      </c>
      <c r="BF220" s="180">
        <f>IF(N220="snížená",J220,0)</f>
        <v>0</v>
      </c>
      <c r="BG220" s="180">
        <f>IF(N220="zákl. přenesená",J220,0)</f>
        <v>0</v>
      </c>
      <c r="BH220" s="180">
        <f>IF(N220="sníž. přenesená",J220,0)</f>
        <v>0</v>
      </c>
      <c r="BI220" s="180">
        <f>IF(N220="nulová",J220,0)</f>
        <v>0</v>
      </c>
      <c r="BJ220" s="20" t="s">
        <v>77</v>
      </c>
      <c r="BK220" s="180">
        <f>ROUND(I220*H220,2)</f>
        <v>0</v>
      </c>
      <c r="BL220" s="20" t="s">
        <v>165</v>
      </c>
      <c r="BM220" s="179" t="s">
        <v>1993</v>
      </c>
    </row>
    <row r="221" spans="1:65" s="2" customFormat="1" ht="29.25">
      <c r="A221" s="37"/>
      <c r="B221" s="38"/>
      <c r="C221" s="39"/>
      <c r="D221" s="181" t="s">
        <v>152</v>
      </c>
      <c r="E221" s="39"/>
      <c r="F221" s="182" t="s">
        <v>1992</v>
      </c>
      <c r="G221" s="39"/>
      <c r="H221" s="39"/>
      <c r="I221" s="183"/>
      <c r="J221" s="39"/>
      <c r="K221" s="39"/>
      <c r="L221" s="42"/>
      <c r="M221" s="184"/>
      <c r="N221" s="185"/>
      <c r="O221" s="67"/>
      <c r="P221" s="67"/>
      <c r="Q221" s="67"/>
      <c r="R221" s="67"/>
      <c r="S221" s="67"/>
      <c r="T221" s="68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T221" s="20" t="s">
        <v>152</v>
      </c>
      <c r="AU221" s="20" t="s">
        <v>79</v>
      </c>
    </row>
    <row r="222" spans="1:65" s="2" customFormat="1" ht="11.25">
      <c r="A222" s="37"/>
      <c r="B222" s="38"/>
      <c r="C222" s="39"/>
      <c r="D222" s="186" t="s">
        <v>153</v>
      </c>
      <c r="E222" s="39"/>
      <c r="F222" s="187" t="s">
        <v>1994</v>
      </c>
      <c r="G222" s="39"/>
      <c r="H222" s="39"/>
      <c r="I222" s="183"/>
      <c r="J222" s="39"/>
      <c r="K222" s="39"/>
      <c r="L222" s="42"/>
      <c r="M222" s="184"/>
      <c r="N222" s="185"/>
      <c r="O222" s="67"/>
      <c r="P222" s="67"/>
      <c r="Q222" s="67"/>
      <c r="R222" s="67"/>
      <c r="S222" s="67"/>
      <c r="T222" s="68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T222" s="20" t="s">
        <v>153</v>
      </c>
      <c r="AU222" s="20" t="s">
        <v>79</v>
      </c>
    </row>
    <row r="223" spans="1:65" s="13" customFormat="1" ht="11.25">
      <c r="B223" s="200"/>
      <c r="C223" s="201"/>
      <c r="D223" s="181" t="s">
        <v>226</v>
      </c>
      <c r="E223" s="202" t="s">
        <v>19</v>
      </c>
      <c r="F223" s="203" t="s">
        <v>1995</v>
      </c>
      <c r="G223" s="201"/>
      <c r="H223" s="202" t="s">
        <v>19</v>
      </c>
      <c r="I223" s="204"/>
      <c r="J223" s="201"/>
      <c r="K223" s="201"/>
      <c r="L223" s="205"/>
      <c r="M223" s="206"/>
      <c r="N223" s="207"/>
      <c r="O223" s="207"/>
      <c r="P223" s="207"/>
      <c r="Q223" s="207"/>
      <c r="R223" s="207"/>
      <c r="S223" s="207"/>
      <c r="T223" s="208"/>
      <c r="AT223" s="209" t="s">
        <v>226</v>
      </c>
      <c r="AU223" s="209" t="s">
        <v>79</v>
      </c>
      <c r="AV223" s="13" t="s">
        <v>77</v>
      </c>
      <c r="AW223" s="13" t="s">
        <v>31</v>
      </c>
      <c r="AX223" s="13" t="s">
        <v>69</v>
      </c>
      <c r="AY223" s="209" t="s">
        <v>144</v>
      </c>
    </row>
    <row r="224" spans="1:65" s="14" customFormat="1" ht="11.25">
      <c r="B224" s="210"/>
      <c r="C224" s="211"/>
      <c r="D224" s="181" t="s">
        <v>226</v>
      </c>
      <c r="E224" s="212" t="s">
        <v>19</v>
      </c>
      <c r="F224" s="213" t="s">
        <v>1996</v>
      </c>
      <c r="G224" s="211"/>
      <c r="H224" s="214">
        <v>3.33</v>
      </c>
      <c r="I224" s="215"/>
      <c r="J224" s="211"/>
      <c r="K224" s="211"/>
      <c r="L224" s="216"/>
      <c r="M224" s="217"/>
      <c r="N224" s="218"/>
      <c r="O224" s="218"/>
      <c r="P224" s="218"/>
      <c r="Q224" s="218"/>
      <c r="R224" s="218"/>
      <c r="S224" s="218"/>
      <c r="T224" s="219"/>
      <c r="AT224" s="220" t="s">
        <v>226</v>
      </c>
      <c r="AU224" s="220" t="s">
        <v>79</v>
      </c>
      <c r="AV224" s="14" t="s">
        <v>79</v>
      </c>
      <c r="AW224" s="14" t="s">
        <v>31</v>
      </c>
      <c r="AX224" s="14" t="s">
        <v>77</v>
      </c>
      <c r="AY224" s="220" t="s">
        <v>144</v>
      </c>
    </row>
    <row r="225" spans="1:65" s="2" customFormat="1" ht="24.2" customHeight="1">
      <c r="A225" s="37"/>
      <c r="B225" s="38"/>
      <c r="C225" s="168" t="s">
        <v>479</v>
      </c>
      <c r="D225" s="168" t="s">
        <v>145</v>
      </c>
      <c r="E225" s="169" t="s">
        <v>1997</v>
      </c>
      <c r="F225" s="170" t="s">
        <v>1998</v>
      </c>
      <c r="G225" s="171" t="s">
        <v>243</v>
      </c>
      <c r="H225" s="172">
        <v>11.1</v>
      </c>
      <c r="I225" s="173"/>
      <c r="J225" s="174">
        <f>ROUND(I225*H225,2)</f>
        <v>0</v>
      </c>
      <c r="K225" s="170" t="s">
        <v>19</v>
      </c>
      <c r="L225" s="42"/>
      <c r="M225" s="175" t="s">
        <v>19</v>
      </c>
      <c r="N225" s="176" t="s">
        <v>40</v>
      </c>
      <c r="O225" s="67"/>
      <c r="P225" s="177">
        <f>O225*H225</f>
        <v>0</v>
      </c>
      <c r="Q225" s="177">
        <v>4.6999999999999999E-4</v>
      </c>
      <c r="R225" s="177">
        <f>Q225*H225</f>
        <v>5.2169999999999994E-3</v>
      </c>
      <c r="S225" s="177">
        <v>0</v>
      </c>
      <c r="T225" s="178">
        <f>S225*H225</f>
        <v>0</v>
      </c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R225" s="179" t="s">
        <v>165</v>
      </c>
      <c r="AT225" s="179" t="s">
        <v>145</v>
      </c>
      <c r="AU225" s="179" t="s">
        <v>79</v>
      </c>
      <c r="AY225" s="20" t="s">
        <v>144</v>
      </c>
      <c r="BE225" s="180">
        <f>IF(N225="základní",J225,0)</f>
        <v>0</v>
      </c>
      <c r="BF225" s="180">
        <f>IF(N225="snížená",J225,0)</f>
        <v>0</v>
      </c>
      <c r="BG225" s="180">
        <f>IF(N225="zákl. přenesená",J225,0)</f>
        <v>0</v>
      </c>
      <c r="BH225" s="180">
        <f>IF(N225="sníž. přenesená",J225,0)</f>
        <v>0</v>
      </c>
      <c r="BI225" s="180">
        <f>IF(N225="nulová",J225,0)</f>
        <v>0</v>
      </c>
      <c r="BJ225" s="20" t="s">
        <v>77</v>
      </c>
      <c r="BK225" s="180">
        <f>ROUND(I225*H225,2)</f>
        <v>0</v>
      </c>
      <c r="BL225" s="20" t="s">
        <v>165</v>
      </c>
      <c r="BM225" s="179" t="s">
        <v>1999</v>
      </c>
    </row>
    <row r="226" spans="1:65" s="2" customFormat="1" ht="11.25">
      <c r="A226" s="37"/>
      <c r="B226" s="38"/>
      <c r="C226" s="39"/>
      <c r="D226" s="181" t="s">
        <v>152</v>
      </c>
      <c r="E226" s="39"/>
      <c r="F226" s="182" t="s">
        <v>1998</v>
      </c>
      <c r="G226" s="39"/>
      <c r="H226" s="39"/>
      <c r="I226" s="183"/>
      <c r="J226" s="39"/>
      <c r="K226" s="39"/>
      <c r="L226" s="42"/>
      <c r="M226" s="184"/>
      <c r="N226" s="185"/>
      <c r="O226" s="67"/>
      <c r="P226" s="67"/>
      <c r="Q226" s="67"/>
      <c r="R226" s="67"/>
      <c r="S226" s="67"/>
      <c r="T226" s="68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T226" s="20" t="s">
        <v>152</v>
      </c>
      <c r="AU226" s="20" t="s">
        <v>79</v>
      </c>
    </row>
    <row r="227" spans="1:65" s="13" customFormat="1" ht="11.25">
      <c r="B227" s="200"/>
      <c r="C227" s="201"/>
      <c r="D227" s="181" t="s">
        <v>226</v>
      </c>
      <c r="E227" s="202" t="s">
        <v>19</v>
      </c>
      <c r="F227" s="203" t="s">
        <v>1995</v>
      </c>
      <c r="G227" s="201"/>
      <c r="H227" s="202" t="s">
        <v>19</v>
      </c>
      <c r="I227" s="204"/>
      <c r="J227" s="201"/>
      <c r="K227" s="201"/>
      <c r="L227" s="205"/>
      <c r="M227" s="206"/>
      <c r="N227" s="207"/>
      <c r="O227" s="207"/>
      <c r="P227" s="207"/>
      <c r="Q227" s="207"/>
      <c r="R227" s="207"/>
      <c r="S227" s="207"/>
      <c r="T227" s="208"/>
      <c r="AT227" s="209" t="s">
        <v>226</v>
      </c>
      <c r="AU227" s="209" t="s">
        <v>79</v>
      </c>
      <c r="AV227" s="13" t="s">
        <v>77</v>
      </c>
      <c r="AW227" s="13" t="s">
        <v>31</v>
      </c>
      <c r="AX227" s="13" t="s">
        <v>69</v>
      </c>
      <c r="AY227" s="209" t="s">
        <v>144</v>
      </c>
    </row>
    <row r="228" spans="1:65" s="14" customFormat="1" ht="11.25">
      <c r="B228" s="210"/>
      <c r="C228" s="211"/>
      <c r="D228" s="181" t="s">
        <v>226</v>
      </c>
      <c r="E228" s="212" t="s">
        <v>19</v>
      </c>
      <c r="F228" s="213" t="s">
        <v>2000</v>
      </c>
      <c r="G228" s="211"/>
      <c r="H228" s="214">
        <v>11.1</v>
      </c>
      <c r="I228" s="215"/>
      <c r="J228" s="211"/>
      <c r="K228" s="211"/>
      <c r="L228" s="216"/>
      <c r="M228" s="217"/>
      <c r="N228" s="218"/>
      <c r="O228" s="218"/>
      <c r="P228" s="218"/>
      <c r="Q228" s="218"/>
      <c r="R228" s="218"/>
      <c r="S228" s="218"/>
      <c r="T228" s="219"/>
      <c r="AT228" s="220" t="s">
        <v>226</v>
      </c>
      <c r="AU228" s="220" t="s">
        <v>79</v>
      </c>
      <c r="AV228" s="14" t="s">
        <v>79</v>
      </c>
      <c r="AW228" s="14" t="s">
        <v>31</v>
      </c>
      <c r="AX228" s="14" t="s">
        <v>77</v>
      </c>
      <c r="AY228" s="220" t="s">
        <v>144</v>
      </c>
    </row>
    <row r="229" spans="1:65" s="2" customFormat="1" ht="33" customHeight="1">
      <c r="A229" s="37"/>
      <c r="B229" s="38"/>
      <c r="C229" s="168" t="s">
        <v>485</v>
      </c>
      <c r="D229" s="168" t="s">
        <v>145</v>
      </c>
      <c r="E229" s="169" t="s">
        <v>2001</v>
      </c>
      <c r="F229" s="170" t="s">
        <v>2002</v>
      </c>
      <c r="G229" s="171" t="s">
        <v>243</v>
      </c>
      <c r="H229" s="172">
        <v>11.1</v>
      </c>
      <c r="I229" s="173"/>
      <c r="J229" s="174">
        <f>ROUND(I229*H229,2)</f>
        <v>0</v>
      </c>
      <c r="K229" s="170" t="s">
        <v>157</v>
      </c>
      <c r="L229" s="42"/>
      <c r="M229" s="175" t="s">
        <v>19</v>
      </c>
      <c r="N229" s="176" t="s">
        <v>40</v>
      </c>
      <c r="O229" s="67"/>
      <c r="P229" s="177">
        <f>O229*H229</f>
        <v>0</v>
      </c>
      <c r="Q229" s="177">
        <v>8.52E-4</v>
      </c>
      <c r="R229" s="177">
        <f>Q229*H229</f>
        <v>9.4571999999999989E-3</v>
      </c>
      <c r="S229" s="177">
        <v>0</v>
      </c>
      <c r="T229" s="178">
        <f>S229*H229</f>
        <v>0</v>
      </c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R229" s="179" t="s">
        <v>165</v>
      </c>
      <c r="AT229" s="179" t="s">
        <v>145</v>
      </c>
      <c r="AU229" s="179" t="s">
        <v>79</v>
      </c>
      <c r="AY229" s="20" t="s">
        <v>144</v>
      </c>
      <c r="BE229" s="180">
        <f>IF(N229="základní",J229,0)</f>
        <v>0</v>
      </c>
      <c r="BF229" s="180">
        <f>IF(N229="snížená",J229,0)</f>
        <v>0</v>
      </c>
      <c r="BG229" s="180">
        <f>IF(N229="zákl. přenesená",J229,0)</f>
        <v>0</v>
      </c>
      <c r="BH229" s="180">
        <f>IF(N229="sníž. přenesená",J229,0)</f>
        <v>0</v>
      </c>
      <c r="BI229" s="180">
        <f>IF(N229="nulová",J229,0)</f>
        <v>0</v>
      </c>
      <c r="BJ229" s="20" t="s">
        <v>77</v>
      </c>
      <c r="BK229" s="180">
        <f>ROUND(I229*H229,2)</f>
        <v>0</v>
      </c>
      <c r="BL229" s="20" t="s">
        <v>165</v>
      </c>
      <c r="BM229" s="179" t="s">
        <v>2003</v>
      </c>
    </row>
    <row r="230" spans="1:65" s="2" customFormat="1" ht="19.5">
      <c r="A230" s="37"/>
      <c r="B230" s="38"/>
      <c r="C230" s="39"/>
      <c r="D230" s="181" t="s">
        <v>152</v>
      </c>
      <c r="E230" s="39"/>
      <c r="F230" s="182" t="s">
        <v>2002</v>
      </c>
      <c r="G230" s="39"/>
      <c r="H230" s="39"/>
      <c r="I230" s="183"/>
      <c r="J230" s="39"/>
      <c r="K230" s="39"/>
      <c r="L230" s="42"/>
      <c r="M230" s="184"/>
      <c r="N230" s="185"/>
      <c r="O230" s="67"/>
      <c r="P230" s="67"/>
      <c r="Q230" s="67"/>
      <c r="R230" s="67"/>
      <c r="S230" s="67"/>
      <c r="T230" s="68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T230" s="20" t="s">
        <v>152</v>
      </c>
      <c r="AU230" s="20" t="s">
        <v>79</v>
      </c>
    </row>
    <row r="231" spans="1:65" s="2" customFormat="1" ht="11.25">
      <c r="A231" s="37"/>
      <c r="B231" s="38"/>
      <c r="C231" s="39"/>
      <c r="D231" s="186" t="s">
        <v>153</v>
      </c>
      <c r="E231" s="39"/>
      <c r="F231" s="187" t="s">
        <v>2004</v>
      </c>
      <c r="G231" s="39"/>
      <c r="H231" s="39"/>
      <c r="I231" s="183"/>
      <c r="J231" s="39"/>
      <c r="K231" s="39"/>
      <c r="L231" s="42"/>
      <c r="M231" s="184"/>
      <c r="N231" s="185"/>
      <c r="O231" s="67"/>
      <c r="P231" s="67"/>
      <c r="Q231" s="67"/>
      <c r="R231" s="67"/>
      <c r="S231" s="67"/>
      <c r="T231" s="68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T231" s="20" t="s">
        <v>153</v>
      </c>
      <c r="AU231" s="20" t="s">
        <v>79</v>
      </c>
    </row>
    <row r="232" spans="1:65" s="13" customFormat="1" ht="11.25">
      <c r="B232" s="200"/>
      <c r="C232" s="201"/>
      <c r="D232" s="181" t="s">
        <v>226</v>
      </c>
      <c r="E232" s="202" t="s">
        <v>19</v>
      </c>
      <c r="F232" s="203" t="s">
        <v>1995</v>
      </c>
      <c r="G232" s="201"/>
      <c r="H232" s="202" t="s">
        <v>19</v>
      </c>
      <c r="I232" s="204"/>
      <c r="J232" s="201"/>
      <c r="K232" s="201"/>
      <c r="L232" s="205"/>
      <c r="M232" s="206"/>
      <c r="N232" s="207"/>
      <c r="O232" s="207"/>
      <c r="P232" s="207"/>
      <c r="Q232" s="207"/>
      <c r="R232" s="207"/>
      <c r="S232" s="207"/>
      <c r="T232" s="208"/>
      <c r="AT232" s="209" t="s">
        <v>226</v>
      </c>
      <c r="AU232" s="209" t="s">
        <v>79</v>
      </c>
      <c r="AV232" s="13" t="s">
        <v>77</v>
      </c>
      <c r="AW232" s="13" t="s">
        <v>31</v>
      </c>
      <c r="AX232" s="13" t="s">
        <v>69</v>
      </c>
      <c r="AY232" s="209" t="s">
        <v>144</v>
      </c>
    </row>
    <row r="233" spans="1:65" s="14" customFormat="1" ht="11.25">
      <c r="B233" s="210"/>
      <c r="C233" s="211"/>
      <c r="D233" s="181" t="s">
        <v>226</v>
      </c>
      <c r="E233" s="212" t="s">
        <v>19</v>
      </c>
      <c r="F233" s="213" t="s">
        <v>2000</v>
      </c>
      <c r="G233" s="211"/>
      <c r="H233" s="214">
        <v>11.1</v>
      </c>
      <c r="I233" s="215"/>
      <c r="J233" s="211"/>
      <c r="K233" s="211"/>
      <c r="L233" s="216"/>
      <c r="M233" s="217"/>
      <c r="N233" s="218"/>
      <c r="O233" s="218"/>
      <c r="P233" s="218"/>
      <c r="Q233" s="218"/>
      <c r="R233" s="218"/>
      <c r="S233" s="218"/>
      <c r="T233" s="219"/>
      <c r="AT233" s="220" t="s">
        <v>226</v>
      </c>
      <c r="AU233" s="220" t="s">
        <v>79</v>
      </c>
      <c r="AV233" s="14" t="s">
        <v>79</v>
      </c>
      <c r="AW233" s="14" t="s">
        <v>31</v>
      </c>
      <c r="AX233" s="14" t="s">
        <v>77</v>
      </c>
      <c r="AY233" s="220" t="s">
        <v>144</v>
      </c>
    </row>
    <row r="234" spans="1:65" s="11" customFormat="1" ht="22.9" customHeight="1">
      <c r="B234" s="154"/>
      <c r="C234" s="155"/>
      <c r="D234" s="156" t="s">
        <v>68</v>
      </c>
      <c r="E234" s="198" t="s">
        <v>537</v>
      </c>
      <c r="F234" s="198" t="s">
        <v>538</v>
      </c>
      <c r="G234" s="155"/>
      <c r="H234" s="155"/>
      <c r="I234" s="158"/>
      <c r="J234" s="199">
        <f>BK234</f>
        <v>0</v>
      </c>
      <c r="K234" s="155"/>
      <c r="L234" s="160"/>
      <c r="M234" s="161"/>
      <c r="N234" s="162"/>
      <c r="O234" s="162"/>
      <c r="P234" s="163">
        <f>SUM(P235:P244)</f>
        <v>0</v>
      </c>
      <c r="Q234" s="162"/>
      <c r="R234" s="163">
        <f>SUM(R235:R244)</f>
        <v>0</v>
      </c>
      <c r="S234" s="162"/>
      <c r="T234" s="164">
        <f>SUM(T235:T244)</f>
        <v>0</v>
      </c>
      <c r="AR234" s="165" t="s">
        <v>77</v>
      </c>
      <c r="AT234" s="166" t="s">
        <v>68</v>
      </c>
      <c r="AU234" s="166" t="s">
        <v>77</v>
      </c>
      <c r="AY234" s="165" t="s">
        <v>144</v>
      </c>
      <c r="BK234" s="167">
        <f>SUM(BK235:BK244)</f>
        <v>0</v>
      </c>
    </row>
    <row r="235" spans="1:65" s="2" customFormat="1" ht="24.2" customHeight="1">
      <c r="A235" s="37"/>
      <c r="B235" s="38"/>
      <c r="C235" s="168" t="s">
        <v>489</v>
      </c>
      <c r="D235" s="168" t="s">
        <v>145</v>
      </c>
      <c r="E235" s="169" t="s">
        <v>540</v>
      </c>
      <c r="F235" s="170" t="s">
        <v>541</v>
      </c>
      <c r="G235" s="171" t="s">
        <v>296</v>
      </c>
      <c r="H235" s="172">
        <v>225.36699999999999</v>
      </c>
      <c r="I235" s="173"/>
      <c r="J235" s="174">
        <f>ROUND(I235*H235,2)</f>
        <v>0</v>
      </c>
      <c r="K235" s="170" t="s">
        <v>157</v>
      </c>
      <c r="L235" s="42"/>
      <c r="M235" s="175" t="s">
        <v>19</v>
      </c>
      <c r="N235" s="176" t="s">
        <v>40</v>
      </c>
      <c r="O235" s="67"/>
      <c r="P235" s="177">
        <f>O235*H235</f>
        <v>0</v>
      </c>
      <c r="Q235" s="177">
        <v>0</v>
      </c>
      <c r="R235" s="177">
        <f>Q235*H235</f>
        <v>0</v>
      </c>
      <c r="S235" s="177">
        <v>0</v>
      </c>
      <c r="T235" s="178">
        <f>S235*H235</f>
        <v>0</v>
      </c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R235" s="179" t="s">
        <v>165</v>
      </c>
      <c r="AT235" s="179" t="s">
        <v>145</v>
      </c>
      <c r="AU235" s="179" t="s">
        <v>79</v>
      </c>
      <c r="AY235" s="20" t="s">
        <v>144</v>
      </c>
      <c r="BE235" s="180">
        <f>IF(N235="základní",J235,0)</f>
        <v>0</v>
      </c>
      <c r="BF235" s="180">
        <f>IF(N235="snížená",J235,0)</f>
        <v>0</v>
      </c>
      <c r="BG235" s="180">
        <f>IF(N235="zákl. přenesená",J235,0)</f>
        <v>0</v>
      </c>
      <c r="BH235" s="180">
        <f>IF(N235="sníž. přenesená",J235,0)</f>
        <v>0</v>
      </c>
      <c r="BI235" s="180">
        <f>IF(N235="nulová",J235,0)</f>
        <v>0</v>
      </c>
      <c r="BJ235" s="20" t="s">
        <v>77</v>
      </c>
      <c r="BK235" s="180">
        <f>ROUND(I235*H235,2)</f>
        <v>0</v>
      </c>
      <c r="BL235" s="20" t="s">
        <v>165</v>
      </c>
      <c r="BM235" s="179" t="s">
        <v>2005</v>
      </c>
    </row>
    <row r="236" spans="1:65" s="2" customFormat="1" ht="19.5">
      <c r="A236" s="37"/>
      <c r="B236" s="38"/>
      <c r="C236" s="39"/>
      <c r="D236" s="181" t="s">
        <v>152</v>
      </c>
      <c r="E236" s="39"/>
      <c r="F236" s="182" t="s">
        <v>541</v>
      </c>
      <c r="G236" s="39"/>
      <c r="H236" s="39"/>
      <c r="I236" s="183"/>
      <c r="J236" s="39"/>
      <c r="K236" s="39"/>
      <c r="L236" s="42"/>
      <c r="M236" s="184"/>
      <c r="N236" s="185"/>
      <c r="O236" s="67"/>
      <c r="P236" s="67"/>
      <c r="Q236" s="67"/>
      <c r="R236" s="67"/>
      <c r="S236" s="67"/>
      <c r="T236" s="68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T236" s="20" t="s">
        <v>152</v>
      </c>
      <c r="AU236" s="20" t="s">
        <v>79</v>
      </c>
    </row>
    <row r="237" spans="1:65" s="2" customFormat="1" ht="11.25">
      <c r="A237" s="37"/>
      <c r="B237" s="38"/>
      <c r="C237" s="39"/>
      <c r="D237" s="186" t="s">
        <v>153</v>
      </c>
      <c r="E237" s="39"/>
      <c r="F237" s="187" t="s">
        <v>543</v>
      </c>
      <c r="G237" s="39"/>
      <c r="H237" s="39"/>
      <c r="I237" s="183"/>
      <c r="J237" s="39"/>
      <c r="K237" s="39"/>
      <c r="L237" s="42"/>
      <c r="M237" s="184"/>
      <c r="N237" s="185"/>
      <c r="O237" s="67"/>
      <c r="P237" s="67"/>
      <c r="Q237" s="67"/>
      <c r="R237" s="67"/>
      <c r="S237" s="67"/>
      <c r="T237" s="68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T237" s="20" t="s">
        <v>153</v>
      </c>
      <c r="AU237" s="20" t="s">
        <v>79</v>
      </c>
    </row>
    <row r="238" spans="1:65" s="2" customFormat="1" ht="37.9" customHeight="1">
      <c r="A238" s="37"/>
      <c r="B238" s="38"/>
      <c r="C238" s="168" t="s">
        <v>496</v>
      </c>
      <c r="D238" s="168" t="s">
        <v>145</v>
      </c>
      <c r="E238" s="169" t="s">
        <v>545</v>
      </c>
      <c r="F238" s="170" t="s">
        <v>546</v>
      </c>
      <c r="G238" s="171" t="s">
        <v>296</v>
      </c>
      <c r="H238" s="172">
        <v>225.36699999999999</v>
      </c>
      <c r="I238" s="173"/>
      <c r="J238" s="174">
        <f>ROUND(I238*H238,2)</f>
        <v>0</v>
      </c>
      <c r="K238" s="170" t="s">
        <v>157</v>
      </c>
      <c r="L238" s="42"/>
      <c r="M238" s="175" t="s">
        <v>19</v>
      </c>
      <c r="N238" s="176" t="s">
        <v>40</v>
      </c>
      <c r="O238" s="67"/>
      <c r="P238" s="177">
        <f>O238*H238</f>
        <v>0</v>
      </c>
      <c r="Q238" s="177">
        <v>0</v>
      </c>
      <c r="R238" s="177">
        <f>Q238*H238</f>
        <v>0</v>
      </c>
      <c r="S238" s="177">
        <v>0</v>
      </c>
      <c r="T238" s="178">
        <f>S238*H238</f>
        <v>0</v>
      </c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R238" s="179" t="s">
        <v>165</v>
      </c>
      <c r="AT238" s="179" t="s">
        <v>145</v>
      </c>
      <c r="AU238" s="179" t="s">
        <v>79</v>
      </c>
      <c r="AY238" s="20" t="s">
        <v>144</v>
      </c>
      <c r="BE238" s="180">
        <f>IF(N238="základní",J238,0)</f>
        <v>0</v>
      </c>
      <c r="BF238" s="180">
        <f>IF(N238="snížená",J238,0)</f>
        <v>0</v>
      </c>
      <c r="BG238" s="180">
        <f>IF(N238="zákl. přenesená",J238,0)</f>
        <v>0</v>
      </c>
      <c r="BH238" s="180">
        <f>IF(N238="sníž. přenesená",J238,0)</f>
        <v>0</v>
      </c>
      <c r="BI238" s="180">
        <f>IF(N238="nulová",J238,0)</f>
        <v>0</v>
      </c>
      <c r="BJ238" s="20" t="s">
        <v>77</v>
      </c>
      <c r="BK238" s="180">
        <f>ROUND(I238*H238,2)</f>
        <v>0</v>
      </c>
      <c r="BL238" s="20" t="s">
        <v>165</v>
      </c>
      <c r="BM238" s="179" t="s">
        <v>2006</v>
      </c>
    </row>
    <row r="239" spans="1:65" s="2" customFormat="1" ht="19.5">
      <c r="A239" s="37"/>
      <c r="B239" s="38"/>
      <c r="C239" s="39"/>
      <c r="D239" s="181" t="s">
        <v>152</v>
      </c>
      <c r="E239" s="39"/>
      <c r="F239" s="182" t="s">
        <v>546</v>
      </c>
      <c r="G239" s="39"/>
      <c r="H239" s="39"/>
      <c r="I239" s="183"/>
      <c r="J239" s="39"/>
      <c r="K239" s="39"/>
      <c r="L239" s="42"/>
      <c r="M239" s="184"/>
      <c r="N239" s="185"/>
      <c r="O239" s="67"/>
      <c r="P239" s="67"/>
      <c r="Q239" s="67"/>
      <c r="R239" s="67"/>
      <c r="S239" s="67"/>
      <c r="T239" s="68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T239" s="20" t="s">
        <v>152</v>
      </c>
      <c r="AU239" s="20" t="s">
        <v>79</v>
      </c>
    </row>
    <row r="240" spans="1:65" s="2" customFormat="1" ht="11.25">
      <c r="A240" s="37"/>
      <c r="B240" s="38"/>
      <c r="C240" s="39"/>
      <c r="D240" s="186" t="s">
        <v>153</v>
      </c>
      <c r="E240" s="39"/>
      <c r="F240" s="187" t="s">
        <v>548</v>
      </c>
      <c r="G240" s="39"/>
      <c r="H240" s="39"/>
      <c r="I240" s="183"/>
      <c r="J240" s="39"/>
      <c r="K240" s="39"/>
      <c r="L240" s="42"/>
      <c r="M240" s="184"/>
      <c r="N240" s="185"/>
      <c r="O240" s="67"/>
      <c r="P240" s="67"/>
      <c r="Q240" s="67"/>
      <c r="R240" s="67"/>
      <c r="S240" s="67"/>
      <c r="T240" s="68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T240" s="20" t="s">
        <v>153</v>
      </c>
      <c r="AU240" s="20" t="s">
        <v>79</v>
      </c>
    </row>
    <row r="241" spans="1:65" s="2" customFormat="1" ht="44.25" customHeight="1">
      <c r="A241" s="37"/>
      <c r="B241" s="38"/>
      <c r="C241" s="168" t="s">
        <v>501</v>
      </c>
      <c r="D241" s="168" t="s">
        <v>145</v>
      </c>
      <c r="E241" s="169" t="s">
        <v>550</v>
      </c>
      <c r="F241" s="170" t="s">
        <v>551</v>
      </c>
      <c r="G241" s="171" t="s">
        <v>296</v>
      </c>
      <c r="H241" s="172">
        <v>2028.3030000000001</v>
      </c>
      <c r="I241" s="173"/>
      <c r="J241" s="174">
        <f>ROUND(I241*H241,2)</f>
        <v>0</v>
      </c>
      <c r="K241" s="170" t="s">
        <v>157</v>
      </c>
      <c r="L241" s="42"/>
      <c r="M241" s="175" t="s">
        <v>19</v>
      </c>
      <c r="N241" s="176" t="s">
        <v>40</v>
      </c>
      <c r="O241" s="67"/>
      <c r="P241" s="177">
        <f>O241*H241</f>
        <v>0</v>
      </c>
      <c r="Q241" s="177">
        <v>0</v>
      </c>
      <c r="R241" s="177">
        <f>Q241*H241</f>
        <v>0</v>
      </c>
      <c r="S241" s="177">
        <v>0</v>
      </c>
      <c r="T241" s="178">
        <f>S241*H241</f>
        <v>0</v>
      </c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R241" s="179" t="s">
        <v>165</v>
      </c>
      <c r="AT241" s="179" t="s">
        <v>145</v>
      </c>
      <c r="AU241" s="179" t="s">
        <v>79</v>
      </c>
      <c r="AY241" s="20" t="s">
        <v>144</v>
      </c>
      <c r="BE241" s="180">
        <f>IF(N241="základní",J241,0)</f>
        <v>0</v>
      </c>
      <c r="BF241" s="180">
        <f>IF(N241="snížená",J241,0)</f>
        <v>0</v>
      </c>
      <c r="BG241" s="180">
        <f>IF(N241="zákl. přenesená",J241,0)</f>
        <v>0</v>
      </c>
      <c r="BH241" s="180">
        <f>IF(N241="sníž. přenesená",J241,0)</f>
        <v>0</v>
      </c>
      <c r="BI241" s="180">
        <f>IF(N241="nulová",J241,0)</f>
        <v>0</v>
      </c>
      <c r="BJ241" s="20" t="s">
        <v>77</v>
      </c>
      <c r="BK241" s="180">
        <f>ROUND(I241*H241,2)</f>
        <v>0</v>
      </c>
      <c r="BL241" s="20" t="s">
        <v>165</v>
      </c>
      <c r="BM241" s="179" t="s">
        <v>2007</v>
      </c>
    </row>
    <row r="242" spans="1:65" s="2" customFormat="1" ht="29.25">
      <c r="A242" s="37"/>
      <c r="B242" s="38"/>
      <c r="C242" s="39"/>
      <c r="D242" s="181" t="s">
        <v>152</v>
      </c>
      <c r="E242" s="39"/>
      <c r="F242" s="182" t="s">
        <v>551</v>
      </c>
      <c r="G242" s="39"/>
      <c r="H242" s="39"/>
      <c r="I242" s="183"/>
      <c r="J242" s="39"/>
      <c r="K242" s="39"/>
      <c r="L242" s="42"/>
      <c r="M242" s="184"/>
      <c r="N242" s="185"/>
      <c r="O242" s="67"/>
      <c r="P242" s="67"/>
      <c r="Q242" s="67"/>
      <c r="R242" s="67"/>
      <c r="S242" s="67"/>
      <c r="T242" s="68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T242" s="20" t="s">
        <v>152</v>
      </c>
      <c r="AU242" s="20" t="s">
        <v>79</v>
      </c>
    </row>
    <row r="243" spans="1:65" s="2" customFormat="1" ht="11.25">
      <c r="A243" s="37"/>
      <c r="B243" s="38"/>
      <c r="C243" s="39"/>
      <c r="D243" s="186" t="s">
        <v>153</v>
      </c>
      <c r="E243" s="39"/>
      <c r="F243" s="187" t="s">
        <v>553</v>
      </c>
      <c r="G243" s="39"/>
      <c r="H243" s="39"/>
      <c r="I243" s="183"/>
      <c r="J243" s="39"/>
      <c r="K243" s="39"/>
      <c r="L243" s="42"/>
      <c r="M243" s="184"/>
      <c r="N243" s="185"/>
      <c r="O243" s="67"/>
      <c r="P243" s="67"/>
      <c r="Q243" s="67"/>
      <c r="R243" s="67"/>
      <c r="S243" s="67"/>
      <c r="T243" s="68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T243" s="20" t="s">
        <v>153</v>
      </c>
      <c r="AU243" s="20" t="s">
        <v>79</v>
      </c>
    </row>
    <row r="244" spans="1:65" s="14" customFormat="1" ht="11.25">
      <c r="B244" s="210"/>
      <c r="C244" s="211"/>
      <c r="D244" s="181" t="s">
        <v>226</v>
      </c>
      <c r="E244" s="212" t="s">
        <v>19</v>
      </c>
      <c r="F244" s="213" t="s">
        <v>2008</v>
      </c>
      <c r="G244" s="211"/>
      <c r="H244" s="214">
        <v>2028.3030000000001</v>
      </c>
      <c r="I244" s="215"/>
      <c r="J244" s="211"/>
      <c r="K244" s="211"/>
      <c r="L244" s="216"/>
      <c r="M244" s="217"/>
      <c r="N244" s="218"/>
      <c r="O244" s="218"/>
      <c r="P244" s="218"/>
      <c r="Q244" s="218"/>
      <c r="R244" s="218"/>
      <c r="S244" s="218"/>
      <c r="T244" s="219"/>
      <c r="AT244" s="220" t="s">
        <v>226</v>
      </c>
      <c r="AU244" s="220" t="s">
        <v>79</v>
      </c>
      <c r="AV244" s="14" t="s">
        <v>79</v>
      </c>
      <c r="AW244" s="14" t="s">
        <v>31</v>
      </c>
      <c r="AX244" s="14" t="s">
        <v>77</v>
      </c>
      <c r="AY244" s="220" t="s">
        <v>144</v>
      </c>
    </row>
    <row r="245" spans="1:65" s="11" customFormat="1" ht="25.9" customHeight="1">
      <c r="B245" s="154"/>
      <c r="C245" s="155"/>
      <c r="D245" s="156" t="s">
        <v>68</v>
      </c>
      <c r="E245" s="157" t="s">
        <v>555</v>
      </c>
      <c r="F245" s="157" t="s">
        <v>556</v>
      </c>
      <c r="G245" s="155"/>
      <c r="H245" s="155"/>
      <c r="I245" s="158"/>
      <c r="J245" s="159">
        <f>BK245</f>
        <v>0</v>
      </c>
      <c r="K245" s="155"/>
      <c r="L245" s="160"/>
      <c r="M245" s="161"/>
      <c r="N245" s="162"/>
      <c r="O245" s="162"/>
      <c r="P245" s="163">
        <f>P246</f>
        <v>0</v>
      </c>
      <c r="Q245" s="162"/>
      <c r="R245" s="163">
        <f>R246</f>
        <v>2.3774623000000004</v>
      </c>
      <c r="S245" s="162"/>
      <c r="T245" s="164">
        <f>T246</f>
        <v>0</v>
      </c>
      <c r="AR245" s="165" t="s">
        <v>79</v>
      </c>
      <c r="AT245" s="166" t="s">
        <v>68</v>
      </c>
      <c r="AU245" s="166" t="s">
        <v>69</v>
      </c>
      <c r="AY245" s="165" t="s">
        <v>144</v>
      </c>
      <c r="BK245" s="167">
        <f>BK246</f>
        <v>0</v>
      </c>
    </row>
    <row r="246" spans="1:65" s="11" customFormat="1" ht="22.9" customHeight="1">
      <c r="B246" s="154"/>
      <c r="C246" s="155"/>
      <c r="D246" s="156" t="s">
        <v>68</v>
      </c>
      <c r="E246" s="198" t="s">
        <v>1275</v>
      </c>
      <c r="F246" s="198" t="s">
        <v>1276</v>
      </c>
      <c r="G246" s="155"/>
      <c r="H246" s="155"/>
      <c r="I246" s="158"/>
      <c r="J246" s="199">
        <f>BK246</f>
        <v>0</v>
      </c>
      <c r="K246" s="155"/>
      <c r="L246" s="160"/>
      <c r="M246" s="161"/>
      <c r="N246" s="162"/>
      <c r="O246" s="162"/>
      <c r="P246" s="163">
        <f>SUM(P247:P276)</f>
        <v>0</v>
      </c>
      <c r="Q246" s="162"/>
      <c r="R246" s="163">
        <f>SUM(R247:R276)</f>
        <v>2.3774623000000004</v>
      </c>
      <c r="S246" s="162"/>
      <c r="T246" s="164">
        <f>SUM(T247:T276)</f>
        <v>0</v>
      </c>
      <c r="AR246" s="165" t="s">
        <v>79</v>
      </c>
      <c r="AT246" s="166" t="s">
        <v>68</v>
      </c>
      <c r="AU246" s="166" t="s">
        <v>77</v>
      </c>
      <c r="AY246" s="165" t="s">
        <v>144</v>
      </c>
      <c r="BK246" s="167">
        <f>SUM(BK247:BK276)</f>
        <v>0</v>
      </c>
    </row>
    <row r="247" spans="1:65" s="2" customFormat="1" ht="37.9" customHeight="1">
      <c r="A247" s="37"/>
      <c r="B247" s="38"/>
      <c r="C247" s="168" t="s">
        <v>506</v>
      </c>
      <c r="D247" s="168" t="s">
        <v>145</v>
      </c>
      <c r="E247" s="169" t="s">
        <v>1288</v>
      </c>
      <c r="F247" s="170" t="s">
        <v>1289</v>
      </c>
      <c r="G247" s="171" t="s">
        <v>254</v>
      </c>
      <c r="H247" s="172">
        <v>165.71</v>
      </c>
      <c r="I247" s="173"/>
      <c r="J247" s="174">
        <f>ROUND(I247*H247,2)</f>
        <v>0</v>
      </c>
      <c r="K247" s="170" t="s">
        <v>157</v>
      </c>
      <c r="L247" s="42"/>
      <c r="M247" s="175" t="s">
        <v>19</v>
      </c>
      <c r="N247" s="176" t="s">
        <v>40</v>
      </c>
      <c r="O247" s="67"/>
      <c r="P247" s="177">
        <f>O247*H247</f>
        <v>0</v>
      </c>
      <c r="Q247" s="177">
        <v>0</v>
      </c>
      <c r="R247" s="177">
        <f>Q247*H247</f>
        <v>0</v>
      </c>
      <c r="S247" s="177">
        <v>0</v>
      </c>
      <c r="T247" s="178">
        <f>S247*H247</f>
        <v>0</v>
      </c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R247" s="179" t="s">
        <v>408</v>
      </c>
      <c r="AT247" s="179" t="s">
        <v>145</v>
      </c>
      <c r="AU247" s="179" t="s">
        <v>79</v>
      </c>
      <c r="AY247" s="20" t="s">
        <v>144</v>
      </c>
      <c r="BE247" s="180">
        <f>IF(N247="základní",J247,0)</f>
        <v>0</v>
      </c>
      <c r="BF247" s="180">
        <f>IF(N247="snížená",J247,0)</f>
        <v>0</v>
      </c>
      <c r="BG247" s="180">
        <f>IF(N247="zákl. přenesená",J247,0)</f>
        <v>0</v>
      </c>
      <c r="BH247" s="180">
        <f>IF(N247="sníž. přenesená",J247,0)</f>
        <v>0</v>
      </c>
      <c r="BI247" s="180">
        <f>IF(N247="nulová",J247,0)</f>
        <v>0</v>
      </c>
      <c r="BJ247" s="20" t="s">
        <v>77</v>
      </c>
      <c r="BK247" s="180">
        <f>ROUND(I247*H247,2)</f>
        <v>0</v>
      </c>
      <c r="BL247" s="20" t="s">
        <v>408</v>
      </c>
      <c r="BM247" s="179" t="s">
        <v>2009</v>
      </c>
    </row>
    <row r="248" spans="1:65" s="2" customFormat="1" ht="19.5">
      <c r="A248" s="37"/>
      <c r="B248" s="38"/>
      <c r="C248" s="39"/>
      <c r="D248" s="181" t="s">
        <v>152</v>
      </c>
      <c r="E248" s="39"/>
      <c r="F248" s="182" t="s">
        <v>1289</v>
      </c>
      <c r="G248" s="39"/>
      <c r="H248" s="39"/>
      <c r="I248" s="183"/>
      <c r="J248" s="39"/>
      <c r="K248" s="39"/>
      <c r="L248" s="42"/>
      <c r="M248" s="184"/>
      <c r="N248" s="185"/>
      <c r="O248" s="67"/>
      <c r="P248" s="67"/>
      <c r="Q248" s="67"/>
      <c r="R248" s="67"/>
      <c r="S248" s="67"/>
      <c r="T248" s="68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T248" s="20" t="s">
        <v>152</v>
      </c>
      <c r="AU248" s="20" t="s">
        <v>79</v>
      </c>
    </row>
    <row r="249" spans="1:65" s="2" customFormat="1" ht="11.25">
      <c r="A249" s="37"/>
      <c r="B249" s="38"/>
      <c r="C249" s="39"/>
      <c r="D249" s="186" t="s">
        <v>153</v>
      </c>
      <c r="E249" s="39"/>
      <c r="F249" s="187" t="s">
        <v>1291</v>
      </c>
      <c r="G249" s="39"/>
      <c r="H249" s="39"/>
      <c r="I249" s="183"/>
      <c r="J249" s="39"/>
      <c r="K249" s="39"/>
      <c r="L249" s="42"/>
      <c r="M249" s="184"/>
      <c r="N249" s="185"/>
      <c r="O249" s="67"/>
      <c r="P249" s="67"/>
      <c r="Q249" s="67"/>
      <c r="R249" s="67"/>
      <c r="S249" s="67"/>
      <c r="T249" s="68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T249" s="20" t="s">
        <v>153</v>
      </c>
      <c r="AU249" s="20" t="s">
        <v>79</v>
      </c>
    </row>
    <row r="250" spans="1:65" s="13" customFormat="1" ht="11.25">
      <c r="B250" s="200"/>
      <c r="C250" s="201"/>
      <c r="D250" s="181" t="s">
        <v>226</v>
      </c>
      <c r="E250" s="202" t="s">
        <v>19</v>
      </c>
      <c r="F250" s="203" t="s">
        <v>1296</v>
      </c>
      <c r="G250" s="201"/>
      <c r="H250" s="202" t="s">
        <v>19</v>
      </c>
      <c r="I250" s="204"/>
      <c r="J250" s="201"/>
      <c r="K250" s="201"/>
      <c r="L250" s="205"/>
      <c r="M250" s="206"/>
      <c r="N250" s="207"/>
      <c r="O250" s="207"/>
      <c r="P250" s="207"/>
      <c r="Q250" s="207"/>
      <c r="R250" s="207"/>
      <c r="S250" s="207"/>
      <c r="T250" s="208"/>
      <c r="AT250" s="209" t="s">
        <v>226</v>
      </c>
      <c r="AU250" s="209" t="s">
        <v>79</v>
      </c>
      <c r="AV250" s="13" t="s">
        <v>77</v>
      </c>
      <c r="AW250" s="13" t="s">
        <v>31</v>
      </c>
      <c r="AX250" s="13" t="s">
        <v>69</v>
      </c>
      <c r="AY250" s="209" t="s">
        <v>144</v>
      </c>
    </row>
    <row r="251" spans="1:65" s="14" customFormat="1" ht="11.25">
      <c r="B251" s="210"/>
      <c r="C251" s="211"/>
      <c r="D251" s="181" t="s">
        <v>226</v>
      </c>
      <c r="E251" s="212" t="s">
        <v>19</v>
      </c>
      <c r="F251" s="213" t="s">
        <v>2010</v>
      </c>
      <c r="G251" s="211"/>
      <c r="H251" s="214">
        <v>165.71</v>
      </c>
      <c r="I251" s="215"/>
      <c r="J251" s="211"/>
      <c r="K251" s="211"/>
      <c r="L251" s="216"/>
      <c r="M251" s="217"/>
      <c r="N251" s="218"/>
      <c r="O251" s="218"/>
      <c r="P251" s="218"/>
      <c r="Q251" s="218"/>
      <c r="R251" s="218"/>
      <c r="S251" s="218"/>
      <c r="T251" s="219"/>
      <c r="AT251" s="220" t="s">
        <v>226</v>
      </c>
      <c r="AU251" s="220" t="s">
        <v>79</v>
      </c>
      <c r="AV251" s="14" t="s">
        <v>79</v>
      </c>
      <c r="AW251" s="14" t="s">
        <v>31</v>
      </c>
      <c r="AX251" s="14" t="s">
        <v>77</v>
      </c>
      <c r="AY251" s="220" t="s">
        <v>144</v>
      </c>
    </row>
    <row r="252" spans="1:65" s="2" customFormat="1" ht="16.5" customHeight="1">
      <c r="A252" s="37"/>
      <c r="B252" s="38"/>
      <c r="C252" s="246" t="s">
        <v>511</v>
      </c>
      <c r="D252" s="246" t="s">
        <v>381</v>
      </c>
      <c r="E252" s="247" t="s">
        <v>1283</v>
      </c>
      <c r="F252" s="248" t="s">
        <v>1284</v>
      </c>
      <c r="G252" s="249" t="s">
        <v>296</v>
      </c>
      <c r="H252" s="250">
        <v>6.6000000000000003E-2</v>
      </c>
      <c r="I252" s="251"/>
      <c r="J252" s="252">
        <f>ROUND(I252*H252,2)</f>
        <v>0</v>
      </c>
      <c r="K252" s="248" t="s">
        <v>157</v>
      </c>
      <c r="L252" s="253"/>
      <c r="M252" s="254" t="s">
        <v>19</v>
      </c>
      <c r="N252" s="255" t="s">
        <v>40</v>
      </c>
      <c r="O252" s="67"/>
      <c r="P252" s="177">
        <f>O252*H252</f>
        <v>0</v>
      </c>
      <c r="Q252" s="177">
        <v>1</v>
      </c>
      <c r="R252" s="177">
        <f>Q252*H252</f>
        <v>6.6000000000000003E-2</v>
      </c>
      <c r="S252" s="177">
        <v>0</v>
      </c>
      <c r="T252" s="178">
        <f>S252*H252</f>
        <v>0</v>
      </c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R252" s="179" t="s">
        <v>496</v>
      </c>
      <c r="AT252" s="179" t="s">
        <v>381</v>
      </c>
      <c r="AU252" s="179" t="s">
        <v>79</v>
      </c>
      <c r="AY252" s="20" t="s">
        <v>144</v>
      </c>
      <c r="BE252" s="180">
        <f>IF(N252="základní",J252,0)</f>
        <v>0</v>
      </c>
      <c r="BF252" s="180">
        <f>IF(N252="snížená",J252,0)</f>
        <v>0</v>
      </c>
      <c r="BG252" s="180">
        <f>IF(N252="zákl. přenesená",J252,0)</f>
        <v>0</v>
      </c>
      <c r="BH252" s="180">
        <f>IF(N252="sníž. přenesená",J252,0)</f>
        <v>0</v>
      </c>
      <c r="BI252" s="180">
        <f>IF(N252="nulová",J252,0)</f>
        <v>0</v>
      </c>
      <c r="BJ252" s="20" t="s">
        <v>77</v>
      </c>
      <c r="BK252" s="180">
        <f>ROUND(I252*H252,2)</f>
        <v>0</v>
      </c>
      <c r="BL252" s="20" t="s">
        <v>408</v>
      </c>
      <c r="BM252" s="179" t="s">
        <v>2011</v>
      </c>
    </row>
    <row r="253" spans="1:65" s="2" customFormat="1" ht="11.25">
      <c r="A253" s="37"/>
      <c r="B253" s="38"/>
      <c r="C253" s="39"/>
      <c r="D253" s="181" t="s">
        <v>152</v>
      </c>
      <c r="E253" s="39"/>
      <c r="F253" s="182" t="s">
        <v>1284</v>
      </c>
      <c r="G253" s="39"/>
      <c r="H253" s="39"/>
      <c r="I253" s="183"/>
      <c r="J253" s="39"/>
      <c r="K253" s="39"/>
      <c r="L253" s="42"/>
      <c r="M253" s="184"/>
      <c r="N253" s="185"/>
      <c r="O253" s="67"/>
      <c r="P253" s="67"/>
      <c r="Q253" s="67"/>
      <c r="R253" s="67"/>
      <c r="S253" s="67"/>
      <c r="T253" s="68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T253" s="20" t="s">
        <v>152</v>
      </c>
      <c r="AU253" s="20" t="s">
        <v>79</v>
      </c>
    </row>
    <row r="254" spans="1:65" s="13" customFormat="1" ht="11.25">
      <c r="B254" s="200"/>
      <c r="C254" s="201"/>
      <c r="D254" s="181" t="s">
        <v>226</v>
      </c>
      <c r="E254" s="202" t="s">
        <v>19</v>
      </c>
      <c r="F254" s="203" t="s">
        <v>1296</v>
      </c>
      <c r="G254" s="201"/>
      <c r="H254" s="202" t="s">
        <v>19</v>
      </c>
      <c r="I254" s="204"/>
      <c r="J254" s="201"/>
      <c r="K254" s="201"/>
      <c r="L254" s="205"/>
      <c r="M254" s="206"/>
      <c r="N254" s="207"/>
      <c r="O254" s="207"/>
      <c r="P254" s="207"/>
      <c r="Q254" s="207"/>
      <c r="R254" s="207"/>
      <c r="S254" s="207"/>
      <c r="T254" s="208"/>
      <c r="AT254" s="209" t="s">
        <v>226</v>
      </c>
      <c r="AU254" s="209" t="s">
        <v>79</v>
      </c>
      <c r="AV254" s="13" t="s">
        <v>77</v>
      </c>
      <c r="AW254" s="13" t="s">
        <v>31</v>
      </c>
      <c r="AX254" s="13" t="s">
        <v>69</v>
      </c>
      <c r="AY254" s="209" t="s">
        <v>144</v>
      </c>
    </row>
    <row r="255" spans="1:65" s="14" customFormat="1" ht="11.25">
      <c r="B255" s="210"/>
      <c r="C255" s="211"/>
      <c r="D255" s="181" t="s">
        <v>226</v>
      </c>
      <c r="E255" s="212" t="s">
        <v>19</v>
      </c>
      <c r="F255" s="213" t="s">
        <v>2012</v>
      </c>
      <c r="G255" s="211"/>
      <c r="H255" s="214">
        <v>6.6000000000000003E-2</v>
      </c>
      <c r="I255" s="215"/>
      <c r="J255" s="211"/>
      <c r="K255" s="211"/>
      <c r="L255" s="216"/>
      <c r="M255" s="217"/>
      <c r="N255" s="218"/>
      <c r="O255" s="218"/>
      <c r="P255" s="218"/>
      <c r="Q255" s="218"/>
      <c r="R255" s="218"/>
      <c r="S255" s="218"/>
      <c r="T255" s="219"/>
      <c r="AT255" s="220" t="s">
        <v>226</v>
      </c>
      <c r="AU255" s="220" t="s">
        <v>79</v>
      </c>
      <c r="AV255" s="14" t="s">
        <v>79</v>
      </c>
      <c r="AW255" s="14" t="s">
        <v>31</v>
      </c>
      <c r="AX255" s="14" t="s">
        <v>77</v>
      </c>
      <c r="AY255" s="220" t="s">
        <v>144</v>
      </c>
    </row>
    <row r="256" spans="1:65" s="2" customFormat="1" ht="24.2" customHeight="1">
      <c r="A256" s="37"/>
      <c r="B256" s="38"/>
      <c r="C256" s="168" t="s">
        <v>258</v>
      </c>
      <c r="D256" s="168" t="s">
        <v>145</v>
      </c>
      <c r="E256" s="169" t="s">
        <v>2013</v>
      </c>
      <c r="F256" s="170" t="s">
        <v>1300</v>
      </c>
      <c r="G256" s="171" t="s">
        <v>254</v>
      </c>
      <c r="H256" s="172">
        <v>331.42</v>
      </c>
      <c r="I256" s="173"/>
      <c r="J256" s="174">
        <f>ROUND(I256*H256,2)</f>
        <v>0</v>
      </c>
      <c r="K256" s="170" t="s">
        <v>157</v>
      </c>
      <c r="L256" s="42"/>
      <c r="M256" s="175" t="s">
        <v>19</v>
      </c>
      <c r="N256" s="176" t="s">
        <v>40</v>
      </c>
      <c r="O256" s="67"/>
      <c r="P256" s="177">
        <f>O256*H256</f>
        <v>0</v>
      </c>
      <c r="Q256" s="177">
        <v>4.0000000000000002E-4</v>
      </c>
      <c r="R256" s="177">
        <f>Q256*H256</f>
        <v>0.13256800000000002</v>
      </c>
      <c r="S256" s="177">
        <v>0</v>
      </c>
      <c r="T256" s="178">
        <f>S256*H256</f>
        <v>0</v>
      </c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R256" s="179" t="s">
        <v>408</v>
      </c>
      <c r="AT256" s="179" t="s">
        <v>145</v>
      </c>
      <c r="AU256" s="179" t="s">
        <v>79</v>
      </c>
      <c r="AY256" s="20" t="s">
        <v>144</v>
      </c>
      <c r="BE256" s="180">
        <f>IF(N256="základní",J256,0)</f>
        <v>0</v>
      </c>
      <c r="BF256" s="180">
        <f>IF(N256="snížená",J256,0)</f>
        <v>0</v>
      </c>
      <c r="BG256" s="180">
        <f>IF(N256="zákl. přenesená",J256,0)</f>
        <v>0</v>
      </c>
      <c r="BH256" s="180">
        <f>IF(N256="sníž. přenesená",J256,0)</f>
        <v>0</v>
      </c>
      <c r="BI256" s="180">
        <f>IF(N256="nulová",J256,0)</f>
        <v>0</v>
      </c>
      <c r="BJ256" s="20" t="s">
        <v>77</v>
      </c>
      <c r="BK256" s="180">
        <f>ROUND(I256*H256,2)</f>
        <v>0</v>
      </c>
      <c r="BL256" s="20" t="s">
        <v>408</v>
      </c>
      <c r="BM256" s="179" t="s">
        <v>2014</v>
      </c>
    </row>
    <row r="257" spans="1:65" s="2" customFormat="1" ht="19.5">
      <c r="A257" s="37"/>
      <c r="B257" s="38"/>
      <c r="C257" s="39"/>
      <c r="D257" s="181" t="s">
        <v>152</v>
      </c>
      <c r="E257" s="39"/>
      <c r="F257" s="182" t="s">
        <v>1300</v>
      </c>
      <c r="G257" s="39"/>
      <c r="H257" s="39"/>
      <c r="I257" s="183"/>
      <c r="J257" s="39"/>
      <c r="K257" s="39"/>
      <c r="L257" s="42"/>
      <c r="M257" s="184"/>
      <c r="N257" s="185"/>
      <c r="O257" s="67"/>
      <c r="P257" s="67"/>
      <c r="Q257" s="67"/>
      <c r="R257" s="67"/>
      <c r="S257" s="67"/>
      <c r="T257" s="68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T257" s="20" t="s">
        <v>152</v>
      </c>
      <c r="AU257" s="20" t="s">
        <v>79</v>
      </c>
    </row>
    <row r="258" spans="1:65" s="2" customFormat="1" ht="11.25">
      <c r="A258" s="37"/>
      <c r="B258" s="38"/>
      <c r="C258" s="39"/>
      <c r="D258" s="186" t="s">
        <v>153</v>
      </c>
      <c r="E258" s="39"/>
      <c r="F258" s="187" t="s">
        <v>2015</v>
      </c>
      <c r="G258" s="39"/>
      <c r="H258" s="39"/>
      <c r="I258" s="183"/>
      <c r="J258" s="39"/>
      <c r="K258" s="39"/>
      <c r="L258" s="42"/>
      <c r="M258" s="184"/>
      <c r="N258" s="185"/>
      <c r="O258" s="67"/>
      <c r="P258" s="67"/>
      <c r="Q258" s="67"/>
      <c r="R258" s="67"/>
      <c r="S258" s="67"/>
      <c r="T258" s="68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T258" s="20" t="s">
        <v>153</v>
      </c>
      <c r="AU258" s="20" t="s">
        <v>79</v>
      </c>
    </row>
    <row r="259" spans="1:65" s="13" customFormat="1" ht="11.25">
      <c r="B259" s="200"/>
      <c r="C259" s="201"/>
      <c r="D259" s="181" t="s">
        <v>226</v>
      </c>
      <c r="E259" s="202" t="s">
        <v>19</v>
      </c>
      <c r="F259" s="203" t="s">
        <v>1303</v>
      </c>
      <c r="G259" s="201"/>
      <c r="H259" s="202" t="s">
        <v>19</v>
      </c>
      <c r="I259" s="204"/>
      <c r="J259" s="201"/>
      <c r="K259" s="201"/>
      <c r="L259" s="205"/>
      <c r="M259" s="206"/>
      <c r="N259" s="207"/>
      <c r="O259" s="207"/>
      <c r="P259" s="207"/>
      <c r="Q259" s="207"/>
      <c r="R259" s="207"/>
      <c r="S259" s="207"/>
      <c r="T259" s="208"/>
      <c r="AT259" s="209" t="s">
        <v>226</v>
      </c>
      <c r="AU259" s="209" t="s">
        <v>79</v>
      </c>
      <c r="AV259" s="13" t="s">
        <v>77</v>
      </c>
      <c r="AW259" s="13" t="s">
        <v>31</v>
      </c>
      <c r="AX259" s="13" t="s">
        <v>69</v>
      </c>
      <c r="AY259" s="209" t="s">
        <v>144</v>
      </c>
    </row>
    <row r="260" spans="1:65" s="14" customFormat="1" ht="11.25">
      <c r="B260" s="210"/>
      <c r="C260" s="211"/>
      <c r="D260" s="181" t="s">
        <v>226</v>
      </c>
      <c r="E260" s="212" t="s">
        <v>19</v>
      </c>
      <c r="F260" s="213" t="s">
        <v>2016</v>
      </c>
      <c r="G260" s="211"/>
      <c r="H260" s="214">
        <v>331.42</v>
      </c>
      <c r="I260" s="215"/>
      <c r="J260" s="211"/>
      <c r="K260" s="211"/>
      <c r="L260" s="216"/>
      <c r="M260" s="217"/>
      <c r="N260" s="218"/>
      <c r="O260" s="218"/>
      <c r="P260" s="218"/>
      <c r="Q260" s="218"/>
      <c r="R260" s="218"/>
      <c r="S260" s="218"/>
      <c r="T260" s="219"/>
      <c r="AT260" s="220" t="s">
        <v>226</v>
      </c>
      <c r="AU260" s="220" t="s">
        <v>79</v>
      </c>
      <c r="AV260" s="14" t="s">
        <v>79</v>
      </c>
      <c r="AW260" s="14" t="s">
        <v>31</v>
      </c>
      <c r="AX260" s="14" t="s">
        <v>77</v>
      </c>
      <c r="AY260" s="220" t="s">
        <v>144</v>
      </c>
    </row>
    <row r="261" spans="1:65" s="2" customFormat="1" ht="49.15" customHeight="1">
      <c r="A261" s="37"/>
      <c r="B261" s="38"/>
      <c r="C261" s="246" t="s">
        <v>519</v>
      </c>
      <c r="D261" s="246" t="s">
        <v>381</v>
      </c>
      <c r="E261" s="247" t="s">
        <v>1306</v>
      </c>
      <c r="F261" s="248" t="s">
        <v>1307</v>
      </c>
      <c r="G261" s="249" t="s">
        <v>254</v>
      </c>
      <c r="H261" s="250">
        <v>364.56200000000001</v>
      </c>
      <c r="I261" s="251"/>
      <c r="J261" s="252">
        <f>ROUND(I261*H261,2)</f>
        <v>0</v>
      </c>
      <c r="K261" s="248" t="s">
        <v>157</v>
      </c>
      <c r="L261" s="253"/>
      <c r="M261" s="254" t="s">
        <v>19</v>
      </c>
      <c r="N261" s="255" t="s">
        <v>40</v>
      </c>
      <c r="O261" s="67"/>
      <c r="P261" s="177">
        <f>O261*H261</f>
        <v>0</v>
      </c>
      <c r="Q261" s="177">
        <v>5.4000000000000003E-3</v>
      </c>
      <c r="R261" s="177">
        <f>Q261*H261</f>
        <v>1.9686348000000002</v>
      </c>
      <c r="S261" s="177">
        <v>0</v>
      </c>
      <c r="T261" s="178">
        <f>S261*H261</f>
        <v>0</v>
      </c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R261" s="179" t="s">
        <v>496</v>
      </c>
      <c r="AT261" s="179" t="s">
        <v>381</v>
      </c>
      <c r="AU261" s="179" t="s">
        <v>79</v>
      </c>
      <c r="AY261" s="20" t="s">
        <v>144</v>
      </c>
      <c r="BE261" s="180">
        <f>IF(N261="základní",J261,0)</f>
        <v>0</v>
      </c>
      <c r="BF261" s="180">
        <f>IF(N261="snížená",J261,0)</f>
        <v>0</v>
      </c>
      <c r="BG261" s="180">
        <f>IF(N261="zákl. přenesená",J261,0)</f>
        <v>0</v>
      </c>
      <c r="BH261" s="180">
        <f>IF(N261="sníž. přenesená",J261,0)</f>
        <v>0</v>
      </c>
      <c r="BI261" s="180">
        <f>IF(N261="nulová",J261,0)</f>
        <v>0</v>
      </c>
      <c r="BJ261" s="20" t="s">
        <v>77</v>
      </c>
      <c r="BK261" s="180">
        <f>ROUND(I261*H261,2)</f>
        <v>0</v>
      </c>
      <c r="BL261" s="20" t="s">
        <v>408</v>
      </c>
      <c r="BM261" s="179" t="s">
        <v>2017</v>
      </c>
    </row>
    <row r="262" spans="1:65" s="2" customFormat="1" ht="29.25">
      <c r="A262" s="37"/>
      <c r="B262" s="38"/>
      <c r="C262" s="39"/>
      <c r="D262" s="181" t="s">
        <v>152</v>
      </c>
      <c r="E262" s="39"/>
      <c r="F262" s="182" t="s">
        <v>1307</v>
      </c>
      <c r="G262" s="39"/>
      <c r="H262" s="39"/>
      <c r="I262" s="183"/>
      <c r="J262" s="39"/>
      <c r="K262" s="39"/>
      <c r="L262" s="42"/>
      <c r="M262" s="184"/>
      <c r="N262" s="185"/>
      <c r="O262" s="67"/>
      <c r="P262" s="67"/>
      <c r="Q262" s="67"/>
      <c r="R262" s="67"/>
      <c r="S262" s="67"/>
      <c r="T262" s="68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T262" s="20" t="s">
        <v>152</v>
      </c>
      <c r="AU262" s="20" t="s">
        <v>79</v>
      </c>
    </row>
    <row r="263" spans="1:65" s="13" customFormat="1" ht="11.25">
      <c r="B263" s="200"/>
      <c r="C263" s="201"/>
      <c r="D263" s="181" t="s">
        <v>226</v>
      </c>
      <c r="E263" s="202" t="s">
        <v>19</v>
      </c>
      <c r="F263" s="203" t="s">
        <v>1303</v>
      </c>
      <c r="G263" s="201"/>
      <c r="H263" s="202" t="s">
        <v>19</v>
      </c>
      <c r="I263" s="204"/>
      <c r="J263" s="201"/>
      <c r="K263" s="201"/>
      <c r="L263" s="205"/>
      <c r="M263" s="206"/>
      <c r="N263" s="207"/>
      <c r="O263" s="207"/>
      <c r="P263" s="207"/>
      <c r="Q263" s="207"/>
      <c r="R263" s="207"/>
      <c r="S263" s="207"/>
      <c r="T263" s="208"/>
      <c r="AT263" s="209" t="s">
        <v>226</v>
      </c>
      <c r="AU263" s="209" t="s">
        <v>79</v>
      </c>
      <c r="AV263" s="13" t="s">
        <v>77</v>
      </c>
      <c r="AW263" s="13" t="s">
        <v>31</v>
      </c>
      <c r="AX263" s="13" t="s">
        <v>69</v>
      </c>
      <c r="AY263" s="209" t="s">
        <v>144</v>
      </c>
    </row>
    <row r="264" spans="1:65" s="14" customFormat="1" ht="11.25">
      <c r="B264" s="210"/>
      <c r="C264" s="211"/>
      <c r="D264" s="181" t="s">
        <v>226</v>
      </c>
      <c r="E264" s="212" t="s">
        <v>19</v>
      </c>
      <c r="F264" s="213" t="s">
        <v>2018</v>
      </c>
      <c r="G264" s="211"/>
      <c r="H264" s="214">
        <v>364.56200000000001</v>
      </c>
      <c r="I264" s="215"/>
      <c r="J264" s="211"/>
      <c r="K264" s="211"/>
      <c r="L264" s="216"/>
      <c r="M264" s="217"/>
      <c r="N264" s="218"/>
      <c r="O264" s="218"/>
      <c r="P264" s="218"/>
      <c r="Q264" s="218"/>
      <c r="R264" s="218"/>
      <c r="S264" s="218"/>
      <c r="T264" s="219"/>
      <c r="AT264" s="220" t="s">
        <v>226</v>
      </c>
      <c r="AU264" s="220" t="s">
        <v>79</v>
      </c>
      <c r="AV264" s="14" t="s">
        <v>79</v>
      </c>
      <c r="AW264" s="14" t="s">
        <v>31</v>
      </c>
      <c r="AX264" s="14" t="s">
        <v>77</v>
      </c>
      <c r="AY264" s="220" t="s">
        <v>144</v>
      </c>
    </row>
    <row r="265" spans="1:65" s="2" customFormat="1" ht="49.15" customHeight="1">
      <c r="A265" s="37"/>
      <c r="B265" s="38"/>
      <c r="C265" s="168" t="s">
        <v>523</v>
      </c>
      <c r="D265" s="168" t="s">
        <v>145</v>
      </c>
      <c r="E265" s="169" t="s">
        <v>1311</v>
      </c>
      <c r="F265" s="170" t="s">
        <v>1312</v>
      </c>
      <c r="G265" s="171" t="s">
        <v>254</v>
      </c>
      <c r="H265" s="172">
        <v>129.38999999999999</v>
      </c>
      <c r="I265" s="173"/>
      <c r="J265" s="174">
        <f>ROUND(I265*H265,2)</f>
        <v>0</v>
      </c>
      <c r="K265" s="170" t="s">
        <v>157</v>
      </c>
      <c r="L265" s="42"/>
      <c r="M265" s="175" t="s">
        <v>19</v>
      </c>
      <c r="N265" s="176" t="s">
        <v>40</v>
      </c>
      <c r="O265" s="67"/>
      <c r="P265" s="177">
        <f>O265*H265</f>
        <v>0</v>
      </c>
      <c r="Q265" s="177">
        <v>5.0000000000000002E-5</v>
      </c>
      <c r="R265" s="177">
        <f>Q265*H265</f>
        <v>6.4694999999999996E-3</v>
      </c>
      <c r="S265" s="177">
        <v>0</v>
      </c>
      <c r="T265" s="178">
        <f>S265*H265</f>
        <v>0</v>
      </c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R265" s="179" t="s">
        <v>408</v>
      </c>
      <c r="AT265" s="179" t="s">
        <v>145</v>
      </c>
      <c r="AU265" s="179" t="s">
        <v>79</v>
      </c>
      <c r="AY265" s="20" t="s">
        <v>144</v>
      </c>
      <c r="BE265" s="180">
        <f>IF(N265="základní",J265,0)</f>
        <v>0</v>
      </c>
      <c r="BF265" s="180">
        <f>IF(N265="snížená",J265,0)</f>
        <v>0</v>
      </c>
      <c r="BG265" s="180">
        <f>IF(N265="zákl. přenesená",J265,0)</f>
        <v>0</v>
      </c>
      <c r="BH265" s="180">
        <f>IF(N265="sníž. přenesená",J265,0)</f>
        <v>0</v>
      </c>
      <c r="BI265" s="180">
        <f>IF(N265="nulová",J265,0)</f>
        <v>0</v>
      </c>
      <c r="BJ265" s="20" t="s">
        <v>77</v>
      </c>
      <c r="BK265" s="180">
        <f>ROUND(I265*H265,2)</f>
        <v>0</v>
      </c>
      <c r="BL265" s="20" t="s">
        <v>408</v>
      </c>
      <c r="BM265" s="179" t="s">
        <v>2019</v>
      </c>
    </row>
    <row r="266" spans="1:65" s="2" customFormat="1" ht="29.25">
      <c r="A266" s="37"/>
      <c r="B266" s="38"/>
      <c r="C266" s="39"/>
      <c r="D266" s="181" t="s">
        <v>152</v>
      </c>
      <c r="E266" s="39"/>
      <c r="F266" s="182" t="s">
        <v>1312</v>
      </c>
      <c r="G266" s="39"/>
      <c r="H266" s="39"/>
      <c r="I266" s="183"/>
      <c r="J266" s="39"/>
      <c r="K266" s="39"/>
      <c r="L266" s="42"/>
      <c r="M266" s="184"/>
      <c r="N266" s="185"/>
      <c r="O266" s="67"/>
      <c r="P266" s="67"/>
      <c r="Q266" s="67"/>
      <c r="R266" s="67"/>
      <c r="S266" s="67"/>
      <c r="T266" s="68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T266" s="20" t="s">
        <v>152</v>
      </c>
      <c r="AU266" s="20" t="s">
        <v>79</v>
      </c>
    </row>
    <row r="267" spans="1:65" s="2" customFormat="1" ht="11.25">
      <c r="A267" s="37"/>
      <c r="B267" s="38"/>
      <c r="C267" s="39"/>
      <c r="D267" s="186" t="s">
        <v>153</v>
      </c>
      <c r="E267" s="39"/>
      <c r="F267" s="187" t="s">
        <v>1314</v>
      </c>
      <c r="G267" s="39"/>
      <c r="H267" s="39"/>
      <c r="I267" s="183"/>
      <c r="J267" s="39"/>
      <c r="K267" s="39"/>
      <c r="L267" s="42"/>
      <c r="M267" s="184"/>
      <c r="N267" s="185"/>
      <c r="O267" s="67"/>
      <c r="P267" s="67"/>
      <c r="Q267" s="67"/>
      <c r="R267" s="67"/>
      <c r="S267" s="67"/>
      <c r="T267" s="68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T267" s="20" t="s">
        <v>153</v>
      </c>
      <c r="AU267" s="20" t="s">
        <v>79</v>
      </c>
    </row>
    <row r="268" spans="1:65" s="13" customFormat="1" ht="11.25">
      <c r="B268" s="200"/>
      <c r="C268" s="201"/>
      <c r="D268" s="181" t="s">
        <v>226</v>
      </c>
      <c r="E268" s="202" t="s">
        <v>19</v>
      </c>
      <c r="F268" s="203" t="s">
        <v>1296</v>
      </c>
      <c r="G268" s="201"/>
      <c r="H268" s="202" t="s">
        <v>19</v>
      </c>
      <c r="I268" s="204"/>
      <c r="J268" s="201"/>
      <c r="K268" s="201"/>
      <c r="L268" s="205"/>
      <c r="M268" s="206"/>
      <c r="N268" s="207"/>
      <c r="O268" s="207"/>
      <c r="P268" s="207"/>
      <c r="Q268" s="207"/>
      <c r="R268" s="207"/>
      <c r="S268" s="207"/>
      <c r="T268" s="208"/>
      <c r="AT268" s="209" t="s">
        <v>226</v>
      </c>
      <c r="AU268" s="209" t="s">
        <v>79</v>
      </c>
      <c r="AV268" s="13" t="s">
        <v>77</v>
      </c>
      <c r="AW268" s="13" t="s">
        <v>31</v>
      </c>
      <c r="AX268" s="13" t="s">
        <v>69</v>
      </c>
      <c r="AY268" s="209" t="s">
        <v>144</v>
      </c>
    </row>
    <row r="269" spans="1:65" s="14" customFormat="1" ht="11.25">
      <c r="B269" s="210"/>
      <c r="C269" s="211"/>
      <c r="D269" s="181" t="s">
        <v>226</v>
      </c>
      <c r="E269" s="212" t="s">
        <v>19</v>
      </c>
      <c r="F269" s="213" t="s">
        <v>2020</v>
      </c>
      <c r="G269" s="211"/>
      <c r="H269" s="214">
        <v>129.38999999999999</v>
      </c>
      <c r="I269" s="215"/>
      <c r="J269" s="211"/>
      <c r="K269" s="211"/>
      <c r="L269" s="216"/>
      <c r="M269" s="217"/>
      <c r="N269" s="218"/>
      <c r="O269" s="218"/>
      <c r="P269" s="218"/>
      <c r="Q269" s="218"/>
      <c r="R269" s="218"/>
      <c r="S269" s="218"/>
      <c r="T269" s="219"/>
      <c r="AT269" s="220" t="s">
        <v>226</v>
      </c>
      <c r="AU269" s="220" t="s">
        <v>79</v>
      </c>
      <c r="AV269" s="14" t="s">
        <v>79</v>
      </c>
      <c r="AW269" s="14" t="s">
        <v>31</v>
      </c>
      <c r="AX269" s="14" t="s">
        <v>77</v>
      </c>
      <c r="AY269" s="220" t="s">
        <v>144</v>
      </c>
    </row>
    <row r="270" spans="1:65" s="2" customFormat="1" ht="24.2" customHeight="1">
      <c r="A270" s="37"/>
      <c r="B270" s="38"/>
      <c r="C270" s="246" t="s">
        <v>528</v>
      </c>
      <c r="D270" s="246" t="s">
        <v>381</v>
      </c>
      <c r="E270" s="247" t="s">
        <v>1317</v>
      </c>
      <c r="F270" s="248" t="s">
        <v>1318</v>
      </c>
      <c r="G270" s="249" t="s">
        <v>254</v>
      </c>
      <c r="H270" s="250">
        <v>135.86000000000001</v>
      </c>
      <c r="I270" s="251"/>
      <c r="J270" s="252">
        <f>ROUND(I270*H270,2)</f>
        <v>0</v>
      </c>
      <c r="K270" s="248" t="s">
        <v>157</v>
      </c>
      <c r="L270" s="253"/>
      <c r="M270" s="254" t="s">
        <v>19</v>
      </c>
      <c r="N270" s="255" t="s">
        <v>40</v>
      </c>
      <c r="O270" s="67"/>
      <c r="P270" s="177">
        <f>O270*H270</f>
        <v>0</v>
      </c>
      <c r="Q270" s="177">
        <v>1.5E-3</v>
      </c>
      <c r="R270" s="177">
        <f>Q270*H270</f>
        <v>0.20379000000000003</v>
      </c>
      <c r="S270" s="177">
        <v>0</v>
      </c>
      <c r="T270" s="178">
        <f>S270*H270</f>
        <v>0</v>
      </c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R270" s="179" t="s">
        <v>496</v>
      </c>
      <c r="AT270" s="179" t="s">
        <v>381</v>
      </c>
      <c r="AU270" s="179" t="s">
        <v>79</v>
      </c>
      <c r="AY270" s="20" t="s">
        <v>144</v>
      </c>
      <c r="BE270" s="180">
        <f>IF(N270="základní",J270,0)</f>
        <v>0</v>
      </c>
      <c r="BF270" s="180">
        <f>IF(N270="snížená",J270,0)</f>
        <v>0</v>
      </c>
      <c r="BG270" s="180">
        <f>IF(N270="zákl. přenesená",J270,0)</f>
        <v>0</v>
      </c>
      <c r="BH270" s="180">
        <f>IF(N270="sníž. přenesená",J270,0)</f>
        <v>0</v>
      </c>
      <c r="BI270" s="180">
        <f>IF(N270="nulová",J270,0)</f>
        <v>0</v>
      </c>
      <c r="BJ270" s="20" t="s">
        <v>77</v>
      </c>
      <c r="BK270" s="180">
        <f>ROUND(I270*H270,2)</f>
        <v>0</v>
      </c>
      <c r="BL270" s="20" t="s">
        <v>408</v>
      </c>
      <c r="BM270" s="179" t="s">
        <v>2021</v>
      </c>
    </row>
    <row r="271" spans="1:65" s="2" customFormat="1" ht="19.5">
      <c r="A271" s="37"/>
      <c r="B271" s="38"/>
      <c r="C271" s="39"/>
      <c r="D271" s="181" t="s">
        <v>152</v>
      </c>
      <c r="E271" s="39"/>
      <c r="F271" s="182" t="s">
        <v>1318</v>
      </c>
      <c r="G271" s="39"/>
      <c r="H271" s="39"/>
      <c r="I271" s="183"/>
      <c r="J271" s="39"/>
      <c r="K271" s="39"/>
      <c r="L271" s="42"/>
      <c r="M271" s="184"/>
      <c r="N271" s="185"/>
      <c r="O271" s="67"/>
      <c r="P271" s="67"/>
      <c r="Q271" s="67"/>
      <c r="R271" s="67"/>
      <c r="S271" s="67"/>
      <c r="T271" s="68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T271" s="20" t="s">
        <v>152</v>
      </c>
      <c r="AU271" s="20" t="s">
        <v>79</v>
      </c>
    </row>
    <row r="272" spans="1:65" s="13" customFormat="1" ht="11.25">
      <c r="B272" s="200"/>
      <c r="C272" s="201"/>
      <c r="D272" s="181" t="s">
        <v>226</v>
      </c>
      <c r="E272" s="202" t="s">
        <v>19</v>
      </c>
      <c r="F272" s="203" t="s">
        <v>1296</v>
      </c>
      <c r="G272" s="201"/>
      <c r="H272" s="202" t="s">
        <v>19</v>
      </c>
      <c r="I272" s="204"/>
      <c r="J272" s="201"/>
      <c r="K272" s="201"/>
      <c r="L272" s="205"/>
      <c r="M272" s="206"/>
      <c r="N272" s="207"/>
      <c r="O272" s="207"/>
      <c r="P272" s="207"/>
      <c r="Q272" s="207"/>
      <c r="R272" s="207"/>
      <c r="S272" s="207"/>
      <c r="T272" s="208"/>
      <c r="AT272" s="209" t="s">
        <v>226</v>
      </c>
      <c r="AU272" s="209" t="s">
        <v>79</v>
      </c>
      <c r="AV272" s="13" t="s">
        <v>77</v>
      </c>
      <c r="AW272" s="13" t="s">
        <v>31</v>
      </c>
      <c r="AX272" s="13" t="s">
        <v>69</v>
      </c>
      <c r="AY272" s="209" t="s">
        <v>144</v>
      </c>
    </row>
    <row r="273" spans="1:65" s="14" customFormat="1" ht="11.25">
      <c r="B273" s="210"/>
      <c r="C273" s="211"/>
      <c r="D273" s="181" t="s">
        <v>226</v>
      </c>
      <c r="E273" s="212" t="s">
        <v>19</v>
      </c>
      <c r="F273" s="213" t="s">
        <v>2022</v>
      </c>
      <c r="G273" s="211"/>
      <c r="H273" s="214">
        <v>135.86000000000001</v>
      </c>
      <c r="I273" s="215"/>
      <c r="J273" s="211"/>
      <c r="K273" s="211"/>
      <c r="L273" s="216"/>
      <c r="M273" s="217"/>
      <c r="N273" s="218"/>
      <c r="O273" s="218"/>
      <c r="P273" s="218"/>
      <c r="Q273" s="218"/>
      <c r="R273" s="218"/>
      <c r="S273" s="218"/>
      <c r="T273" s="219"/>
      <c r="AT273" s="220" t="s">
        <v>226</v>
      </c>
      <c r="AU273" s="220" t="s">
        <v>79</v>
      </c>
      <c r="AV273" s="14" t="s">
        <v>79</v>
      </c>
      <c r="AW273" s="14" t="s">
        <v>31</v>
      </c>
      <c r="AX273" s="14" t="s">
        <v>77</v>
      </c>
      <c r="AY273" s="220" t="s">
        <v>144</v>
      </c>
    </row>
    <row r="274" spans="1:65" s="2" customFormat="1" ht="66.75" customHeight="1">
      <c r="A274" s="37"/>
      <c r="B274" s="38"/>
      <c r="C274" s="168" t="s">
        <v>532</v>
      </c>
      <c r="D274" s="168" t="s">
        <v>145</v>
      </c>
      <c r="E274" s="169" t="s">
        <v>2023</v>
      </c>
      <c r="F274" s="170" t="s">
        <v>2024</v>
      </c>
      <c r="G274" s="171" t="s">
        <v>579</v>
      </c>
      <c r="H274" s="257"/>
      <c r="I274" s="173"/>
      <c r="J274" s="174">
        <f>ROUND(I274*H274,2)</f>
        <v>0</v>
      </c>
      <c r="K274" s="170" t="s">
        <v>157</v>
      </c>
      <c r="L274" s="42"/>
      <c r="M274" s="175" t="s">
        <v>19</v>
      </c>
      <c r="N274" s="176" t="s">
        <v>40</v>
      </c>
      <c r="O274" s="67"/>
      <c r="P274" s="177">
        <f>O274*H274</f>
        <v>0</v>
      </c>
      <c r="Q274" s="177">
        <v>0</v>
      </c>
      <c r="R274" s="177">
        <f>Q274*H274</f>
        <v>0</v>
      </c>
      <c r="S274" s="177">
        <v>0</v>
      </c>
      <c r="T274" s="178">
        <f>S274*H274</f>
        <v>0</v>
      </c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R274" s="179" t="s">
        <v>408</v>
      </c>
      <c r="AT274" s="179" t="s">
        <v>145</v>
      </c>
      <c r="AU274" s="179" t="s">
        <v>79</v>
      </c>
      <c r="AY274" s="20" t="s">
        <v>144</v>
      </c>
      <c r="BE274" s="180">
        <f>IF(N274="základní",J274,0)</f>
        <v>0</v>
      </c>
      <c r="BF274" s="180">
        <f>IF(N274="snížená",J274,0)</f>
        <v>0</v>
      </c>
      <c r="BG274" s="180">
        <f>IF(N274="zákl. přenesená",J274,0)</f>
        <v>0</v>
      </c>
      <c r="BH274" s="180">
        <f>IF(N274="sníž. přenesená",J274,0)</f>
        <v>0</v>
      </c>
      <c r="BI274" s="180">
        <f>IF(N274="nulová",J274,0)</f>
        <v>0</v>
      </c>
      <c r="BJ274" s="20" t="s">
        <v>77</v>
      </c>
      <c r="BK274" s="180">
        <f>ROUND(I274*H274,2)</f>
        <v>0</v>
      </c>
      <c r="BL274" s="20" t="s">
        <v>408</v>
      </c>
      <c r="BM274" s="179" t="s">
        <v>2025</v>
      </c>
    </row>
    <row r="275" spans="1:65" s="2" customFormat="1" ht="39">
      <c r="A275" s="37"/>
      <c r="B275" s="38"/>
      <c r="C275" s="39"/>
      <c r="D275" s="181" t="s">
        <v>152</v>
      </c>
      <c r="E275" s="39"/>
      <c r="F275" s="182" t="s">
        <v>2024</v>
      </c>
      <c r="G275" s="39"/>
      <c r="H275" s="39"/>
      <c r="I275" s="183"/>
      <c r="J275" s="39"/>
      <c r="K275" s="39"/>
      <c r="L275" s="42"/>
      <c r="M275" s="184"/>
      <c r="N275" s="185"/>
      <c r="O275" s="67"/>
      <c r="P275" s="67"/>
      <c r="Q275" s="67"/>
      <c r="R275" s="67"/>
      <c r="S275" s="67"/>
      <c r="T275" s="68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T275" s="20" t="s">
        <v>152</v>
      </c>
      <c r="AU275" s="20" t="s">
        <v>79</v>
      </c>
    </row>
    <row r="276" spans="1:65" s="2" customFormat="1" ht="11.25">
      <c r="A276" s="37"/>
      <c r="B276" s="38"/>
      <c r="C276" s="39"/>
      <c r="D276" s="186" t="s">
        <v>153</v>
      </c>
      <c r="E276" s="39"/>
      <c r="F276" s="187" t="s">
        <v>2026</v>
      </c>
      <c r="G276" s="39"/>
      <c r="H276" s="39"/>
      <c r="I276" s="183"/>
      <c r="J276" s="39"/>
      <c r="K276" s="39"/>
      <c r="L276" s="42"/>
      <c r="M276" s="188"/>
      <c r="N276" s="189"/>
      <c r="O276" s="190"/>
      <c r="P276" s="190"/>
      <c r="Q276" s="190"/>
      <c r="R276" s="190"/>
      <c r="S276" s="190"/>
      <c r="T276" s="191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T276" s="20" t="s">
        <v>153</v>
      </c>
      <c r="AU276" s="20" t="s">
        <v>79</v>
      </c>
    </row>
    <row r="277" spans="1:65" s="2" customFormat="1" ht="6.95" customHeight="1">
      <c r="A277" s="37"/>
      <c r="B277" s="50"/>
      <c r="C277" s="51"/>
      <c r="D277" s="51"/>
      <c r="E277" s="51"/>
      <c r="F277" s="51"/>
      <c r="G277" s="51"/>
      <c r="H277" s="51"/>
      <c r="I277" s="51"/>
      <c r="J277" s="51"/>
      <c r="K277" s="51"/>
      <c r="L277" s="42"/>
      <c r="M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</row>
  </sheetData>
  <sheetProtection algorithmName="SHA-512" hashValue="quV8FP8ti98rv90hVn5F1EYX9mcVbbl+rn98sOgrabOjrQ9dpT3Oo2bYAMxqg4/0ZJmeh1RdlH/oXrbtL1JEyQ==" saltValue="ePjFz8dGeL5NDp+Y3zNhp1F6G2CXvrBie7Dq+dgubLOi6QEfkx2wg4K63e7hdaFirTWLdAQpioKZggsLTidQtA==" spinCount="100000" sheet="1" objects="1" scenarios="1" formatColumns="0" formatRows="0" autoFilter="0"/>
  <autoFilter ref="C86:K276"/>
  <mergeCells count="9">
    <mergeCell ref="E50:H50"/>
    <mergeCell ref="E77:H77"/>
    <mergeCell ref="E79:H79"/>
    <mergeCell ref="L2:V2"/>
    <mergeCell ref="E7:H7"/>
    <mergeCell ref="E9:H9"/>
    <mergeCell ref="E18:H18"/>
    <mergeCell ref="E27:H27"/>
    <mergeCell ref="E48:H48"/>
  </mergeCells>
  <hyperlinks>
    <hyperlink ref="F92" r:id="rId1"/>
    <hyperlink ref="F97" r:id="rId2"/>
    <hyperlink ref="F102" r:id="rId3"/>
    <hyperlink ref="F107" r:id="rId4"/>
    <hyperlink ref="F111" r:id="rId5"/>
    <hyperlink ref="F115" r:id="rId6"/>
    <hyperlink ref="F119" r:id="rId7"/>
    <hyperlink ref="F123" r:id="rId8"/>
    <hyperlink ref="F127" r:id="rId9"/>
    <hyperlink ref="F132" r:id="rId10"/>
    <hyperlink ref="F138" r:id="rId11"/>
    <hyperlink ref="F143" r:id="rId12"/>
    <hyperlink ref="F148" r:id="rId13"/>
    <hyperlink ref="F157" r:id="rId14"/>
    <hyperlink ref="F162" r:id="rId15"/>
    <hyperlink ref="F167" r:id="rId16"/>
    <hyperlink ref="F173" r:id="rId17"/>
    <hyperlink ref="F185" r:id="rId18"/>
    <hyperlink ref="F190" r:id="rId19"/>
    <hyperlink ref="F195" r:id="rId20"/>
    <hyperlink ref="F200" r:id="rId21"/>
    <hyperlink ref="F204" r:id="rId22"/>
    <hyperlink ref="F208" r:id="rId23"/>
    <hyperlink ref="F213" r:id="rId24"/>
    <hyperlink ref="F222" r:id="rId25"/>
    <hyperlink ref="F231" r:id="rId26"/>
    <hyperlink ref="F237" r:id="rId27"/>
    <hyperlink ref="F240" r:id="rId28"/>
    <hyperlink ref="F243" r:id="rId29"/>
    <hyperlink ref="F249" r:id="rId30"/>
    <hyperlink ref="F258" r:id="rId31"/>
    <hyperlink ref="F267" r:id="rId32"/>
    <hyperlink ref="F276" r:id="rId33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16</vt:i4>
      </vt:variant>
      <vt:variant>
        <vt:lpstr>Pojmenované oblasti</vt:lpstr>
      </vt:variant>
      <vt:variant>
        <vt:i4>31</vt:i4>
      </vt:variant>
    </vt:vector>
  </HeadingPairs>
  <TitlesOfParts>
    <vt:vector size="47" baseType="lpstr">
      <vt:lpstr>Rekapitulace stavby</vt:lpstr>
      <vt:lpstr>SA-VRN - Vedlejší a ostat...</vt:lpstr>
      <vt:lpstr>SA-001 - SO 001 - Bourání</vt:lpstr>
      <vt:lpstr>SA-01 - SO 01 - Víceúčelo...</vt:lpstr>
      <vt:lpstr>SA-02 - SO 02 - Písčité h...</vt:lpstr>
      <vt:lpstr>SA-03 - SO 03 - Workoutov...</vt:lpstr>
      <vt:lpstr>SA-04 - SO 04 - Technické...</vt:lpstr>
      <vt:lpstr>SA-05 - SO 05 - Zpevněné ...</vt:lpstr>
      <vt:lpstr>SA-06 - SO 06 - Opěrná be...</vt:lpstr>
      <vt:lpstr>SA-07 - SO 07 - Betonová ...</vt:lpstr>
      <vt:lpstr>SA-09 - SO 09 - Komunikace</vt:lpstr>
      <vt:lpstr>SA-11 - SO 11 - Venkovní ...</vt:lpstr>
      <vt:lpstr>SA-12 - SO 12 - Venkovní ...</vt:lpstr>
      <vt:lpstr>SA-15 - SO 15 - ZTI</vt:lpstr>
      <vt:lpstr>SA-16 - SO 16 - Elektro, VO</vt:lpstr>
      <vt:lpstr>Pokyny pro vyplnění</vt:lpstr>
      <vt:lpstr>'Rekapitulace stavby'!Názvy_tisku</vt:lpstr>
      <vt:lpstr>'SA-001 - SO 001 - Bourání'!Názvy_tisku</vt:lpstr>
      <vt:lpstr>'SA-01 - SO 01 - Víceúčelo...'!Názvy_tisku</vt:lpstr>
      <vt:lpstr>'SA-02 - SO 02 - Písčité h...'!Názvy_tisku</vt:lpstr>
      <vt:lpstr>'SA-03 - SO 03 - Workoutov...'!Názvy_tisku</vt:lpstr>
      <vt:lpstr>'SA-04 - SO 04 - Technické...'!Názvy_tisku</vt:lpstr>
      <vt:lpstr>'SA-05 - SO 05 - Zpevněné ...'!Názvy_tisku</vt:lpstr>
      <vt:lpstr>'SA-06 - SO 06 - Opěrná be...'!Názvy_tisku</vt:lpstr>
      <vt:lpstr>'SA-07 - SO 07 - Betonová ...'!Názvy_tisku</vt:lpstr>
      <vt:lpstr>'SA-09 - SO 09 - Komunikace'!Názvy_tisku</vt:lpstr>
      <vt:lpstr>'SA-11 - SO 11 - Venkovní ...'!Názvy_tisku</vt:lpstr>
      <vt:lpstr>'SA-12 - SO 12 - Venkovní ...'!Názvy_tisku</vt:lpstr>
      <vt:lpstr>'SA-15 - SO 15 - ZTI'!Názvy_tisku</vt:lpstr>
      <vt:lpstr>'SA-16 - SO 16 - Elektro, VO'!Názvy_tisku</vt:lpstr>
      <vt:lpstr>'SA-VRN - Vedlejší a ostat...'!Názvy_tisku</vt:lpstr>
      <vt:lpstr>'Pokyny pro vyplnění'!Oblast_tisku</vt:lpstr>
      <vt:lpstr>'Rekapitulace stavby'!Oblast_tisku</vt:lpstr>
      <vt:lpstr>'SA-001 - SO 001 - Bourání'!Oblast_tisku</vt:lpstr>
      <vt:lpstr>'SA-01 - SO 01 - Víceúčelo...'!Oblast_tisku</vt:lpstr>
      <vt:lpstr>'SA-02 - SO 02 - Písčité h...'!Oblast_tisku</vt:lpstr>
      <vt:lpstr>'SA-03 - SO 03 - Workoutov...'!Oblast_tisku</vt:lpstr>
      <vt:lpstr>'SA-04 - SO 04 - Technické...'!Oblast_tisku</vt:lpstr>
      <vt:lpstr>'SA-05 - SO 05 - Zpevněné ...'!Oblast_tisku</vt:lpstr>
      <vt:lpstr>'SA-06 - SO 06 - Opěrná be...'!Oblast_tisku</vt:lpstr>
      <vt:lpstr>'SA-07 - SO 07 - Betonová ...'!Oblast_tisku</vt:lpstr>
      <vt:lpstr>'SA-09 - SO 09 - Komunikace'!Oblast_tisku</vt:lpstr>
      <vt:lpstr>'SA-11 - SO 11 - Venkovní ...'!Oblast_tisku</vt:lpstr>
      <vt:lpstr>'SA-12 - SO 12 - Venkovní ...'!Oblast_tisku</vt:lpstr>
      <vt:lpstr>'SA-15 - SO 15 - ZTI'!Oblast_tisku</vt:lpstr>
      <vt:lpstr>'SA-16 - SO 16 - Elektro, VO'!Oblast_tisku</vt:lpstr>
      <vt:lpstr>'SA-VRN - Vedlejší a ostat...'!Oblast_tisku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Benda Jiří Ing.</dc:creator>
  <cp:lastModifiedBy>Benda Jiří Ing.</cp:lastModifiedBy>
  <dcterms:created xsi:type="dcterms:W3CDTF">2025-11-18T08:10:59Z</dcterms:created>
  <dcterms:modified xsi:type="dcterms:W3CDTF">2025-11-20T06:01:51Z</dcterms:modified>
</cp:coreProperties>
</file>