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zakázky" sheetId="1" state="veryHidden" r:id="rId1"/>
    <sheet name="01 - Sadové úpravy" sheetId="2" r:id="rId2"/>
  </sheets>
  <definedNames>
    <definedName name="_xlnm.Print_Area" localSheetId="0">'Rekapitulace zakázky'!$D$4:$AO$36,'Rekapitulace zakázky'!$C$42:$AQ$56</definedName>
    <definedName name="_xlnm.Print_Titles" localSheetId="0">'Rekapitulace zakázky'!$52:$52</definedName>
    <definedName name="_xlnm._FilterDatabase" localSheetId="1" hidden="1">'01 - Sadové úpravy'!$C$87:$K$589</definedName>
    <definedName name="_xlnm.Print_Area" localSheetId="1">'01 - Sadové úpravy'!$C$4:$J$39,'01 - Sadové úpravy'!$C$45:$J$69,'01 - Sadové úpravy'!$C$75:$J$589</definedName>
    <definedName name="_xlnm.Print_Titles" localSheetId="1">'01 - Sadové úpravy'!$87:$87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588"/>
  <c r="BH588"/>
  <c r="BG588"/>
  <c r="BF588"/>
  <c r="T588"/>
  <c r="R588"/>
  <c r="P588"/>
  <c r="BI586"/>
  <c r="BH586"/>
  <c r="BG586"/>
  <c r="BF586"/>
  <c r="T586"/>
  <c r="R586"/>
  <c r="P586"/>
  <c r="BI581"/>
  <c r="BH581"/>
  <c r="BG581"/>
  <c r="BF581"/>
  <c r="T581"/>
  <c r="R581"/>
  <c r="P581"/>
  <c r="BI576"/>
  <c r="BH576"/>
  <c r="BG576"/>
  <c r="BF576"/>
  <c r="T576"/>
  <c r="R576"/>
  <c r="P576"/>
  <c r="BI571"/>
  <c r="BH571"/>
  <c r="BG571"/>
  <c r="BF571"/>
  <c r="T571"/>
  <c r="R571"/>
  <c r="P571"/>
  <c r="BI566"/>
  <c r="BH566"/>
  <c r="BG566"/>
  <c r="BF566"/>
  <c r="T566"/>
  <c r="R566"/>
  <c r="P566"/>
  <c r="BI563"/>
  <c r="BH563"/>
  <c r="BG563"/>
  <c r="BF563"/>
  <c r="T563"/>
  <c r="R563"/>
  <c r="P563"/>
  <c r="BI560"/>
  <c r="BH560"/>
  <c r="BG560"/>
  <c r="BF560"/>
  <c r="T560"/>
  <c r="R560"/>
  <c r="P560"/>
  <c r="BI557"/>
  <c r="BH557"/>
  <c r="BG557"/>
  <c r="BF557"/>
  <c r="T557"/>
  <c r="R557"/>
  <c r="P557"/>
  <c r="BI552"/>
  <c r="BH552"/>
  <c r="BG552"/>
  <c r="BF552"/>
  <c r="T552"/>
  <c r="R552"/>
  <c r="P552"/>
  <c r="BI547"/>
  <c r="BH547"/>
  <c r="BG547"/>
  <c r="BF547"/>
  <c r="T547"/>
  <c r="R547"/>
  <c r="P547"/>
  <c r="BI546"/>
  <c r="BH546"/>
  <c r="BG546"/>
  <c r="BF546"/>
  <c r="T546"/>
  <c r="R546"/>
  <c r="P546"/>
  <c r="BI543"/>
  <c r="BH543"/>
  <c r="BG543"/>
  <c r="BF543"/>
  <c r="T543"/>
  <c r="R543"/>
  <c r="P543"/>
  <c r="BI541"/>
  <c r="BH541"/>
  <c r="BG541"/>
  <c r="BF541"/>
  <c r="T541"/>
  <c r="R541"/>
  <c r="P541"/>
  <c r="BI534"/>
  <c r="BH534"/>
  <c r="BG534"/>
  <c r="BF534"/>
  <c r="T534"/>
  <c r="R534"/>
  <c r="P534"/>
  <c r="BI531"/>
  <c r="BH531"/>
  <c r="BG531"/>
  <c r="BF531"/>
  <c r="T531"/>
  <c r="R531"/>
  <c r="P531"/>
  <c r="BI523"/>
  <c r="BH523"/>
  <c r="BG523"/>
  <c r="BF523"/>
  <c r="T523"/>
  <c r="R523"/>
  <c r="P523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6"/>
  <c r="BH506"/>
  <c r="BG506"/>
  <c r="BF506"/>
  <c r="T506"/>
  <c r="R506"/>
  <c r="P506"/>
  <c r="BI503"/>
  <c r="BH503"/>
  <c r="BG503"/>
  <c r="BF503"/>
  <c r="T503"/>
  <c r="R503"/>
  <c r="P503"/>
  <c r="BI501"/>
  <c r="BH501"/>
  <c r="BG501"/>
  <c r="BF501"/>
  <c r="T501"/>
  <c r="R501"/>
  <c r="P501"/>
  <c r="BI498"/>
  <c r="BH498"/>
  <c r="BG498"/>
  <c r="BF498"/>
  <c r="T498"/>
  <c r="R498"/>
  <c r="P498"/>
  <c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3"/>
  <c r="BH483"/>
  <c r="BG483"/>
  <c r="BF483"/>
  <c r="T483"/>
  <c r="R483"/>
  <c r="P483"/>
  <c r="BI481"/>
  <c r="BH481"/>
  <c r="BG481"/>
  <c r="BF481"/>
  <c r="T481"/>
  <c r="R481"/>
  <c r="P481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7"/>
  <c r="BH467"/>
  <c r="BG467"/>
  <c r="BF467"/>
  <c r="T467"/>
  <c r="R467"/>
  <c r="P467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R438"/>
  <c r="P438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R430"/>
  <c r="P430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84"/>
  <c r="J14"/>
  <c r="J12"/>
  <c r="J82"/>
  <c r="E7"/>
  <c r="E78"/>
  <c i="1" r="L50"/>
  <c r="AM50"/>
  <c r="AM49"/>
  <c r="L49"/>
  <c r="AM47"/>
  <c r="L47"/>
  <c r="L45"/>
  <c r="L44"/>
  <c i="2" r="BK557"/>
  <c r="BK546"/>
  <c r="J541"/>
  <c r="J531"/>
  <c r="BK518"/>
  <c r="BK513"/>
  <c r="BK509"/>
  <c r="J498"/>
  <c r="J486"/>
  <c r="J474"/>
  <c r="J462"/>
  <c r="BK450"/>
  <c r="J435"/>
  <c r="BK428"/>
  <c r="BK414"/>
  <c r="J400"/>
  <c r="BK387"/>
  <c r="BK375"/>
  <c r="BK363"/>
  <c r="BK357"/>
  <c r="BK348"/>
  <c r="J340"/>
  <c r="J330"/>
  <c r="BK316"/>
  <c r="BK308"/>
  <c r="J296"/>
  <c r="BK284"/>
  <c r="BK275"/>
  <c r="J263"/>
  <c r="J251"/>
  <c r="BK233"/>
  <c r="BK214"/>
  <c r="BK189"/>
  <c r="J180"/>
  <c r="J169"/>
  <c r="J148"/>
  <c r="J130"/>
  <c r="BK114"/>
  <c r="BK100"/>
  <c i="1" r="AS54"/>
  <c i="2" r="BK560"/>
  <c r="J552"/>
  <c r="J547"/>
  <c r="BK543"/>
  <c r="BK541"/>
  <c r="J534"/>
  <c r="BK523"/>
  <c r="BK520"/>
  <c r="J518"/>
  <c r="J515"/>
  <c r="BK511"/>
  <c r="BK506"/>
  <c r="J503"/>
  <c r="J491"/>
  <c r="BK481"/>
  <c r="BK477"/>
  <c r="J471"/>
  <c r="BK459"/>
  <c r="J450"/>
  <c r="BK441"/>
  <c r="BK430"/>
  <c r="J422"/>
  <c r="J414"/>
  <c r="BK402"/>
  <c r="BK392"/>
  <c r="BK385"/>
  <c r="J381"/>
  <c r="BK369"/>
  <c r="BK365"/>
  <c r="BK359"/>
  <c r="J353"/>
  <c r="BK346"/>
  <c r="BK342"/>
  <c r="J336"/>
  <c r="J327"/>
  <c r="BK320"/>
  <c r="J316"/>
  <c r="J310"/>
  <c r="BK304"/>
  <c r="BK296"/>
  <c r="BK290"/>
  <c r="BK278"/>
  <c r="BK269"/>
  <c r="J260"/>
  <c r="J254"/>
  <c r="J242"/>
  <c r="J233"/>
  <c r="J222"/>
  <c r="J217"/>
  <c r="BK201"/>
  <c r="J195"/>
  <c r="BK186"/>
  <c r="BK177"/>
  <c r="J172"/>
  <c r="J166"/>
  <c r="BK151"/>
  <c r="J145"/>
  <c r="BK136"/>
  <c r="J122"/>
  <c r="BK111"/>
  <c r="J100"/>
  <c r="J91"/>
  <c r="J34"/>
  <c r="J506"/>
  <c r="BK498"/>
  <c r="J488"/>
  <c r="J483"/>
  <c r="J477"/>
  <c r="J467"/>
  <c r="J459"/>
  <c r="J453"/>
  <c r="J444"/>
  <c r="J438"/>
  <c r="J433"/>
  <c r="BK422"/>
  <c r="BK411"/>
  <c r="J405"/>
  <c r="J398"/>
  <c r="BK389"/>
  <c r="BK383"/>
  <c r="J377"/>
  <c r="BK367"/>
  <c r="BK361"/>
  <c r="BK355"/>
  <c r="J348"/>
  <c r="BK340"/>
  <c r="BK334"/>
  <c r="BK328"/>
  <c r="J324"/>
  <c r="J320"/>
  <c r="J314"/>
  <c r="BK306"/>
  <c r="BK299"/>
  <c r="J293"/>
  <c r="BK281"/>
  <c r="J275"/>
  <c r="BK260"/>
  <c r="J248"/>
  <c r="BK239"/>
  <c r="J231"/>
  <c r="BK219"/>
  <c r="J207"/>
  <c r="BK198"/>
  <c r="J186"/>
  <c r="J177"/>
  <c r="BK169"/>
  <c r="J157"/>
  <c r="BK148"/>
  <c r="BK142"/>
  <c r="J136"/>
  <c r="BK127"/>
  <c r="BK119"/>
  <c r="J103"/>
  <c r="BK97"/>
  <c r="F36"/>
  <c r="J509"/>
  <c r="J501"/>
  <c r="BK488"/>
  <c r="BK483"/>
  <c r="BK474"/>
  <c r="BK467"/>
  <c r="BK456"/>
  <c r="BK447"/>
  <c r="J441"/>
  <c r="BK433"/>
  <c r="J428"/>
  <c r="J417"/>
  <c r="J408"/>
  <c r="J402"/>
  <c r="J395"/>
  <c r="J389"/>
  <c r="J383"/>
  <c r="J375"/>
  <c r="J367"/>
  <c r="J361"/>
  <c r="J355"/>
  <c r="J346"/>
  <c r="J342"/>
  <c r="BK332"/>
  <c r="BK327"/>
  <c r="J322"/>
  <c r="BK314"/>
  <c r="J308"/>
  <c r="J302"/>
  <c r="BK293"/>
  <c r="J290"/>
  <c r="J281"/>
  <c r="J272"/>
  <c r="J266"/>
  <c r="BK257"/>
  <c r="BK248"/>
  <c r="BK242"/>
  <c r="J236"/>
  <c r="J228"/>
  <c r="BK217"/>
  <c r="BK204"/>
  <c r="J201"/>
  <c r="J192"/>
  <c r="J183"/>
  <c r="J175"/>
  <c r="J160"/>
  <c r="BK154"/>
  <c r="BK139"/>
  <c r="BK130"/>
  <c r="BK122"/>
  <c r="J114"/>
  <c r="J106"/>
  <c r="F37"/>
  <c r="J447"/>
  <c r="BK425"/>
  <c r="BK405"/>
  <c r="BK398"/>
  <c r="J387"/>
  <c r="BK372"/>
  <c r="J365"/>
  <c r="BK353"/>
  <c r="BK344"/>
  <c r="BK338"/>
  <c r="BK330"/>
  <c r="BK322"/>
  <c r="BK312"/>
  <c r="BK302"/>
  <c r="J284"/>
  <c r="BK266"/>
  <c r="J257"/>
  <c r="J239"/>
  <c r="BK222"/>
  <c r="BK207"/>
  <c r="BK192"/>
  <c r="BK180"/>
  <c r="BK166"/>
  <c r="J154"/>
  <c r="J139"/>
  <c r="J127"/>
  <c r="J111"/>
  <c r="J97"/>
  <c r="J456"/>
  <c r="BK438"/>
  <c r="J425"/>
  <c r="J411"/>
  <c r="BK395"/>
  <c r="BK381"/>
  <c r="J372"/>
  <c r="J359"/>
  <c r="BK350"/>
  <c r="J338"/>
  <c r="J332"/>
  <c r="BK318"/>
  <c r="J312"/>
  <c r="J304"/>
  <c r="J287"/>
  <c r="J269"/>
  <c r="BK254"/>
  <c r="J245"/>
  <c r="BK231"/>
  <c r="J214"/>
  <c r="BK195"/>
  <c r="BK183"/>
  <c r="BK172"/>
  <c r="BK157"/>
  <c r="BK145"/>
  <c r="BK133"/>
  <c r="J119"/>
  <c r="BK103"/>
  <c r="F35"/>
  <c r="BK588"/>
  <c r="J588"/>
  <c r="BK586"/>
  <c r="J586"/>
  <c r="BK581"/>
  <c r="J581"/>
  <c r="BK576"/>
  <c r="J576"/>
  <c r="BK571"/>
  <c r="J571"/>
  <c r="BK566"/>
  <c r="J566"/>
  <c r="BK563"/>
  <c r="J563"/>
  <c r="J560"/>
  <c r="J557"/>
  <c r="BK552"/>
  <c r="BK547"/>
  <c r="J546"/>
  <c r="J543"/>
  <c r="BK534"/>
  <c r="BK531"/>
  <c r="J523"/>
  <c r="J520"/>
  <c r="BK515"/>
  <c r="J513"/>
  <c r="J511"/>
  <c r="BK503"/>
  <c r="BK501"/>
  <c r="BK491"/>
  <c r="BK486"/>
  <c r="J481"/>
  <c r="BK471"/>
  <c r="BK462"/>
  <c r="BK453"/>
  <c r="BK444"/>
  <c r="BK435"/>
  <c r="J430"/>
  <c r="BK417"/>
  <c r="BK408"/>
  <c r="BK400"/>
  <c r="J392"/>
  <c r="J385"/>
  <c r="BK377"/>
  <c r="J369"/>
  <c r="J363"/>
  <c r="J357"/>
  <c r="J350"/>
  <c r="J344"/>
  <c r="BK336"/>
  <c r="J334"/>
  <c r="J328"/>
  <c r="BK324"/>
  <c r="J318"/>
  <c r="BK310"/>
  <c r="J306"/>
  <c r="J299"/>
  <c r="BK287"/>
  <c r="J278"/>
  <c r="BK272"/>
  <c r="BK263"/>
  <c r="BK251"/>
  <c r="BK245"/>
  <c r="BK236"/>
  <c r="BK228"/>
  <c r="J219"/>
  <c r="J204"/>
  <c r="J198"/>
  <c r="J189"/>
  <c r="BK175"/>
  <c r="BK160"/>
  <c r="J151"/>
  <c r="J142"/>
  <c r="J133"/>
  <c r="BK106"/>
  <c r="BK91"/>
  <c r="F34"/>
  <c l="1" r="P90"/>
  <c r="BK522"/>
  <c r="J522"/>
  <c r="J67"/>
  <c r="T90"/>
  <c r="P508"/>
  <c r="P507"/>
  <c r="P421"/>
  <c r="P517"/>
  <c r="BK227"/>
  <c r="J227"/>
  <c r="J62"/>
  <c r="R522"/>
  <c r="P227"/>
  <c r="T522"/>
  <c r="T227"/>
  <c r="R508"/>
  <c r="T517"/>
  <c r="BK585"/>
  <c r="J585"/>
  <c r="J68"/>
  <c r="R90"/>
  <c r="T508"/>
  <c r="T507"/>
  <c r="T421"/>
  <c r="R517"/>
  <c r="P585"/>
  <c r="BK90"/>
  <c r="J90"/>
  <c r="J61"/>
  <c r="BK508"/>
  <c r="J508"/>
  <c r="J65"/>
  <c r="BK517"/>
  <c r="J517"/>
  <c r="J66"/>
  <c r="R585"/>
  <c r="R227"/>
  <c r="P522"/>
  <c r="T585"/>
  <c i="1" r="BC55"/>
  <c r="AW55"/>
  <c r="BA55"/>
  <c i="2" r="E48"/>
  <c r="J52"/>
  <c r="F54"/>
  <c r="J54"/>
  <c r="F55"/>
  <c r="J55"/>
  <c r="BE91"/>
  <c r="BE97"/>
  <c r="BE100"/>
  <c r="BE103"/>
  <c r="BE106"/>
  <c r="BE111"/>
  <c r="BE114"/>
  <c r="BE119"/>
  <c r="BE122"/>
  <c r="BE127"/>
  <c r="BE130"/>
  <c r="BE133"/>
  <c r="BE136"/>
  <c r="BE139"/>
  <c r="BE142"/>
  <c r="BE145"/>
  <c r="BE148"/>
  <c r="BE151"/>
  <c r="BE154"/>
  <c r="BE157"/>
  <c r="BE160"/>
  <c r="BE166"/>
  <c r="BE169"/>
  <c r="BE172"/>
  <c r="BE175"/>
  <c r="BE177"/>
  <c r="BE180"/>
  <c r="BE183"/>
  <c r="BE186"/>
  <c r="BE189"/>
  <c r="BE192"/>
  <c r="BE195"/>
  <c r="BE198"/>
  <c r="BE201"/>
  <c r="BE204"/>
  <c r="BE207"/>
  <c r="BE214"/>
  <c r="BE217"/>
  <c r="BE219"/>
  <c r="BE222"/>
  <c r="BE228"/>
  <c r="BE231"/>
  <c r="BE233"/>
  <c r="BE236"/>
  <c r="BE239"/>
  <c r="BE242"/>
  <c r="BE245"/>
  <c r="BE248"/>
  <c r="BE251"/>
  <c r="BE254"/>
  <c r="BE257"/>
  <c r="BE260"/>
  <c r="BE263"/>
  <c r="BE266"/>
  <c r="BE269"/>
  <c r="BE272"/>
  <c r="BE275"/>
  <c r="BE278"/>
  <c r="BE281"/>
  <c r="BE284"/>
  <c r="BE287"/>
  <c r="BE290"/>
  <c r="BE293"/>
  <c r="BE296"/>
  <c r="BE299"/>
  <c r="BE302"/>
  <c r="BE304"/>
  <c r="BE306"/>
  <c r="BE308"/>
  <c r="BE310"/>
  <c r="BE312"/>
  <c r="BE314"/>
  <c r="BE316"/>
  <c r="BE318"/>
  <c r="BE320"/>
  <c r="BE322"/>
  <c r="BE324"/>
  <c r="BE327"/>
  <c r="BE328"/>
  <c r="BE330"/>
  <c r="BE332"/>
  <c r="BE334"/>
  <c r="BE336"/>
  <c r="BE338"/>
  <c r="BE340"/>
  <c r="BE342"/>
  <c r="BE344"/>
  <c r="BE346"/>
  <c r="BE348"/>
  <c r="BE350"/>
  <c r="BE353"/>
  <c r="BE355"/>
  <c r="BE357"/>
  <c r="BE359"/>
  <c r="BE361"/>
  <c r="BE363"/>
  <c r="BE365"/>
  <c r="BE367"/>
  <c r="BE369"/>
  <c r="BE372"/>
  <c r="BE375"/>
  <c r="BE377"/>
  <c r="BE381"/>
  <c r="BE383"/>
  <c r="BE385"/>
  <c r="BE387"/>
  <c r="BE389"/>
  <c r="BE392"/>
  <c r="BE395"/>
  <c r="BE398"/>
  <c r="BE400"/>
  <c r="BE402"/>
  <c r="BE405"/>
  <c r="BE408"/>
  <c r="BE411"/>
  <c r="BE414"/>
  <c r="BE417"/>
  <c r="BE422"/>
  <c r="BE425"/>
  <c r="BE428"/>
  <c r="BE430"/>
  <c r="BE433"/>
  <c r="BE435"/>
  <c r="BE438"/>
  <c r="BE441"/>
  <c r="BE444"/>
  <c r="BE447"/>
  <c r="BE450"/>
  <c r="BE453"/>
  <c r="BE456"/>
  <c r="BE459"/>
  <c r="BE462"/>
  <c r="BE467"/>
  <c r="BE471"/>
  <c r="BE474"/>
  <c r="BE477"/>
  <c r="BE481"/>
  <c r="BE483"/>
  <c r="BE486"/>
  <c r="BE488"/>
  <c r="BE491"/>
  <c r="BE498"/>
  <c r="BE501"/>
  <c r="BE503"/>
  <c r="BE506"/>
  <c r="BE509"/>
  <c r="BE511"/>
  <c r="BE513"/>
  <c r="BE515"/>
  <c r="BE518"/>
  <c r="BE520"/>
  <c r="BE523"/>
  <c r="BE531"/>
  <c r="BE534"/>
  <c r="BE541"/>
  <c r="BE543"/>
  <c r="BE546"/>
  <c r="BE547"/>
  <c r="BE552"/>
  <c r="BE557"/>
  <c r="BE560"/>
  <c r="BE563"/>
  <c r="BE566"/>
  <c r="BE571"/>
  <c r="BE576"/>
  <c r="BE581"/>
  <c r="BE586"/>
  <c r="BE588"/>
  <c i="1" r="BB55"/>
  <c r="BD55"/>
  <c r="BA54"/>
  <c r="W30"/>
  <c r="BB54"/>
  <c r="W31"/>
  <c r="BC54"/>
  <c r="W32"/>
  <c r="BD54"/>
  <c r="W33"/>
  <c i="2" l="1" r="T89"/>
  <c r="T88"/>
  <c r="R507"/>
  <c r="R421"/>
  <c r="R89"/>
  <c r="R88"/>
  <c r="P89"/>
  <c r="P88"/>
  <c i="1" r="AU55"/>
  <c i="2" r="BK507"/>
  <c r="J507"/>
  <c r="J64"/>
  <c r="F33"/>
  <c i="1" r="AZ55"/>
  <c r="AZ54"/>
  <c r="W29"/>
  <c r="AU54"/>
  <c r="AW54"/>
  <c r="AK30"/>
  <c i="2" r="J33"/>
  <c i="1" r="AV55"/>
  <c r="AT55"/>
  <c r="AX54"/>
  <c r="AY54"/>
  <c i="2" l="1" r="BK421"/>
  <c r="J421"/>
  <c r="J63"/>
  <c i="1" r="AV54"/>
  <c r="AK29"/>
  <c i="2" l="1" r="BK89"/>
  <c r="BK88"/>
  <c r="J88"/>
  <c r="J59"/>
  <c i="1" r="AT54"/>
  <c i="2" l="1" r="J89"/>
  <c r="J60"/>
  <c r="J30"/>
  <c i="1" r="AG55"/>
  <c r="AG54"/>
  <c r="AK26"/>
  <c l="1" r="AN54"/>
  <c i="2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<sst xmlns="http://schemas.openxmlformats.org/spreadsheetml/2006/main">
  <si>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</si>
  <si>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</si>
  <si>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</si>
  <si>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</si>
  <si>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</si>
  <si>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{bd6574c0-01c9-4de5-8c0e-700d95053dec}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</si>
  <si>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</si>
  <si>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</si>
  <si>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</si>
  <si>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</si>
  <si>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</si>
  <si>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</si>
  <si>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</si>
  <si>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</si>
  <si>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Jones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</si>
  <si>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</si>
  <si>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</si>
  <si>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Zlepšení funkčního stavu zeleně v areálu Nemocnice Havlíčkův Brod</t>
  </si>
  <si>
    <t>KSO:</t>
  </si>
  <si>
    <t/>
  </si>
  <si>
    <t>CC-CZ:</t>
  </si>
  <si>
    <t>Místo:</t>
  </si>
  <si>
    <t>Havlíčkův Brod</t>
  </si>
  <si>
    <t>Datum:</t>
  </si>
  <si>
    <t>3. 12. 2025</t>
  </si>
  <si>
    <t>Zadavatel:</t>
  </si>
  <si>
    <t>IČ:</t>
  </si>
  <si>
    <t>70890749</t>
  </si>
  <si>
    <t>Kraj Vysočina</t>
  </si>
  <si>
    <t>DIČ:</t>
  </si>
  <si>
    <t>Účastník:</t>
  </si>
  <si>
    <t>Vyplň údaj</t>
  </si>
  <si>
    <t>Projektant:</t>
  </si>
  <si>
    <t xml:space="preserve"> 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</si>
  <si>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</si>
  <si>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</si>
  <si>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</si>
  <si>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</si>
  <si>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</si>
  <si>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</si>
  <si>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</si>
  <si>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</si>
  <si>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</si>
  <si>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</si>
  <si>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</si>
  <si>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</si>
  <si>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</si>
  <si>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</si>
  <si>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</si>
  <si>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</si>
  <si>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</si>
  <si>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</si>
  <si>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</si>
  <si>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</si>
  <si>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</si>
  <si>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</si>
  <si>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</si>
  <si>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</si>
  <si>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</si>
  <si>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</si>
  <si>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</si>
  <si>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</si>
  <si>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</si>
  <si>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</si>
  <si>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</si>
  <si>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</si>
  <si>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</si>
  <si>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</si>
  <si>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</si>
  <si>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</si>
  <si>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</si>
  <si>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</si>
  <si>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</si>
  <si>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</si>
  <si>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</si>
  <si>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</si>
  <si>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</si>
  <si>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Sadové úpravy</t>
  </si>
  <si>
    <t>OST</t>
  </si>
  <si>
    <t>1</t>
  </si>
  <si>
    <t>{dd199b92-a69d-465a-a468-f932e9fc3c05}</t>
  </si>
  <si>
    <t>2</t>
  </si>
  <si>
    <t>KRYCÍ LIST SOUPISU PRACÍ</t>
  </si>
  <si>
    <t>Objekt:</t>
  </si>
  <si>
    <t>01 - Sadové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</si>
  <si>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</si>
  <si>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</si>
  <si>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</si>
  <si>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</si>
  <si>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</si>
  <si>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</si>
  <si>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N02 - Ošetření dřevin</t>
  </si>
  <si>
    <t xml:space="preserve">    N05 - Výsadba dřevin</t>
  </si>
  <si>
    <t xml:space="preserve">      N06 - Materiál pro výsadbu</t>
  </si>
  <si>
    <t xml:space="preserve">        N010 - Stromy</t>
  </si>
  <si>
    <t xml:space="preserve">        N08 - Keře</t>
  </si>
  <si>
    <t xml:space="preserve">    N09 - Založení trávníku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</si>
  <si>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</si>
  <si>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</si>
  <si>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</si>
  <si>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</si>
  <si>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</si>
  <si>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</si>
  <si>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</si>
  <si>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</si>
  <si>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</si>
  <si>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</si>
  <si>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</si>
  <si>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</si>
  <si>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</si>
  <si>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</si>
  <si>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</si>
  <si>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</si>
  <si>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</si>
  <si>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</si>
  <si>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</si>
  <si>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111212211</t>
  </si>
  <si>
    <t>Odstranění nevhodných dřevin průměru kmene do 100 mm výšky do 1 m s odstraněním pařezu do 100 m2 v rovině nebo na svahu do 1:5</t>
  </si>
  <si>
    <t>m2</t>
  </si>
  <si>
    <t>4</t>
  </si>
  <si>
    <t>474255614</t>
  </si>
  <si>
    <t>Online PSC</t>
  </si>
  <si>
    <t>https://podminky.urs.cz/item/CS_URS_2025_02/111212211</t>
  </si>
  <si>
    <t>VV</t>
  </si>
  <si>
    <t>"HB K30 (1m2), K52 (14m2)"1+14</t>
  </si>
  <si>
    <t>True</t>
  </si>
  <si>
    <t>"HB K3 (19m2), K8 (12m2), K11 (10m2), K13 (3m2), K16 (6m2), K21 (6m2), K23 (10m2)" 19+12+10+3+6+6+10</t>
  </si>
  <si>
    <t>"HB K12 (26m2), K17 (2m2), K18 (18m2), K22 (8m2), K51 (30m2)"26+2+18+8+30</t>
  </si>
  <si>
    <t>Součet</t>
  </si>
  <si>
    <t>111212311</t>
  </si>
  <si>
    <t>Odstranění nevhodných dřevin průměru kmene do 100 mm výšky přes 1 m bez odstranění pařezu do 100 m2 v rovině nebo na svahu do 1:5</t>
  </si>
  <si>
    <t>1023621816</t>
  </si>
  <si>
    <t>https://podminky.urs.cz/item/CS_URS_2025_02/111212311</t>
  </si>
  <si>
    <t>"HB K41 (5 m2 - suché jalovce)"5</t>
  </si>
  <si>
    <t>3</t>
  </si>
  <si>
    <t>111212352</t>
  </si>
  <si>
    <t>Odstranění nevhodných dřevin průměru kmene do 100 mm výšky přes 1 m s odstraněním pařezu do 100 m2 na svahu přes 1:5 do 1:2</t>
  </si>
  <si>
    <t>-780833896</t>
  </si>
  <si>
    <t>https://podminky.urs.cz/item/CS_URS_2025_02/111212352</t>
  </si>
  <si>
    <t>"HB K4 (8m2), K5 (26m2)" 8+26</t>
  </si>
  <si>
    <t>111212313</t>
  </si>
  <si>
    <t>Odstranění nevhodných dřevin průměru kmene do 100 mm výšky přes 1 m bez odstranění pařezu do 100 m2 na svahu přes 1:2 do 1:1</t>
  </si>
  <si>
    <t>-478913595</t>
  </si>
  <si>
    <t>https://podminky.urs.cz/item/CS_URS_2025_02/111212313</t>
  </si>
  <si>
    <t>"HB K49 (probírka 63m2 + pruh u plotu 39m2)"63+39</t>
  </si>
  <si>
    <t>5</t>
  </si>
  <si>
    <t>111212351</t>
  </si>
  <si>
    <t>Odstranění nevhodných dřevin průměru kmene do 100 mm výšky přes 1 m s odstraněním pařezu do 100 m2 v rovině nebo na svahu do 1:5</t>
  </si>
  <si>
    <t>1438126969</t>
  </si>
  <si>
    <t>https://podminky.urs.cz/item/CS_URS_2025_02/111212351</t>
  </si>
  <si>
    <t>"HB K41 (nálety jasasny, jírovce a javory)"14</t>
  </si>
  <si>
    <t>"HB K12 (13m2), K20 (17m2), K26 (1m2), K41 (12m2), K53 (18m2), K54 (13m2), K56 (38m2)"13+17+1+12+18+13+38</t>
  </si>
  <si>
    <t>6</t>
  </si>
  <si>
    <t>880656281</t>
  </si>
  <si>
    <t>"HB K7 (7m2)"7</t>
  </si>
  <si>
    <t>7</t>
  </si>
  <si>
    <t>184813551</t>
  </si>
  <si>
    <t>Chemické odplevelení po založení kultury ručně postřikem smáčením v rovině nebo na svahu do 1:5</t>
  </si>
  <si>
    <t>-1657309533</t>
  </si>
  <si>
    <t>https://podminky.urs.cz/item/CS_URS_2025_02/184813551</t>
  </si>
  <si>
    <t>"HB potlačování kořenových výmladků herbicidem - cca 1/3 keřů rovina - do 1m + nad 1 m" 0,3*(165+126)</t>
  </si>
  <si>
    <t>"HB potlačování pařezových výmladků herbicidem - plocha pařezů do 30 cm K6 (1 ks)" 0,229</t>
  </si>
  <si>
    <t>8</t>
  </si>
  <si>
    <t>184813552</t>
  </si>
  <si>
    <t>Chemické odplevelení po založení kultury ručně postřikem smáčením na svahu přes 1:5 do 1:2</t>
  </si>
  <si>
    <t>2085601716</t>
  </si>
  <si>
    <t>https://podminky.urs.cz/item/CS_URS_2025_02/184813552</t>
  </si>
  <si>
    <t>"HB potlačování kořenových výmladků herbicidem - cca 1/3 keřů svah do 1:2 - do 1m + nad 1 m" 0,3*(34+7)</t>
  </si>
  <si>
    <t>9</t>
  </si>
  <si>
    <t>184813553</t>
  </si>
  <si>
    <t>Chemické odplevelení po založení kultury ručně postřikem smáčením na svahu přes 1:2 do 1:1</t>
  </si>
  <si>
    <t>-2037377201</t>
  </si>
  <si>
    <t>https://podminky.urs.cz/item/CS_URS_2025_02/184813553</t>
  </si>
  <si>
    <t>"HB potlačování kořenových výmladků herbicidem - cca 1/3 keřů svah přes 1:2 - do 1m + nad 1 m" 0,3*(0+102)</t>
  </si>
  <si>
    <t>"HB potlačování pařezových výmladků herbicidem - plocha pařezů do 20 cm K49 (7 ks)"0,879</t>
  </si>
  <si>
    <t>10</t>
  </si>
  <si>
    <t>112155315</t>
  </si>
  <si>
    <t>Štěpkování s naložením na dopravní prostředek a odvozem do 20 km keřového porostu hustého</t>
  </si>
  <si>
    <t>404844425</t>
  </si>
  <si>
    <t>https://podminky.urs.cz/item/CS_URS_2025_02/112155315</t>
  </si>
  <si>
    <t>"HB odstraněné dřeviny průměru kmene do 100 mm" 165+5+34+102+126+7</t>
  </si>
  <si>
    <t>11</t>
  </si>
  <si>
    <t>112151011</t>
  </si>
  <si>
    <t>Pokácení stromu volné v celku s odřezáním kmene a s odvětvením průměru kmene přes 100 do 200 mm</t>
  </si>
  <si>
    <t>kus</t>
  </si>
  <si>
    <t>-1119980201</t>
  </si>
  <si>
    <t>https://podminky.urs.cz/item/CS_URS_2025_02/112151011</t>
  </si>
  <si>
    <t>"HB K3 (2ks), K11 (7ks), K21 (2ks), K22 (1ks), K24 (1ks) K49 (7ks)"2+7+2+1+1+7</t>
  </si>
  <si>
    <t>112151012</t>
  </si>
  <si>
    <t>Pokácení stromu volné v celku s odřezáním kmene a s odvětvením průměru kmene přes 200 do 300 mm</t>
  </si>
  <si>
    <t>1103079336</t>
  </si>
  <si>
    <t>https://podminky.urs.cz/item/CS_URS_2025_02/112151012</t>
  </si>
  <si>
    <t>"HB K3 (5ks), K6 (1ks)"5+1</t>
  </si>
  <si>
    <t>13</t>
  </si>
  <si>
    <t>112151014</t>
  </si>
  <si>
    <t>Pokácení stromu volné v celku s odřezáním kmene a s odvětvením průměru kmene přes 400 do 500 mm</t>
  </si>
  <si>
    <t>-304355000</t>
  </si>
  <si>
    <t>https://podminky.urs.cz/item/CS_URS_2025_02/112151014</t>
  </si>
  <si>
    <t>"HB poř. č. 365"1</t>
  </si>
  <si>
    <t>14</t>
  </si>
  <si>
    <t>112151016</t>
  </si>
  <si>
    <t>Pokácení stromu volné v celku s odřezáním kmene a s odvětvením průměru kmene přes 600 do 700 mm</t>
  </si>
  <si>
    <t>-944316480</t>
  </si>
  <si>
    <t>https://podminky.urs.cz/item/CS_URS_2025_02/112151016</t>
  </si>
  <si>
    <t>"HB poř. č. 366"1</t>
  </si>
  <si>
    <t>15</t>
  </si>
  <si>
    <t>112151111</t>
  </si>
  <si>
    <t>Pokácení stromu směrové v celku s odřezáním kmene a s odvětvením průměru kmene přes 100 do 200 mm</t>
  </si>
  <si>
    <t>973166973</t>
  </si>
  <si>
    <t>https://podminky.urs.cz/item/CS_URS_2025_02/112151111</t>
  </si>
  <si>
    <t>"HB poř. č. 32"1</t>
  </si>
  <si>
    <t>16</t>
  </si>
  <si>
    <t>112151112</t>
  </si>
  <si>
    <t>Pokácení stromu směrové v celku s odřezáním kmene a s odvětvením průměru kmene přes 200 do 300 mm</t>
  </si>
  <si>
    <t>-5638395</t>
  </si>
  <si>
    <t>https://podminky.urs.cz/item/CS_URS_2025_02/112151112</t>
  </si>
  <si>
    <t>"HB poř. č. 67, 76"2</t>
  </si>
  <si>
    <t>17</t>
  </si>
  <si>
    <t>112151113</t>
  </si>
  <si>
    <t>Pokácení stromu směrové v celku s odřezáním kmene a s odvětvením průměru kmene přes 300 do 400 mm</t>
  </si>
  <si>
    <t>-709064462</t>
  </si>
  <si>
    <t>https://podminky.urs.cz/item/CS_URS_2025_02/112151113</t>
  </si>
  <si>
    <t>"HB poř. č. 132"1</t>
  </si>
  <si>
    <t>18</t>
  </si>
  <si>
    <t>112151114</t>
  </si>
  <si>
    <t>Pokácení stromu směrové v celku s odřezáním kmene a s odvětvením průměru kmene přes 400 do 500 mm</t>
  </si>
  <si>
    <t>1790235313</t>
  </si>
  <si>
    <t>https://podminky.urs.cz/item/CS_URS_2025_02/112151114</t>
  </si>
  <si>
    <t>"HB poř. č. 36" 1</t>
  </si>
  <si>
    <t>19</t>
  </si>
  <si>
    <t>112151317</t>
  </si>
  <si>
    <t>Pokácení stromu postupné bez spouštění částí kmene a koruny o průměru na řezné ploše pařezu přes 700 do 800 mm</t>
  </si>
  <si>
    <t>240823735</t>
  </si>
  <si>
    <t>https://podminky.urs.cz/item/CS_URS_2025_02/112151317</t>
  </si>
  <si>
    <t>"HB poř. č. 106"1</t>
  </si>
  <si>
    <t>20</t>
  </si>
  <si>
    <t>112151318</t>
  </si>
  <si>
    <t>Pokácení stromu postupné bez spouštění částí kmene a koruny o průměru na řezné ploše pařezu přes 800 do 900 mm</t>
  </si>
  <si>
    <t>1237798775</t>
  </si>
  <si>
    <t>https://podminky.urs.cz/item/CS_URS_2025_02/112151318</t>
  </si>
  <si>
    <t>"HB poř. č. 212"1</t>
  </si>
  <si>
    <t>112155115</t>
  </si>
  <si>
    <t>Štěpkování s naložením na dopravní prostředek a odvozem do 20 km stromků a větví v zapojeném porostu, průměru kmene do 300 mm</t>
  </si>
  <si>
    <t>271574401</t>
  </si>
  <si>
    <t>https://podminky.urs.cz/item/CS_URS_2025_02/112155115</t>
  </si>
  <si>
    <t>"HB poř. č. 67, 32"2</t>
  </si>
  <si>
    <t>22</t>
  </si>
  <si>
    <t>112155215</t>
  </si>
  <si>
    <t>Štěpkování s naložením na dopravní prostředek a odvozem do 20 km stromků a větví solitérů, průměru kmene do 300 mm</t>
  </si>
  <si>
    <t>-873447932</t>
  </si>
  <si>
    <t>https://podminky.urs.cz/item/CS_URS_2025_02/112155215</t>
  </si>
  <si>
    <t>"HB poř. č. 76" 1</t>
  </si>
  <si>
    <t>23</t>
  </si>
  <si>
    <t>112155221</t>
  </si>
  <si>
    <t>Štěpkování s naložením na dopravní prostředek a odvozem do 20 km stromků a větví solitérů, průměru kmene přes 300 do 500 mm</t>
  </si>
  <si>
    <t>-355120603</t>
  </si>
  <si>
    <t>https://podminky.urs.cz/item/CS_URS_2025_02/112155221</t>
  </si>
  <si>
    <t>"HB poř. č. 36, 132, 365"3</t>
  </si>
  <si>
    <t>24</t>
  </si>
  <si>
    <t>112155225</t>
  </si>
  <si>
    <t>Štěpkování s naložením na dopravní prostředek a odvozem do 20 km stromků a větví solitérů, průměru kmene přes 500 do 700 mm</t>
  </si>
  <si>
    <t>405982730</t>
  </si>
  <si>
    <t>https://podminky.urs.cz/item/CS_URS_2025_02/112155225</t>
  </si>
  <si>
    <t>25</t>
  </si>
  <si>
    <t>R-112155225.1</t>
  </si>
  <si>
    <t>Štěpkování s naložením na dopravní prostředek a odvozem do 20 km stromků a větví solitérů, průměru kmene přes 700 do 900 mm</t>
  </si>
  <si>
    <t>-1846570131</t>
  </si>
  <si>
    <t>"HB poř. č. 106, 212"2</t>
  </si>
  <si>
    <t>26</t>
  </si>
  <si>
    <t>162201411</t>
  </si>
  <si>
    <t>Vodorovné přemístění větví, kmenů nebo pařezů s naložením, složením a dopravou do 1000 m kmenů stromů listnatých, průměru přes 100 do 300 mm</t>
  </si>
  <si>
    <t>733163933</t>
  </si>
  <si>
    <t>https://podminky.urs.cz/item/CS_URS_2025_02/162201411</t>
  </si>
  <si>
    <t>"HB poř. č. 32, 67, 76"3</t>
  </si>
  <si>
    <t>27</t>
  </si>
  <si>
    <t>162201412</t>
  </si>
  <si>
    <t>Vodorovné přemístění větví, kmenů nebo pařezů s naložením, složením a dopravou do 1000 m kmenů stromů listnatých, průměru přes 300 do 500 mm</t>
  </si>
  <si>
    <t>1005562110</t>
  </si>
  <si>
    <t>https://podminky.urs.cz/item/CS_URS_2025_02/162201412</t>
  </si>
  <si>
    <t>"HB poř. č. 132, 365"2</t>
  </si>
  <si>
    <t>28</t>
  </si>
  <si>
    <t>162201416</t>
  </si>
  <si>
    <t>Vodorovné přemístění větví, kmenů nebo pařezů s naložením, složením a dopravou do 1000 m kmenů stromů jehličnatých, průměru přes 300 do 500 mm</t>
  </si>
  <si>
    <t>682331942</t>
  </si>
  <si>
    <t>https://podminky.urs.cz/item/CS_URS_2025_02/162201416</t>
  </si>
  <si>
    <t>"HB poř. č. 36"1</t>
  </si>
  <si>
    <t>29</t>
  </si>
  <si>
    <t>162201417</t>
  </si>
  <si>
    <t>Vodorovné přemístění větví, kmenů nebo pařezů s naložením, složením a dopravou do 1000 m kmenů stromů jehličnatých, průměru přes 500 do 700 mm</t>
  </si>
  <si>
    <t>1508463266</t>
  </si>
  <si>
    <t>https://podminky.urs.cz/item/CS_URS_2025_02/162201417</t>
  </si>
  <si>
    <t>"HB poř. č. 366" 1</t>
  </si>
  <si>
    <t>30</t>
  </si>
  <si>
    <t>162201418</t>
  </si>
  <si>
    <t>Vodorovné přemístění větví, kmenů nebo pařezů s naložením, složením a dopravou do 1000 m kmenů stromů jehličnatých, průměru přes 700 do 900 mm</t>
  </si>
  <si>
    <t>2036323576</t>
  </si>
  <si>
    <t>https://podminky.urs.cz/item/CS_URS_2025_02/162201418</t>
  </si>
  <si>
    <t>31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</si>
  <si>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</si>
  <si>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</si>
  <si>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72269023</t>
  </si>
  <si>
    <t>https://podminky.urs.cz/item/CS_URS_2025_02/162301951</t>
  </si>
  <si>
    <t>"HB poř. č. 32, 67, 76; 4 km" 3 *4</t>
  </si>
  <si>
    <t>32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</si>
  <si>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</si>
  <si>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</si>
  <si>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-1909668637</t>
  </si>
  <si>
    <t>https://podminky.urs.cz/item/CS_URS_2025_02/162301952</t>
  </si>
  <si>
    <t>"HB poř. č. 132, 365; 4 km" 2 *4</t>
  </si>
  <si>
    <t>33</t>
  </si>
  <si>
    <t>162301962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</si>
  <si>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</si>
  <si>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1928520807</t>
  </si>
  <si>
    <t>https://podminky.urs.cz/item/CS_URS_2025_02/162301962</t>
  </si>
  <si>
    <t xml:space="preserve">"HB poř. č.  36; 4 km"1*4</t>
  </si>
  <si>
    <t>34</t>
  </si>
  <si>
    <t>162301963</t>
  </si>
  <si>
    <t>Vodorovné přemístění větví, kmenů nebo pařezů s naložením, složením a dopravou Příplatek k cenám za každých dalších i započatých 1000 m přes 1000 m kmenů stromů jehličnatých, průměru přes 500 do 700 mm</t>
  </si>
  <si>
    <t>402184141</t>
  </si>
  <si>
    <t>https://podminky.urs.cz/item/CS_URS_2025_02/162301963</t>
  </si>
  <si>
    <t>"HB poř. č. 366; 4 km" 1 * 4</t>
  </si>
  <si>
    <t>35</t>
  </si>
  <si>
    <t>162301964</t>
  </si>
  <si>
    <t>Vodorovné přemístění větví, kmenů nebo pařezů s naložením, složením a dopravou Příplatek k cenám za každých dalších i započatých 1000 m přes 1000 m kmenů stromů jehličnatých, průměru přes 700 do 900 mm</t>
  </si>
  <si>
    <t>1132731993</t>
  </si>
  <si>
    <t>https://podminky.urs.cz/item/CS_URS_2025_02/162301964</t>
  </si>
  <si>
    <t>"HB poř. č. 106, 212; 4 km"2*4</t>
  </si>
  <si>
    <t>36</t>
  </si>
  <si>
    <t>112251211</t>
  </si>
  <si>
    <t>Odstranění pařezu odfrézováním nebo odvrtáním hloubky do 200 mm v rovině nebo na svahu do 1:5</t>
  </si>
  <si>
    <t>1819596866</t>
  </si>
  <si>
    <t>https://podminky.urs.cz/item/CS_URS_2025_02/112251211</t>
  </si>
  <si>
    <t>"HB keře do D 20 cm: K3 (2ks), K11 (7ks), K21 (2ks), K22 (1ks), K24 (1ks)" 13*0,07</t>
  </si>
  <si>
    <t xml:space="preserve">"HB keře nad D 21 cm: K3 (5 ks)" 5*0,11 </t>
  </si>
  <si>
    <t>"HB nad D 21 cm: polykormony K51"2,9</t>
  </si>
  <si>
    <t>"HB pařezy = plocha čtverců o hraně 1,5 d pařezu stromů poř. č. 36, 76, 106, 132, 212, 365, 366" 4,282</t>
  </si>
  <si>
    <t>37</t>
  </si>
  <si>
    <t>122911111</t>
  </si>
  <si>
    <t>Odstranění vyfrézované dřevní hmoty hloubky do 200 mm v rovině nebo na svahu do 1:5</t>
  </si>
  <si>
    <t>-1020037634</t>
  </si>
  <si>
    <t>https://podminky.urs.cz/item/CS_URS_2025_02/122911111</t>
  </si>
  <si>
    <t>"HB" 8,642</t>
  </si>
  <si>
    <t>38</t>
  </si>
  <si>
    <t>174111111</t>
  </si>
  <si>
    <t>Zásyp jam po vyfrézovaných pařezech hloubky do 200 mm v rovině nebo na svahu do 1:5</t>
  </si>
  <si>
    <t>808395674</t>
  </si>
  <si>
    <t>https://podminky.urs.cz/item/CS_URS_2025_02/174111111</t>
  </si>
  <si>
    <t>39</t>
  </si>
  <si>
    <t>M</t>
  </si>
  <si>
    <t>10364100</t>
  </si>
  <si>
    <t>zemina pro terénní úpravy - tříděná</t>
  </si>
  <si>
    <t>t</t>
  </si>
  <si>
    <t>662796788</t>
  </si>
  <si>
    <t xml:space="preserve">"HB převod m2 na tuny * 0,32" 8,642 </t>
  </si>
  <si>
    <t>8,642*0,32 'Přepočtené koeficientem množství</t>
  </si>
  <si>
    <t>40</t>
  </si>
  <si>
    <t>R-171201231</t>
  </si>
  <si>
    <t>Uložení bioodpadu na skládce/kompostárně (vč. skládkovné)</t>
  </si>
  <si>
    <t>-271332999</t>
  </si>
  <si>
    <t>"HB objem pařezů stromů a keřů (d pařezu přes 10 cm) = 8,642*0,2; převod z m3 na tuny" 8,642*0,2*(550/1000)</t>
  </si>
  <si>
    <t>"HB objem odstraňovaných keřů (klestu a kořenů); převod z m3 na tuny"4,34*(550/1000)</t>
  </si>
  <si>
    <t>"HB objem klestu kácených stromů; převod z m3 na tuny" 7,37*(550/1000)</t>
  </si>
  <si>
    <t>N02</t>
  </si>
  <si>
    <t>Ošetření dřevin</t>
  </si>
  <si>
    <t>41</t>
  </si>
  <si>
    <t>184852135</t>
  </si>
  <si>
    <t>Řez stromů prováděný lezeckou technikou bezpečnostní (S-RB), plocha koruny stromu přes 60 do 90 m2</t>
  </si>
  <si>
    <t>-357124694</t>
  </si>
  <si>
    <t>https://podminky.urs.cz/item/CS_URS_2025_02/184852135</t>
  </si>
  <si>
    <t>"HB poř. č. 139" 1</t>
  </si>
  <si>
    <t>42</t>
  </si>
  <si>
    <t>R.184852136</t>
  </si>
  <si>
    <t>Řez stromů prováděný lezeckou technikou bezpečnostní (S-RB) a lokální redukcí k překážce (S-RLLR), plocha koruny stromu přes 90 do 120 m2</t>
  </si>
  <si>
    <t>-1429224018</t>
  </si>
  <si>
    <t>"HB poř. č. 138, 141" 2</t>
  </si>
  <si>
    <t>43</t>
  </si>
  <si>
    <t>184852143</t>
  </si>
  <si>
    <t>Řez stromů prováděný lezeckou technikou bezpečnostní (S-RB), plocha koruny stromu přes 270 do 300 m2</t>
  </si>
  <si>
    <t>298923003</t>
  </si>
  <si>
    <t>https://podminky.urs.cz/item/CS_URS_2025_02/184852143</t>
  </si>
  <si>
    <t>"HB poř. č. 247, 248" 2</t>
  </si>
  <si>
    <t>44</t>
  </si>
  <si>
    <t>184852821</t>
  </si>
  <si>
    <t>Řez stromů prováděný lezeckou technikou Příplatek k cenám za ztížené podmínky pod stromem za každých i započatých 25% překážky z plochy vymezené okapovou linií stromu při řezu bezpečnostním, plocha koruny stromu přes 270 do 300 m2</t>
  </si>
  <si>
    <t>1743338244</t>
  </si>
  <si>
    <t>https://podminky.urs.cz/item/CS_URS_2025_02/184852821</t>
  </si>
  <si>
    <t>"HB poř. č. 247, 248, 50% = *2" 2*2</t>
  </si>
  <si>
    <t>45</t>
  </si>
  <si>
    <t>184852144</t>
  </si>
  <si>
    <t>Řez stromů prováděný lezeckou technikou bezpečnostní (S-RB), plocha koruny stromu přes 300 do 330 m2</t>
  </si>
  <si>
    <t>-1802010153</t>
  </si>
  <si>
    <t>https://podminky.urs.cz/item/CS_URS_2025_02/184852144</t>
  </si>
  <si>
    <t>"HB poř. č. 50, 51" 2</t>
  </si>
  <si>
    <t>46</t>
  </si>
  <si>
    <t>184852233</t>
  </si>
  <si>
    <t>Řez stromů prováděný lezeckou technikou zdravotní (S-RZ), plocha koruny stromu do 30 m2</t>
  </si>
  <si>
    <t>1061876392</t>
  </si>
  <si>
    <t>https://podminky.urs.cz/item/CS_URS_2025_02/184852233</t>
  </si>
  <si>
    <t xml:space="preserve">"HB poř. č.  123, 128, 129, 157, 223" 5</t>
  </si>
  <si>
    <t>47</t>
  </si>
  <si>
    <t>184852234</t>
  </si>
  <si>
    <t>Řez stromů prováděný lezeckou technikou zdravotní (S-RZ), plocha koruny stromu přes 30 do 60 m2</t>
  </si>
  <si>
    <t>https://podminky.urs.cz/item/CS_URS_2025_02/184852234</t>
  </si>
  <si>
    <t>"HB poř. č. 28, 71, 80, 121, 216, 217, 219" 7</t>
  </si>
  <si>
    <t>48</t>
  </si>
  <si>
    <t>184852235</t>
  </si>
  <si>
    <t>Řez stromů prováděný lezeckou technikou zdravotní (S-RZ), plocha koruny stromu přes 60 do 90 m2</t>
  </si>
  <si>
    <t>106533708</t>
  </si>
  <si>
    <t>https://podminky.urs.cz/item/CS_URS_2025_02/184852235</t>
  </si>
  <si>
    <t>"HB poř. č. 16, 17, 82, 134"4</t>
  </si>
  <si>
    <t>49</t>
  </si>
  <si>
    <t>184852913</t>
  </si>
  <si>
    <t>Řez stromů prováděný lezeckou technikou Příplatek k cenám za ztížené podmínky pod stromem za každých i započatých 25% překážky z plochy vymezené okapovou linií stromu při řezu zdravotním, plocha koruny stromu přes 60 do 90 m2</t>
  </si>
  <si>
    <t>516222122</t>
  </si>
  <si>
    <t>https://podminky.urs.cz/item/CS_URS_2025_02/184852913</t>
  </si>
  <si>
    <t>"HB poř. č. 134" 1</t>
  </si>
  <si>
    <t>50</t>
  </si>
  <si>
    <t>184852237</t>
  </si>
  <si>
    <t>Řez stromů prováděný lezeckou technikou zdravotní (S-RZ), plocha koruny stromu přes 120 do 150 m2</t>
  </si>
  <si>
    <t>1832759170</t>
  </si>
  <si>
    <t>https://podminky.urs.cz/item/CS_URS_2025_02/184852237</t>
  </si>
  <si>
    <t>"HB poř. č. 10"1</t>
  </si>
  <si>
    <t>51</t>
  </si>
  <si>
    <t>184852915</t>
  </si>
  <si>
    <t>Řez stromů prováděný lezeckou technikou Příplatek k cenám za ztížené podmínky pod stromem za každých i započatých 25% překážky z plochy vymezené okapovou linií stromu při řezu zdravotním, plocha koruny stromu přes 120 do 150 m2</t>
  </si>
  <si>
    <t>-322947570</t>
  </si>
  <si>
    <t>https://podminky.urs.cz/item/CS_URS_2025_02/184852915</t>
  </si>
  <si>
    <t>52</t>
  </si>
  <si>
    <t>184852238</t>
  </si>
  <si>
    <t>Řez stromů prováděný lezeckou technikou zdravotní (S-RZ), plocha koruny stromu přes 150 do 180 m2</t>
  </si>
  <si>
    <t>1276604073</t>
  </si>
  <si>
    <t>https://podminky.urs.cz/item/CS_URS_2025_02/184852238</t>
  </si>
  <si>
    <t>"HB poř. č. 104, 361" 2</t>
  </si>
  <si>
    <t>53</t>
  </si>
  <si>
    <t>184852916</t>
  </si>
  <si>
    <t>Řez stromů prováděný lezeckou technikou Příplatek k cenám za ztížené podmínky pod stromem za každých i započatých 25% překážky z plochy vymezené okapovou linií stromu při řezu zdravotním, plocha koruny stromu přes 150 do 180 m2</t>
  </si>
  <si>
    <t>1270966666</t>
  </si>
  <si>
    <t>https://podminky.urs.cz/item/CS_URS_2025_02/184852916</t>
  </si>
  <si>
    <t>"HB poř. č. 361"1</t>
  </si>
  <si>
    <t>54</t>
  </si>
  <si>
    <t>184852242</t>
  </si>
  <si>
    <t>Řez stromů prováděný lezeckou technikou zdravotní (S-RZ), plocha koruny stromu přes 240 do 270 m2</t>
  </si>
  <si>
    <t>302758601</t>
  </si>
  <si>
    <t>https://podminky.urs.cz/item/CS_URS_2025_02/184852242</t>
  </si>
  <si>
    <t>"HB poř. č. 220, 351"2</t>
  </si>
  <si>
    <t>55</t>
  </si>
  <si>
    <t>184852919</t>
  </si>
  <si>
    <t>Řez stromů prováděný lezeckou technikou Příplatek k cenám za ztížené podmínky pod stromem za každých i započatých 25% překážky z plochy vymezené okapovou linií stromu při řezu zdravotním, plocha koruny stromu přes 240 do 270 m2</t>
  </si>
  <si>
    <t>1463097818</t>
  </si>
  <si>
    <t>https://podminky.urs.cz/item/CS_URS_2025_02/184852919</t>
  </si>
  <si>
    <t>"HB poř. č. 351" 1</t>
  </si>
  <si>
    <t>56</t>
  </si>
  <si>
    <t>184852243</t>
  </si>
  <si>
    <t>Řez stromů prováděný lezeckou technikou zdravotní (S-RZ), plocha koruny stromu přes 270 do 300 m2</t>
  </si>
  <si>
    <t>-1673952704</t>
  </si>
  <si>
    <t>https://podminky.urs.cz/item/CS_URS_2025_02/184852243</t>
  </si>
  <si>
    <t>"HB poř. č. 7, 9"2</t>
  </si>
  <si>
    <t>57</t>
  </si>
  <si>
    <t>184852921</t>
  </si>
  <si>
    <t>Řez stromů prováděný lezeckou technikou Příplatek k cenám za ztížené podmínky pod stromem za každých i započatých 25% překážky z plochy vymezené okapovou linií stromu při řezu zdravotním, plocha koruny stromu přes 270 do 300 m2</t>
  </si>
  <si>
    <t>385029700</t>
  </si>
  <si>
    <t>https://podminky.urs.cz/item/CS_URS_2025_02/184852921</t>
  </si>
  <si>
    <t>"HB poř. č. 7 (celá koruna = *4) a č. 9"4+1</t>
  </si>
  <si>
    <t>58</t>
  </si>
  <si>
    <t>184852244</t>
  </si>
  <si>
    <t>Řez stromů prováděný lezeckou technikou zdravotní (S-RZ), plocha koruny stromu přes 300 do 330 m2</t>
  </si>
  <si>
    <t>1728698290</t>
  </si>
  <si>
    <t>https://podminky.urs.cz/item/CS_URS_2025_02/184852244</t>
  </si>
  <si>
    <t>"HB poř. č. 54"1</t>
  </si>
  <si>
    <t>59</t>
  </si>
  <si>
    <t>184852245</t>
  </si>
  <si>
    <t>Řez stromů prováděný lezeckou technikou zdravotní (S-RZ), plocha koruny stromu přes 330 do 360 m2</t>
  </si>
  <si>
    <t>1516330935</t>
  </si>
  <si>
    <t>https://podminky.urs.cz/item/CS_URS_2025_02/184852245</t>
  </si>
  <si>
    <t>"HB poř. č. 100"1</t>
  </si>
  <si>
    <t>60</t>
  </si>
  <si>
    <t>184852248</t>
  </si>
  <si>
    <t>Řez stromů prováděný lezeckou technikou zdravotní (S-RZ), plocha koruny stromu přes 420 do 450 m2</t>
  </si>
  <si>
    <t>528572962</t>
  </si>
  <si>
    <t>https://podminky.urs.cz/item/CS_URS_2025_02/184852248</t>
  </si>
  <si>
    <t>"HB poř. č. 41, 44"2</t>
  </si>
  <si>
    <t>61</t>
  </si>
  <si>
    <t>184852249</t>
  </si>
  <si>
    <t>Řez stromů prováděný lezeckou technikou zdravotní (S-RZ), plocha koruny stromu přes 450 do 480 m2</t>
  </si>
  <si>
    <t>-218561235</t>
  </si>
  <si>
    <t>https://podminky.urs.cz/item/CS_URS_2025_02/184852249</t>
  </si>
  <si>
    <t>"HB poř. č. 15, 22"2</t>
  </si>
  <si>
    <t>62</t>
  </si>
  <si>
    <t>184852927</t>
  </si>
  <si>
    <t>Řez stromů prováděný lezeckou technikou Příplatek k cenám za ztížené podmínky pod stromem za každých i započatých 25% překážky z plochy vymezené okapovou linií stromu při řezu zdravotním, plocha koruny stromu přes 450 do 480 m2</t>
  </si>
  <si>
    <t>-1606764030</t>
  </si>
  <si>
    <t>https://podminky.urs.cz/item/CS_URS_2025_02/184852927</t>
  </si>
  <si>
    <t>63</t>
  </si>
  <si>
    <t>184852252</t>
  </si>
  <si>
    <t>Řez stromů prováděný lezeckou technikou zdravotní (S-RZ), plocha koruny stromu přes 510 do 540 m2</t>
  </si>
  <si>
    <t>-972252860</t>
  </si>
  <si>
    <t>https://podminky.urs.cz/item/CS_URS_2025_02/184852252</t>
  </si>
  <si>
    <t>"HB poř. č. 47, 97"2</t>
  </si>
  <si>
    <t>64</t>
  </si>
  <si>
    <t>184852253</t>
  </si>
  <si>
    <t>Řez stromů prováděný lezeckou technikou zdravotní (S-RZ), plocha koruny stromu přes 540 do 570 m2</t>
  </si>
  <si>
    <t>-37354216</t>
  </si>
  <si>
    <t>https://podminky.urs.cz/item/CS_URS_2025_02/184852253</t>
  </si>
  <si>
    <t>"HB poř. č. 133"1</t>
  </si>
  <si>
    <t>65</t>
  </si>
  <si>
    <t>184852931</t>
  </si>
  <si>
    <t>Řez stromů prováděný lezeckou technikou Příplatek k cenám za ztížené podmínky pod stromem za každých i započatých 25% překážky z plochy vymezené okapovou linií stromu při řezu zdravotním, plocha koruny stromu přes 540 do 570 m2</t>
  </si>
  <si>
    <t>92647028</t>
  </si>
  <si>
    <t>https://podminky.urs.cz/item/CS_URS_2025_02/184852931</t>
  </si>
  <si>
    <t>66</t>
  </si>
  <si>
    <t>R.184852254</t>
  </si>
  <si>
    <t>Řez stromů prováděný lezeckou technikou zdravotní (S-RZ), plocha koruny stromu přes 630 do 650 m2</t>
  </si>
  <si>
    <t>-62955271</t>
  </si>
  <si>
    <t>"HB poř. č. 38"1</t>
  </si>
  <si>
    <t>67</t>
  </si>
  <si>
    <t>R.184852242</t>
  </si>
  <si>
    <t>Řez stromů prováděný lezeckou technikou zdravotní (S-RZ) a lokální redukcí z důvodů stabilizace (S-RLLR), plocha koruny stromu přes 240 do 270 m2</t>
  </si>
  <si>
    <t>112559460</t>
  </si>
  <si>
    <t>"HB poř. č. 12"1</t>
  </si>
  <si>
    <t>68</t>
  </si>
  <si>
    <t>R.184852919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</si>
  <si>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240 do 270 m2</t>
  </si>
  <si>
    <t>518933288</t>
  </si>
  <si>
    <t>69</t>
  </si>
  <si>
    <t>R.184852245</t>
  </si>
  <si>
    <t>Řez stromů prováděný lezeckou technikou zdravotní (S-RZ) a lokální redukcí z důvodů stabilizace (S-RLLR), plocha koruny stromu přes 330 do 360 m2</t>
  </si>
  <si>
    <t>-539148340</t>
  </si>
  <si>
    <t>"HB poř. č. 8, 25"2</t>
  </si>
  <si>
    <t>70</t>
  </si>
  <si>
    <t>R.184852923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</si>
  <si>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330 do 360 m2</t>
  </si>
  <si>
    <t>432476188</t>
  </si>
  <si>
    <t>"HB poř. č. 25 (celá koruna = *4) a poř. č. 8"4+1</t>
  </si>
  <si>
    <t>71</t>
  </si>
  <si>
    <t>R.184852246</t>
  </si>
  <si>
    <t>Řez stromů prováděný lezeckou technikou zdravotní (S-RZ) a lokální redukcí z důvodů stabilizace (S-RLLR), plocha koruny stromu přes 360 do 390 m2</t>
  </si>
  <si>
    <t>1946343402</t>
  </si>
  <si>
    <t>"HB poř. č. 19"1</t>
  </si>
  <si>
    <t>72</t>
  </si>
  <si>
    <t>R.184852924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</si>
  <si>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360 do 390 m2</t>
  </si>
  <si>
    <t>-811749167</t>
  </si>
  <si>
    <t>73</t>
  </si>
  <si>
    <t>R.184852248</t>
  </si>
  <si>
    <t>Řez stromů prováděný lezeckou technikou zdravotní (S-RZ) a lokální redukcí z důvodů stabilizace (S-RLLR) a směrem k překážce (S-RLSP), plocha koruny stromu přes 420 do 450 m2</t>
  </si>
  <si>
    <t>1705415552</t>
  </si>
  <si>
    <t>"HB poř. č. 130"1</t>
  </si>
  <si>
    <t>74</t>
  </si>
  <si>
    <t>R.184852926</t>
  </si>
  <si>
    <t>Řez stromů prováděný lezeckou technikou Příplatek k cenám za ztížené podmínky pod stromem za každých i započatých 25% překážky z plochy vymezené okapovou linií stromu při řezu zdravotním a lokálními redukcemi, plocha koruny stromu přes 420 do 450 m2</t>
  </si>
  <si>
    <t>719193240</t>
  </si>
  <si>
    <t>"HB poř. č. 130 (celá koruna = *4)"4</t>
  </si>
  <si>
    <t>75</t>
  </si>
  <si>
    <t>R2.184852254</t>
  </si>
  <si>
    <t>Řez stromů prováděný lezeckou technikou zdravotní (S-RZ) a lokální redukcí z důvodů stabilizace (S-RLLR), plocha koruny stromu přes 600 m2</t>
  </si>
  <si>
    <t>-721985365</t>
  </si>
  <si>
    <t>"HB poř. č. 53"1</t>
  </si>
  <si>
    <t>76</t>
  </si>
  <si>
    <t>R.184852233</t>
  </si>
  <si>
    <t>Řez stromů prováděný lezeckou technikou zdravotní (S-RZ) a lokální redukcí k úpravě průjezdního či průchozího profilu (S-RLPV), plocha koruny stromu do 30 m2</t>
  </si>
  <si>
    <t>-1368935102</t>
  </si>
  <si>
    <t>"HB poř. č. 29, 30, 33, 34"4</t>
  </si>
  <si>
    <t>77</t>
  </si>
  <si>
    <t>184214113</t>
  </si>
  <si>
    <t>Ochrana terminálu stromu zřízením opory s vyvázáním, výšky dřeviny přes 6 m</t>
  </si>
  <si>
    <t>1612028400</t>
  </si>
  <si>
    <t>https://podminky.urs.cz/item/CS_URS_2025_02/184214113</t>
  </si>
  <si>
    <t>"HB poř. č. 333"1</t>
  </si>
  <si>
    <t>78</t>
  </si>
  <si>
    <t>60595001</t>
  </si>
  <si>
    <t>kůl vyvazovací dřevěný bez impregnace D 8cm dl 1,5m</t>
  </si>
  <si>
    <t>247130043</t>
  </si>
  <si>
    <t>79</t>
  </si>
  <si>
    <t>R-184852034</t>
  </si>
  <si>
    <t>Řez stromů prováděný lezeckou technikou zdravotní (S-RZ) a lokální redukcí k úpravě průjezdního či průchozího profilu (S-RLPV), plocha koruny stromu přes 30 do 60 m2</t>
  </si>
  <si>
    <t>999752377</t>
  </si>
  <si>
    <t>"HB poř. č. 335, 337"2</t>
  </si>
  <si>
    <t>80</t>
  </si>
  <si>
    <t>R.184852912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</si>
  <si>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30 do 60 m2</t>
  </si>
  <si>
    <t>567502886</t>
  </si>
  <si>
    <t>"HB poř. č. 335, 337 (vše 50 % = *2)"2*2</t>
  </si>
  <si>
    <t>81</t>
  </si>
  <si>
    <t>R-184852035</t>
  </si>
  <si>
    <t>Řez stromů prováděný lezeckou technikou zdravotní (S-RZ) a lokální redukcí k úpravě průjezdního či průchozího profilu (S-RLPV), plocha koruny stromu přes 60 do 90 m2</t>
  </si>
  <si>
    <t>131209198</t>
  </si>
  <si>
    <t>"HB poř. č. 31, 109, 331, 332, 333, 334, 336, 341"8</t>
  </si>
  <si>
    <t>82</t>
  </si>
  <si>
    <t>R.184852913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</si>
  <si>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60 do 90 m2</t>
  </si>
  <si>
    <t>1635605979</t>
  </si>
  <si>
    <t>"HB poř. č. 331, 332, 333, 334, 336 (vše 50 % = *2)"5*2</t>
  </si>
  <si>
    <t>83</t>
  </si>
  <si>
    <t>R.184852238</t>
  </si>
  <si>
    <t>Řez stromů prováděný lezeckou technikou zdravotní (S-RZ) a lokální redukcí k úpravě průjezdního či průchozího profilu (S-RLPV), plocha koruny stromu přes 150 do 180 m2</t>
  </si>
  <si>
    <t>-1693014428</t>
  </si>
  <si>
    <t>"HB poř. č. 112"1</t>
  </si>
  <si>
    <t>84</t>
  </si>
  <si>
    <t>R2.184852242</t>
  </si>
  <si>
    <t>Řez stromů prováděný lezeckou technikou zdravotní (S-RZ) a lokální redukcí k úpravě průjezdního či průchozího profilu (S-RLPV), plocha koruny stromu přes 240 do 270 m2</t>
  </si>
  <si>
    <t>124195907</t>
  </si>
  <si>
    <t>"HB poř. č. 88"1</t>
  </si>
  <si>
    <t>85</t>
  </si>
  <si>
    <t>R2.184852245</t>
  </si>
  <si>
    <t>Řez stromů prováděný lezeckou technikou zdravotní (S-RZ) a lokální redukcí k úpravě průjezdního či průchozího profilu (S-RLPV), plocha koruny stromu přes 330 do 360 m2</t>
  </si>
  <si>
    <t>-213371084</t>
  </si>
  <si>
    <t>"HB poř. č. 108"1</t>
  </si>
  <si>
    <t>86</t>
  </si>
  <si>
    <t>R-184852037</t>
  </si>
  <si>
    <t>Řez stromů prováděný lezeckou technikou zdravotní (S-RZ) a redukční lokální směrem k překážce (S-RLSP), plocha koruny stromu přes 120 do 150 m2</t>
  </si>
  <si>
    <t>811756079</t>
  </si>
  <si>
    <t>"HB poř. č. 135"1</t>
  </si>
  <si>
    <t>87</t>
  </si>
  <si>
    <t>R.184852915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</si>
  <si>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120 do 150 m2</t>
  </si>
  <si>
    <t>-1744809780</t>
  </si>
  <si>
    <t>"HB poř. č. 135 (75 % = *3)"3</t>
  </si>
  <si>
    <t>88</t>
  </si>
  <si>
    <t>R-184852039</t>
  </si>
  <si>
    <t>Řez stromů prováděný lezeckou technikou zdravotní (S-RZ) a redukční lokální směrem k překážce (S-RLSP), plocha koruny stromu přes 180 do 210 m2</t>
  </si>
  <si>
    <t>-836367228</t>
  </si>
  <si>
    <t>"HB poř. č. 136"1</t>
  </si>
  <si>
    <t>89</t>
  </si>
  <si>
    <t>R.184852917</t>
  </si>
  <si>
    <t>Řez stromů prováděný lezeckou technikou Příplatek k cenám za ztížené podmínky pod stromem za každých i započatých 25% překážky z plochy vymezené okapovou linií stromu při řezu zdravotním a lokální redukcí, plocha koruny stromu přes 180 do 210 m2</t>
  </si>
  <si>
    <t>737205293</t>
  </si>
  <si>
    <t>"HB poř. č. 136 (75 % = *3)"3</t>
  </si>
  <si>
    <t>90</t>
  </si>
  <si>
    <t>184852443</t>
  </si>
  <si>
    <t>Řez stromů prováděný lezeckou technikou redukční obvodový (S-RO), plocha koruny stromu přes 270 do 300 m2</t>
  </si>
  <si>
    <t>-1328781773</t>
  </si>
  <si>
    <t>https://podminky.urs.cz/item/CS_URS_2025_02/184852443</t>
  </si>
  <si>
    <t>"HB poř. č. 52"1</t>
  </si>
  <si>
    <t>91</t>
  </si>
  <si>
    <t>R.184852442</t>
  </si>
  <si>
    <t>Řez stromů prováděný lezeckou technikou redukční obvodový (S-RO) a lokální redukcí z důvodů stabilizace (S-RLLR), plocha koruny stromu přes 240 do 270 m2</t>
  </si>
  <si>
    <t>1783664279</t>
  </si>
  <si>
    <t>"HB poř. č. 11"1</t>
  </si>
  <si>
    <t>92</t>
  </si>
  <si>
    <t>R.184853019</t>
  </si>
  <si>
    <t>Řez stromů prováděný lezeckou technikou Příplatek k cenám za ztížené podmínky pod stromem za každých i započatých 25% překážky z plochy vymezené okapovou linií stromu při řezu redukčním obvodovém a lokálním, plocha koruny stromu přes 240 do 270 m2</t>
  </si>
  <si>
    <t>-787618257</t>
  </si>
  <si>
    <t>93</t>
  </si>
  <si>
    <t>R.184852446</t>
  </si>
  <si>
    <t>Řez stromů prováděný lezeckou technikou redukční obvodový (S-RO) a zdravotní (S-RZ), plocha koruny stromu přes 360 do 390 m2</t>
  </si>
  <si>
    <t>595862419</t>
  </si>
  <si>
    <t>"HB poř. č. 20"1</t>
  </si>
  <si>
    <t>94</t>
  </si>
  <si>
    <t>R.184853024</t>
  </si>
  <si>
    <t>Řez stromů prováděný lezeckou technikou Příplatek k cenám za ztížené podmínky pod stromem za každých i započatých 25% překážky z plochy vymezené okapovou linií stromu při řezu redukčním obvodovém a zdravotním, plocha koruny stromu přes 360 do 390 m2</t>
  </si>
  <si>
    <t>1707620140</t>
  </si>
  <si>
    <t>95</t>
  </si>
  <si>
    <t>R.184852448</t>
  </si>
  <si>
    <t>Řez stromů prováděný lezeckou technikou redukční obvodový (S-RO), lokální směrem k překářžce (S-RLSP) a zdravotní (S-RZ), plocha koruny stromu přes 420 do 450 m2</t>
  </si>
  <si>
    <t>-1695405738</t>
  </si>
  <si>
    <t>"HB poř. č. 131"1</t>
  </si>
  <si>
    <t>96</t>
  </si>
  <si>
    <t>R.184853026</t>
  </si>
  <si>
    <t>Řez stromů prováděný lezeckou technikou Příplatek k cenám za ztížené podmínky pod stromem za každých i započatých 25% překážky z plochy vymezené okapovou linií stromu při řezu redukčním obvodovém, lokálním a zdravotním, plocha koruny stromu přes 420 do 450 m2</t>
  </si>
  <si>
    <t>-1599686765</t>
  </si>
  <si>
    <t>"HB poř. č. 131 (celá koruna = *4)"4</t>
  </si>
  <si>
    <t>97</t>
  </si>
  <si>
    <t>R.184852452</t>
  </si>
  <si>
    <t>Řez stromů prováděný lezeckou technikou redukční obvodový (S-RO), lokální redukce z důvodu stabilizace (S-RLLR) a zdravotní (S-RZ), plocha koruny stromu přes 510 do 540 m2</t>
  </si>
  <si>
    <t>-102162390</t>
  </si>
  <si>
    <t>"HB poř. č. 18"1</t>
  </si>
  <si>
    <t>98</t>
  </si>
  <si>
    <t>R.184853029</t>
  </si>
  <si>
    <t>Řez stromů prováděný lezeckou technikou Příplatek k cenám za ztížené podmínky pod stromem za každých i započatých 25% překážky z plochy vymezené okapovou linií stromu při řezu redukčním obvodovém, lokálním a zdravotním, plocha koruny stromu přes 510 do 540 m2</t>
  </si>
  <si>
    <t>5064043</t>
  </si>
  <si>
    <t>99</t>
  </si>
  <si>
    <t>184852322</t>
  </si>
  <si>
    <t>Řez stromů prováděný lezeckou technikou výchovný (S-RV) alejové stromy, výšky přes 4 do 6 m</t>
  </si>
  <si>
    <t>https://podminky.urs.cz/item/CS_URS_2025_02/184852322</t>
  </si>
  <si>
    <t>"HB poř. č. 27, 49, 77, 78, 81, 89, 90, 91, 93, 119, 122, 124, 125, 215"14</t>
  </si>
  <si>
    <t>100</t>
  </si>
  <si>
    <t>184852323</t>
  </si>
  <si>
    <t>Řez stromů prováděný lezeckou technikou výchovný (S-RV) alejové stromy, výšky přes 6 do 9 m</t>
  </si>
  <si>
    <t>657484935</t>
  </si>
  <si>
    <t>https://podminky.urs.cz/item/CS_URS_2025_02/184852323</t>
  </si>
  <si>
    <t>"HB poř. č. 83, 117"2</t>
  </si>
  <si>
    <t>101</t>
  </si>
  <si>
    <t>R1.112155215</t>
  </si>
  <si>
    <t>Štěpkování s naložením na dopravní prostředek a odvozem do 20 km větví stromů ošetřených řezem, průměru kmene do 100 mm</t>
  </si>
  <si>
    <t>1906450257</t>
  </si>
  <si>
    <t xml:space="preserve">"HB poř. č  27, 49, 77, 78, 81, 89, 90, 91, 93, 117, 119, 122, 124, 129, 157"15</t>
  </si>
  <si>
    <t>102</t>
  </si>
  <si>
    <t>R.112155215</t>
  </si>
  <si>
    <t>Štěpkování s naložením na dopravní prostředek a odvozem do 20 km větví stromů ošetřených řezem, průměru kmene přes 100 do 300 mm</t>
  </si>
  <si>
    <t>990689475</t>
  </si>
  <si>
    <t>"HB poř. č. 10, 16, 17, 28, 29, 30, 31, 33, 34, 71, 80, 82, 83, 109, 121"15</t>
  </si>
  <si>
    <t>"HB poř. č. 123, 125, 128, 215, 216, 217, 219, 223, 331, 332, 333, 334, 335, 336, 337, 341"16</t>
  </si>
  <si>
    <t>103</t>
  </si>
  <si>
    <t>R.112155221</t>
  </si>
  <si>
    <t>Štěpkování s naložením na dopravní prostředek a odvozem do 20 km větví stromů ošetřených řezem, průměru kmene přes 300 do 500 mm</t>
  </si>
  <si>
    <t>1746565883</t>
  </si>
  <si>
    <t>"HB poř. č. 9, 104, 112, 138, 139, 141"6</t>
  </si>
  <si>
    <t>104</t>
  </si>
  <si>
    <t>R.112155225</t>
  </si>
  <si>
    <t>Štěpkování s naložením na dopravní prostředek a odvozem do 20 km větví větví stromů ošetřených řezem, průměru kmene přes 500 do 700 mm</t>
  </si>
  <si>
    <t>427955932</t>
  </si>
  <si>
    <t>"HB poř. č. 11, 12, 50, 51, 52, 54, 134, 135, 136, 351, 361"11</t>
  </si>
  <si>
    <t>105</t>
  </si>
  <si>
    <t>R1.112155225</t>
  </si>
  <si>
    <t>Štěpkování s naložením na dopravní prostředek a odvozem do 20 km větví stromů ošetřených řezem, průměru kmene přes 700 mm</t>
  </si>
  <si>
    <t>-1030053846</t>
  </si>
  <si>
    <t xml:space="preserve">"HB poř. č.  7, 8, 15, 18, 19, 20, 22, 25, 38, 41, 44, 47, 53, 88, 97, 100, 108, 130, 131, 133, 220, 247, 248"23</t>
  </si>
  <si>
    <t>106</t>
  </si>
  <si>
    <t>R.184818311</t>
  </si>
  <si>
    <t>Deinstalace bezpečnostních vazeb, 1 lano, včetně likvidace odpadů (naložení na dopravní prostředek a odvoz na vzdálenost do 20 km s jeho složením, poplatek za uložení na skládku).</t>
  </si>
  <si>
    <t>-1295350241</t>
  </si>
  <si>
    <t>"HB poř. č. 8(1ks), 9(1ks), 15(1ks), 18(1ks), 20(1ks), 22(1ks), 38(2ks), 44(2ks), 52(1ks), 88(3ks), 97(3ks), 100(1ks),130(3ks), 131(3ks), 220(1ks)" 25</t>
  </si>
  <si>
    <t>107</t>
  </si>
  <si>
    <t>184818311</t>
  </si>
  <si>
    <t>Instalace bezpečnostních vazeb pro zajištění koruny stromu dynamická 1 lano</t>
  </si>
  <si>
    <t>-136493190</t>
  </si>
  <si>
    <t>https://podminky.urs.cz/item/CS_URS_2025_02/184818311</t>
  </si>
  <si>
    <t>"HB poř. č. 8(1ks), 9(1ks), 11(1ks), 20(1ks), 22(1ks), 41(1ks), 220(1ks), 361(1ks)"8</t>
  </si>
  <si>
    <t>108</t>
  </si>
  <si>
    <t>184818312</t>
  </si>
  <si>
    <t>Instalace bezpečnostních vazeb pro zajištění koruny stromu dynamická přes 1 do 3 lan</t>
  </si>
  <si>
    <t>-324037872</t>
  </si>
  <si>
    <t>https://podminky.urs.cz/item/CS_URS_2025_02/184818312</t>
  </si>
  <si>
    <t>"HB poř. č. 15(2ks), 18(3ks), 19(3ks), 38(3ks), 52(3ks), 88(3ks), 100(2ks)"19</t>
  </si>
  <si>
    <t>109</t>
  </si>
  <si>
    <t>184818313</t>
  </si>
  <si>
    <t>Instalace bezpečnostních vazeb pro zajištění koruny stromu dynamická přes 3 lana</t>
  </si>
  <si>
    <t>-71777160</t>
  </si>
  <si>
    <t>https://podminky.urs.cz/item/CS_URS_2025_02/184818313</t>
  </si>
  <si>
    <t>"HB poř. č. 44(4ks), 97(4ks), 130(4ks), 131(5ks)"17</t>
  </si>
  <si>
    <t>110</t>
  </si>
  <si>
    <t>R43204</t>
  </si>
  <si>
    <t>vazba stromu bezpečnostní dynamická nosnost lana 41 - 80 kN</t>
  </si>
  <si>
    <t>sada</t>
  </si>
  <si>
    <t>-1876920387</t>
  </si>
  <si>
    <t>"HB" 36</t>
  </si>
  <si>
    <t>111</t>
  </si>
  <si>
    <t>R43205</t>
  </si>
  <si>
    <t>vazba stromu bezpečnostní dynamická nosnost lana 80 kN a více</t>
  </si>
  <si>
    <t>-1509742493</t>
  </si>
  <si>
    <t>"HB" 8</t>
  </si>
  <si>
    <t>112</t>
  </si>
  <si>
    <t>184806151</t>
  </si>
  <si>
    <t>Řez stromů, keřů nebo růží průklestem keřů netrnitých, o průměru koruny do 1,5 m</t>
  </si>
  <si>
    <t>https://podminky.urs.cz/item/CS_URS_2025_02/184806151</t>
  </si>
  <si>
    <t>"HB K41 (Juniperus com. 4 ks, Syringa vulg. 4ks)"4+4</t>
  </si>
  <si>
    <t>113</t>
  </si>
  <si>
    <t>184806161</t>
  </si>
  <si>
    <t>Řez stromů, keřů nebo růží průklestem keřů trnitých, o průměru koruny do 1,5 m</t>
  </si>
  <si>
    <t>https://podminky.urs.cz/item/CS_URS_2025_02/184806161</t>
  </si>
  <si>
    <t>"HB K52 (Berberis vulgaris 7 ks)" 7</t>
  </si>
  <si>
    <t>114</t>
  </si>
  <si>
    <t>184806172</t>
  </si>
  <si>
    <t>Řez stromů, keřů nebo růží zmlazením keřů netrnitých o průměru koruny přes 1,5 do 3 m</t>
  </si>
  <si>
    <t>-2109712531</t>
  </si>
  <si>
    <t>https://podminky.urs.cz/item/CS_URS_2025_02/184806172</t>
  </si>
  <si>
    <t>"HB K3 + K11 (Cornus alba 20 ks + 30 ks), K52 (Spiraea x vanhouttei 1 ks)"50+1</t>
  </si>
  <si>
    <t>115</t>
  </si>
  <si>
    <t>185804214</t>
  </si>
  <si>
    <t>Vypletí v rovině nebo na svahu do 1:5 dřevin ve skupinách</t>
  </si>
  <si>
    <t>2133453722</t>
  </si>
  <si>
    <t>https://podminky.urs.cz/item/CS_URS_2025_02/185804214</t>
  </si>
  <si>
    <t>"HB keře po K-RZ - K3 (20m2), K11 (30m2), K 52 (6m2)" 20+30+6</t>
  </si>
  <si>
    <t>116</t>
  </si>
  <si>
    <t>-1883737209</t>
  </si>
  <si>
    <t>"HB keře ošetřené průklestem (18 m2) a zmlazením (56 m2)" 18+56</t>
  </si>
  <si>
    <t>117</t>
  </si>
  <si>
    <t>"HB objem klestu řezu keřů (K-RP + K-RZ); převod z m3 na tuny" 0,74*550/1000</t>
  </si>
  <si>
    <t>"HB objem klestu řezu stromů; převod z m3 na tuny" 37,41*550/1000</t>
  </si>
  <si>
    <t>N05</t>
  </si>
  <si>
    <t>Výsadba dřevin</t>
  </si>
  <si>
    <t>118</t>
  </si>
  <si>
    <t>119005151</t>
  </si>
  <si>
    <t>Vytyčení výsadeb s rozmístěním rostlin dle projektové dokumentace solitérních do 10 kusů</t>
  </si>
  <si>
    <t>690666909</t>
  </si>
  <si>
    <t>https://podminky.urs.cz/item/CS_URS_2025_02/119005151</t>
  </si>
  <si>
    <t>"HB solitérní stromy" 9</t>
  </si>
  <si>
    <t>119</t>
  </si>
  <si>
    <t>119005122</t>
  </si>
  <si>
    <t>Vytyčení výsadeb s rozmístěním rostlin dle projektové dokumentace zapojených nebo v záhonu, plochy přes 10 do 100 m2 do plochy individuálně</t>
  </si>
  <si>
    <t>1336245886</t>
  </si>
  <si>
    <t>https://podminky.urs.cz/item/CS_URS_2025_02/119005122</t>
  </si>
  <si>
    <t>"HB dosadby do skupin č. K3 (30 m2), K11 (30 m2) a K52 (30 ks * 0,5m2/ks = 15 m2)"30+30+15</t>
  </si>
  <si>
    <t>120</t>
  </si>
  <si>
    <t>R.184813541</t>
  </si>
  <si>
    <t>Chemické odplevelení před založením kultury ručně postřikem hnízdově v rovině nebo na svahu do 1:5</t>
  </si>
  <si>
    <t>1534549011</t>
  </si>
  <si>
    <t>"HB plochy skupin keřů - pro dosadby vč. ploch po K-RZ a NPROB - K3 (64m2), K11 (67m2), K52 (20m2)" 64+67+20</t>
  </si>
  <si>
    <t>121</t>
  </si>
  <si>
    <t>111111311</t>
  </si>
  <si>
    <t>Odstranění ruderálního porostu z plochy do 100 m2 v rovině nebo na svahu do 1:5</t>
  </si>
  <si>
    <t>-1494109145</t>
  </si>
  <si>
    <t>https://podminky.urs.cz/item/CS_URS_2025_02/111111311</t>
  </si>
  <si>
    <t>122</t>
  </si>
  <si>
    <t>-660642205</t>
  </si>
  <si>
    <t>"HB převod z m3 na kg a tuny"75*0,03*550/1000</t>
  </si>
  <si>
    <t>123</t>
  </si>
  <si>
    <t>183403114</t>
  </si>
  <si>
    <t>Obdělání půdy kultivátorováním v rovině nebo na svahu do 1:5</t>
  </si>
  <si>
    <t>https://podminky.urs.cz/item/CS_URS_2025_02/183403114</t>
  </si>
  <si>
    <t>124</t>
  </si>
  <si>
    <t>183403153</t>
  </si>
  <si>
    <t>Obdělání půdy hrabáním v rovině nebo na svahu do 1:5</t>
  </si>
  <si>
    <t>https://podminky.urs.cz/item/CS_URS_2025_02/183403153</t>
  </si>
  <si>
    <t>125</t>
  </si>
  <si>
    <t>183111113</t>
  </si>
  <si>
    <t>Hloubení jamek pro vysazování rostlin v zemině skupiny 1 až 4 bez výměny půdy v rovině nebo na svahu do 1:5, objemu přes 0,005 do 0,01 m3</t>
  </si>
  <si>
    <t>-1892656650</t>
  </si>
  <si>
    <t>https://podminky.urs.cz/item/CS_URS_2025_02/183111113</t>
  </si>
  <si>
    <t>"HB keře v kontejnerech 1,5 l"90</t>
  </si>
  <si>
    <t>126</t>
  </si>
  <si>
    <t>183101114</t>
  </si>
  <si>
    <t>Hloubení jamek pro vysazování rostlin v zemině skupiny 1 až 4 bez výměny půdy v rovině nebo na svahu do 1:5, objemu přes 0,05 do 0,125 m3</t>
  </si>
  <si>
    <t>1383181705</t>
  </si>
  <si>
    <t>https://podminky.urs.cz/item/CS_URS_2025_02/183101114</t>
  </si>
  <si>
    <t>"HB stromy ovocné prostokořené (3 ks) a borovice lesní s balem (4 ks)"3+4</t>
  </si>
  <si>
    <t>127</t>
  </si>
  <si>
    <t>183101115</t>
  </si>
  <si>
    <t>Hloubení jamek pro vysazování rostlin v zemině skupiny 1 až 4 bez výměny půdy v rovině nebo na svahu do 1:5, objemu přes 0,125 do 0,40 m3</t>
  </si>
  <si>
    <t>1509998950</t>
  </si>
  <si>
    <t>https://podminky.urs.cz/item/CS_URS_2025_02/183101115</t>
  </si>
  <si>
    <t>"HB stromy listnaté s balem"2</t>
  </si>
  <si>
    <t>128</t>
  </si>
  <si>
    <t>184102111</t>
  </si>
  <si>
    <t>Výsadba dřeviny s balem do předem vyhloubené jamky se zalitím v rovině nebo na svahu do 1:5, při průměru balu přes 100 do 200 mm</t>
  </si>
  <si>
    <t>https://podminky.urs.cz/item/CS_URS_2025_02/184102111</t>
  </si>
  <si>
    <t>129</t>
  </si>
  <si>
    <t>184102113</t>
  </si>
  <si>
    <t>Výsadba dřeviny s balem do předem vyhloubené jamky se zalitím v rovině nebo na svahu do 1:5, při průměru balu přes 300 do 400 mm</t>
  </si>
  <si>
    <t>-1937178350</t>
  </si>
  <si>
    <t>https://podminky.urs.cz/item/CS_URS_2025_02/184102113</t>
  </si>
  <si>
    <t>"HB borovice lesní s balem (4 ks)"4</t>
  </si>
  <si>
    <t>130</t>
  </si>
  <si>
    <t>184102114</t>
  </si>
  <si>
    <t>Výsadba dřeviny s balem do předem vyhloubené jamky se zalitím v rovině nebo na svahu do 1:5, při průměru balu přes 400 do 500 mm</t>
  </si>
  <si>
    <t>https://podminky.urs.cz/item/CS_URS_2025_02/184102114</t>
  </si>
  <si>
    <t>131</t>
  </si>
  <si>
    <t>184201111</t>
  </si>
  <si>
    <t>Výsadba stromů bez balu do předem vyhloubené jamky se zalitím v rovině nebo na svahu do 1:5, při výšce kmene do 1,8 m</t>
  </si>
  <si>
    <t>-1143045466</t>
  </si>
  <si>
    <t>https://podminky.urs.cz/item/CS_URS_2025_02/184201111</t>
  </si>
  <si>
    <t>"stromy ovocné prostokořené (3 ks)"3</t>
  </si>
  <si>
    <t>132</t>
  </si>
  <si>
    <t>185802114</t>
  </si>
  <si>
    <t>Hnojení půdy nebo trávníku v rovině nebo na svahu do 1:5 umělým hnojivem s rozdělením k jednotlivým rostlinám</t>
  </si>
  <si>
    <t>-1578080945</t>
  </si>
  <si>
    <t>https://podminky.urs.cz/item/CS_URS_2025_02/185802114</t>
  </si>
  <si>
    <t>"HB stromy - tabletové hnojivo - množství 50 g/strom"0,05*9/1000</t>
  </si>
  <si>
    <t>"HB keře - tabletové hnojivo - množství 10 g/keř"0,01*90/1000</t>
  </si>
  <si>
    <t>133</t>
  </si>
  <si>
    <t>25191155</t>
  </si>
  <si>
    <t>hnojivo průmyslové</t>
  </si>
  <si>
    <t>kg</t>
  </si>
  <si>
    <t>-1467288441</t>
  </si>
  <si>
    <t>"HB keře - tabletové hnojivo - množství 10 g/keř"0,01*90</t>
  </si>
  <si>
    <t>"HB stromy - tabletové hnojivo - množství 50 g/strom"0,05*9</t>
  </si>
  <si>
    <t>134</t>
  </si>
  <si>
    <t>184215113</t>
  </si>
  <si>
    <t>Ukotvení dřeviny kůly v rovině nebo na svahu do 1:5 jedním kůlem, délky přes 2 do 3 m</t>
  </si>
  <si>
    <t>https://podminky.urs.cz/item/CS_URS_2025_02/184215113</t>
  </si>
  <si>
    <t>135</t>
  </si>
  <si>
    <t>184215133</t>
  </si>
  <si>
    <t>Ukotvení dřeviny kůly v rovině nebo na svahu do 1:5 třemi kůly, délky přes 2 do 3 m</t>
  </si>
  <si>
    <t>https://podminky.urs.cz/item/CS_URS_2025_02/184215133</t>
  </si>
  <si>
    <t>"HB stromy listnaté s balem (2 ks) a stromy ovocné prostokořené (3 ks)"2+3</t>
  </si>
  <si>
    <t>136</t>
  </si>
  <si>
    <t>R-1004-3</t>
  </si>
  <si>
    <t>Kůl dřevěný frézovaný s fazetou a špicí, s tlakovou impregmnací, délka 250 cm, průměr 6 cm</t>
  </si>
  <si>
    <t>"HB stromy listnaté s balem (2 ks) a stromy ovocné prostokořené (3 ks) *3ks kůlů ke každému"(2+3)*3</t>
  </si>
  <si>
    <t>"HB borovice lesní s balem (4 ks) * 1ks ke každé"4*1</t>
  </si>
  <si>
    <t>137</t>
  </si>
  <si>
    <t>R-1005</t>
  </si>
  <si>
    <t>Příčka z půlené frézované kulatiny prům. 8 cm, délka 100 cm</t>
  </si>
  <si>
    <t>138</t>
  </si>
  <si>
    <t>"HB stromy listnaté s balem (2 ks) a stromy ovocné prostokořené (3 ks) *3ks příček ke každému"(2+3)*3</t>
  </si>
  <si>
    <t>184813161</t>
  </si>
  <si>
    <t>Zřízení ochranného nátěru kmene stromu do výšky 1 m, obvodu kmene do 180 mm</t>
  </si>
  <si>
    <t>-1834576977</t>
  </si>
  <si>
    <t>https://podminky.urs.cz/item/CS_URS_2025_02/184813161</t>
  </si>
  <si>
    <t>139</t>
  </si>
  <si>
    <t>RMAT0001</t>
  </si>
  <si>
    <t>Ochranný nátěr na kmeny proti korní spále způsobené teplotními vlivy - základový + ochranný nátěr</t>
  </si>
  <si>
    <t>144</t>
  </si>
  <si>
    <t>140</t>
  </si>
  <si>
    <t>184215412</t>
  </si>
  <si>
    <t>Zhotovení závlahové mísy u solitérních dřevin v rovině nebo na svahu do 1:5, o průměru mísy přes 0,5 do 1 m</t>
  </si>
  <si>
    <t>146</t>
  </si>
  <si>
    <t>https://podminky.urs.cz/item/CS_URS_2025_02/184215412</t>
  </si>
  <si>
    <t>141</t>
  </si>
  <si>
    <t>184911421</t>
  </si>
  <si>
    <t>Mulčování vysazených rostlin mulčovací kůrou, tl. do 100 mm v rovině nebo na svahu do 1:5</t>
  </si>
  <si>
    <t>150</t>
  </si>
  <si>
    <t>https://podminky.urs.cz/item/CS_URS_2025_02/184911421</t>
  </si>
  <si>
    <t>"HB ostatní části skupin - po K-RZ a NPROB - č. K3 (34 m2), K11 (37 m2), K52 (5 m2)"34+37+5</t>
  </si>
  <si>
    <t>"HB K41 pruh u parkoviště (12 m2), K56 pruh u plotu (38 m2)" 12+38</t>
  </si>
  <si>
    <t>142</t>
  </si>
  <si>
    <t>184911423</t>
  </si>
  <si>
    <t>Mulčování vysazených rostlin mulčovací kůrou, tl. do 100 mm na svahu přes 1:2 do 1:1</t>
  </si>
  <si>
    <t>-1955743619</t>
  </si>
  <si>
    <t>https://podminky.urs.cz/item/CS_URS_2025_02/184911423</t>
  </si>
  <si>
    <t>"HB K49 pruh u plotu (39 m2)"39</t>
  </si>
  <si>
    <t>143</t>
  </si>
  <si>
    <t>10391100</t>
  </si>
  <si>
    <t>kůra mulčovací VL</t>
  </si>
  <si>
    <t>m3</t>
  </si>
  <si>
    <t>-17310192</t>
  </si>
  <si>
    <t>249*0,103 'Přepočtené koeficientem množství</t>
  </si>
  <si>
    <t>184813241</t>
  </si>
  <si>
    <t>Zřízení ochrany paty kmene dřeviny perforovanou flexibilní plastovou chráničkou</t>
  </si>
  <si>
    <t>156</t>
  </si>
  <si>
    <t>https://podminky.urs.cz/item/CS_URS_2025_02/184813241</t>
  </si>
  <si>
    <t>145</t>
  </si>
  <si>
    <t>28357001</t>
  </si>
  <si>
    <t>chránička perforovaná PE k ochraně paty kmene stromku před poškozením strunovou sekačkou</t>
  </si>
  <si>
    <t>158</t>
  </si>
  <si>
    <t>N06</t>
  </si>
  <si>
    <t>Materiál pro výsadbu</t>
  </si>
  <si>
    <t>N010</t>
  </si>
  <si>
    <t>Stromy</t>
  </si>
  <si>
    <t>R_200055</t>
  </si>
  <si>
    <t>Pinus sylvestris, v 150-175 cm s balem, ztratné 3%v ceně</t>
  </si>
  <si>
    <t>198</t>
  </si>
  <si>
    <t xml:space="preserve">"HB" 4 </t>
  </si>
  <si>
    <t>147</t>
  </si>
  <si>
    <t>R_200112</t>
  </si>
  <si>
    <t>Quercus robur, ok 10-12, s balem, ztratné 3% v ceně</t>
  </si>
  <si>
    <t>188</t>
  </si>
  <si>
    <t>"HB" 1</t>
  </si>
  <si>
    <t>148</t>
  </si>
  <si>
    <t>R_200004</t>
  </si>
  <si>
    <t>Liquidambar styraciflua ´Worplesdon´, ok 12-14, s balem, ztratné 3% v ceně</t>
  </si>
  <si>
    <t>168</t>
  </si>
  <si>
    <t>"HB"1</t>
  </si>
  <si>
    <t>149</t>
  </si>
  <si>
    <t>R_200183</t>
  </si>
  <si>
    <t>Prunus domestica subsp. syriaca, VK 130-150 cm, prostokořenný, ztratné 3% v ceně</t>
  </si>
  <si>
    <t>182</t>
  </si>
  <si>
    <t>"HB"3</t>
  </si>
  <si>
    <t>N08</t>
  </si>
  <si>
    <t>Keře</t>
  </si>
  <si>
    <t>R_300192.1</t>
  </si>
  <si>
    <t>Berberis vulgaris, vel. 40-60 cm, ko 1,5 l, ztratné 3% v ceně</t>
  </si>
  <si>
    <t>202</t>
  </si>
  <si>
    <t>"HB" 30</t>
  </si>
  <si>
    <t>151</t>
  </si>
  <si>
    <t>R_300058.1</t>
  </si>
  <si>
    <t>Viburnum opulus, v 40-60 ko 1,5 l, ztratné 3% v ceně</t>
  </si>
  <si>
    <t>206</t>
  </si>
  <si>
    <t>"HB" 60</t>
  </si>
  <si>
    <t>N09</t>
  </si>
  <si>
    <t>Založení trávníku</t>
  </si>
  <si>
    <t>152</t>
  </si>
  <si>
    <t>-1616193233</t>
  </si>
  <si>
    <t>"HB trávníky K15 (6m2), K17 (15m2), K22 (18m2), K24 (13m2), K26 (25m2)"6+15+18+13+25</t>
  </si>
  <si>
    <t>"HB K41 pruh u parkoviště (12 m2), K56 (38 m2)"12+38</t>
  </si>
  <si>
    <t xml:space="preserve">"HB eradikace křídlatky 1 zásah K14+ K 15" 23 </t>
  </si>
  <si>
    <t>"HB eradikace křídlatky 2 zásah K14 + K15" 23</t>
  </si>
  <si>
    <t>"HB eradikace křídlatky 3 zásah K14 + K15"23</t>
  </si>
  <si>
    <t>153</t>
  </si>
  <si>
    <t>111111313</t>
  </si>
  <si>
    <t>Odstranění ruderálního porostu z plochy do 100 m2 na svahu přes 1:2 do 1:1</t>
  </si>
  <si>
    <t>1694970007</t>
  </si>
  <si>
    <t>https://podminky.urs.cz/item/CS_URS_2025_02/111111313</t>
  </si>
  <si>
    <t>154</t>
  </si>
  <si>
    <t>184813511</t>
  </si>
  <si>
    <t>Chemické odplevelení půdy před založením kultury, trávníku nebo zpevněných ploch ručně o jakékoli výměře postřikem na široko v rovině nebo na svahu do 1:5</t>
  </si>
  <si>
    <t>1231136979</t>
  </si>
  <si>
    <t>https://podminky.urs.cz/item/CS_URS_2025_02/184813511</t>
  </si>
  <si>
    <t xml:space="preserve">"HB eradikace křídlatky 2 zásah K14+ K 15" 23 </t>
  </si>
  <si>
    <t xml:space="preserve">"HB eradikace křídlatky 3 zásah K14+ K 15" 23 </t>
  </si>
  <si>
    <t>"HB založení trávníku" 380</t>
  </si>
  <si>
    <t>155</t>
  </si>
  <si>
    <t>25234001</t>
  </si>
  <si>
    <t>herbicid totální systémový neselektivní</t>
  </si>
  <si>
    <t>litr</t>
  </si>
  <si>
    <t>216</t>
  </si>
  <si>
    <t>"HB"449*0,0005</t>
  </si>
  <si>
    <t>171203111</t>
  </si>
  <si>
    <t>Uložení výkopku bez zhutnění s hrubým rozhrnutím v rovině nebo na svahu do 1:5</t>
  </si>
  <si>
    <t>-384310875</t>
  </si>
  <si>
    <t>https://podminky.urs.cz/item/CS_URS_2025_02/171203111</t>
  </si>
  <si>
    <t>"HB pomístní úprava doplněním zeminy k dosažení návaznosti zakládaných trávníků na okolní plochy" 403*0,03</t>
  </si>
  <si>
    <t>157</t>
  </si>
  <si>
    <t>1967141903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</si>
  <si>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</si>
  <si>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</si>
  <si>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-17531231</t>
  </si>
  <si>
    <t>https://podminky.urs.cz/item/CS_URS_2025_02/181111111</t>
  </si>
  <si>
    <t xml:space="preserve">"HB eradikace K14+ K 15" 23 </t>
  </si>
  <si>
    <t>"HB"380</t>
  </si>
  <si>
    <t>159</t>
  </si>
  <si>
    <t>208</t>
  </si>
  <si>
    <t>"HB" 380</t>
  </si>
  <si>
    <t>160</t>
  </si>
  <si>
    <t>181114711</t>
  </si>
  <si>
    <t>Odstranění kamene z pozemku sebráním kamene, hmotnosti jednotlivě do 15 kg</t>
  </si>
  <si>
    <t>-565061356</t>
  </si>
  <si>
    <t>https://podminky.urs.cz/item/CS_URS_2025_02/181114711</t>
  </si>
  <si>
    <t>"HB"2</t>
  </si>
  <si>
    <t>161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</si>
  <si>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</si>
  <si>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</si>
  <si>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913011489</t>
  </si>
  <si>
    <t>https://podminky.urs.cz/item/CS_URS_2025_02/162651112</t>
  </si>
  <si>
    <t>162</t>
  </si>
  <si>
    <t>171201221</t>
  </si>
  <si>
    <t>Poplatek za uložení stavebního odpadu na skládce (skládkovné) zeminy a kamení zatříděného do Katalogu odpadů pod kódem 17 05 04</t>
  </si>
  <si>
    <t>-1208525561</t>
  </si>
  <si>
    <t>https://podminky.urs.cz/item/CS_URS_2025_02/171201221</t>
  </si>
  <si>
    <t>"HB - převod m3 na tuny"2*1,8</t>
  </si>
  <si>
    <t>163</t>
  </si>
  <si>
    <t>218</t>
  </si>
  <si>
    <t>164</t>
  </si>
  <si>
    <t>183403161</t>
  </si>
  <si>
    <t>Obdělání půdy válením v rovině nebo na svahu do 1:5</t>
  </si>
  <si>
    <t>222</t>
  </si>
  <si>
    <t>https://podminky.urs.cz/item/CS_URS_2025_02/183403161</t>
  </si>
  <si>
    <t>165</t>
  </si>
  <si>
    <t>181411131</t>
  </si>
  <si>
    <t>Založení trávníku na půdě předem připravené plochy do 1000 m2 výsevem včetně utažení parkového v rovině nebo na svahu do 1:5</t>
  </si>
  <si>
    <t>226</t>
  </si>
  <si>
    <t>https://podminky.urs.cz/item/CS_URS_2025_02/181411131</t>
  </si>
  <si>
    <t>166</t>
  </si>
  <si>
    <t>00572410</t>
  </si>
  <si>
    <t>osivo směs travní parková</t>
  </si>
  <si>
    <t>230</t>
  </si>
  <si>
    <t xml:space="preserve">"HB eradikace K14+ K 15" 23  *0,015</t>
  </si>
  <si>
    <t>"HB"380*0,015</t>
  </si>
  <si>
    <t>998</t>
  </si>
  <si>
    <t>Přesun hmot</t>
  </si>
  <si>
    <t>167</t>
  </si>
  <si>
    <t>998231311</t>
  </si>
  <si>
    <t>Přesun hmot pro sadovnické a krajinářské úpravy strojně dopravní vzdálenost do 5000 m</t>
  </si>
  <si>
    <t>234</t>
  </si>
  <si>
    <t>https://podminky.urs.cz/item/CS_URS_2025_02/998231311</t>
  </si>
  <si>
    <t>998231411</t>
  </si>
  <si>
    <t>Přesun hmot pro sadovnické a krajinářské úpravy ručně (bez užití mechanizace) dopravní vzdálenost do 100 m</t>
  </si>
  <si>
    <t>236</t>
  </si>
  <si>
    <t>https://podminky.urs.cz/item/CS_URS_2025_02/998231411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</si>
</sst>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protection locked="0"/>
    </xf>
    <xf numFmtId="4" fontId="11" fillId="0" borderId="0" xfId="0" applyNumberFormat="1" applyFont="1" applyAlignment="1" applyProtection="1"/>
    <xf numFmtId="0" fontId="11" fillId="0" borderId="3" xfId="0" applyFont="1" applyBorder="1" applyAlignment="1"/>
    <xf numFmtId="0" fontId="11" fillId="0" borderId="14" xfId="0" applyFont="1" applyBorder="1" applyAlignment="1" applyProtection="1"/>
    <xf numFmtId="0" fontId="11" fillId="0" borderId="0" xfId="0" applyFont="1" applyBorder="1" applyAlignment="1" applyProtection="1"/>
    <xf numFmtId="166" fontId="11" fillId="0" borderId="0" xfId="0" applyNumberFormat="1" applyFont="1" applyBorder="1" applyAlignment="1" applyProtection="1"/>
    <xf numFmtId="166" fontId="11" fillId="0" borderId="15" xfId="0" applyNumberFormat="1" applyFont="1" applyBorder="1" applyAlignme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2211" TargetMode="External" /><Relationship Id="rId2" Type="http://schemas.openxmlformats.org/officeDocument/2006/relationships/hyperlink" Target="https://podminky.urs.cz/item/CS_URS_2025_02/111212311" TargetMode="External" /><Relationship Id="rId3" Type="http://schemas.openxmlformats.org/officeDocument/2006/relationships/hyperlink" Target="https://podminky.urs.cz/item/CS_URS_2025_02/111212352" TargetMode="External" /><Relationship Id="rId4" Type="http://schemas.openxmlformats.org/officeDocument/2006/relationships/hyperlink" Target="https://podminky.urs.cz/item/CS_URS_2025_02/111212313" TargetMode="External" /><Relationship Id="rId5" Type="http://schemas.openxmlformats.org/officeDocument/2006/relationships/hyperlink" Target="https://podminky.urs.cz/item/CS_URS_2025_02/111212351" TargetMode="External" /><Relationship Id="rId6" Type="http://schemas.openxmlformats.org/officeDocument/2006/relationships/hyperlink" Target="https://podminky.urs.cz/item/CS_URS_2025_02/111212352" TargetMode="External" /><Relationship Id="rId7" Type="http://schemas.openxmlformats.org/officeDocument/2006/relationships/hyperlink" Target="https://podminky.urs.cz/item/CS_URS_2025_02/184813551" TargetMode="External" /><Relationship Id="rId8" Type="http://schemas.openxmlformats.org/officeDocument/2006/relationships/hyperlink" Target="https://podminky.urs.cz/item/CS_URS_2025_02/184813552" TargetMode="External" /><Relationship Id="rId9" Type="http://schemas.openxmlformats.org/officeDocument/2006/relationships/hyperlink" Target="https://podminky.urs.cz/item/CS_URS_2025_02/184813553" TargetMode="External" /><Relationship Id="rId10" Type="http://schemas.openxmlformats.org/officeDocument/2006/relationships/hyperlink" Target="https://podminky.urs.cz/item/CS_URS_2025_02/112155315" TargetMode="External" /><Relationship Id="rId11" Type="http://schemas.openxmlformats.org/officeDocument/2006/relationships/hyperlink" Target="https://podminky.urs.cz/item/CS_URS_2025_02/112151011" TargetMode="External" /><Relationship Id="rId12" Type="http://schemas.openxmlformats.org/officeDocument/2006/relationships/hyperlink" Target="https://podminky.urs.cz/item/CS_URS_2025_02/112151012" TargetMode="External" /><Relationship Id="rId13" Type="http://schemas.openxmlformats.org/officeDocument/2006/relationships/hyperlink" Target="https://podminky.urs.cz/item/CS_URS_2025_02/112151014" TargetMode="External" /><Relationship Id="rId14" Type="http://schemas.openxmlformats.org/officeDocument/2006/relationships/hyperlink" Target="https://podminky.urs.cz/item/CS_URS_2025_02/112151016" TargetMode="External" /><Relationship Id="rId15" Type="http://schemas.openxmlformats.org/officeDocument/2006/relationships/hyperlink" Target="https://podminky.urs.cz/item/CS_URS_2025_02/112151111" TargetMode="External" /><Relationship Id="rId16" Type="http://schemas.openxmlformats.org/officeDocument/2006/relationships/hyperlink" Target="https://podminky.urs.cz/item/CS_URS_2025_02/112151112" TargetMode="External" /><Relationship Id="rId17" Type="http://schemas.openxmlformats.org/officeDocument/2006/relationships/hyperlink" Target="https://podminky.urs.cz/item/CS_URS_2025_02/112151113" TargetMode="External" /><Relationship Id="rId18" Type="http://schemas.openxmlformats.org/officeDocument/2006/relationships/hyperlink" Target="https://podminky.urs.cz/item/CS_URS_2025_02/112151114" TargetMode="External" /><Relationship Id="rId19" Type="http://schemas.openxmlformats.org/officeDocument/2006/relationships/hyperlink" Target="https://podminky.urs.cz/item/CS_URS_2025_02/112151317" TargetMode="External" /><Relationship Id="rId20" Type="http://schemas.openxmlformats.org/officeDocument/2006/relationships/hyperlink" Target="https://podminky.urs.cz/item/CS_URS_2025_02/112151318" TargetMode="External" /><Relationship Id="rId21" Type="http://schemas.openxmlformats.org/officeDocument/2006/relationships/hyperlink" Target="https://podminky.urs.cz/item/CS_URS_2025_02/112155115" TargetMode="External" /><Relationship Id="rId22" Type="http://schemas.openxmlformats.org/officeDocument/2006/relationships/hyperlink" Target="https://podminky.urs.cz/item/CS_URS_2025_02/112155215" TargetMode="External" /><Relationship Id="rId23" Type="http://schemas.openxmlformats.org/officeDocument/2006/relationships/hyperlink" Target="https://podminky.urs.cz/item/CS_URS_2025_02/112155221" TargetMode="External" /><Relationship Id="rId24" Type="http://schemas.openxmlformats.org/officeDocument/2006/relationships/hyperlink" Target="https://podminky.urs.cz/item/CS_URS_2025_02/112155225" TargetMode="External" /><Relationship Id="rId25" Type="http://schemas.openxmlformats.org/officeDocument/2006/relationships/hyperlink" Target="https://podminky.urs.cz/item/CS_URS_2025_02/162201411" TargetMode="External" /><Relationship Id="rId26" Type="http://schemas.openxmlformats.org/officeDocument/2006/relationships/hyperlink" Target="https://podminky.urs.cz/item/CS_URS_2025_02/162201412" TargetMode="External" /><Relationship Id="rId27" Type="http://schemas.openxmlformats.org/officeDocument/2006/relationships/hyperlink" Target="https://podminky.urs.cz/item/CS_URS_2025_02/162201416" TargetMode="External" /><Relationship Id="rId28" Type="http://schemas.openxmlformats.org/officeDocument/2006/relationships/hyperlink" Target="https://podminky.urs.cz/item/CS_URS_2025_02/162201417" TargetMode="External" /><Relationship Id="rId29" Type="http://schemas.openxmlformats.org/officeDocument/2006/relationships/hyperlink" Target="https://podminky.urs.cz/item/CS_URS_2025_02/162201418" TargetMode="External" /><Relationship Id="rId30" Type="http://schemas.openxmlformats.org/officeDocument/2006/relationships/hyperlink" Target="https://podminky.urs.cz/item/CS_URS_2025_02/162301951" TargetMode="External" /><Relationship Id="rId31" Type="http://schemas.openxmlformats.org/officeDocument/2006/relationships/hyperlink" Target="https://podminky.urs.cz/item/CS_URS_2025_02/162301952" TargetMode="External" /><Relationship Id="rId32" Type="http://schemas.openxmlformats.org/officeDocument/2006/relationships/hyperlink" Target="https://podminky.urs.cz/item/CS_URS_2025_02/162301962" TargetMode="External" /><Relationship Id="rId33" Type="http://schemas.openxmlformats.org/officeDocument/2006/relationships/hyperlink" Target="https://podminky.urs.cz/item/CS_URS_2025_02/162301963" TargetMode="External" /><Relationship Id="rId34" Type="http://schemas.openxmlformats.org/officeDocument/2006/relationships/hyperlink" Target="https://podminky.urs.cz/item/CS_URS_2025_02/162301964" TargetMode="External" /><Relationship Id="rId35" Type="http://schemas.openxmlformats.org/officeDocument/2006/relationships/hyperlink" Target="https://podminky.urs.cz/item/CS_URS_2025_02/112251211" TargetMode="External" /><Relationship Id="rId36" Type="http://schemas.openxmlformats.org/officeDocument/2006/relationships/hyperlink" Target="https://podminky.urs.cz/item/CS_URS_2025_02/122911111" TargetMode="External" /><Relationship Id="rId37" Type="http://schemas.openxmlformats.org/officeDocument/2006/relationships/hyperlink" Target="https://podminky.urs.cz/item/CS_URS_2025_02/174111111" TargetMode="External" /><Relationship Id="rId38" Type="http://schemas.openxmlformats.org/officeDocument/2006/relationships/hyperlink" Target="https://podminky.urs.cz/item/CS_URS_2025_02/184852135" TargetMode="External" /><Relationship Id="rId39" Type="http://schemas.openxmlformats.org/officeDocument/2006/relationships/hyperlink" Target="https://podminky.urs.cz/item/CS_URS_2025_02/184852143" TargetMode="External" /><Relationship Id="rId40" Type="http://schemas.openxmlformats.org/officeDocument/2006/relationships/hyperlink" Target="https://podminky.urs.cz/item/CS_URS_2025_02/184852821" TargetMode="External" /><Relationship Id="rId41" Type="http://schemas.openxmlformats.org/officeDocument/2006/relationships/hyperlink" Target="https://podminky.urs.cz/item/CS_URS_2025_02/184852144" TargetMode="External" /><Relationship Id="rId42" Type="http://schemas.openxmlformats.org/officeDocument/2006/relationships/hyperlink" Target="https://podminky.urs.cz/item/CS_URS_2025_02/184852233" TargetMode="External" /><Relationship Id="rId43" Type="http://schemas.openxmlformats.org/officeDocument/2006/relationships/hyperlink" Target="https://podminky.urs.cz/item/CS_URS_2025_02/184852234" TargetMode="External" /><Relationship Id="rId44" Type="http://schemas.openxmlformats.org/officeDocument/2006/relationships/hyperlink" Target="https://podminky.urs.cz/item/CS_URS_2025_02/184852235" TargetMode="External" /><Relationship Id="rId45" Type="http://schemas.openxmlformats.org/officeDocument/2006/relationships/hyperlink" Target="https://podminky.urs.cz/item/CS_URS_2025_02/184852913" TargetMode="External" /><Relationship Id="rId46" Type="http://schemas.openxmlformats.org/officeDocument/2006/relationships/hyperlink" Target="https://podminky.urs.cz/item/CS_URS_2025_02/184852237" TargetMode="External" /><Relationship Id="rId47" Type="http://schemas.openxmlformats.org/officeDocument/2006/relationships/hyperlink" Target="https://podminky.urs.cz/item/CS_URS_2025_02/184852915" TargetMode="External" /><Relationship Id="rId48" Type="http://schemas.openxmlformats.org/officeDocument/2006/relationships/hyperlink" Target="https://podminky.urs.cz/item/CS_URS_2025_02/184852238" TargetMode="External" /><Relationship Id="rId49" Type="http://schemas.openxmlformats.org/officeDocument/2006/relationships/hyperlink" Target="https://podminky.urs.cz/item/CS_URS_2025_02/184852916" TargetMode="External" /><Relationship Id="rId50" Type="http://schemas.openxmlformats.org/officeDocument/2006/relationships/hyperlink" Target="https://podminky.urs.cz/item/CS_URS_2025_02/184852242" TargetMode="External" /><Relationship Id="rId51" Type="http://schemas.openxmlformats.org/officeDocument/2006/relationships/hyperlink" Target="https://podminky.urs.cz/item/CS_URS_2025_02/184852919" TargetMode="External" /><Relationship Id="rId52" Type="http://schemas.openxmlformats.org/officeDocument/2006/relationships/hyperlink" Target="https://podminky.urs.cz/item/CS_URS_2025_02/184852243" TargetMode="External" /><Relationship Id="rId53" Type="http://schemas.openxmlformats.org/officeDocument/2006/relationships/hyperlink" Target="https://podminky.urs.cz/item/CS_URS_2025_02/184852921" TargetMode="External" /><Relationship Id="rId54" Type="http://schemas.openxmlformats.org/officeDocument/2006/relationships/hyperlink" Target="https://podminky.urs.cz/item/CS_URS_2025_02/184852244" TargetMode="External" /><Relationship Id="rId55" Type="http://schemas.openxmlformats.org/officeDocument/2006/relationships/hyperlink" Target="https://podminky.urs.cz/item/CS_URS_2025_02/184852245" TargetMode="External" /><Relationship Id="rId56" Type="http://schemas.openxmlformats.org/officeDocument/2006/relationships/hyperlink" Target="https://podminky.urs.cz/item/CS_URS_2025_02/184852248" TargetMode="External" /><Relationship Id="rId57" Type="http://schemas.openxmlformats.org/officeDocument/2006/relationships/hyperlink" Target="https://podminky.urs.cz/item/CS_URS_2025_02/184852249" TargetMode="External" /><Relationship Id="rId58" Type="http://schemas.openxmlformats.org/officeDocument/2006/relationships/hyperlink" Target="https://podminky.urs.cz/item/CS_URS_2025_02/184852927" TargetMode="External" /><Relationship Id="rId59" Type="http://schemas.openxmlformats.org/officeDocument/2006/relationships/hyperlink" Target="https://podminky.urs.cz/item/CS_URS_2025_02/184852252" TargetMode="External" /><Relationship Id="rId60" Type="http://schemas.openxmlformats.org/officeDocument/2006/relationships/hyperlink" Target="https://podminky.urs.cz/item/CS_URS_2025_02/184852253" TargetMode="External" /><Relationship Id="rId61" Type="http://schemas.openxmlformats.org/officeDocument/2006/relationships/hyperlink" Target="https://podminky.urs.cz/item/CS_URS_2025_02/184852931" TargetMode="External" /><Relationship Id="rId62" Type="http://schemas.openxmlformats.org/officeDocument/2006/relationships/hyperlink" Target="https://podminky.urs.cz/item/CS_URS_2025_02/184214113" TargetMode="External" /><Relationship Id="rId63" Type="http://schemas.openxmlformats.org/officeDocument/2006/relationships/hyperlink" Target="https://podminky.urs.cz/item/CS_URS_2025_02/184852443" TargetMode="External" /><Relationship Id="rId64" Type="http://schemas.openxmlformats.org/officeDocument/2006/relationships/hyperlink" Target="https://podminky.urs.cz/item/CS_URS_2025_02/184852322" TargetMode="External" /><Relationship Id="rId65" Type="http://schemas.openxmlformats.org/officeDocument/2006/relationships/hyperlink" Target="https://podminky.urs.cz/item/CS_URS_2025_02/184852323" TargetMode="External" /><Relationship Id="rId66" Type="http://schemas.openxmlformats.org/officeDocument/2006/relationships/hyperlink" Target="https://podminky.urs.cz/item/CS_URS_2025_02/184818311" TargetMode="External" /><Relationship Id="rId67" Type="http://schemas.openxmlformats.org/officeDocument/2006/relationships/hyperlink" Target="https://podminky.urs.cz/item/CS_URS_2025_02/184818312" TargetMode="External" /><Relationship Id="rId68" Type="http://schemas.openxmlformats.org/officeDocument/2006/relationships/hyperlink" Target="https://podminky.urs.cz/item/CS_URS_2025_02/184818313" TargetMode="External" /><Relationship Id="rId69" Type="http://schemas.openxmlformats.org/officeDocument/2006/relationships/hyperlink" Target="https://podminky.urs.cz/item/CS_URS_2025_02/184806151" TargetMode="External" /><Relationship Id="rId70" Type="http://schemas.openxmlformats.org/officeDocument/2006/relationships/hyperlink" Target="https://podminky.urs.cz/item/CS_URS_2025_02/184806161" TargetMode="External" /><Relationship Id="rId71" Type="http://schemas.openxmlformats.org/officeDocument/2006/relationships/hyperlink" Target="https://podminky.urs.cz/item/CS_URS_2025_02/184806172" TargetMode="External" /><Relationship Id="rId72" Type="http://schemas.openxmlformats.org/officeDocument/2006/relationships/hyperlink" Target="https://podminky.urs.cz/item/CS_URS_2025_02/185804214" TargetMode="External" /><Relationship Id="rId73" Type="http://schemas.openxmlformats.org/officeDocument/2006/relationships/hyperlink" Target="https://podminky.urs.cz/item/CS_URS_2025_02/112155315" TargetMode="External" /><Relationship Id="rId74" Type="http://schemas.openxmlformats.org/officeDocument/2006/relationships/hyperlink" Target="https://podminky.urs.cz/item/CS_URS_2025_02/119005151" TargetMode="External" /><Relationship Id="rId75" Type="http://schemas.openxmlformats.org/officeDocument/2006/relationships/hyperlink" Target="https://podminky.urs.cz/item/CS_URS_2025_02/119005122" TargetMode="External" /><Relationship Id="rId76" Type="http://schemas.openxmlformats.org/officeDocument/2006/relationships/hyperlink" Target="https://podminky.urs.cz/item/CS_URS_2025_02/111111311" TargetMode="External" /><Relationship Id="rId77" Type="http://schemas.openxmlformats.org/officeDocument/2006/relationships/hyperlink" Target="https://podminky.urs.cz/item/CS_URS_2025_02/183403114" TargetMode="External" /><Relationship Id="rId78" Type="http://schemas.openxmlformats.org/officeDocument/2006/relationships/hyperlink" Target="https://podminky.urs.cz/item/CS_URS_2025_02/183403153" TargetMode="External" /><Relationship Id="rId79" Type="http://schemas.openxmlformats.org/officeDocument/2006/relationships/hyperlink" Target="https://podminky.urs.cz/item/CS_URS_2025_02/183111113" TargetMode="External" /><Relationship Id="rId80" Type="http://schemas.openxmlformats.org/officeDocument/2006/relationships/hyperlink" Target="https://podminky.urs.cz/item/CS_URS_2025_02/183101114" TargetMode="External" /><Relationship Id="rId81" Type="http://schemas.openxmlformats.org/officeDocument/2006/relationships/hyperlink" Target="https://podminky.urs.cz/item/CS_URS_2025_02/183101115" TargetMode="External" /><Relationship Id="rId82" Type="http://schemas.openxmlformats.org/officeDocument/2006/relationships/hyperlink" Target="https://podminky.urs.cz/item/CS_URS_2025_02/184102111" TargetMode="External" /><Relationship Id="rId83" Type="http://schemas.openxmlformats.org/officeDocument/2006/relationships/hyperlink" Target="https://podminky.urs.cz/item/CS_URS_2025_02/184102113" TargetMode="External" /><Relationship Id="rId84" Type="http://schemas.openxmlformats.org/officeDocument/2006/relationships/hyperlink" Target="https://podminky.urs.cz/item/CS_URS_2025_02/184102114" TargetMode="External" /><Relationship Id="rId85" Type="http://schemas.openxmlformats.org/officeDocument/2006/relationships/hyperlink" Target="https://podminky.urs.cz/item/CS_URS_2025_02/184201111" TargetMode="External" /><Relationship Id="rId86" Type="http://schemas.openxmlformats.org/officeDocument/2006/relationships/hyperlink" Target="https://podminky.urs.cz/item/CS_URS_2025_02/185802114" TargetMode="External" /><Relationship Id="rId87" Type="http://schemas.openxmlformats.org/officeDocument/2006/relationships/hyperlink" Target="https://podminky.urs.cz/item/CS_URS_2025_02/184215113" TargetMode="External" /><Relationship Id="rId88" Type="http://schemas.openxmlformats.org/officeDocument/2006/relationships/hyperlink" Target="https://podminky.urs.cz/item/CS_URS_2025_02/184215133" TargetMode="External" /><Relationship Id="rId89" Type="http://schemas.openxmlformats.org/officeDocument/2006/relationships/hyperlink" Target="https://podminky.urs.cz/item/CS_URS_2025_02/184813161" TargetMode="External" /><Relationship Id="rId90" Type="http://schemas.openxmlformats.org/officeDocument/2006/relationships/hyperlink" Target="https://podminky.urs.cz/item/CS_URS_2025_02/184215412" TargetMode="External" /><Relationship Id="rId91" Type="http://schemas.openxmlformats.org/officeDocument/2006/relationships/hyperlink" Target="https://podminky.urs.cz/item/CS_URS_2025_02/184911421" TargetMode="External" /><Relationship Id="rId92" Type="http://schemas.openxmlformats.org/officeDocument/2006/relationships/hyperlink" Target="https://podminky.urs.cz/item/CS_URS_2025_02/184911423" TargetMode="External" /><Relationship Id="rId93" Type="http://schemas.openxmlformats.org/officeDocument/2006/relationships/hyperlink" Target="https://podminky.urs.cz/item/CS_URS_2025_02/184813241" TargetMode="External" /><Relationship Id="rId94" Type="http://schemas.openxmlformats.org/officeDocument/2006/relationships/hyperlink" Target="https://podminky.urs.cz/item/CS_URS_2025_02/111111311" TargetMode="External" /><Relationship Id="rId95" Type="http://schemas.openxmlformats.org/officeDocument/2006/relationships/hyperlink" Target="https://podminky.urs.cz/item/CS_URS_2025_02/111111313" TargetMode="External" /><Relationship Id="rId96" Type="http://schemas.openxmlformats.org/officeDocument/2006/relationships/hyperlink" Target="https://podminky.urs.cz/item/CS_URS_2025_02/184813511" TargetMode="External" /><Relationship Id="rId97" Type="http://schemas.openxmlformats.org/officeDocument/2006/relationships/hyperlink" Target="https://podminky.urs.cz/item/CS_URS_2025_02/171203111" TargetMode="External" /><Relationship Id="rId98" Type="http://schemas.openxmlformats.org/officeDocument/2006/relationships/hyperlink" Target="https://podminky.urs.cz/item/CS_URS_2025_02/181111111" TargetMode="External" /><Relationship Id="rId99" Type="http://schemas.openxmlformats.org/officeDocument/2006/relationships/hyperlink" Target="https://podminky.urs.cz/item/CS_URS_2025_02/183403114" TargetMode="External" /><Relationship Id="rId100" Type="http://schemas.openxmlformats.org/officeDocument/2006/relationships/hyperlink" Target="https://podminky.urs.cz/item/CS_URS_2025_02/181114711" TargetMode="External" /><Relationship Id="rId101" Type="http://schemas.openxmlformats.org/officeDocument/2006/relationships/hyperlink" Target="https://podminky.urs.cz/item/CS_URS_2025_02/162651112" TargetMode="External" /><Relationship Id="rId102" Type="http://schemas.openxmlformats.org/officeDocument/2006/relationships/hyperlink" Target="https://podminky.urs.cz/item/CS_URS_2025_02/171201221" TargetMode="External" /><Relationship Id="rId103" Type="http://schemas.openxmlformats.org/officeDocument/2006/relationships/hyperlink" Target="https://podminky.urs.cz/item/CS_URS_2025_02/183403153" TargetMode="External" /><Relationship Id="rId104" Type="http://schemas.openxmlformats.org/officeDocument/2006/relationships/hyperlink" Target="https://podminky.urs.cz/item/CS_URS_2025_02/183403161" TargetMode="External" /><Relationship Id="rId105" Type="http://schemas.openxmlformats.org/officeDocument/2006/relationships/hyperlink" Target="https://podminky.urs.cz/item/CS_URS_2025_02/181411131" TargetMode="External" /><Relationship Id="rId106" Type="http://schemas.openxmlformats.org/officeDocument/2006/relationships/hyperlink" Target="https://podminky.urs.cz/item/CS_URS_2025_02/998231311" TargetMode="External" /><Relationship Id="rId107" Type="http://schemas.openxmlformats.org/officeDocument/2006/relationships/hyperlink" Target="https://podminky.urs.cz/item/CS_URS_2025_02/998231411" TargetMode="External" /><Relationship Id="rId108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Jones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Zlepšení funkčního stavu zeleně v areálu Nemocnice Havlíčkův Brod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Havlíčkův Brod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3. 12. 2025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Kraj Vysočina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51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52</v>
      </c>
      <c r="D52" s="87"/>
      <c r="E52" s="87"/>
      <c r="F52" s="87"/>
      <c r="G52" s="87"/>
      <c r="H52" s="88"/>
      <c r="I52" s="89" t="s">
        <v>53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54</v>
      </c>
      <c r="AH52" s="87"/>
      <c r="AI52" s="87"/>
      <c r="AJ52" s="87"/>
      <c r="AK52" s="87"/>
      <c r="AL52" s="87"/>
      <c r="AM52" s="87"/>
      <c r="AN52" s="89" t="s">
        <v>55</v>
      </c>
      <c r="AO52" s="87"/>
      <c r="AP52" s="87"/>
      <c r="AQ52" s="91" t="s">
        <v>56</v>
      </c>
      <c r="AR52" s="44"/>
      <c r="AS52" s="92" t="s">
        <v>57</v>
      </c>
      <c r="AT52" s="93" t="s">
        <v>58</v>
      </c>
      <c r="AU52" s="93" t="s">
        <v>59</v>
      </c>
      <c r="AV52" s="93" t="s">
        <v>60</v>
      </c>
      <c r="AW52" s="93" t="s">
        <v>61</v>
      </c>
      <c r="AX52" s="93" t="s">
        <v>62</v>
      </c>
      <c r="AY52" s="93" t="s">
        <v>63</v>
      </c>
      <c r="AZ52" s="93" t="s">
        <v>64</v>
      </c>
      <c r="BA52" s="93" t="s">
        <v>65</v>
      </c>
      <c r="BB52" s="93" t="s">
        <v>66</v>
      </c>
      <c r="BC52" s="93" t="s">
        <v>67</v>
      </c>
      <c r="BD52" s="94" t="s">
        <v>68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69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70</v>
      </c>
      <c r="BT54" s="109" t="s">
        <v>71</v>
      </c>
      <c r="BU54" s="110" t="s">
        <v>72</v>
      </c>
      <c r="BV54" s="109" t="s">
        <v>73</v>
      </c>
      <c r="BW54" s="109" t="s">
        <v>5</v>
      </c>
      <c r="BX54" s="109" t="s">
        <v>74</v>
      </c>
      <c r="CL54" s="109" t="s">
        <v>19</v>
      </c>
    </row>
    <row r="55" s="7" customFormat="1" ht="16.5" customHeight="1">
      <c r="A55" s="111" t="s">
        <v>75</v>
      </c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'01 - Sadové úpravy'!J30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78</v>
      </c>
      <c r="AR55" s="118"/>
      <c r="AS55" s="119">
        <v>0</v>
      </c>
      <c r="AT55" s="120">
        <f>ROUND(SUM(AV55:AW55),2)</f>
        <v>0</v>
      </c>
      <c r="AU55" s="121">
        <f>'01 - Sadové úpravy'!P88</f>
        <v>0</v>
      </c>
      <c r="AV55" s="120">
        <f>'01 - Sadové úpravy'!J33</f>
        <v>0</v>
      </c>
      <c r="AW55" s="120">
        <f>'01 - Sadové úpravy'!J34</f>
        <v>0</v>
      </c>
      <c r="AX55" s="120">
        <f>'01 - Sadové úpravy'!J35</f>
        <v>0</v>
      </c>
      <c r="AY55" s="120">
        <f>'01 - Sadové úpravy'!J36</f>
        <v>0</v>
      </c>
      <c r="AZ55" s="120">
        <f>'01 - Sadové úpravy'!F33</f>
        <v>0</v>
      </c>
      <c r="BA55" s="120">
        <f>'01 - Sadové úpravy'!F34</f>
        <v>0</v>
      </c>
      <c r="BB55" s="120">
        <f>'01 - Sadové úpravy'!F35</f>
        <v>0</v>
      </c>
      <c r="BC55" s="120">
        <f>'01 - Sadové úpravy'!F36</f>
        <v>0</v>
      </c>
      <c r="BD55" s="122">
        <f>'01 - Sadové úpravy'!F37</f>
        <v>0</v>
      </c>
      <c r="BE55" s="7"/>
      <c r="BT55" s="123" t="s">
        <v>79</v>
      </c>
      <c r="BV55" s="123" t="s">
        <v>73</v>
      </c>
      <c r="BW55" s="123" t="s">
        <v>80</v>
      </c>
      <c r="BX55" s="123" t="s">
        <v>5</v>
      </c>
      <c r="CL55" s="123" t="s">
        <v>19</v>
      </c>
      <c r="CM55" s="123" t="s">
        <v>81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mg7ppc+GWtyFdyNbFmE5N+3dJf19GWCyzn0bT5LjucaOM8ye+TdIxCsQJDyiCfnsv/I4lHtRbq2vDcxBt3w+6w==" hashValue="008RlB4Xqzx+pXRSFLqFiBR5A30TIOUOSfcNpxUmjCkfS1t1K+rrGdjHVkGUSKluxd+32axGdX+SiqOZlRilgw==" algorithmName="SHA-512" password="CC5F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Sadové úprav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80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81</v>
      </c>
    </row>
    <row r="4" s="1" customFormat="1" ht="24.96" customHeight="1">
      <c r="B4" s="20"/>
      <c r="D4" s="126" t="s">
        <v>82</v>
      </c>
      <c r="L4" s="20"/>
      <c r="M4" s="12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28" t="s">
        <v>16</v>
      </c>
      <c r="L6" s="20"/>
    </row>
    <row r="7" s="1" customFormat="1" ht="16.5" customHeight="1">
      <c r="B7" s="20"/>
      <c r="E7" s="129" t="str">
        <f>'Rekapitulace zakázky'!K6</f>
        <v>Zlepšení funkčního stavu zeleně v areálu Nemocnice Havlíčkův Brod</v>
      </c>
      <c r="F7" s="128"/>
      <c r="G7" s="128"/>
      <c r="H7" s="128"/>
      <c r="L7" s="20"/>
    </row>
    <row r="8" s="2" customFormat="1" ht="12" customHeight="1">
      <c r="A8" s="38"/>
      <c r="B8" s="44"/>
      <c r="C8" s="38"/>
      <c r="D8" s="128" t="s">
        <v>83</v>
      </c>
      <c r="E8" s="38"/>
      <c r="F8" s="38"/>
      <c r="G8" s="38"/>
      <c r="H8" s="38"/>
      <c r="I8" s="38"/>
      <c r="J8" s="38"/>
      <c r="K8" s="38"/>
      <c r="L8" s="13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1" t="s">
        <v>84</v>
      </c>
      <c r="F9" s="38"/>
      <c r="G9" s="38"/>
      <c r="H9" s="38"/>
      <c r="I9" s="38"/>
      <c r="J9" s="38"/>
      <c r="K9" s="38"/>
      <c r="L9" s="13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8" t="s">
        <v>18</v>
      </c>
      <c r="E11" s="38"/>
      <c r="F11" s="132" t="s">
        <v>19</v>
      </c>
      <c r="G11" s="38"/>
      <c r="H11" s="38"/>
      <c r="I11" s="128" t="s">
        <v>20</v>
      </c>
      <c r="J11" s="132" t="s">
        <v>19</v>
      </c>
      <c r="K11" s="38"/>
      <c r="L11" s="13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21</v>
      </c>
      <c r="E12" s="38"/>
      <c r="F12" s="132" t="s">
        <v>33</v>
      </c>
      <c r="G12" s="38"/>
      <c r="H12" s="38"/>
      <c r="I12" s="128" t="s">
        <v>23</v>
      </c>
      <c r="J12" s="133" t="str">
        <f>'Rekapitulace zakázky'!AN8</f>
        <v>3. 12. 2025</v>
      </c>
      <c r="K12" s="38"/>
      <c r="L12" s="13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8" t="s">
        <v>25</v>
      </c>
      <c r="E14" s="38"/>
      <c r="F14" s="38"/>
      <c r="G14" s="38"/>
      <c r="H14" s="38"/>
      <c r="I14" s="128" t="s">
        <v>26</v>
      </c>
      <c r="J14" s="132" t="str">
        <f>IF('Rekapitulace zakázky'!AN10="","",'Rekapitulace zakázky'!AN10)</f>
        <v>70890749</v>
      </c>
      <c r="K14" s="38"/>
      <c r="L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2" t="str">
        <f>IF('Rekapitulace zakázky'!E11="","",'Rekapitulace zakázky'!E11)</f>
        <v>Kraj Vysočina</v>
      </c>
      <c r="F15" s="38"/>
      <c r="G15" s="38"/>
      <c r="H15" s="38"/>
      <c r="I15" s="128" t="s">
        <v>29</v>
      </c>
      <c r="J15" s="132" t="str">
        <f>IF('Rekapitulace zakázky'!AN11="","",'Rekapitulace zakázky'!AN11)</f>
        <v/>
      </c>
      <c r="K15" s="38"/>
      <c r="L15" s="13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8" t="s">
        <v>30</v>
      </c>
      <c r="E17" s="38"/>
      <c r="F17" s="38"/>
      <c r="G17" s="38"/>
      <c r="H17" s="38"/>
      <c r="I17" s="128" t="s">
        <v>26</v>
      </c>
      <c r="J17" s="33" t="str">
        <f>'Rekapitulace zakázky'!AN13</f>
        <v>Vyplň údaj</v>
      </c>
      <c r="K17" s="38"/>
      <c r="L17" s="13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zakázky'!E14</f>
        <v>Vyplň údaj</v>
      </c>
      <c r="F18" s="132"/>
      <c r="G18" s="132"/>
      <c r="H18" s="132"/>
      <c r="I18" s="128" t="s">
        <v>29</v>
      </c>
      <c r="J18" s="33" t="str">
        <f>'Rekapitulace zakázky'!AN14</f>
        <v>Vyplň údaj</v>
      </c>
      <c r="K18" s="38"/>
      <c r="L18" s="13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8" t="s">
        <v>32</v>
      </c>
      <c r="E20" s="38"/>
      <c r="F20" s="38"/>
      <c r="G20" s="38"/>
      <c r="H20" s="38"/>
      <c r="I20" s="128" t="s">
        <v>26</v>
      </c>
      <c r="J20" s="132" t="str">
        <f>IF('Rekapitulace zakázky'!AN16="","",'Rekapitulace zakázky'!AN16)</f>
        <v/>
      </c>
      <c r="K20" s="38"/>
      <c r="L20" s="13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2" t="str">
        <f>IF('Rekapitulace zakázky'!E17="","",'Rekapitulace zakázky'!E17)</f>
        <v xml:space="preserve"> </v>
      </c>
      <c r="F21" s="38"/>
      <c r="G21" s="38"/>
      <c r="H21" s="38"/>
      <c r="I21" s="128" t="s">
        <v>29</v>
      </c>
      <c r="J21" s="132" t="str">
        <f>IF('Rekapitulace zakázky'!AN17="","",'Rekapitulace zakázky'!AN17)</f>
        <v/>
      </c>
      <c r="K21" s="38"/>
      <c r="L21" s="13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8" t="s">
        <v>34</v>
      </c>
      <c r="E23" s="38"/>
      <c r="F23" s="38"/>
      <c r="G23" s="38"/>
      <c r="H23" s="38"/>
      <c r="I23" s="128" t="s">
        <v>26</v>
      </c>
      <c r="J23" s="132" t="str">
        <f>IF('Rekapitulace zakázky'!AN19="","",'Rekapitulace zakázky'!AN19)</f>
        <v/>
      </c>
      <c r="K23" s="38"/>
      <c r="L23" s="13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2" t="str">
        <f>IF('Rekapitulace zakázky'!E20="","",'Rekapitulace zakázky'!E20)</f>
        <v xml:space="preserve"> </v>
      </c>
      <c r="F24" s="38"/>
      <c r="G24" s="38"/>
      <c r="H24" s="38"/>
      <c r="I24" s="128" t="s">
        <v>29</v>
      </c>
      <c r="J24" s="132" t="str">
        <f>IF('Rekapitulace zakázky'!AN20="","",'Rekapitulace zakázky'!AN20)</f>
        <v/>
      </c>
      <c r="K24" s="38"/>
      <c r="L24" s="13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8" t="s">
        <v>35</v>
      </c>
      <c r="E26" s="38"/>
      <c r="F26" s="38"/>
      <c r="G26" s="38"/>
      <c r="H26" s="38"/>
      <c r="I26" s="38"/>
      <c r="J26" s="38"/>
      <c r="K26" s="38"/>
      <c r="L26" s="13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4"/>
      <c r="B27" s="135"/>
      <c r="C27" s="134"/>
      <c r="D27" s="134"/>
      <c r="E27" s="136" t="s">
        <v>19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3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39" t="s">
        <v>37</v>
      </c>
      <c r="E30" s="38"/>
      <c r="F30" s="38"/>
      <c r="G30" s="38"/>
      <c r="H30" s="38"/>
      <c r="I30" s="38"/>
      <c r="J30" s="140">
        <f>ROUND(J88, 2)</f>
        <v>0</v>
      </c>
      <c r="K30" s="38"/>
      <c r="L30" s="13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8"/>
      <c r="E31" s="138"/>
      <c r="F31" s="138"/>
      <c r="G31" s="138"/>
      <c r="H31" s="138"/>
      <c r="I31" s="138"/>
      <c r="J31" s="138"/>
      <c r="K31" s="138"/>
      <c r="L31" s="13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1" t="s">
        <v>39</v>
      </c>
      <c r="G32" s="38"/>
      <c r="H32" s="38"/>
      <c r="I32" s="141" t="s">
        <v>38</v>
      </c>
      <c r="J32" s="141" t="s">
        <v>40</v>
      </c>
      <c r="K32" s="38"/>
      <c r="L32" s="13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2" t="s">
        <v>41</v>
      </c>
      <c r="E33" s="128" t="s">
        <v>42</v>
      </c>
      <c r="F33" s="143">
        <f>ROUND((SUM(BE88:BE589)),  2)</f>
        <v>0</v>
      </c>
      <c r="G33" s="38"/>
      <c r="H33" s="38"/>
      <c r="I33" s="144">
        <v>0.20999999999999999</v>
      </c>
      <c r="J33" s="143">
        <f>ROUND(((SUM(BE88:BE589))*I33),  2)</f>
        <v>0</v>
      </c>
      <c r="K33" s="38"/>
      <c r="L33" s="13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8" t="s">
        <v>43</v>
      </c>
      <c r="F34" s="143">
        <f>ROUND((SUM(BF88:BF589)),  2)</f>
        <v>0</v>
      </c>
      <c r="G34" s="38"/>
      <c r="H34" s="38"/>
      <c r="I34" s="144">
        <v>0.12</v>
      </c>
      <c r="J34" s="143">
        <f>ROUND(((SUM(BF88:BF589))*I34),  2)</f>
        <v>0</v>
      </c>
      <c r="K34" s="38"/>
      <c r="L34" s="13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44</v>
      </c>
      <c r="F35" s="143">
        <f>ROUND((SUM(BG88:BG589)),  2)</f>
        <v>0</v>
      </c>
      <c r="G35" s="38"/>
      <c r="H35" s="38"/>
      <c r="I35" s="144">
        <v>0.20999999999999999</v>
      </c>
      <c r="J35" s="143">
        <f>0</f>
        <v>0</v>
      </c>
      <c r="K35" s="38"/>
      <c r="L35" s="13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8" t="s">
        <v>45</v>
      </c>
      <c r="F36" s="143">
        <f>ROUND((SUM(BH88:BH589)),  2)</f>
        <v>0</v>
      </c>
      <c r="G36" s="38"/>
      <c r="H36" s="38"/>
      <c r="I36" s="144">
        <v>0.12</v>
      </c>
      <c r="J36" s="143">
        <f>0</f>
        <v>0</v>
      </c>
      <c r="K36" s="38"/>
      <c r="L36" s="13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8" t="s">
        <v>46</v>
      </c>
      <c r="F37" s="143">
        <f>ROUND((SUM(BI88:BI589)),  2)</f>
        <v>0</v>
      </c>
      <c r="G37" s="38"/>
      <c r="H37" s="38"/>
      <c r="I37" s="144">
        <v>0</v>
      </c>
      <c r="J37" s="143">
        <f>0</f>
        <v>0</v>
      </c>
      <c r="K37" s="38"/>
      <c r="L37" s="13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5"/>
      <c r="D39" s="146" t="s">
        <v>47</v>
      </c>
      <c r="E39" s="147"/>
      <c r="F39" s="147"/>
      <c r="G39" s="148" t="s">
        <v>48</v>
      </c>
      <c r="H39" s="149" t="s">
        <v>49</v>
      </c>
      <c r="I39" s="147"/>
      <c r="J39" s="150">
        <f>SUM(J30:J37)</f>
        <v>0</v>
      </c>
      <c r="K39" s="151"/>
      <c r="L39" s="13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85</v>
      </c>
      <c r="D45" s="40"/>
      <c r="E45" s="40"/>
      <c r="F45" s="40"/>
      <c r="G45" s="40"/>
      <c r="H45" s="40"/>
      <c r="I45" s="40"/>
      <c r="J45" s="40"/>
      <c r="K45" s="40"/>
      <c r="L45" s="13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6" t="str">
        <f>E7</f>
        <v>Zlepšení funkčního stavu zeleně v areálu Nemocnice Havlíčkův Brod</v>
      </c>
      <c r="F48" s="32"/>
      <c r="G48" s="32"/>
      <c r="H48" s="32"/>
      <c r="I48" s="40"/>
      <c r="J48" s="40"/>
      <c r="K48" s="40"/>
      <c r="L48" s="13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83</v>
      </c>
      <c r="D49" s="40"/>
      <c r="E49" s="40"/>
      <c r="F49" s="40"/>
      <c r="G49" s="40"/>
      <c r="H49" s="40"/>
      <c r="I49" s="40"/>
      <c r="J49" s="40"/>
      <c r="K49" s="40"/>
      <c r="L49" s="13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01 - Sadové úpravy</v>
      </c>
      <c r="F50" s="40"/>
      <c r="G50" s="40"/>
      <c r="H50" s="40"/>
      <c r="I50" s="40"/>
      <c r="J50" s="40"/>
      <c r="K50" s="40"/>
      <c r="L50" s="13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3. 12. 2025</v>
      </c>
      <c r="K52" s="40"/>
      <c r="L52" s="13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Kraj Vysočina</v>
      </c>
      <c r="G54" s="40"/>
      <c r="H54" s="40"/>
      <c r="I54" s="32" t="s">
        <v>32</v>
      </c>
      <c r="J54" s="36" t="str">
        <f>E21</f>
        <v xml:space="preserve"> </v>
      </c>
      <c r="K54" s="40"/>
      <c r="L54" s="13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 xml:space="preserve"> </v>
      </c>
      <c r="K55" s="40"/>
      <c r="L55" s="13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7" t="s">
        <v>86</v>
      </c>
      <c r="D57" s="158"/>
      <c r="E57" s="158"/>
      <c r="F57" s="158"/>
      <c r="G57" s="158"/>
      <c r="H57" s="158"/>
      <c r="I57" s="158"/>
      <c r="J57" s="159" t="s">
        <v>87</v>
      </c>
      <c r="K57" s="158"/>
      <c r="L57" s="13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0" t="s">
        <v>69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88</v>
      </c>
    </row>
    <row r="60" s="9" customFormat="1" ht="24.96" customHeight="1">
      <c r="A60" s="9"/>
      <c r="B60" s="161"/>
      <c r="C60" s="162"/>
      <c r="D60" s="163" t="s">
        <v>89</v>
      </c>
      <c r="E60" s="164"/>
      <c r="F60" s="164"/>
      <c r="G60" s="164"/>
      <c r="H60" s="164"/>
      <c r="I60" s="164"/>
      <c r="J60" s="165">
        <f>J89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7"/>
      <c r="C61" s="168"/>
      <c r="D61" s="169" t="s">
        <v>90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91</v>
      </c>
      <c r="E62" s="170"/>
      <c r="F62" s="170"/>
      <c r="G62" s="170"/>
      <c r="H62" s="170"/>
      <c r="I62" s="170"/>
      <c r="J62" s="171">
        <f>J227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92</v>
      </c>
      <c r="E63" s="170"/>
      <c r="F63" s="170"/>
      <c r="G63" s="170"/>
      <c r="H63" s="170"/>
      <c r="I63" s="170"/>
      <c r="J63" s="171">
        <f>J421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67"/>
      <c r="C64" s="168"/>
      <c r="D64" s="169" t="s">
        <v>93</v>
      </c>
      <c r="E64" s="170"/>
      <c r="F64" s="170"/>
      <c r="G64" s="170"/>
      <c r="H64" s="170"/>
      <c r="I64" s="170"/>
      <c r="J64" s="171">
        <f>J507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21.84" customHeight="1">
      <c r="A65" s="10"/>
      <c r="B65" s="167"/>
      <c r="C65" s="168"/>
      <c r="D65" s="169" t="s">
        <v>94</v>
      </c>
      <c r="E65" s="170"/>
      <c r="F65" s="170"/>
      <c r="G65" s="170"/>
      <c r="H65" s="170"/>
      <c r="I65" s="170"/>
      <c r="J65" s="171">
        <f>J508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21.84" customHeight="1">
      <c r="A66" s="10"/>
      <c r="B66" s="167"/>
      <c r="C66" s="168"/>
      <c r="D66" s="169" t="s">
        <v>95</v>
      </c>
      <c r="E66" s="170"/>
      <c r="F66" s="170"/>
      <c r="G66" s="170"/>
      <c r="H66" s="170"/>
      <c r="I66" s="170"/>
      <c r="J66" s="171">
        <f>J517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96</v>
      </c>
      <c r="E67" s="170"/>
      <c r="F67" s="170"/>
      <c r="G67" s="170"/>
      <c r="H67" s="170"/>
      <c r="I67" s="170"/>
      <c r="J67" s="171">
        <f>J522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97</v>
      </c>
      <c r="E68" s="170"/>
      <c r="F68" s="170"/>
      <c r="G68" s="170"/>
      <c r="H68" s="170"/>
      <c r="I68" s="170"/>
      <c r="J68" s="171">
        <f>J585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98</v>
      </c>
      <c r="D75" s="40"/>
      <c r="E75" s="40"/>
      <c r="F75" s="40"/>
      <c r="G75" s="40"/>
      <c r="H75" s="40"/>
      <c r="I75" s="40"/>
      <c r="J75" s="40"/>
      <c r="K75" s="40"/>
      <c r="L75" s="13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56" t="str">
        <f>E7</f>
        <v>Zlepšení funkčního stavu zeleně v areálu Nemocnice Havlíčkův Brod</v>
      </c>
      <c r="F78" s="32"/>
      <c r="G78" s="32"/>
      <c r="H78" s="32"/>
      <c r="I78" s="40"/>
      <c r="J78" s="40"/>
      <c r="K78" s="40"/>
      <c r="L78" s="13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83</v>
      </c>
      <c r="D79" s="40"/>
      <c r="E79" s="40"/>
      <c r="F79" s="40"/>
      <c r="G79" s="40"/>
      <c r="H79" s="40"/>
      <c r="I79" s="40"/>
      <c r="J79" s="40"/>
      <c r="K79" s="40"/>
      <c r="L79" s="13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01 - Sadové úpravy</v>
      </c>
      <c r="F80" s="40"/>
      <c r="G80" s="40"/>
      <c r="H80" s="40"/>
      <c r="I80" s="40"/>
      <c r="J80" s="40"/>
      <c r="K80" s="40"/>
      <c r="L80" s="130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 xml:space="preserve"> </v>
      </c>
      <c r="G82" s="40"/>
      <c r="H82" s="40"/>
      <c r="I82" s="32" t="s">
        <v>23</v>
      </c>
      <c r="J82" s="72" t="str">
        <f>IF(J12="","",J12)</f>
        <v>3. 12. 2025</v>
      </c>
      <c r="K82" s="40"/>
      <c r="L82" s="13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E15</f>
        <v>Kraj Vysočina</v>
      </c>
      <c r="G84" s="40"/>
      <c r="H84" s="40"/>
      <c r="I84" s="32" t="s">
        <v>32</v>
      </c>
      <c r="J84" s="36" t="str">
        <f>E21</f>
        <v xml:space="preserve"> </v>
      </c>
      <c r="K84" s="40"/>
      <c r="L84" s="13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30</v>
      </c>
      <c r="D85" s="40"/>
      <c r="E85" s="40"/>
      <c r="F85" s="27" t="str">
        <f>IF(E18="","",E18)</f>
        <v>Vyplň údaj</v>
      </c>
      <c r="G85" s="40"/>
      <c r="H85" s="40"/>
      <c r="I85" s="32" t="s">
        <v>34</v>
      </c>
      <c r="J85" s="36" t="str">
        <f>E24</f>
        <v xml:space="preserve"> </v>
      </c>
      <c r="K85" s="40"/>
      <c r="L85" s="13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3"/>
      <c r="B87" s="174"/>
      <c r="C87" s="175" t="s">
        <v>99</v>
      </c>
      <c r="D87" s="176" t="s">
        <v>56</v>
      </c>
      <c r="E87" s="176" t="s">
        <v>52</v>
      </c>
      <c r="F87" s="176" t="s">
        <v>53</v>
      </c>
      <c r="G87" s="176" t="s">
        <v>100</v>
      </c>
      <c r="H87" s="176" t="s">
        <v>101</v>
      </c>
      <c r="I87" s="176" t="s">
        <v>102</v>
      </c>
      <c r="J87" s="177" t="s">
        <v>87</v>
      </c>
      <c r="K87" s="178" t="s">
        <v>103</v>
      </c>
      <c r="L87" s="179"/>
      <c r="M87" s="92" t="s">
        <v>19</v>
      </c>
      <c r="N87" s="93" t="s">
        <v>41</v>
      </c>
      <c r="O87" s="93" t="s">
        <v>104</v>
      </c>
      <c r="P87" s="93" t="s">
        <v>105</v>
      </c>
      <c r="Q87" s="93" t="s">
        <v>106</v>
      </c>
      <c r="R87" s="93" t="s">
        <v>107</v>
      </c>
      <c r="S87" s="93" t="s">
        <v>108</v>
      </c>
      <c r="T87" s="94" t="s">
        <v>109</v>
      </c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</row>
    <row r="88" s="2" customFormat="1" ht="22.8" customHeight="1">
      <c r="A88" s="38"/>
      <c r="B88" s="39"/>
      <c r="C88" s="99" t="s">
        <v>110</v>
      </c>
      <c r="D88" s="40"/>
      <c r="E88" s="40"/>
      <c r="F88" s="40"/>
      <c r="G88" s="40"/>
      <c r="H88" s="40"/>
      <c r="I88" s="40"/>
      <c r="J88" s="180">
        <f>BK88</f>
        <v>0</v>
      </c>
      <c r="K88" s="40"/>
      <c r="L88" s="44"/>
      <c r="M88" s="95"/>
      <c r="N88" s="181"/>
      <c r="O88" s="96"/>
      <c r="P88" s="182">
        <f>P89</f>
        <v>0</v>
      </c>
      <c r="Q88" s="96"/>
      <c r="R88" s="182">
        <f>R89</f>
        <v>20.586449016400003</v>
      </c>
      <c r="S88" s="96"/>
      <c r="T88" s="183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70</v>
      </c>
      <c r="AU88" s="17" t="s">
        <v>88</v>
      </c>
      <c r="BK88" s="184">
        <f>BK89</f>
        <v>0</v>
      </c>
    </row>
    <row r="89" s="12" customFormat="1" ht="25.92" customHeight="1">
      <c r="A89" s="12"/>
      <c r="B89" s="185"/>
      <c r="C89" s="186"/>
      <c r="D89" s="187" t="s">
        <v>70</v>
      </c>
      <c r="E89" s="188" t="s">
        <v>111</v>
      </c>
      <c r="F89" s="188" t="s">
        <v>112</v>
      </c>
      <c r="G89" s="186"/>
      <c r="H89" s="186"/>
      <c r="I89" s="189"/>
      <c r="J89" s="190">
        <f>BK89</f>
        <v>0</v>
      </c>
      <c r="K89" s="186"/>
      <c r="L89" s="191"/>
      <c r="M89" s="192"/>
      <c r="N89" s="193"/>
      <c r="O89" s="193"/>
      <c r="P89" s="194">
        <f>P90+P227+P421+P522+P585</f>
        <v>0</v>
      </c>
      <c r="Q89" s="193"/>
      <c r="R89" s="194">
        <f>R90+R227+R421+R522+R585</f>
        <v>20.586449016400003</v>
      </c>
      <c r="S89" s="193"/>
      <c r="T89" s="195">
        <f>T90+T227+T421+T522+T585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6" t="s">
        <v>79</v>
      </c>
      <c r="AT89" s="197" t="s">
        <v>70</v>
      </c>
      <c r="AU89" s="197" t="s">
        <v>71</v>
      </c>
      <c r="AY89" s="196" t="s">
        <v>113</v>
      </c>
      <c r="BK89" s="198">
        <f>BK90+BK227+BK421+BK522+BK585</f>
        <v>0</v>
      </c>
    </row>
    <row r="90" s="12" customFormat="1" ht="22.8" customHeight="1">
      <c r="A90" s="12"/>
      <c r="B90" s="185"/>
      <c r="C90" s="186"/>
      <c r="D90" s="187" t="s">
        <v>70</v>
      </c>
      <c r="E90" s="199" t="s">
        <v>79</v>
      </c>
      <c r="F90" s="199" t="s">
        <v>114</v>
      </c>
      <c r="G90" s="186"/>
      <c r="H90" s="186"/>
      <c r="I90" s="189"/>
      <c r="J90" s="200">
        <f>BK90</f>
        <v>0</v>
      </c>
      <c r="K90" s="186"/>
      <c r="L90" s="191"/>
      <c r="M90" s="192"/>
      <c r="N90" s="193"/>
      <c r="O90" s="193"/>
      <c r="P90" s="194">
        <f>SUM(P91:P226)</f>
        <v>0</v>
      </c>
      <c r="Q90" s="193"/>
      <c r="R90" s="194">
        <f>SUM(R91:R226)</f>
        <v>2.7654333164000002</v>
      </c>
      <c r="S90" s="193"/>
      <c r="T90" s="195">
        <f>SUM(T91:T226)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6" t="s">
        <v>79</v>
      </c>
      <c r="AT90" s="197" t="s">
        <v>70</v>
      </c>
      <c r="AU90" s="197" t="s">
        <v>79</v>
      </c>
      <c r="AY90" s="196" t="s">
        <v>113</v>
      </c>
      <c r="BK90" s="198">
        <f>SUM(BK91:BK226)</f>
        <v>0</v>
      </c>
    </row>
    <row r="91" s="2" customFormat="1" ht="24.15" customHeight="1">
      <c r="A91" s="38"/>
      <c r="B91" s="39"/>
      <c r="C91" s="201" t="s">
        <v>79</v>
      </c>
      <c r="D91" s="201" t="s">
        <v>115</v>
      </c>
      <c r="E91" s="202" t="s">
        <v>116</v>
      </c>
      <c r="F91" s="203" t="s">
        <v>117</v>
      </c>
      <c r="G91" s="204" t="s">
        <v>118</v>
      </c>
      <c r="H91" s="205">
        <v>165</v>
      </c>
      <c r="I91" s="206"/>
      <c r="J91" s="207">
        <f>ROUND(I91*H91,2)</f>
        <v>0</v>
      </c>
      <c r="K91" s="208"/>
      <c r="L91" s="44"/>
      <c r="M91" s="209" t="s">
        <v>19</v>
      </c>
      <c r="N91" s="210" t="s">
        <v>42</v>
      </c>
      <c r="O91" s="84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3" t="s">
        <v>119</v>
      </c>
      <c r="AT91" s="213" t="s">
        <v>115</v>
      </c>
      <c r="AU91" s="213" t="s">
        <v>81</v>
      </c>
      <c r="AY91" s="17" t="s">
        <v>113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7" t="s">
        <v>79</v>
      </c>
      <c r="BK91" s="214">
        <f>ROUND(I91*H91,2)</f>
        <v>0</v>
      </c>
      <c r="BL91" s="17" t="s">
        <v>119</v>
      </c>
      <c r="BM91" s="213" t="s">
        <v>120</v>
      </c>
    </row>
    <row r="92" s="2" customFormat="1">
      <c r="A92" s="38"/>
      <c r="B92" s="39"/>
      <c r="C92" s="40"/>
      <c r="D92" s="215" t="s">
        <v>121</v>
      </c>
      <c r="E92" s="40"/>
      <c r="F92" s="216" t="s">
        <v>122</v>
      </c>
      <c r="G92" s="40"/>
      <c r="H92" s="40"/>
      <c r="I92" s="217"/>
      <c r="J92" s="40"/>
      <c r="K92" s="40"/>
      <c r="L92" s="44"/>
      <c r="M92" s="218"/>
      <c r="N92" s="21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121</v>
      </c>
      <c r="AU92" s="17" t="s">
        <v>81</v>
      </c>
    </row>
    <row r="93" s="13" customFormat="1">
      <c r="A93" s="13"/>
      <c r="B93" s="220"/>
      <c r="C93" s="221"/>
      <c r="D93" s="222" t="s">
        <v>123</v>
      </c>
      <c r="E93" s="223" t="s">
        <v>19</v>
      </c>
      <c r="F93" s="224" t="s">
        <v>124</v>
      </c>
      <c r="G93" s="221"/>
      <c r="H93" s="225">
        <v>15</v>
      </c>
      <c r="I93" s="226"/>
      <c r="J93" s="221"/>
      <c r="K93" s="221"/>
      <c r="L93" s="227"/>
      <c r="M93" s="228"/>
      <c r="N93" s="229"/>
      <c r="O93" s="229"/>
      <c r="P93" s="229"/>
      <c r="Q93" s="229"/>
      <c r="R93" s="229"/>
      <c r="S93" s="229"/>
      <c r="T93" s="230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1" t="s">
        <v>123</v>
      </c>
      <c r="AU93" s="231" t="s">
        <v>81</v>
      </c>
      <c r="AV93" s="13" t="s">
        <v>81</v>
      </c>
      <c r="AW93" s="13" t="s">
        <v>125</v>
      </c>
      <c r="AX93" s="13" t="s">
        <v>71</v>
      </c>
      <c r="AY93" s="231" t="s">
        <v>113</v>
      </c>
    </row>
    <row r="94" s="13" customFormat="1">
      <c r="A94" s="13"/>
      <c r="B94" s="220"/>
      <c r="C94" s="221"/>
      <c r="D94" s="222" t="s">
        <v>123</v>
      </c>
      <c r="E94" s="223" t="s">
        <v>19</v>
      </c>
      <c r="F94" s="224" t="s">
        <v>126</v>
      </c>
      <c r="G94" s="221"/>
      <c r="H94" s="225">
        <v>66</v>
      </c>
      <c r="I94" s="226"/>
      <c r="J94" s="221"/>
      <c r="K94" s="221"/>
      <c r="L94" s="227"/>
      <c r="M94" s="228"/>
      <c r="N94" s="229"/>
      <c r="O94" s="229"/>
      <c r="P94" s="229"/>
      <c r="Q94" s="229"/>
      <c r="R94" s="229"/>
      <c r="S94" s="229"/>
      <c r="T94" s="23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1" t="s">
        <v>123</v>
      </c>
      <c r="AU94" s="231" t="s">
        <v>81</v>
      </c>
      <c r="AV94" s="13" t="s">
        <v>81</v>
      </c>
      <c r="AW94" s="13" t="s">
        <v>125</v>
      </c>
      <c r="AX94" s="13" t="s">
        <v>71</v>
      </c>
      <c r="AY94" s="231" t="s">
        <v>113</v>
      </c>
    </row>
    <row r="95" s="13" customFormat="1">
      <c r="A95" s="13"/>
      <c r="B95" s="220"/>
      <c r="C95" s="221"/>
      <c r="D95" s="222" t="s">
        <v>123</v>
      </c>
      <c r="E95" s="223" t="s">
        <v>19</v>
      </c>
      <c r="F95" s="224" t="s">
        <v>127</v>
      </c>
      <c r="G95" s="221"/>
      <c r="H95" s="225">
        <v>84</v>
      </c>
      <c r="I95" s="226"/>
      <c r="J95" s="221"/>
      <c r="K95" s="221"/>
      <c r="L95" s="227"/>
      <c r="M95" s="228"/>
      <c r="N95" s="229"/>
      <c r="O95" s="229"/>
      <c r="P95" s="229"/>
      <c r="Q95" s="229"/>
      <c r="R95" s="229"/>
      <c r="S95" s="229"/>
      <c r="T95" s="23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1" t="s">
        <v>123</v>
      </c>
      <c r="AU95" s="231" t="s">
        <v>81</v>
      </c>
      <c r="AV95" s="13" t="s">
        <v>81</v>
      </c>
      <c r="AW95" s="13" t="s">
        <v>125</v>
      </c>
      <c r="AX95" s="13" t="s">
        <v>71</v>
      </c>
      <c r="AY95" s="231" t="s">
        <v>113</v>
      </c>
    </row>
    <row r="96" s="14" customFormat="1">
      <c r="A96" s="14"/>
      <c r="B96" s="232"/>
      <c r="C96" s="233"/>
      <c r="D96" s="222" t="s">
        <v>123</v>
      </c>
      <c r="E96" s="234" t="s">
        <v>19</v>
      </c>
      <c r="F96" s="235" t="s">
        <v>128</v>
      </c>
      <c r="G96" s="233"/>
      <c r="H96" s="236">
        <v>165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2" t="s">
        <v>123</v>
      </c>
      <c r="AU96" s="242" t="s">
        <v>81</v>
      </c>
      <c r="AV96" s="14" t="s">
        <v>119</v>
      </c>
      <c r="AW96" s="14" t="s">
        <v>125</v>
      </c>
      <c r="AX96" s="14" t="s">
        <v>79</v>
      </c>
      <c r="AY96" s="242" t="s">
        <v>113</v>
      </c>
    </row>
    <row r="97" s="2" customFormat="1" ht="24.15" customHeight="1">
      <c r="A97" s="38"/>
      <c r="B97" s="39"/>
      <c r="C97" s="201" t="s">
        <v>81</v>
      </c>
      <c r="D97" s="201" t="s">
        <v>115</v>
      </c>
      <c r="E97" s="202" t="s">
        <v>129</v>
      </c>
      <c r="F97" s="203" t="s">
        <v>130</v>
      </c>
      <c r="G97" s="204" t="s">
        <v>118</v>
      </c>
      <c r="H97" s="205">
        <v>5</v>
      </c>
      <c r="I97" s="206"/>
      <c r="J97" s="207">
        <f>ROUND(I97*H97,2)</f>
        <v>0</v>
      </c>
      <c r="K97" s="208"/>
      <c r="L97" s="44"/>
      <c r="M97" s="209" t="s">
        <v>19</v>
      </c>
      <c r="N97" s="210" t="s">
        <v>42</v>
      </c>
      <c r="O97" s="84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3" t="s">
        <v>119</v>
      </c>
      <c r="AT97" s="213" t="s">
        <v>115</v>
      </c>
      <c r="AU97" s="213" t="s">
        <v>81</v>
      </c>
      <c r="AY97" s="17" t="s">
        <v>113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17" t="s">
        <v>79</v>
      </c>
      <c r="BK97" s="214">
        <f>ROUND(I97*H97,2)</f>
        <v>0</v>
      </c>
      <c r="BL97" s="17" t="s">
        <v>119</v>
      </c>
      <c r="BM97" s="213" t="s">
        <v>131</v>
      </c>
    </row>
    <row r="98" s="2" customFormat="1">
      <c r="A98" s="38"/>
      <c r="B98" s="39"/>
      <c r="C98" s="40"/>
      <c r="D98" s="215" t="s">
        <v>121</v>
      </c>
      <c r="E98" s="40"/>
      <c r="F98" s="216" t="s">
        <v>132</v>
      </c>
      <c r="G98" s="40"/>
      <c r="H98" s="40"/>
      <c r="I98" s="217"/>
      <c r="J98" s="40"/>
      <c r="K98" s="40"/>
      <c r="L98" s="44"/>
      <c r="M98" s="218"/>
      <c r="N98" s="21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121</v>
      </c>
      <c r="AU98" s="17" t="s">
        <v>81</v>
      </c>
    </row>
    <row r="99" s="13" customFormat="1">
      <c r="A99" s="13"/>
      <c r="B99" s="220"/>
      <c r="C99" s="221"/>
      <c r="D99" s="222" t="s">
        <v>123</v>
      </c>
      <c r="E99" s="223" t="s">
        <v>19</v>
      </c>
      <c r="F99" s="224" t="s">
        <v>133</v>
      </c>
      <c r="G99" s="221"/>
      <c r="H99" s="225">
        <v>5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1" t="s">
        <v>123</v>
      </c>
      <c r="AU99" s="231" t="s">
        <v>81</v>
      </c>
      <c r="AV99" s="13" t="s">
        <v>81</v>
      </c>
      <c r="AW99" s="13" t="s">
        <v>125</v>
      </c>
      <c r="AX99" s="13" t="s">
        <v>79</v>
      </c>
      <c r="AY99" s="231" t="s">
        <v>113</v>
      </c>
    </row>
    <row r="100" s="2" customFormat="1" ht="24.15" customHeight="1">
      <c r="A100" s="38"/>
      <c r="B100" s="39"/>
      <c r="C100" s="201" t="s">
        <v>134</v>
      </c>
      <c r="D100" s="201" t="s">
        <v>115</v>
      </c>
      <c r="E100" s="202" t="s">
        <v>135</v>
      </c>
      <c r="F100" s="203" t="s">
        <v>136</v>
      </c>
      <c r="G100" s="204" t="s">
        <v>118</v>
      </c>
      <c r="H100" s="205">
        <v>34</v>
      </c>
      <c r="I100" s="206"/>
      <c r="J100" s="207">
        <f>ROUND(I100*H100,2)</f>
        <v>0</v>
      </c>
      <c r="K100" s="208"/>
      <c r="L100" s="44"/>
      <c r="M100" s="209" t="s">
        <v>19</v>
      </c>
      <c r="N100" s="210" t="s">
        <v>42</v>
      </c>
      <c r="O100" s="84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3" t="s">
        <v>119</v>
      </c>
      <c r="AT100" s="213" t="s">
        <v>115</v>
      </c>
      <c r="AU100" s="213" t="s">
        <v>81</v>
      </c>
      <c r="AY100" s="17" t="s">
        <v>113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17" t="s">
        <v>79</v>
      </c>
      <c r="BK100" s="214">
        <f>ROUND(I100*H100,2)</f>
        <v>0</v>
      </c>
      <c r="BL100" s="17" t="s">
        <v>119</v>
      </c>
      <c r="BM100" s="213" t="s">
        <v>137</v>
      </c>
    </row>
    <row r="101" s="2" customFormat="1">
      <c r="A101" s="38"/>
      <c r="B101" s="39"/>
      <c r="C101" s="40"/>
      <c r="D101" s="215" t="s">
        <v>121</v>
      </c>
      <c r="E101" s="40"/>
      <c r="F101" s="216" t="s">
        <v>138</v>
      </c>
      <c r="G101" s="40"/>
      <c r="H101" s="40"/>
      <c r="I101" s="217"/>
      <c r="J101" s="40"/>
      <c r="K101" s="40"/>
      <c r="L101" s="44"/>
      <c r="M101" s="218"/>
      <c r="N101" s="21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121</v>
      </c>
      <c r="AU101" s="17" t="s">
        <v>81</v>
      </c>
    </row>
    <row r="102" s="13" customFormat="1">
      <c r="A102" s="13"/>
      <c r="B102" s="220"/>
      <c r="C102" s="221"/>
      <c r="D102" s="222" t="s">
        <v>123</v>
      </c>
      <c r="E102" s="223" t="s">
        <v>19</v>
      </c>
      <c r="F102" s="224" t="s">
        <v>139</v>
      </c>
      <c r="G102" s="221"/>
      <c r="H102" s="225">
        <v>34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1" t="s">
        <v>123</v>
      </c>
      <c r="AU102" s="231" t="s">
        <v>81</v>
      </c>
      <c r="AV102" s="13" t="s">
        <v>81</v>
      </c>
      <c r="AW102" s="13" t="s">
        <v>125</v>
      </c>
      <c r="AX102" s="13" t="s">
        <v>79</v>
      </c>
      <c r="AY102" s="231" t="s">
        <v>113</v>
      </c>
    </row>
    <row r="103" s="2" customFormat="1" ht="24.15" customHeight="1">
      <c r="A103" s="38"/>
      <c r="B103" s="39"/>
      <c r="C103" s="201" t="s">
        <v>119</v>
      </c>
      <c r="D103" s="201" t="s">
        <v>115</v>
      </c>
      <c r="E103" s="202" t="s">
        <v>140</v>
      </c>
      <c r="F103" s="203" t="s">
        <v>141</v>
      </c>
      <c r="G103" s="204" t="s">
        <v>118</v>
      </c>
      <c r="H103" s="205">
        <v>102</v>
      </c>
      <c r="I103" s="206"/>
      <c r="J103" s="207">
        <f>ROUND(I103*H103,2)</f>
        <v>0</v>
      </c>
      <c r="K103" s="208"/>
      <c r="L103" s="44"/>
      <c r="M103" s="209" t="s">
        <v>19</v>
      </c>
      <c r="N103" s="210" t="s">
        <v>42</v>
      </c>
      <c r="O103" s="84"/>
      <c r="P103" s="211">
        <f>O103*H103</f>
        <v>0</v>
      </c>
      <c r="Q103" s="211">
        <v>0</v>
      </c>
      <c r="R103" s="211">
        <f>Q103*H103</f>
        <v>0</v>
      </c>
      <c r="S103" s="211">
        <v>0</v>
      </c>
      <c r="T103" s="21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3" t="s">
        <v>119</v>
      </c>
      <c r="AT103" s="213" t="s">
        <v>115</v>
      </c>
      <c r="AU103" s="213" t="s">
        <v>81</v>
      </c>
      <c r="AY103" s="17" t="s">
        <v>113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7" t="s">
        <v>79</v>
      </c>
      <c r="BK103" s="214">
        <f>ROUND(I103*H103,2)</f>
        <v>0</v>
      </c>
      <c r="BL103" s="17" t="s">
        <v>119</v>
      </c>
      <c r="BM103" s="213" t="s">
        <v>142</v>
      </c>
    </row>
    <row r="104" s="2" customFormat="1">
      <c r="A104" s="38"/>
      <c r="B104" s="39"/>
      <c r="C104" s="40"/>
      <c r="D104" s="215" t="s">
        <v>121</v>
      </c>
      <c r="E104" s="40"/>
      <c r="F104" s="216" t="s">
        <v>143</v>
      </c>
      <c r="G104" s="40"/>
      <c r="H104" s="40"/>
      <c r="I104" s="217"/>
      <c r="J104" s="40"/>
      <c r="K104" s="40"/>
      <c r="L104" s="44"/>
      <c r="M104" s="218"/>
      <c r="N104" s="21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121</v>
      </c>
      <c r="AU104" s="17" t="s">
        <v>81</v>
      </c>
    </row>
    <row r="105" s="13" customFormat="1">
      <c r="A105" s="13"/>
      <c r="B105" s="220"/>
      <c r="C105" s="221"/>
      <c r="D105" s="222" t="s">
        <v>123</v>
      </c>
      <c r="E105" s="223" t="s">
        <v>19</v>
      </c>
      <c r="F105" s="224" t="s">
        <v>144</v>
      </c>
      <c r="G105" s="221"/>
      <c r="H105" s="225">
        <v>102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1" t="s">
        <v>123</v>
      </c>
      <c r="AU105" s="231" t="s">
        <v>81</v>
      </c>
      <c r="AV105" s="13" t="s">
        <v>81</v>
      </c>
      <c r="AW105" s="13" t="s">
        <v>125</v>
      </c>
      <c r="AX105" s="13" t="s">
        <v>79</v>
      </c>
      <c r="AY105" s="231" t="s">
        <v>113</v>
      </c>
    </row>
    <row r="106" s="2" customFormat="1" ht="24.15" customHeight="1">
      <c r="A106" s="38"/>
      <c r="B106" s="39"/>
      <c r="C106" s="201" t="s">
        <v>145</v>
      </c>
      <c r="D106" s="201" t="s">
        <v>115</v>
      </c>
      <c r="E106" s="202" t="s">
        <v>146</v>
      </c>
      <c r="F106" s="203" t="s">
        <v>147</v>
      </c>
      <c r="G106" s="204" t="s">
        <v>118</v>
      </c>
      <c r="H106" s="205">
        <v>126</v>
      </c>
      <c r="I106" s="206"/>
      <c r="J106" s="207">
        <f>ROUND(I106*H106,2)</f>
        <v>0</v>
      </c>
      <c r="K106" s="208"/>
      <c r="L106" s="44"/>
      <c r="M106" s="209" t="s">
        <v>19</v>
      </c>
      <c r="N106" s="210" t="s">
        <v>42</v>
      </c>
      <c r="O106" s="84"/>
      <c r="P106" s="211">
        <f>O106*H106</f>
        <v>0</v>
      </c>
      <c r="Q106" s="211">
        <v>0</v>
      </c>
      <c r="R106" s="211">
        <f>Q106*H106</f>
        <v>0</v>
      </c>
      <c r="S106" s="211">
        <v>0</v>
      </c>
      <c r="T106" s="21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3" t="s">
        <v>119</v>
      </c>
      <c r="AT106" s="213" t="s">
        <v>115</v>
      </c>
      <c r="AU106" s="213" t="s">
        <v>81</v>
      </c>
      <c r="AY106" s="17" t="s">
        <v>113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7" t="s">
        <v>79</v>
      </c>
      <c r="BK106" s="214">
        <f>ROUND(I106*H106,2)</f>
        <v>0</v>
      </c>
      <c r="BL106" s="17" t="s">
        <v>119</v>
      </c>
      <c r="BM106" s="213" t="s">
        <v>148</v>
      </c>
    </row>
    <row r="107" s="2" customFormat="1">
      <c r="A107" s="38"/>
      <c r="B107" s="39"/>
      <c r="C107" s="40"/>
      <c r="D107" s="215" t="s">
        <v>121</v>
      </c>
      <c r="E107" s="40"/>
      <c r="F107" s="216" t="s">
        <v>149</v>
      </c>
      <c r="G107" s="40"/>
      <c r="H107" s="40"/>
      <c r="I107" s="217"/>
      <c r="J107" s="40"/>
      <c r="K107" s="40"/>
      <c r="L107" s="44"/>
      <c r="M107" s="218"/>
      <c r="N107" s="21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121</v>
      </c>
      <c r="AU107" s="17" t="s">
        <v>81</v>
      </c>
    </row>
    <row r="108" s="13" customFormat="1">
      <c r="A108" s="13"/>
      <c r="B108" s="220"/>
      <c r="C108" s="221"/>
      <c r="D108" s="222" t="s">
        <v>123</v>
      </c>
      <c r="E108" s="223" t="s">
        <v>19</v>
      </c>
      <c r="F108" s="224" t="s">
        <v>150</v>
      </c>
      <c r="G108" s="221"/>
      <c r="H108" s="225">
        <v>14</v>
      </c>
      <c r="I108" s="226"/>
      <c r="J108" s="221"/>
      <c r="K108" s="221"/>
      <c r="L108" s="227"/>
      <c r="M108" s="228"/>
      <c r="N108" s="229"/>
      <c r="O108" s="229"/>
      <c r="P108" s="229"/>
      <c r="Q108" s="229"/>
      <c r="R108" s="229"/>
      <c r="S108" s="229"/>
      <c r="T108" s="23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1" t="s">
        <v>123</v>
      </c>
      <c r="AU108" s="231" t="s">
        <v>81</v>
      </c>
      <c r="AV108" s="13" t="s">
        <v>81</v>
      </c>
      <c r="AW108" s="13" t="s">
        <v>125</v>
      </c>
      <c r="AX108" s="13" t="s">
        <v>71</v>
      </c>
      <c r="AY108" s="231" t="s">
        <v>113</v>
      </c>
    </row>
    <row r="109" s="13" customFormat="1">
      <c r="A109" s="13"/>
      <c r="B109" s="220"/>
      <c r="C109" s="221"/>
      <c r="D109" s="222" t="s">
        <v>123</v>
      </c>
      <c r="E109" s="223" t="s">
        <v>19</v>
      </c>
      <c r="F109" s="224" t="s">
        <v>151</v>
      </c>
      <c r="G109" s="221"/>
      <c r="H109" s="225">
        <v>112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1" t="s">
        <v>123</v>
      </c>
      <c r="AU109" s="231" t="s">
        <v>81</v>
      </c>
      <c r="AV109" s="13" t="s">
        <v>81</v>
      </c>
      <c r="AW109" s="13" t="s">
        <v>125</v>
      </c>
      <c r="AX109" s="13" t="s">
        <v>71</v>
      </c>
      <c r="AY109" s="231" t="s">
        <v>113</v>
      </c>
    </row>
    <row r="110" s="14" customFormat="1">
      <c r="A110" s="14"/>
      <c r="B110" s="232"/>
      <c r="C110" s="233"/>
      <c r="D110" s="222" t="s">
        <v>123</v>
      </c>
      <c r="E110" s="234" t="s">
        <v>19</v>
      </c>
      <c r="F110" s="235" t="s">
        <v>128</v>
      </c>
      <c r="G110" s="233"/>
      <c r="H110" s="236">
        <v>126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2" t="s">
        <v>123</v>
      </c>
      <c r="AU110" s="242" t="s">
        <v>81</v>
      </c>
      <c r="AV110" s="14" t="s">
        <v>119</v>
      </c>
      <c r="AW110" s="14" t="s">
        <v>125</v>
      </c>
      <c r="AX110" s="14" t="s">
        <v>79</v>
      </c>
      <c r="AY110" s="242" t="s">
        <v>113</v>
      </c>
    </row>
    <row r="111" s="2" customFormat="1" ht="24.15" customHeight="1">
      <c r="A111" s="38"/>
      <c r="B111" s="39"/>
      <c r="C111" s="201" t="s">
        <v>152</v>
      </c>
      <c r="D111" s="201" t="s">
        <v>115</v>
      </c>
      <c r="E111" s="202" t="s">
        <v>135</v>
      </c>
      <c r="F111" s="203" t="s">
        <v>136</v>
      </c>
      <c r="G111" s="204" t="s">
        <v>118</v>
      </c>
      <c r="H111" s="205">
        <v>7</v>
      </c>
      <c r="I111" s="206"/>
      <c r="J111" s="207">
        <f>ROUND(I111*H111,2)</f>
        <v>0</v>
      </c>
      <c r="K111" s="208"/>
      <c r="L111" s="44"/>
      <c r="M111" s="209" t="s">
        <v>19</v>
      </c>
      <c r="N111" s="210" t="s">
        <v>42</v>
      </c>
      <c r="O111" s="84"/>
      <c r="P111" s="211">
        <f>O111*H111</f>
        <v>0</v>
      </c>
      <c r="Q111" s="211">
        <v>0</v>
      </c>
      <c r="R111" s="211">
        <f>Q111*H111</f>
        <v>0</v>
      </c>
      <c r="S111" s="211">
        <v>0</v>
      </c>
      <c r="T111" s="21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3" t="s">
        <v>119</v>
      </c>
      <c r="AT111" s="213" t="s">
        <v>115</v>
      </c>
      <c r="AU111" s="213" t="s">
        <v>81</v>
      </c>
      <c r="AY111" s="17" t="s">
        <v>113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17" t="s">
        <v>79</v>
      </c>
      <c r="BK111" s="214">
        <f>ROUND(I111*H111,2)</f>
        <v>0</v>
      </c>
      <c r="BL111" s="17" t="s">
        <v>119</v>
      </c>
      <c r="BM111" s="213" t="s">
        <v>153</v>
      </c>
    </row>
    <row r="112" s="2" customFormat="1">
      <c r="A112" s="38"/>
      <c r="B112" s="39"/>
      <c r="C112" s="40"/>
      <c r="D112" s="215" t="s">
        <v>121</v>
      </c>
      <c r="E112" s="40"/>
      <c r="F112" s="216" t="s">
        <v>138</v>
      </c>
      <c r="G112" s="40"/>
      <c r="H112" s="40"/>
      <c r="I112" s="217"/>
      <c r="J112" s="40"/>
      <c r="K112" s="40"/>
      <c r="L112" s="44"/>
      <c r="M112" s="218"/>
      <c r="N112" s="21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121</v>
      </c>
      <c r="AU112" s="17" t="s">
        <v>81</v>
      </c>
    </row>
    <row r="113" s="13" customFormat="1">
      <c r="A113" s="13"/>
      <c r="B113" s="220"/>
      <c r="C113" s="221"/>
      <c r="D113" s="222" t="s">
        <v>123</v>
      </c>
      <c r="E113" s="223" t="s">
        <v>19</v>
      </c>
      <c r="F113" s="224" t="s">
        <v>154</v>
      </c>
      <c r="G113" s="221"/>
      <c r="H113" s="225">
        <v>7</v>
      </c>
      <c r="I113" s="226"/>
      <c r="J113" s="221"/>
      <c r="K113" s="221"/>
      <c r="L113" s="227"/>
      <c r="M113" s="228"/>
      <c r="N113" s="229"/>
      <c r="O113" s="229"/>
      <c r="P113" s="229"/>
      <c r="Q113" s="229"/>
      <c r="R113" s="229"/>
      <c r="S113" s="229"/>
      <c r="T113" s="23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1" t="s">
        <v>123</v>
      </c>
      <c r="AU113" s="231" t="s">
        <v>81</v>
      </c>
      <c r="AV113" s="13" t="s">
        <v>81</v>
      </c>
      <c r="AW113" s="13" t="s">
        <v>125</v>
      </c>
      <c r="AX113" s="13" t="s">
        <v>79</v>
      </c>
      <c r="AY113" s="231" t="s">
        <v>113</v>
      </c>
    </row>
    <row r="114" s="2" customFormat="1" ht="21.75" customHeight="1">
      <c r="A114" s="38"/>
      <c r="B114" s="39"/>
      <c r="C114" s="201" t="s">
        <v>155</v>
      </c>
      <c r="D114" s="201" t="s">
        <v>115</v>
      </c>
      <c r="E114" s="202" t="s">
        <v>156</v>
      </c>
      <c r="F114" s="203" t="s">
        <v>157</v>
      </c>
      <c r="G114" s="204" t="s">
        <v>118</v>
      </c>
      <c r="H114" s="205">
        <v>87.528999999999996</v>
      </c>
      <c r="I114" s="206"/>
      <c r="J114" s="207">
        <f>ROUND(I114*H114,2)</f>
        <v>0</v>
      </c>
      <c r="K114" s="208"/>
      <c r="L114" s="44"/>
      <c r="M114" s="209" t="s">
        <v>19</v>
      </c>
      <c r="N114" s="210" t="s">
        <v>42</v>
      </c>
      <c r="O114" s="84"/>
      <c r="P114" s="211">
        <f>O114*H114</f>
        <v>0</v>
      </c>
      <c r="Q114" s="211">
        <v>3.3000000000000002E-06</v>
      </c>
      <c r="R114" s="211">
        <f>Q114*H114</f>
        <v>0.0002888457</v>
      </c>
      <c r="S114" s="211">
        <v>0</v>
      </c>
      <c r="T114" s="21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3" t="s">
        <v>119</v>
      </c>
      <c r="AT114" s="213" t="s">
        <v>115</v>
      </c>
      <c r="AU114" s="213" t="s">
        <v>81</v>
      </c>
      <c r="AY114" s="17" t="s">
        <v>113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17" t="s">
        <v>79</v>
      </c>
      <c r="BK114" s="214">
        <f>ROUND(I114*H114,2)</f>
        <v>0</v>
      </c>
      <c r="BL114" s="17" t="s">
        <v>119</v>
      </c>
      <c r="BM114" s="213" t="s">
        <v>158</v>
      </c>
    </row>
    <row r="115" s="2" customFormat="1">
      <c r="A115" s="38"/>
      <c r="B115" s="39"/>
      <c r="C115" s="40"/>
      <c r="D115" s="215" t="s">
        <v>121</v>
      </c>
      <c r="E115" s="40"/>
      <c r="F115" s="216" t="s">
        <v>159</v>
      </c>
      <c r="G115" s="40"/>
      <c r="H115" s="40"/>
      <c r="I115" s="217"/>
      <c r="J115" s="40"/>
      <c r="K115" s="40"/>
      <c r="L115" s="44"/>
      <c r="M115" s="218"/>
      <c r="N115" s="21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121</v>
      </c>
      <c r="AU115" s="17" t="s">
        <v>81</v>
      </c>
    </row>
    <row r="116" s="13" customFormat="1">
      <c r="A116" s="13"/>
      <c r="B116" s="220"/>
      <c r="C116" s="221"/>
      <c r="D116" s="222" t="s">
        <v>123</v>
      </c>
      <c r="E116" s="223" t="s">
        <v>19</v>
      </c>
      <c r="F116" s="224" t="s">
        <v>160</v>
      </c>
      <c r="G116" s="221"/>
      <c r="H116" s="225">
        <v>87.299999999999997</v>
      </c>
      <c r="I116" s="226"/>
      <c r="J116" s="221"/>
      <c r="K116" s="221"/>
      <c r="L116" s="227"/>
      <c r="M116" s="228"/>
      <c r="N116" s="229"/>
      <c r="O116" s="229"/>
      <c r="P116" s="229"/>
      <c r="Q116" s="229"/>
      <c r="R116" s="229"/>
      <c r="S116" s="229"/>
      <c r="T116" s="23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1" t="s">
        <v>123</v>
      </c>
      <c r="AU116" s="231" t="s">
        <v>81</v>
      </c>
      <c r="AV116" s="13" t="s">
        <v>81</v>
      </c>
      <c r="AW116" s="13" t="s">
        <v>125</v>
      </c>
      <c r="AX116" s="13" t="s">
        <v>71</v>
      </c>
      <c r="AY116" s="231" t="s">
        <v>113</v>
      </c>
    </row>
    <row r="117" s="13" customFormat="1">
      <c r="A117" s="13"/>
      <c r="B117" s="220"/>
      <c r="C117" s="221"/>
      <c r="D117" s="222" t="s">
        <v>123</v>
      </c>
      <c r="E117" s="223" t="s">
        <v>19</v>
      </c>
      <c r="F117" s="224" t="s">
        <v>161</v>
      </c>
      <c r="G117" s="221"/>
      <c r="H117" s="225">
        <v>0.22900000000000001</v>
      </c>
      <c r="I117" s="226"/>
      <c r="J117" s="221"/>
      <c r="K117" s="221"/>
      <c r="L117" s="227"/>
      <c r="M117" s="228"/>
      <c r="N117" s="229"/>
      <c r="O117" s="229"/>
      <c r="P117" s="229"/>
      <c r="Q117" s="229"/>
      <c r="R117" s="229"/>
      <c r="S117" s="229"/>
      <c r="T117" s="2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1" t="s">
        <v>123</v>
      </c>
      <c r="AU117" s="231" t="s">
        <v>81</v>
      </c>
      <c r="AV117" s="13" t="s">
        <v>81</v>
      </c>
      <c r="AW117" s="13" t="s">
        <v>125</v>
      </c>
      <c r="AX117" s="13" t="s">
        <v>71</v>
      </c>
      <c r="AY117" s="231" t="s">
        <v>113</v>
      </c>
    </row>
    <row r="118" s="14" customFormat="1">
      <c r="A118" s="14"/>
      <c r="B118" s="232"/>
      <c r="C118" s="233"/>
      <c r="D118" s="222" t="s">
        <v>123</v>
      </c>
      <c r="E118" s="234" t="s">
        <v>19</v>
      </c>
      <c r="F118" s="235" t="s">
        <v>128</v>
      </c>
      <c r="G118" s="233"/>
      <c r="H118" s="236">
        <v>87.528999999999996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2" t="s">
        <v>123</v>
      </c>
      <c r="AU118" s="242" t="s">
        <v>81</v>
      </c>
      <c r="AV118" s="14" t="s">
        <v>119</v>
      </c>
      <c r="AW118" s="14" t="s">
        <v>125</v>
      </c>
      <c r="AX118" s="14" t="s">
        <v>79</v>
      </c>
      <c r="AY118" s="242" t="s">
        <v>113</v>
      </c>
    </row>
    <row r="119" s="2" customFormat="1" ht="16.5" customHeight="1">
      <c r="A119" s="38"/>
      <c r="B119" s="39"/>
      <c r="C119" s="201" t="s">
        <v>162</v>
      </c>
      <c r="D119" s="201" t="s">
        <v>115</v>
      </c>
      <c r="E119" s="202" t="s">
        <v>163</v>
      </c>
      <c r="F119" s="203" t="s">
        <v>164</v>
      </c>
      <c r="G119" s="204" t="s">
        <v>118</v>
      </c>
      <c r="H119" s="205">
        <v>12.300000000000001</v>
      </c>
      <c r="I119" s="206"/>
      <c r="J119" s="207">
        <f>ROUND(I119*H119,2)</f>
        <v>0</v>
      </c>
      <c r="K119" s="208"/>
      <c r="L119" s="44"/>
      <c r="M119" s="209" t="s">
        <v>19</v>
      </c>
      <c r="N119" s="210" t="s">
        <v>42</v>
      </c>
      <c r="O119" s="84"/>
      <c r="P119" s="211">
        <f>O119*H119</f>
        <v>0</v>
      </c>
      <c r="Q119" s="211">
        <v>3.3000000000000002E-06</v>
      </c>
      <c r="R119" s="211">
        <f>Q119*H119</f>
        <v>4.0590000000000003E-05</v>
      </c>
      <c r="S119" s="211">
        <v>0</v>
      </c>
      <c r="T119" s="21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3" t="s">
        <v>119</v>
      </c>
      <c r="AT119" s="213" t="s">
        <v>115</v>
      </c>
      <c r="AU119" s="213" t="s">
        <v>81</v>
      </c>
      <c r="AY119" s="17" t="s">
        <v>113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7" t="s">
        <v>79</v>
      </c>
      <c r="BK119" s="214">
        <f>ROUND(I119*H119,2)</f>
        <v>0</v>
      </c>
      <c r="BL119" s="17" t="s">
        <v>119</v>
      </c>
      <c r="BM119" s="213" t="s">
        <v>165</v>
      </c>
    </row>
    <row r="120" s="2" customFormat="1">
      <c r="A120" s="38"/>
      <c r="B120" s="39"/>
      <c r="C120" s="40"/>
      <c r="D120" s="215" t="s">
        <v>121</v>
      </c>
      <c r="E120" s="40"/>
      <c r="F120" s="216" t="s">
        <v>166</v>
      </c>
      <c r="G120" s="40"/>
      <c r="H120" s="40"/>
      <c r="I120" s="217"/>
      <c r="J120" s="40"/>
      <c r="K120" s="40"/>
      <c r="L120" s="44"/>
      <c r="M120" s="218"/>
      <c r="N120" s="21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121</v>
      </c>
      <c r="AU120" s="17" t="s">
        <v>81</v>
      </c>
    </row>
    <row r="121" s="13" customFormat="1">
      <c r="A121" s="13"/>
      <c r="B121" s="220"/>
      <c r="C121" s="221"/>
      <c r="D121" s="222" t="s">
        <v>123</v>
      </c>
      <c r="E121" s="223" t="s">
        <v>19</v>
      </c>
      <c r="F121" s="224" t="s">
        <v>167</v>
      </c>
      <c r="G121" s="221"/>
      <c r="H121" s="225">
        <v>12.300000000000001</v>
      </c>
      <c r="I121" s="226"/>
      <c r="J121" s="221"/>
      <c r="K121" s="221"/>
      <c r="L121" s="227"/>
      <c r="M121" s="228"/>
      <c r="N121" s="229"/>
      <c r="O121" s="229"/>
      <c r="P121" s="229"/>
      <c r="Q121" s="229"/>
      <c r="R121" s="229"/>
      <c r="S121" s="229"/>
      <c r="T121" s="23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1" t="s">
        <v>123</v>
      </c>
      <c r="AU121" s="231" t="s">
        <v>81</v>
      </c>
      <c r="AV121" s="13" t="s">
        <v>81</v>
      </c>
      <c r="AW121" s="13" t="s">
        <v>125</v>
      </c>
      <c r="AX121" s="13" t="s">
        <v>79</v>
      </c>
      <c r="AY121" s="231" t="s">
        <v>113</v>
      </c>
    </row>
    <row r="122" s="2" customFormat="1" ht="16.5" customHeight="1">
      <c r="A122" s="38"/>
      <c r="B122" s="39"/>
      <c r="C122" s="201" t="s">
        <v>168</v>
      </c>
      <c r="D122" s="201" t="s">
        <v>115</v>
      </c>
      <c r="E122" s="202" t="s">
        <v>169</v>
      </c>
      <c r="F122" s="203" t="s">
        <v>170</v>
      </c>
      <c r="G122" s="204" t="s">
        <v>118</v>
      </c>
      <c r="H122" s="205">
        <v>31.478999999999999</v>
      </c>
      <c r="I122" s="206"/>
      <c r="J122" s="207">
        <f>ROUND(I122*H122,2)</f>
        <v>0</v>
      </c>
      <c r="K122" s="208"/>
      <c r="L122" s="44"/>
      <c r="M122" s="209" t="s">
        <v>19</v>
      </c>
      <c r="N122" s="210" t="s">
        <v>42</v>
      </c>
      <c r="O122" s="84"/>
      <c r="P122" s="211">
        <f>O122*H122</f>
        <v>0</v>
      </c>
      <c r="Q122" s="211">
        <v>3.3000000000000002E-06</v>
      </c>
      <c r="R122" s="211">
        <f>Q122*H122</f>
        <v>0.0001038807</v>
      </c>
      <c r="S122" s="211">
        <v>0</v>
      </c>
      <c r="T122" s="21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3" t="s">
        <v>119</v>
      </c>
      <c r="AT122" s="213" t="s">
        <v>115</v>
      </c>
      <c r="AU122" s="213" t="s">
        <v>81</v>
      </c>
      <c r="AY122" s="17" t="s">
        <v>113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7" t="s">
        <v>79</v>
      </c>
      <c r="BK122" s="214">
        <f>ROUND(I122*H122,2)</f>
        <v>0</v>
      </c>
      <c r="BL122" s="17" t="s">
        <v>119</v>
      </c>
      <c r="BM122" s="213" t="s">
        <v>171</v>
      </c>
    </row>
    <row r="123" s="2" customFormat="1">
      <c r="A123" s="38"/>
      <c r="B123" s="39"/>
      <c r="C123" s="40"/>
      <c r="D123" s="215" t="s">
        <v>121</v>
      </c>
      <c r="E123" s="40"/>
      <c r="F123" s="216" t="s">
        <v>172</v>
      </c>
      <c r="G123" s="40"/>
      <c r="H123" s="40"/>
      <c r="I123" s="217"/>
      <c r="J123" s="40"/>
      <c r="K123" s="40"/>
      <c r="L123" s="44"/>
      <c r="M123" s="218"/>
      <c r="N123" s="21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121</v>
      </c>
      <c r="AU123" s="17" t="s">
        <v>81</v>
      </c>
    </row>
    <row r="124" s="13" customFormat="1">
      <c r="A124" s="13"/>
      <c r="B124" s="220"/>
      <c r="C124" s="221"/>
      <c r="D124" s="222" t="s">
        <v>123</v>
      </c>
      <c r="E124" s="223" t="s">
        <v>19</v>
      </c>
      <c r="F124" s="224" t="s">
        <v>173</v>
      </c>
      <c r="G124" s="221"/>
      <c r="H124" s="225">
        <v>30.600000000000001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1" t="s">
        <v>123</v>
      </c>
      <c r="AU124" s="231" t="s">
        <v>81</v>
      </c>
      <c r="AV124" s="13" t="s">
        <v>81</v>
      </c>
      <c r="AW124" s="13" t="s">
        <v>125</v>
      </c>
      <c r="AX124" s="13" t="s">
        <v>71</v>
      </c>
      <c r="AY124" s="231" t="s">
        <v>113</v>
      </c>
    </row>
    <row r="125" s="13" customFormat="1">
      <c r="A125" s="13"/>
      <c r="B125" s="220"/>
      <c r="C125" s="221"/>
      <c r="D125" s="222" t="s">
        <v>123</v>
      </c>
      <c r="E125" s="223" t="s">
        <v>19</v>
      </c>
      <c r="F125" s="224" t="s">
        <v>174</v>
      </c>
      <c r="G125" s="221"/>
      <c r="H125" s="225">
        <v>0.879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123</v>
      </c>
      <c r="AU125" s="231" t="s">
        <v>81</v>
      </c>
      <c r="AV125" s="13" t="s">
        <v>81</v>
      </c>
      <c r="AW125" s="13" t="s">
        <v>125</v>
      </c>
      <c r="AX125" s="13" t="s">
        <v>71</v>
      </c>
      <c r="AY125" s="231" t="s">
        <v>113</v>
      </c>
    </row>
    <row r="126" s="14" customFormat="1">
      <c r="A126" s="14"/>
      <c r="B126" s="232"/>
      <c r="C126" s="233"/>
      <c r="D126" s="222" t="s">
        <v>123</v>
      </c>
      <c r="E126" s="234" t="s">
        <v>19</v>
      </c>
      <c r="F126" s="235" t="s">
        <v>128</v>
      </c>
      <c r="G126" s="233"/>
      <c r="H126" s="236">
        <v>31.478999999999999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2" t="s">
        <v>123</v>
      </c>
      <c r="AU126" s="242" t="s">
        <v>81</v>
      </c>
      <c r="AV126" s="14" t="s">
        <v>119</v>
      </c>
      <c r="AW126" s="14" t="s">
        <v>125</v>
      </c>
      <c r="AX126" s="14" t="s">
        <v>79</v>
      </c>
      <c r="AY126" s="242" t="s">
        <v>113</v>
      </c>
    </row>
    <row r="127" s="2" customFormat="1" ht="16.5" customHeight="1">
      <c r="A127" s="38"/>
      <c r="B127" s="39"/>
      <c r="C127" s="201" t="s">
        <v>175</v>
      </c>
      <c r="D127" s="201" t="s">
        <v>115</v>
      </c>
      <c r="E127" s="202" t="s">
        <v>176</v>
      </c>
      <c r="F127" s="203" t="s">
        <v>177</v>
      </c>
      <c r="G127" s="204" t="s">
        <v>118</v>
      </c>
      <c r="H127" s="205">
        <v>439</v>
      </c>
      <c r="I127" s="206"/>
      <c r="J127" s="207">
        <f>ROUND(I127*H127,2)</f>
        <v>0</v>
      </c>
      <c r="K127" s="208"/>
      <c r="L127" s="44"/>
      <c r="M127" s="209" t="s">
        <v>19</v>
      </c>
      <c r="N127" s="210" t="s">
        <v>42</v>
      </c>
      <c r="O127" s="84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3" t="s">
        <v>119</v>
      </c>
      <c r="AT127" s="213" t="s">
        <v>115</v>
      </c>
      <c r="AU127" s="213" t="s">
        <v>81</v>
      </c>
      <c r="AY127" s="17" t="s">
        <v>113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7" t="s">
        <v>79</v>
      </c>
      <c r="BK127" s="214">
        <f>ROUND(I127*H127,2)</f>
        <v>0</v>
      </c>
      <c r="BL127" s="17" t="s">
        <v>119</v>
      </c>
      <c r="BM127" s="213" t="s">
        <v>178</v>
      </c>
    </row>
    <row r="128" s="2" customFormat="1">
      <c r="A128" s="38"/>
      <c r="B128" s="39"/>
      <c r="C128" s="40"/>
      <c r="D128" s="215" t="s">
        <v>121</v>
      </c>
      <c r="E128" s="40"/>
      <c r="F128" s="216" t="s">
        <v>179</v>
      </c>
      <c r="G128" s="40"/>
      <c r="H128" s="40"/>
      <c r="I128" s="217"/>
      <c r="J128" s="40"/>
      <c r="K128" s="40"/>
      <c r="L128" s="44"/>
      <c r="M128" s="218"/>
      <c r="N128" s="21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121</v>
      </c>
      <c r="AU128" s="17" t="s">
        <v>81</v>
      </c>
    </row>
    <row r="129" s="13" customFormat="1">
      <c r="A129" s="13"/>
      <c r="B129" s="220"/>
      <c r="C129" s="221"/>
      <c r="D129" s="222" t="s">
        <v>123</v>
      </c>
      <c r="E129" s="223" t="s">
        <v>19</v>
      </c>
      <c r="F129" s="224" t="s">
        <v>180</v>
      </c>
      <c r="G129" s="221"/>
      <c r="H129" s="225">
        <v>439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1" t="s">
        <v>123</v>
      </c>
      <c r="AU129" s="231" t="s">
        <v>81</v>
      </c>
      <c r="AV129" s="13" t="s">
        <v>81</v>
      </c>
      <c r="AW129" s="13" t="s">
        <v>125</v>
      </c>
      <c r="AX129" s="13" t="s">
        <v>79</v>
      </c>
      <c r="AY129" s="231" t="s">
        <v>113</v>
      </c>
    </row>
    <row r="130" s="2" customFormat="1" ht="21.75" customHeight="1">
      <c r="A130" s="38"/>
      <c r="B130" s="39"/>
      <c r="C130" s="201" t="s">
        <v>181</v>
      </c>
      <c r="D130" s="201" t="s">
        <v>115</v>
      </c>
      <c r="E130" s="202" t="s">
        <v>182</v>
      </c>
      <c r="F130" s="203" t="s">
        <v>183</v>
      </c>
      <c r="G130" s="204" t="s">
        <v>184</v>
      </c>
      <c r="H130" s="205">
        <v>20</v>
      </c>
      <c r="I130" s="206"/>
      <c r="J130" s="207">
        <f>ROUND(I130*H130,2)</f>
        <v>0</v>
      </c>
      <c r="K130" s="208"/>
      <c r="L130" s="44"/>
      <c r="M130" s="209" t="s">
        <v>19</v>
      </c>
      <c r="N130" s="210" t="s">
        <v>42</v>
      </c>
      <c r="O130" s="84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3" t="s">
        <v>119</v>
      </c>
      <c r="AT130" s="213" t="s">
        <v>115</v>
      </c>
      <c r="AU130" s="213" t="s">
        <v>81</v>
      </c>
      <c r="AY130" s="17" t="s">
        <v>113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7" t="s">
        <v>79</v>
      </c>
      <c r="BK130" s="214">
        <f>ROUND(I130*H130,2)</f>
        <v>0</v>
      </c>
      <c r="BL130" s="17" t="s">
        <v>119</v>
      </c>
      <c r="BM130" s="213" t="s">
        <v>185</v>
      </c>
    </row>
    <row r="131" s="2" customFormat="1">
      <c r="A131" s="38"/>
      <c r="B131" s="39"/>
      <c r="C131" s="40"/>
      <c r="D131" s="215" t="s">
        <v>121</v>
      </c>
      <c r="E131" s="40"/>
      <c r="F131" s="216" t="s">
        <v>186</v>
      </c>
      <c r="G131" s="40"/>
      <c r="H131" s="40"/>
      <c r="I131" s="217"/>
      <c r="J131" s="40"/>
      <c r="K131" s="40"/>
      <c r="L131" s="44"/>
      <c r="M131" s="218"/>
      <c r="N131" s="21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121</v>
      </c>
      <c r="AU131" s="17" t="s">
        <v>81</v>
      </c>
    </row>
    <row r="132" s="13" customFormat="1">
      <c r="A132" s="13"/>
      <c r="B132" s="220"/>
      <c r="C132" s="221"/>
      <c r="D132" s="222" t="s">
        <v>123</v>
      </c>
      <c r="E132" s="223" t="s">
        <v>19</v>
      </c>
      <c r="F132" s="224" t="s">
        <v>187</v>
      </c>
      <c r="G132" s="221"/>
      <c r="H132" s="225">
        <v>20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1" t="s">
        <v>123</v>
      </c>
      <c r="AU132" s="231" t="s">
        <v>81</v>
      </c>
      <c r="AV132" s="13" t="s">
        <v>81</v>
      </c>
      <c r="AW132" s="13" t="s">
        <v>125</v>
      </c>
      <c r="AX132" s="13" t="s">
        <v>79</v>
      </c>
      <c r="AY132" s="231" t="s">
        <v>113</v>
      </c>
    </row>
    <row r="133" s="2" customFormat="1" ht="21.75" customHeight="1">
      <c r="A133" s="38"/>
      <c r="B133" s="39"/>
      <c r="C133" s="201" t="s">
        <v>8</v>
      </c>
      <c r="D133" s="201" t="s">
        <v>115</v>
      </c>
      <c r="E133" s="202" t="s">
        <v>188</v>
      </c>
      <c r="F133" s="203" t="s">
        <v>189</v>
      </c>
      <c r="G133" s="204" t="s">
        <v>184</v>
      </c>
      <c r="H133" s="205">
        <v>6</v>
      </c>
      <c r="I133" s="206"/>
      <c r="J133" s="207">
        <f>ROUND(I133*H133,2)</f>
        <v>0</v>
      </c>
      <c r="K133" s="208"/>
      <c r="L133" s="44"/>
      <c r="M133" s="209" t="s">
        <v>19</v>
      </c>
      <c r="N133" s="210" t="s">
        <v>42</v>
      </c>
      <c r="O133" s="84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3" t="s">
        <v>119</v>
      </c>
      <c r="AT133" s="213" t="s">
        <v>115</v>
      </c>
      <c r="AU133" s="213" t="s">
        <v>81</v>
      </c>
      <c r="AY133" s="17" t="s">
        <v>113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7" t="s">
        <v>79</v>
      </c>
      <c r="BK133" s="214">
        <f>ROUND(I133*H133,2)</f>
        <v>0</v>
      </c>
      <c r="BL133" s="17" t="s">
        <v>119</v>
      </c>
      <c r="BM133" s="213" t="s">
        <v>190</v>
      </c>
    </row>
    <row r="134" s="2" customFormat="1">
      <c r="A134" s="38"/>
      <c r="B134" s="39"/>
      <c r="C134" s="40"/>
      <c r="D134" s="215" t="s">
        <v>121</v>
      </c>
      <c r="E134" s="40"/>
      <c r="F134" s="216" t="s">
        <v>191</v>
      </c>
      <c r="G134" s="40"/>
      <c r="H134" s="40"/>
      <c r="I134" s="217"/>
      <c r="J134" s="40"/>
      <c r="K134" s="40"/>
      <c r="L134" s="44"/>
      <c r="M134" s="218"/>
      <c r="N134" s="21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121</v>
      </c>
      <c r="AU134" s="17" t="s">
        <v>81</v>
      </c>
    </row>
    <row r="135" s="13" customFormat="1">
      <c r="A135" s="13"/>
      <c r="B135" s="220"/>
      <c r="C135" s="221"/>
      <c r="D135" s="222" t="s">
        <v>123</v>
      </c>
      <c r="E135" s="223" t="s">
        <v>19</v>
      </c>
      <c r="F135" s="224" t="s">
        <v>192</v>
      </c>
      <c r="G135" s="221"/>
      <c r="H135" s="225">
        <v>6</v>
      </c>
      <c r="I135" s="226"/>
      <c r="J135" s="221"/>
      <c r="K135" s="221"/>
      <c r="L135" s="227"/>
      <c r="M135" s="228"/>
      <c r="N135" s="229"/>
      <c r="O135" s="229"/>
      <c r="P135" s="229"/>
      <c r="Q135" s="229"/>
      <c r="R135" s="229"/>
      <c r="S135" s="229"/>
      <c r="T135" s="23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1" t="s">
        <v>123</v>
      </c>
      <c r="AU135" s="231" t="s">
        <v>81</v>
      </c>
      <c r="AV135" s="13" t="s">
        <v>81</v>
      </c>
      <c r="AW135" s="13" t="s">
        <v>125</v>
      </c>
      <c r="AX135" s="13" t="s">
        <v>79</v>
      </c>
      <c r="AY135" s="231" t="s">
        <v>113</v>
      </c>
    </row>
    <row r="136" s="2" customFormat="1" ht="21.75" customHeight="1">
      <c r="A136" s="38"/>
      <c r="B136" s="39"/>
      <c r="C136" s="201" t="s">
        <v>193</v>
      </c>
      <c r="D136" s="201" t="s">
        <v>115</v>
      </c>
      <c r="E136" s="202" t="s">
        <v>194</v>
      </c>
      <c r="F136" s="203" t="s">
        <v>195</v>
      </c>
      <c r="G136" s="204" t="s">
        <v>184</v>
      </c>
      <c r="H136" s="205">
        <v>1</v>
      </c>
      <c r="I136" s="206"/>
      <c r="J136" s="207">
        <f>ROUND(I136*H136,2)</f>
        <v>0</v>
      </c>
      <c r="K136" s="208"/>
      <c r="L136" s="44"/>
      <c r="M136" s="209" t="s">
        <v>19</v>
      </c>
      <c r="N136" s="210" t="s">
        <v>42</v>
      </c>
      <c r="O136" s="84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3" t="s">
        <v>119</v>
      </c>
      <c r="AT136" s="213" t="s">
        <v>115</v>
      </c>
      <c r="AU136" s="213" t="s">
        <v>81</v>
      </c>
      <c r="AY136" s="17" t="s">
        <v>113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7" t="s">
        <v>79</v>
      </c>
      <c r="BK136" s="214">
        <f>ROUND(I136*H136,2)</f>
        <v>0</v>
      </c>
      <c r="BL136" s="17" t="s">
        <v>119</v>
      </c>
      <c r="BM136" s="213" t="s">
        <v>196</v>
      </c>
    </row>
    <row r="137" s="2" customFormat="1">
      <c r="A137" s="38"/>
      <c r="B137" s="39"/>
      <c r="C137" s="40"/>
      <c r="D137" s="215" t="s">
        <v>121</v>
      </c>
      <c r="E137" s="40"/>
      <c r="F137" s="216" t="s">
        <v>197</v>
      </c>
      <c r="G137" s="40"/>
      <c r="H137" s="40"/>
      <c r="I137" s="217"/>
      <c r="J137" s="40"/>
      <c r="K137" s="40"/>
      <c r="L137" s="44"/>
      <c r="M137" s="218"/>
      <c r="N137" s="21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121</v>
      </c>
      <c r="AU137" s="17" t="s">
        <v>81</v>
      </c>
    </row>
    <row r="138" s="13" customFormat="1">
      <c r="A138" s="13"/>
      <c r="B138" s="220"/>
      <c r="C138" s="221"/>
      <c r="D138" s="222" t="s">
        <v>123</v>
      </c>
      <c r="E138" s="223" t="s">
        <v>19</v>
      </c>
      <c r="F138" s="224" t="s">
        <v>198</v>
      </c>
      <c r="G138" s="221"/>
      <c r="H138" s="225">
        <v>1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123</v>
      </c>
      <c r="AU138" s="231" t="s">
        <v>81</v>
      </c>
      <c r="AV138" s="13" t="s">
        <v>81</v>
      </c>
      <c r="AW138" s="13" t="s">
        <v>125</v>
      </c>
      <c r="AX138" s="13" t="s">
        <v>79</v>
      </c>
      <c r="AY138" s="231" t="s">
        <v>113</v>
      </c>
    </row>
    <row r="139" s="2" customFormat="1" ht="21.75" customHeight="1">
      <c r="A139" s="38"/>
      <c r="B139" s="39"/>
      <c r="C139" s="201" t="s">
        <v>199</v>
      </c>
      <c r="D139" s="201" t="s">
        <v>115</v>
      </c>
      <c r="E139" s="202" t="s">
        <v>200</v>
      </c>
      <c r="F139" s="203" t="s">
        <v>201</v>
      </c>
      <c r="G139" s="204" t="s">
        <v>184</v>
      </c>
      <c r="H139" s="205">
        <v>1</v>
      </c>
      <c r="I139" s="206"/>
      <c r="J139" s="207">
        <f>ROUND(I139*H139,2)</f>
        <v>0</v>
      </c>
      <c r="K139" s="208"/>
      <c r="L139" s="44"/>
      <c r="M139" s="209" t="s">
        <v>19</v>
      </c>
      <c r="N139" s="210" t="s">
        <v>42</v>
      </c>
      <c r="O139" s="84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3" t="s">
        <v>119</v>
      </c>
      <c r="AT139" s="213" t="s">
        <v>115</v>
      </c>
      <c r="AU139" s="213" t="s">
        <v>81</v>
      </c>
      <c r="AY139" s="17" t="s">
        <v>113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7" t="s">
        <v>79</v>
      </c>
      <c r="BK139" s="214">
        <f>ROUND(I139*H139,2)</f>
        <v>0</v>
      </c>
      <c r="BL139" s="17" t="s">
        <v>119</v>
      </c>
      <c r="BM139" s="213" t="s">
        <v>202</v>
      </c>
    </row>
    <row r="140" s="2" customFormat="1">
      <c r="A140" s="38"/>
      <c r="B140" s="39"/>
      <c r="C140" s="40"/>
      <c r="D140" s="215" t="s">
        <v>121</v>
      </c>
      <c r="E140" s="40"/>
      <c r="F140" s="216" t="s">
        <v>203</v>
      </c>
      <c r="G140" s="40"/>
      <c r="H140" s="40"/>
      <c r="I140" s="217"/>
      <c r="J140" s="40"/>
      <c r="K140" s="40"/>
      <c r="L140" s="44"/>
      <c r="M140" s="218"/>
      <c r="N140" s="21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121</v>
      </c>
      <c r="AU140" s="17" t="s">
        <v>81</v>
      </c>
    </row>
    <row r="141" s="13" customFormat="1">
      <c r="A141" s="13"/>
      <c r="B141" s="220"/>
      <c r="C141" s="221"/>
      <c r="D141" s="222" t="s">
        <v>123</v>
      </c>
      <c r="E141" s="223" t="s">
        <v>19</v>
      </c>
      <c r="F141" s="224" t="s">
        <v>204</v>
      </c>
      <c r="G141" s="221"/>
      <c r="H141" s="225">
        <v>1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1" t="s">
        <v>123</v>
      </c>
      <c r="AU141" s="231" t="s">
        <v>81</v>
      </c>
      <c r="AV141" s="13" t="s">
        <v>81</v>
      </c>
      <c r="AW141" s="13" t="s">
        <v>125</v>
      </c>
      <c r="AX141" s="13" t="s">
        <v>79</v>
      </c>
      <c r="AY141" s="231" t="s">
        <v>113</v>
      </c>
    </row>
    <row r="142" s="2" customFormat="1" ht="21.75" customHeight="1">
      <c r="A142" s="38"/>
      <c r="B142" s="39"/>
      <c r="C142" s="201" t="s">
        <v>205</v>
      </c>
      <c r="D142" s="201" t="s">
        <v>115</v>
      </c>
      <c r="E142" s="202" t="s">
        <v>206</v>
      </c>
      <c r="F142" s="203" t="s">
        <v>207</v>
      </c>
      <c r="G142" s="204" t="s">
        <v>184</v>
      </c>
      <c r="H142" s="205">
        <v>1</v>
      </c>
      <c r="I142" s="206"/>
      <c r="J142" s="207">
        <f>ROUND(I142*H142,2)</f>
        <v>0</v>
      </c>
      <c r="K142" s="208"/>
      <c r="L142" s="44"/>
      <c r="M142" s="209" t="s">
        <v>19</v>
      </c>
      <c r="N142" s="210" t="s">
        <v>42</v>
      </c>
      <c r="O142" s="84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3" t="s">
        <v>119</v>
      </c>
      <c r="AT142" s="213" t="s">
        <v>115</v>
      </c>
      <c r="AU142" s="213" t="s">
        <v>81</v>
      </c>
      <c r="AY142" s="17" t="s">
        <v>113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7" t="s">
        <v>79</v>
      </c>
      <c r="BK142" s="214">
        <f>ROUND(I142*H142,2)</f>
        <v>0</v>
      </c>
      <c r="BL142" s="17" t="s">
        <v>119</v>
      </c>
      <c r="BM142" s="213" t="s">
        <v>208</v>
      </c>
    </row>
    <row r="143" s="2" customFormat="1">
      <c r="A143" s="38"/>
      <c r="B143" s="39"/>
      <c r="C143" s="40"/>
      <c r="D143" s="215" t="s">
        <v>121</v>
      </c>
      <c r="E143" s="40"/>
      <c r="F143" s="216" t="s">
        <v>209</v>
      </c>
      <c r="G143" s="40"/>
      <c r="H143" s="40"/>
      <c r="I143" s="217"/>
      <c r="J143" s="40"/>
      <c r="K143" s="40"/>
      <c r="L143" s="44"/>
      <c r="M143" s="218"/>
      <c r="N143" s="21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121</v>
      </c>
      <c r="AU143" s="17" t="s">
        <v>81</v>
      </c>
    </row>
    <row r="144" s="13" customFormat="1">
      <c r="A144" s="13"/>
      <c r="B144" s="220"/>
      <c r="C144" s="221"/>
      <c r="D144" s="222" t="s">
        <v>123</v>
      </c>
      <c r="E144" s="223" t="s">
        <v>19</v>
      </c>
      <c r="F144" s="224" t="s">
        <v>210</v>
      </c>
      <c r="G144" s="221"/>
      <c r="H144" s="225">
        <v>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1" t="s">
        <v>123</v>
      </c>
      <c r="AU144" s="231" t="s">
        <v>81</v>
      </c>
      <c r="AV144" s="13" t="s">
        <v>81</v>
      </c>
      <c r="AW144" s="13" t="s">
        <v>125</v>
      </c>
      <c r="AX144" s="13" t="s">
        <v>79</v>
      </c>
      <c r="AY144" s="231" t="s">
        <v>113</v>
      </c>
    </row>
    <row r="145" s="2" customFormat="1" ht="21.75" customHeight="1">
      <c r="A145" s="38"/>
      <c r="B145" s="39"/>
      <c r="C145" s="201" t="s">
        <v>211</v>
      </c>
      <c r="D145" s="201" t="s">
        <v>115</v>
      </c>
      <c r="E145" s="202" t="s">
        <v>212</v>
      </c>
      <c r="F145" s="203" t="s">
        <v>213</v>
      </c>
      <c r="G145" s="204" t="s">
        <v>184</v>
      </c>
      <c r="H145" s="205">
        <v>2</v>
      </c>
      <c r="I145" s="206"/>
      <c r="J145" s="207">
        <f>ROUND(I145*H145,2)</f>
        <v>0</v>
      </c>
      <c r="K145" s="208"/>
      <c r="L145" s="44"/>
      <c r="M145" s="209" t="s">
        <v>19</v>
      </c>
      <c r="N145" s="210" t="s">
        <v>42</v>
      </c>
      <c r="O145" s="84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3" t="s">
        <v>119</v>
      </c>
      <c r="AT145" s="213" t="s">
        <v>115</v>
      </c>
      <c r="AU145" s="213" t="s">
        <v>81</v>
      </c>
      <c r="AY145" s="17" t="s">
        <v>113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7" t="s">
        <v>79</v>
      </c>
      <c r="BK145" s="214">
        <f>ROUND(I145*H145,2)</f>
        <v>0</v>
      </c>
      <c r="BL145" s="17" t="s">
        <v>119</v>
      </c>
      <c r="BM145" s="213" t="s">
        <v>214</v>
      </c>
    </row>
    <row r="146" s="2" customFormat="1">
      <c r="A146" s="38"/>
      <c r="B146" s="39"/>
      <c r="C146" s="40"/>
      <c r="D146" s="215" t="s">
        <v>121</v>
      </c>
      <c r="E146" s="40"/>
      <c r="F146" s="216" t="s">
        <v>215</v>
      </c>
      <c r="G146" s="40"/>
      <c r="H146" s="40"/>
      <c r="I146" s="217"/>
      <c r="J146" s="40"/>
      <c r="K146" s="40"/>
      <c r="L146" s="44"/>
      <c r="M146" s="218"/>
      <c r="N146" s="21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121</v>
      </c>
      <c r="AU146" s="17" t="s">
        <v>81</v>
      </c>
    </row>
    <row r="147" s="13" customFormat="1">
      <c r="A147" s="13"/>
      <c r="B147" s="220"/>
      <c r="C147" s="221"/>
      <c r="D147" s="222" t="s">
        <v>123</v>
      </c>
      <c r="E147" s="223" t="s">
        <v>19</v>
      </c>
      <c r="F147" s="224" t="s">
        <v>216</v>
      </c>
      <c r="G147" s="221"/>
      <c r="H147" s="225">
        <v>2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1" t="s">
        <v>123</v>
      </c>
      <c r="AU147" s="231" t="s">
        <v>81</v>
      </c>
      <c r="AV147" s="13" t="s">
        <v>81</v>
      </c>
      <c r="AW147" s="13" t="s">
        <v>125</v>
      </c>
      <c r="AX147" s="13" t="s">
        <v>79</v>
      </c>
      <c r="AY147" s="231" t="s">
        <v>113</v>
      </c>
    </row>
    <row r="148" s="2" customFormat="1" ht="21.75" customHeight="1">
      <c r="A148" s="38"/>
      <c r="B148" s="39"/>
      <c r="C148" s="201" t="s">
        <v>217</v>
      </c>
      <c r="D148" s="201" t="s">
        <v>115</v>
      </c>
      <c r="E148" s="202" t="s">
        <v>218</v>
      </c>
      <c r="F148" s="203" t="s">
        <v>219</v>
      </c>
      <c r="G148" s="204" t="s">
        <v>184</v>
      </c>
      <c r="H148" s="205">
        <v>1</v>
      </c>
      <c r="I148" s="206"/>
      <c r="J148" s="207">
        <f>ROUND(I148*H148,2)</f>
        <v>0</v>
      </c>
      <c r="K148" s="208"/>
      <c r="L148" s="44"/>
      <c r="M148" s="209" t="s">
        <v>19</v>
      </c>
      <c r="N148" s="210" t="s">
        <v>42</v>
      </c>
      <c r="O148" s="84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3" t="s">
        <v>119</v>
      </c>
      <c r="AT148" s="213" t="s">
        <v>115</v>
      </c>
      <c r="AU148" s="213" t="s">
        <v>81</v>
      </c>
      <c r="AY148" s="17" t="s">
        <v>113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7" t="s">
        <v>79</v>
      </c>
      <c r="BK148" s="214">
        <f>ROUND(I148*H148,2)</f>
        <v>0</v>
      </c>
      <c r="BL148" s="17" t="s">
        <v>119</v>
      </c>
      <c r="BM148" s="213" t="s">
        <v>220</v>
      </c>
    </row>
    <row r="149" s="2" customFormat="1">
      <c r="A149" s="38"/>
      <c r="B149" s="39"/>
      <c r="C149" s="40"/>
      <c r="D149" s="215" t="s">
        <v>121</v>
      </c>
      <c r="E149" s="40"/>
      <c r="F149" s="216" t="s">
        <v>221</v>
      </c>
      <c r="G149" s="40"/>
      <c r="H149" s="40"/>
      <c r="I149" s="217"/>
      <c r="J149" s="40"/>
      <c r="K149" s="40"/>
      <c r="L149" s="44"/>
      <c r="M149" s="218"/>
      <c r="N149" s="21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121</v>
      </c>
      <c r="AU149" s="17" t="s">
        <v>81</v>
      </c>
    </row>
    <row r="150" s="13" customFormat="1">
      <c r="A150" s="13"/>
      <c r="B150" s="220"/>
      <c r="C150" s="221"/>
      <c r="D150" s="222" t="s">
        <v>123</v>
      </c>
      <c r="E150" s="223" t="s">
        <v>19</v>
      </c>
      <c r="F150" s="224" t="s">
        <v>222</v>
      </c>
      <c r="G150" s="221"/>
      <c r="H150" s="225">
        <v>1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1" t="s">
        <v>123</v>
      </c>
      <c r="AU150" s="231" t="s">
        <v>81</v>
      </c>
      <c r="AV150" s="13" t="s">
        <v>81</v>
      </c>
      <c r="AW150" s="13" t="s">
        <v>125</v>
      </c>
      <c r="AX150" s="13" t="s">
        <v>79</v>
      </c>
      <c r="AY150" s="231" t="s">
        <v>113</v>
      </c>
    </row>
    <row r="151" s="2" customFormat="1" ht="21.75" customHeight="1">
      <c r="A151" s="38"/>
      <c r="B151" s="39"/>
      <c r="C151" s="201" t="s">
        <v>223</v>
      </c>
      <c r="D151" s="201" t="s">
        <v>115</v>
      </c>
      <c r="E151" s="202" t="s">
        <v>224</v>
      </c>
      <c r="F151" s="203" t="s">
        <v>225</v>
      </c>
      <c r="G151" s="204" t="s">
        <v>184</v>
      </c>
      <c r="H151" s="205">
        <v>1</v>
      </c>
      <c r="I151" s="206"/>
      <c r="J151" s="207">
        <f>ROUND(I151*H151,2)</f>
        <v>0</v>
      </c>
      <c r="K151" s="208"/>
      <c r="L151" s="44"/>
      <c r="M151" s="209" t="s">
        <v>19</v>
      </c>
      <c r="N151" s="210" t="s">
        <v>42</v>
      </c>
      <c r="O151" s="84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3" t="s">
        <v>119</v>
      </c>
      <c r="AT151" s="213" t="s">
        <v>115</v>
      </c>
      <c r="AU151" s="213" t="s">
        <v>81</v>
      </c>
      <c r="AY151" s="17" t="s">
        <v>113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7" t="s">
        <v>79</v>
      </c>
      <c r="BK151" s="214">
        <f>ROUND(I151*H151,2)</f>
        <v>0</v>
      </c>
      <c r="BL151" s="17" t="s">
        <v>119</v>
      </c>
      <c r="BM151" s="213" t="s">
        <v>226</v>
      </c>
    </row>
    <row r="152" s="2" customFormat="1">
      <c r="A152" s="38"/>
      <c r="B152" s="39"/>
      <c r="C152" s="40"/>
      <c r="D152" s="215" t="s">
        <v>121</v>
      </c>
      <c r="E152" s="40"/>
      <c r="F152" s="216" t="s">
        <v>227</v>
      </c>
      <c r="G152" s="40"/>
      <c r="H152" s="40"/>
      <c r="I152" s="217"/>
      <c r="J152" s="40"/>
      <c r="K152" s="40"/>
      <c r="L152" s="44"/>
      <c r="M152" s="218"/>
      <c r="N152" s="21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121</v>
      </c>
      <c r="AU152" s="17" t="s">
        <v>81</v>
      </c>
    </row>
    <row r="153" s="13" customFormat="1">
      <c r="A153" s="13"/>
      <c r="B153" s="220"/>
      <c r="C153" s="221"/>
      <c r="D153" s="222" t="s">
        <v>123</v>
      </c>
      <c r="E153" s="223" t="s">
        <v>19</v>
      </c>
      <c r="F153" s="224" t="s">
        <v>228</v>
      </c>
      <c r="G153" s="221"/>
      <c r="H153" s="225">
        <v>1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1" t="s">
        <v>123</v>
      </c>
      <c r="AU153" s="231" t="s">
        <v>81</v>
      </c>
      <c r="AV153" s="13" t="s">
        <v>81</v>
      </c>
      <c r="AW153" s="13" t="s">
        <v>125</v>
      </c>
      <c r="AX153" s="13" t="s">
        <v>79</v>
      </c>
      <c r="AY153" s="231" t="s">
        <v>113</v>
      </c>
    </row>
    <row r="154" s="2" customFormat="1" ht="24.15" customHeight="1">
      <c r="A154" s="38"/>
      <c r="B154" s="39"/>
      <c r="C154" s="201" t="s">
        <v>229</v>
      </c>
      <c r="D154" s="201" t="s">
        <v>115</v>
      </c>
      <c r="E154" s="202" t="s">
        <v>230</v>
      </c>
      <c r="F154" s="203" t="s">
        <v>231</v>
      </c>
      <c r="G154" s="204" t="s">
        <v>184</v>
      </c>
      <c r="H154" s="205">
        <v>1</v>
      </c>
      <c r="I154" s="206"/>
      <c r="J154" s="207">
        <f>ROUND(I154*H154,2)</f>
        <v>0</v>
      </c>
      <c r="K154" s="208"/>
      <c r="L154" s="44"/>
      <c r="M154" s="209" t="s">
        <v>19</v>
      </c>
      <c r="N154" s="210" t="s">
        <v>42</v>
      </c>
      <c r="O154" s="84"/>
      <c r="P154" s="211">
        <f>O154*H154</f>
        <v>0</v>
      </c>
      <c r="Q154" s="211">
        <v>0</v>
      </c>
      <c r="R154" s="211">
        <f>Q154*H154</f>
        <v>0</v>
      </c>
      <c r="S154" s="211">
        <v>0</v>
      </c>
      <c r="T154" s="21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3" t="s">
        <v>119</v>
      </c>
      <c r="AT154" s="213" t="s">
        <v>115</v>
      </c>
      <c r="AU154" s="213" t="s">
        <v>81</v>
      </c>
      <c r="AY154" s="17" t="s">
        <v>113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17" t="s">
        <v>79</v>
      </c>
      <c r="BK154" s="214">
        <f>ROUND(I154*H154,2)</f>
        <v>0</v>
      </c>
      <c r="BL154" s="17" t="s">
        <v>119</v>
      </c>
      <c r="BM154" s="213" t="s">
        <v>232</v>
      </c>
    </row>
    <row r="155" s="2" customFormat="1">
      <c r="A155" s="38"/>
      <c r="B155" s="39"/>
      <c r="C155" s="40"/>
      <c r="D155" s="215" t="s">
        <v>121</v>
      </c>
      <c r="E155" s="40"/>
      <c r="F155" s="216" t="s">
        <v>233</v>
      </c>
      <c r="G155" s="40"/>
      <c r="H155" s="40"/>
      <c r="I155" s="217"/>
      <c r="J155" s="40"/>
      <c r="K155" s="40"/>
      <c r="L155" s="44"/>
      <c r="M155" s="218"/>
      <c r="N155" s="21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121</v>
      </c>
      <c r="AU155" s="17" t="s">
        <v>81</v>
      </c>
    </row>
    <row r="156" s="13" customFormat="1">
      <c r="A156" s="13"/>
      <c r="B156" s="220"/>
      <c r="C156" s="221"/>
      <c r="D156" s="222" t="s">
        <v>123</v>
      </c>
      <c r="E156" s="223" t="s">
        <v>19</v>
      </c>
      <c r="F156" s="224" t="s">
        <v>234</v>
      </c>
      <c r="G156" s="221"/>
      <c r="H156" s="225">
        <v>1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1" t="s">
        <v>123</v>
      </c>
      <c r="AU156" s="231" t="s">
        <v>81</v>
      </c>
      <c r="AV156" s="13" t="s">
        <v>81</v>
      </c>
      <c r="AW156" s="13" t="s">
        <v>125</v>
      </c>
      <c r="AX156" s="13" t="s">
        <v>79</v>
      </c>
      <c r="AY156" s="231" t="s">
        <v>113</v>
      </c>
    </row>
    <row r="157" s="2" customFormat="1" ht="24.15" customHeight="1">
      <c r="A157" s="38"/>
      <c r="B157" s="39"/>
      <c r="C157" s="201" t="s">
        <v>235</v>
      </c>
      <c r="D157" s="201" t="s">
        <v>115</v>
      </c>
      <c r="E157" s="202" t="s">
        <v>236</v>
      </c>
      <c r="F157" s="203" t="s">
        <v>237</v>
      </c>
      <c r="G157" s="204" t="s">
        <v>184</v>
      </c>
      <c r="H157" s="205">
        <v>1</v>
      </c>
      <c r="I157" s="206"/>
      <c r="J157" s="207">
        <f>ROUND(I157*H157,2)</f>
        <v>0</v>
      </c>
      <c r="K157" s="208"/>
      <c r="L157" s="44"/>
      <c r="M157" s="209" t="s">
        <v>19</v>
      </c>
      <c r="N157" s="210" t="s">
        <v>42</v>
      </c>
      <c r="O157" s="84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3" t="s">
        <v>119</v>
      </c>
      <c r="AT157" s="213" t="s">
        <v>115</v>
      </c>
      <c r="AU157" s="213" t="s">
        <v>81</v>
      </c>
      <c r="AY157" s="17" t="s">
        <v>113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7" t="s">
        <v>79</v>
      </c>
      <c r="BK157" s="214">
        <f>ROUND(I157*H157,2)</f>
        <v>0</v>
      </c>
      <c r="BL157" s="17" t="s">
        <v>119</v>
      </c>
      <c r="BM157" s="213" t="s">
        <v>238</v>
      </c>
    </row>
    <row r="158" s="2" customFormat="1">
      <c r="A158" s="38"/>
      <c r="B158" s="39"/>
      <c r="C158" s="40"/>
      <c r="D158" s="215" t="s">
        <v>121</v>
      </c>
      <c r="E158" s="40"/>
      <c r="F158" s="216" t="s">
        <v>239</v>
      </c>
      <c r="G158" s="40"/>
      <c r="H158" s="40"/>
      <c r="I158" s="217"/>
      <c r="J158" s="40"/>
      <c r="K158" s="40"/>
      <c r="L158" s="44"/>
      <c r="M158" s="218"/>
      <c r="N158" s="21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121</v>
      </c>
      <c r="AU158" s="17" t="s">
        <v>81</v>
      </c>
    </row>
    <row r="159" s="13" customFormat="1">
      <c r="A159" s="13"/>
      <c r="B159" s="220"/>
      <c r="C159" s="221"/>
      <c r="D159" s="222" t="s">
        <v>123</v>
      </c>
      <c r="E159" s="223" t="s">
        <v>19</v>
      </c>
      <c r="F159" s="224" t="s">
        <v>240</v>
      </c>
      <c r="G159" s="221"/>
      <c r="H159" s="225">
        <v>1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1" t="s">
        <v>123</v>
      </c>
      <c r="AU159" s="231" t="s">
        <v>81</v>
      </c>
      <c r="AV159" s="13" t="s">
        <v>81</v>
      </c>
      <c r="AW159" s="13" t="s">
        <v>125</v>
      </c>
      <c r="AX159" s="13" t="s">
        <v>79</v>
      </c>
      <c r="AY159" s="231" t="s">
        <v>113</v>
      </c>
    </row>
    <row r="160" s="2" customFormat="1" ht="24.15" customHeight="1">
      <c r="A160" s="38"/>
      <c r="B160" s="39"/>
      <c r="C160" s="201" t="s">
        <v>7</v>
      </c>
      <c r="D160" s="201" t="s">
        <v>115</v>
      </c>
      <c r="E160" s="202" t="s">
        <v>241</v>
      </c>
      <c r="F160" s="203" t="s">
        <v>242</v>
      </c>
      <c r="G160" s="204" t="s">
        <v>184</v>
      </c>
      <c r="H160" s="205">
        <v>28</v>
      </c>
      <c r="I160" s="206"/>
      <c r="J160" s="207">
        <f>ROUND(I160*H160,2)</f>
        <v>0</v>
      </c>
      <c r="K160" s="208"/>
      <c r="L160" s="44"/>
      <c r="M160" s="209" t="s">
        <v>19</v>
      </c>
      <c r="N160" s="210" t="s">
        <v>42</v>
      </c>
      <c r="O160" s="84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3" t="s">
        <v>119</v>
      </c>
      <c r="AT160" s="213" t="s">
        <v>115</v>
      </c>
      <c r="AU160" s="213" t="s">
        <v>81</v>
      </c>
      <c r="AY160" s="17" t="s">
        <v>113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7" t="s">
        <v>79</v>
      </c>
      <c r="BK160" s="214">
        <f>ROUND(I160*H160,2)</f>
        <v>0</v>
      </c>
      <c r="BL160" s="17" t="s">
        <v>119</v>
      </c>
      <c r="BM160" s="213" t="s">
        <v>243</v>
      </c>
    </row>
    <row r="161" s="2" customFormat="1">
      <c r="A161" s="38"/>
      <c r="B161" s="39"/>
      <c r="C161" s="40"/>
      <c r="D161" s="215" t="s">
        <v>121</v>
      </c>
      <c r="E161" s="40"/>
      <c r="F161" s="216" t="s">
        <v>244</v>
      </c>
      <c r="G161" s="40"/>
      <c r="H161" s="40"/>
      <c r="I161" s="217"/>
      <c r="J161" s="40"/>
      <c r="K161" s="40"/>
      <c r="L161" s="44"/>
      <c r="M161" s="218"/>
      <c r="N161" s="21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121</v>
      </c>
      <c r="AU161" s="17" t="s">
        <v>81</v>
      </c>
    </row>
    <row r="162" s="13" customFormat="1">
      <c r="A162" s="13"/>
      <c r="B162" s="220"/>
      <c r="C162" s="221"/>
      <c r="D162" s="222" t="s">
        <v>123</v>
      </c>
      <c r="E162" s="223" t="s">
        <v>19</v>
      </c>
      <c r="F162" s="224" t="s">
        <v>187</v>
      </c>
      <c r="G162" s="221"/>
      <c r="H162" s="225">
        <v>20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1" t="s">
        <v>123</v>
      </c>
      <c r="AU162" s="231" t="s">
        <v>81</v>
      </c>
      <c r="AV162" s="13" t="s">
        <v>81</v>
      </c>
      <c r="AW162" s="13" t="s">
        <v>125</v>
      </c>
      <c r="AX162" s="13" t="s">
        <v>71</v>
      </c>
      <c r="AY162" s="231" t="s">
        <v>113</v>
      </c>
    </row>
    <row r="163" s="13" customFormat="1">
      <c r="A163" s="13"/>
      <c r="B163" s="220"/>
      <c r="C163" s="221"/>
      <c r="D163" s="222" t="s">
        <v>123</v>
      </c>
      <c r="E163" s="223" t="s">
        <v>19</v>
      </c>
      <c r="F163" s="224" t="s">
        <v>192</v>
      </c>
      <c r="G163" s="221"/>
      <c r="H163" s="225">
        <v>6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123</v>
      </c>
      <c r="AU163" s="231" t="s">
        <v>81</v>
      </c>
      <c r="AV163" s="13" t="s">
        <v>81</v>
      </c>
      <c r="AW163" s="13" t="s">
        <v>125</v>
      </c>
      <c r="AX163" s="13" t="s">
        <v>71</v>
      </c>
      <c r="AY163" s="231" t="s">
        <v>113</v>
      </c>
    </row>
    <row r="164" s="13" customFormat="1">
      <c r="A164" s="13"/>
      <c r="B164" s="220"/>
      <c r="C164" s="221"/>
      <c r="D164" s="222" t="s">
        <v>123</v>
      </c>
      <c r="E164" s="223" t="s">
        <v>19</v>
      </c>
      <c r="F164" s="224" t="s">
        <v>245</v>
      </c>
      <c r="G164" s="221"/>
      <c r="H164" s="225">
        <v>2</v>
      </c>
      <c r="I164" s="226"/>
      <c r="J164" s="221"/>
      <c r="K164" s="221"/>
      <c r="L164" s="227"/>
      <c r="M164" s="228"/>
      <c r="N164" s="229"/>
      <c r="O164" s="229"/>
      <c r="P164" s="229"/>
      <c r="Q164" s="229"/>
      <c r="R164" s="229"/>
      <c r="S164" s="229"/>
      <c r="T164" s="23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1" t="s">
        <v>123</v>
      </c>
      <c r="AU164" s="231" t="s">
        <v>81</v>
      </c>
      <c r="AV164" s="13" t="s">
        <v>81</v>
      </c>
      <c r="AW164" s="13" t="s">
        <v>125</v>
      </c>
      <c r="AX164" s="13" t="s">
        <v>71</v>
      </c>
      <c r="AY164" s="231" t="s">
        <v>113</v>
      </c>
    </row>
    <row r="165" s="14" customFormat="1">
      <c r="A165" s="14"/>
      <c r="B165" s="232"/>
      <c r="C165" s="233"/>
      <c r="D165" s="222" t="s">
        <v>123</v>
      </c>
      <c r="E165" s="234" t="s">
        <v>19</v>
      </c>
      <c r="F165" s="235" t="s">
        <v>128</v>
      </c>
      <c r="G165" s="233"/>
      <c r="H165" s="236">
        <v>28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2" t="s">
        <v>123</v>
      </c>
      <c r="AU165" s="242" t="s">
        <v>81</v>
      </c>
      <c r="AV165" s="14" t="s">
        <v>119</v>
      </c>
      <c r="AW165" s="14" t="s">
        <v>125</v>
      </c>
      <c r="AX165" s="14" t="s">
        <v>79</v>
      </c>
      <c r="AY165" s="242" t="s">
        <v>113</v>
      </c>
    </row>
    <row r="166" s="2" customFormat="1" ht="24.15" customHeight="1">
      <c r="A166" s="38"/>
      <c r="B166" s="39"/>
      <c r="C166" s="201" t="s">
        <v>246</v>
      </c>
      <c r="D166" s="201" t="s">
        <v>115</v>
      </c>
      <c r="E166" s="202" t="s">
        <v>247</v>
      </c>
      <c r="F166" s="203" t="s">
        <v>248</v>
      </c>
      <c r="G166" s="204" t="s">
        <v>184</v>
      </c>
      <c r="H166" s="205">
        <v>1</v>
      </c>
      <c r="I166" s="206"/>
      <c r="J166" s="207">
        <f>ROUND(I166*H166,2)</f>
        <v>0</v>
      </c>
      <c r="K166" s="208"/>
      <c r="L166" s="44"/>
      <c r="M166" s="209" t="s">
        <v>19</v>
      </c>
      <c r="N166" s="210" t="s">
        <v>42</v>
      </c>
      <c r="O166" s="84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3" t="s">
        <v>119</v>
      </c>
      <c r="AT166" s="213" t="s">
        <v>115</v>
      </c>
      <c r="AU166" s="213" t="s">
        <v>81</v>
      </c>
      <c r="AY166" s="17" t="s">
        <v>113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7" t="s">
        <v>79</v>
      </c>
      <c r="BK166" s="214">
        <f>ROUND(I166*H166,2)</f>
        <v>0</v>
      </c>
      <c r="BL166" s="17" t="s">
        <v>119</v>
      </c>
      <c r="BM166" s="213" t="s">
        <v>249</v>
      </c>
    </row>
    <row r="167" s="2" customFormat="1">
      <c r="A167" s="38"/>
      <c r="B167" s="39"/>
      <c r="C167" s="40"/>
      <c r="D167" s="215" t="s">
        <v>121</v>
      </c>
      <c r="E167" s="40"/>
      <c r="F167" s="216" t="s">
        <v>250</v>
      </c>
      <c r="G167" s="40"/>
      <c r="H167" s="40"/>
      <c r="I167" s="217"/>
      <c r="J167" s="40"/>
      <c r="K167" s="40"/>
      <c r="L167" s="44"/>
      <c r="M167" s="218"/>
      <c r="N167" s="21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121</v>
      </c>
      <c r="AU167" s="17" t="s">
        <v>81</v>
      </c>
    </row>
    <row r="168" s="13" customFormat="1">
      <c r="A168" s="13"/>
      <c r="B168" s="220"/>
      <c r="C168" s="221"/>
      <c r="D168" s="222" t="s">
        <v>123</v>
      </c>
      <c r="E168" s="223" t="s">
        <v>19</v>
      </c>
      <c r="F168" s="224" t="s">
        <v>251</v>
      </c>
      <c r="G168" s="221"/>
      <c r="H168" s="225">
        <v>1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1" t="s">
        <v>123</v>
      </c>
      <c r="AU168" s="231" t="s">
        <v>81</v>
      </c>
      <c r="AV168" s="13" t="s">
        <v>81</v>
      </c>
      <c r="AW168" s="13" t="s">
        <v>125</v>
      </c>
      <c r="AX168" s="13" t="s">
        <v>79</v>
      </c>
      <c r="AY168" s="231" t="s">
        <v>113</v>
      </c>
    </row>
    <row r="169" s="2" customFormat="1" ht="24.15" customHeight="1">
      <c r="A169" s="38"/>
      <c r="B169" s="39"/>
      <c r="C169" s="201" t="s">
        <v>252</v>
      </c>
      <c r="D169" s="201" t="s">
        <v>115</v>
      </c>
      <c r="E169" s="202" t="s">
        <v>253</v>
      </c>
      <c r="F169" s="203" t="s">
        <v>254</v>
      </c>
      <c r="G169" s="204" t="s">
        <v>184</v>
      </c>
      <c r="H169" s="205">
        <v>3</v>
      </c>
      <c r="I169" s="206"/>
      <c r="J169" s="207">
        <f>ROUND(I169*H169,2)</f>
        <v>0</v>
      </c>
      <c r="K169" s="208"/>
      <c r="L169" s="44"/>
      <c r="M169" s="209" t="s">
        <v>19</v>
      </c>
      <c r="N169" s="210" t="s">
        <v>42</v>
      </c>
      <c r="O169" s="84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3" t="s">
        <v>119</v>
      </c>
      <c r="AT169" s="213" t="s">
        <v>115</v>
      </c>
      <c r="AU169" s="213" t="s">
        <v>81</v>
      </c>
      <c r="AY169" s="17" t="s">
        <v>113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7" t="s">
        <v>79</v>
      </c>
      <c r="BK169" s="214">
        <f>ROUND(I169*H169,2)</f>
        <v>0</v>
      </c>
      <c r="BL169" s="17" t="s">
        <v>119</v>
      </c>
      <c r="BM169" s="213" t="s">
        <v>255</v>
      </c>
    </row>
    <row r="170" s="2" customFormat="1">
      <c r="A170" s="38"/>
      <c r="B170" s="39"/>
      <c r="C170" s="40"/>
      <c r="D170" s="215" t="s">
        <v>121</v>
      </c>
      <c r="E170" s="40"/>
      <c r="F170" s="216" t="s">
        <v>256</v>
      </c>
      <c r="G170" s="40"/>
      <c r="H170" s="40"/>
      <c r="I170" s="217"/>
      <c r="J170" s="40"/>
      <c r="K170" s="40"/>
      <c r="L170" s="44"/>
      <c r="M170" s="218"/>
      <c r="N170" s="21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121</v>
      </c>
      <c r="AU170" s="17" t="s">
        <v>81</v>
      </c>
    </row>
    <row r="171" s="13" customFormat="1">
      <c r="A171" s="13"/>
      <c r="B171" s="220"/>
      <c r="C171" s="221"/>
      <c r="D171" s="222" t="s">
        <v>123</v>
      </c>
      <c r="E171" s="223" t="s">
        <v>19</v>
      </c>
      <c r="F171" s="224" t="s">
        <v>257</v>
      </c>
      <c r="G171" s="221"/>
      <c r="H171" s="225">
        <v>3</v>
      </c>
      <c r="I171" s="226"/>
      <c r="J171" s="221"/>
      <c r="K171" s="221"/>
      <c r="L171" s="227"/>
      <c r="M171" s="228"/>
      <c r="N171" s="229"/>
      <c r="O171" s="229"/>
      <c r="P171" s="229"/>
      <c r="Q171" s="229"/>
      <c r="R171" s="229"/>
      <c r="S171" s="229"/>
      <c r="T171" s="23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1" t="s">
        <v>123</v>
      </c>
      <c r="AU171" s="231" t="s">
        <v>81</v>
      </c>
      <c r="AV171" s="13" t="s">
        <v>81</v>
      </c>
      <c r="AW171" s="13" t="s">
        <v>125</v>
      </c>
      <c r="AX171" s="13" t="s">
        <v>79</v>
      </c>
      <c r="AY171" s="231" t="s">
        <v>113</v>
      </c>
    </row>
    <row r="172" s="2" customFormat="1" ht="24.15" customHeight="1">
      <c r="A172" s="38"/>
      <c r="B172" s="39"/>
      <c r="C172" s="201" t="s">
        <v>258</v>
      </c>
      <c r="D172" s="201" t="s">
        <v>115</v>
      </c>
      <c r="E172" s="202" t="s">
        <v>259</v>
      </c>
      <c r="F172" s="203" t="s">
        <v>260</v>
      </c>
      <c r="G172" s="204" t="s">
        <v>184</v>
      </c>
      <c r="H172" s="205">
        <v>1</v>
      </c>
      <c r="I172" s="206"/>
      <c r="J172" s="207">
        <f>ROUND(I172*H172,2)</f>
        <v>0</v>
      </c>
      <c r="K172" s="208"/>
      <c r="L172" s="44"/>
      <c r="M172" s="209" t="s">
        <v>19</v>
      </c>
      <c r="N172" s="210" t="s">
        <v>42</v>
      </c>
      <c r="O172" s="84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3" t="s">
        <v>119</v>
      </c>
      <c r="AT172" s="213" t="s">
        <v>115</v>
      </c>
      <c r="AU172" s="213" t="s">
        <v>81</v>
      </c>
      <c r="AY172" s="17" t="s">
        <v>113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7" t="s">
        <v>79</v>
      </c>
      <c r="BK172" s="214">
        <f>ROUND(I172*H172,2)</f>
        <v>0</v>
      </c>
      <c r="BL172" s="17" t="s">
        <v>119</v>
      </c>
      <c r="BM172" s="213" t="s">
        <v>261</v>
      </c>
    </row>
    <row r="173" s="2" customFormat="1">
      <c r="A173" s="38"/>
      <c r="B173" s="39"/>
      <c r="C173" s="40"/>
      <c r="D173" s="215" t="s">
        <v>121</v>
      </c>
      <c r="E173" s="40"/>
      <c r="F173" s="216" t="s">
        <v>262</v>
      </c>
      <c r="G173" s="40"/>
      <c r="H173" s="40"/>
      <c r="I173" s="217"/>
      <c r="J173" s="40"/>
      <c r="K173" s="40"/>
      <c r="L173" s="44"/>
      <c r="M173" s="218"/>
      <c r="N173" s="21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121</v>
      </c>
      <c r="AU173" s="17" t="s">
        <v>81</v>
      </c>
    </row>
    <row r="174" s="13" customFormat="1">
      <c r="A174" s="13"/>
      <c r="B174" s="220"/>
      <c r="C174" s="221"/>
      <c r="D174" s="222" t="s">
        <v>123</v>
      </c>
      <c r="E174" s="223" t="s">
        <v>19</v>
      </c>
      <c r="F174" s="224" t="s">
        <v>204</v>
      </c>
      <c r="G174" s="221"/>
      <c r="H174" s="225">
        <v>1</v>
      </c>
      <c r="I174" s="226"/>
      <c r="J174" s="221"/>
      <c r="K174" s="221"/>
      <c r="L174" s="227"/>
      <c r="M174" s="228"/>
      <c r="N174" s="229"/>
      <c r="O174" s="229"/>
      <c r="P174" s="229"/>
      <c r="Q174" s="229"/>
      <c r="R174" s="229"/>
      <c r="S174" s="229"/>
      <c r="T174" s="23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1" t="s">
        <v>123</v>
      </c>
      <c r="AU174" s="231" t="s">
        <v>81</v>
      </c>
      <c r="AV174" s="13" t="s">
        <v>81</v>
      </c>
      <c r="AW174" s="13" t="s">
        <v>125</v>
      </c>
      <c r="AX174" s="13" t="s">
        <v>79</v>
      </c>
      <c r="AY174" s="231" t="s">
        <v>113</v>
      </c>
    </row>
    <row r="175" s="2" customFormat="1" ht="24.15" customHeight="1">
      <c r="A175" s="38"/>
      <c r="B175" s="39"/>
      <c r="C175" s="201" t="s">
        <v>263</v>
      </c>
      <c r="D175" s="201" t="s">
        <v>115</v>
      </c>
      <c r="E175" s="202" t="s">
        <v>264</v>
      </c>
      <c r="F175" s="203" t="s">
        <v>265</v>
      </c>
      <c r="G175" s="204" t="s">
        <v>184</v>
      </c>
      <c r="H175" s="205">
        <v>2</v>
      </c>
      <c r="I175" s="206"/>
      <c r="J175" s="207">
        <f>ROUND(I175*H175,2)</f>
        <v>0</v>
      </c>
      <c r="K175" s="208"/>
      <c r="L175" s="44"/>
      <c r="M175" s="209" t="s">
        <v>19</v>
      </c>
      <c r="N175" s="210" t="s">
        <v>42</v>
      </c>
      <c r="O175" s="84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3" t="s">
        <v>119</v>
      </c>
      <c r="AT175" s="213" t="s">
        <v>115</v>
      </c>
      <c r="AU175" s="213" t="s">
        <v>81</v>
      </c>
      <c r="AY175" s="17" t="s">
        <v>113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7" t="s">
        <v>79</v>
      </c>
      <c r="BK175" s="214">
        <f>ROUND(I175*H175,2)</f>
        <v>0</v>
      </c>
      <c r="BL175" s="17" t="s">
        <v>119</v>
      </c>
      <c r="BM175" s="213" t="s">
        <v>266</v>
      </c>
    </row>
    <row r="176" s="13" customFormat="1">
      <c r="A176" s="13"/>
      <c r="B176" s="220"/>
      <c r="C176" s="221"/>
      <c r="D176" s="222" t="s">
        <v>123</v>
      </c>
      <c r="E176" s="223" t="s">
        <v>19</v>
      </c>
      <c r="F176" s="224" t="s">
        <v>267</v>
      </c>
      <c r="G176" s="221"/>
      <c r="H176" s="225">
        <v>2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1" t="s">
        <v>123</v>
      </c>
      <c r="AU176" s="231" t="s">
        <v>81</v>
      </c>
      <c r="AV176" s="13" t="s">
        <v>81</v>
      </c>
      <c r="AW176" s="13" t="s">
        <v>125</v>
      </c>
      <c r="AX176" s="13" t="s">
        <v>79</v>
      </c>
      <c r="AY176" s="231" t="s">
        <v>113</v>
      </c>
    </row>
    <row r="177" s="2" customFormat="1" ht="24.15" customHeight="1">
      <c r="A177" s="38"/>
      <c r="B177" s="39"/>
      <c r="C177" s="201" t="s">
        <v>268</v>
      </c>
      <c r="D177" s="201" t="s">
        <v>115</v>
      </c>
      <c r="E177" s="202" t="s">
        <v>269</v>
      </c>
      <c r="F177" s="203" t="s">
        <v>270</v>
      </c>
      <c r="G177" s="204" t="s">
        <v>184</v>
      </c>
      <c r="H177" s="205">
        <v>3</v>
      </c>
      <c r="I177" s="206"/>
      <c r="J177" s="207">
        <f>ROUND(I177*H177,2)</f>
        <v>0</v>
      </c>
      <c r="K177" s="208"/>
      <c r="L177" s="44"/>
      <c r="M177" s="209" t="s">
        <v>19</v>
      </c>
      <c r="N177" s="210" t="s">
        <v>42</v>
      </c>
      <c r="O177" s="84"/>
      <c r="P177" s="211">
        <f>O177*H177</f>
        <v>0</v>
      </c>
      <c r="Q177" s="211">
        <v>0</v>
      </c>
      <c r="R177" s="211">
        <f>Q177*H177</f>
        <v>0</v>
      </c>
      <c r="S177" s="211">
        <v>0</v>
      </c>
      <c r="T177" s="21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3" t="s">
        <v>119</v>
      </c>
      <c r="AT177" s="213" t="s">
        <v>115</v>
      </c>
      <c r="AU177" s="213" t="s">
        <v>81</v>
      </c>
      <c r="AY177" s="17" t="s">
        <v>113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7" t="s">
        <v>79</v>
      </c>
      <c r="BK177" s="214">
        <f>ROUND(I177*H177,2)</f>
        <v>0</v>
      </c>
      <c r="BL177" s="17" t="s">
        <v>119</v>
      </c>
      <c r="BM177" s="213" t="s">
        <v>271</v>
      </c>
    </row>
    <row r="178" s="2" customFormat="1">
      <c r="A178" s="38"/>
      <c r="B178" s="39"/>
      <c r="C178" s="40"/>
      <c r="D178" s="215" t="s">
        <v>121</v>
      </c>
      <c r="E178" s="40"/>
      <c r="F178" s="216" t="s">
        <v>272</v>
      </c>
      <c r="G178" s="40"/>
      <c r="H178" s="40"/>
      <c r="I178" s="217"/>
      <c r="J178" s="40"/>
      <c r="K178" s="40"/>
      <c r="L178" s="44"/>
      <c r="M178" s="218"/>
      <c r="N178" s="21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121</v>
      </c>
      <c r="AU178" s="17" t="s">
        <v>81</v>
      </c>
    </row>
    <row r="179" s="13" customFormat="1">
      <c r="A179" s="13"/>
      <c r="B179" s="220"/>
      <c r="C179" s="221"/>
      <c r="D179" s="222" t="s">
        <v>123</v>
      </c>
      <c r="E179" s="223" t="s">
        <v>19</v>
      </c>
      <c r="F179" s="224" t="s">
        <v>273</v>
      </c>
      <c r="G179" s="221"/>
      <c r="H179" s="225">
        <v>3</v>
      </c>
      <c r="I179" s="226"/>
      <c r="J179" s="221"/>
      <c r="K179" s="221"/>
      <c r="L179" s="227"/>
      <c r="M179" s="228"/>
      <c r="N179" s="229"/>
      <c r="O179" s="229"/>
      <c r="P179" s="229"/>
      <c r="Q179" s="229"/>
      <c r="R179" s="229"/>
      <c r="S179" s="229"/>
      <c r="T179" s="23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1" t="s">
        <v>123</v>
      </c>
      <c r="AU179" s="231" t="s">
        <v>81</v>
      </c>
      <c r="AV179" s="13" t="s">
        <v>81</v>
      </c>
      <c r="AW179" s="13" t="s">
        <v>125</v>
      </c>
      <c r="AX179" s="13" t="s">
        <v>79</v>
      </c>
      <c r="AY179" s="231" t="s">
        <v>113</v>
      </c>
    </row>
    <row r="180" s="2" customFormat="1" ht="24.15" customHeight="1">
      <c r="A180" s="38"/>
      <c r="B180" s="39"/>
      <c r="C180" s="201" t="s">
        <v>274</v>
      </c>
      <c r="D180" s="201" t="s">
        <v>115</v>
      </c>
      <c r="E180" s="202" t="s">
        <v>275</v>
      </c>
      <c r="F180" s="203" t="s">
        <v>276</v>
      </c>
      <c r="G180" s="204" t="s">
        <v>184</v>
      </c>
      <c r="H180" s="205">
        <v>2</v>
      </c>
      <c r="I180" s="206"/>
      <c r="J180" s="207">
        <f>ROUND(I180*H180,2)</f>
        <v>0</v>
      </c>
      <c r="K180" s="208"/>
      <c r="L180" s="44"/>
      <c r="M180" s="209" t="s">
        <v>19</v>
      </c>
      <c r="N180" s="210" t="s">
        <v>42</v>
      </c>
      <c r="O180" s="84"/>
      <c r="P180" s="211">
        <f>O180*H180</f>
        <v>0</v>
      </c>
      <c r="Q180" s="211">
        <v>0</v>
      </c>
      <c r="R180" s="211">
        <f>Q180*H180</f>
        <v>0</v>
      </c>
      <c r="S180" s="211">
        <v>0</v>
      </c>
      <c r="T180" s="21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3" t="s">
        <v>119</v>
      </c>
      <c r="AT180" s="213" t="s">
        <v>115</v>
      </c>
      <c r="AU180" s="213" t="s">
        <v>81</v>
      </c>
      <c r="AY180" s="17" t="s">
        <v>113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7" t="s">
        <v>79</v>
      </c>
      <c r="BK180" s="214">
        <f>ROUND(I180*H180,2)</f>
        <v>0</v>
      </c>
      <c r="BL180" s="17" t="s">
        <v>119</v>
      </c>
      <c r="BM180" s="213" t="s">
        <v>277</v>
      </c>
    </row>
    <row r="181" s="2" customFormat="1">
      <c r="A181" s="38"/>
      <c r="B181" s="39"/>
      <c r="C181" s="40"/>
      <c r="D181" s="215" t="s">
        <v>121</v>
      </c>
      <c r="E181" s="40"/>
      <c r="F181" s="216" t="s">
        <v>278</v>
      </c>
      <c r="G181" s="40"/>
      <c r="H181" s="40"/>
      <c r="I181" s="217"/>
      <c r="J181" s="40"/>
      <c r="K181" s="40"/>
      <c r="L181" s="44"/>
      <c r="M181" s="218"/>
      <c r="N181" s="21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121</v>
      </c>
      <c r="AU181" s="17" t="s">
        <v>81</v>
      </c>
    </row>
    <row r="182" s="13" customFormat="1">
      <c r="A182" s="13"/>
      <c r="B182" s="220"/>
      <c r="C182" s="221"/>
      <c r="D182" s="222" t="s">
        <v>123</v>
      </c>
      <c r="E182" s="223" t="s">
        <v>19</v>
      </c>
      <c r="F182" s="224" t="s">
        <v>279</v>
      </c>
      <c r="G182" s="221"/>
      <c r="H182" s="225">
        <v>2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1" t="s">
        <v>123</v>
      </c>
      <c r="AU182" s="231" t="s">
        <v>81</v>
      </c>
      <c r="AV182" s="13" t="s">
        <v>81</v>
      </c>
      <c r="AW182" s="13" t="s">
        <v>125</v>
      </c>
      <c r="AX182" s="13" t="s">
        <v>79</v>
      </c>
      <c r="AY182" s="231" t="s">
        <v>113</v>
      </c>
    </row>
    <row r="183" s="2" customFormat="1" ht="24.15" customHeight="1">
      <c r="A183" s="38"/>
      <c r="B183" s="39"/>
      <c r="C183" s="201" t="s">
        <v>280</v>
      </c>
      <c r="D183" s="201" t="s">
        <v>115</v>
      </c>
      <c r="E183" s="202" t="s">
        <v>281</v>
      </c>
      <c r="F183" s="203" t="s">
        <v>282</v>
      </c>
      <c r="G183" s="204" t="s">
        <v>184</v>
      </c>
      <c r="H183" s="205">
        <v>1</v>
      </c>
      <c r="I183" s="206"/>
      <c r="J183" s="207">
        <f>ROUND(I183*H183,2)</f>
        <v>0</v>
      </c>
      <c r="K183" s="208"/>
      <c r="L183" s="44"/>
      <c r="M183" s="209" t="s">
        <v>19</v>
      </c>
      <c r="N183" s="210" t="s">
        <v>42</v>
      </c>
      <c r="O183" s="84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3" t="s">
        <v>119</v>
      </c>
      <c r="AT183" s="213" t="s">
        <v>115</v>
      </c>
      <c r="AU183" s="213" t="s">
        <v>81</v>
      </c>
      <c r="AY183" s="17" t="s">
        <v>113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7" t="s">
        <v>79</v>
      </c>
      <c r="BK183" s="214">
        <f>ROUND(I183*H183,2)</f>
        <v>0</v>
      </c>
      <c r="BL183" s="17" t="s">
        <v>119</v>
      </c>
      <c r="BM183" s="213" t="s">
        <v>283</v>
      </c>
    </row>
    <row r="184" s="2" customFormat="1">
      <c r="A184" s="38"/>
      <c r="B184" s="39"/>
      <c r="C184" s="40"/>
      <c r="D184" s="215" t="s">
        <v>121</v>
      </c>
      <c r="E184" s="40"/>
      <c r="F184" s="216" t="s">
        <v>284</v>
      </c>
      <c r="G184" s="40"/>
      <c r="H184" s="40"/>
      <c r="I184" s="217"/>
      <c r="J184" s="40"/>
      <c r="K184" s="40"/>
      <c r="L184" s="44"/>
      <c r="M184" s="218"/>
      <c r="N184" s="21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121</v>
      </c>
      <c r="AU184" s="17" t="s">
        <v>81</v>
      </c>
    </row>
    <row r="185" s="13" customFormat="1">
      <c r="A185" s="13"/>
      <c r="B185" s="220"/>
      <c r="C185" s="221"/>
      <c r="D185" s="222" t="s">
        <v>123</v>
      </c>
      <c r="E185" s="223" t="s">
        <v>19</v>
      </c>
      <c r="F185" s="224" t="s">
        <v>285</v>
      </c>
      <c r="G185" s="221"/>
      <c r="H185" s="225">
        <v>1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1" t="s">
        <v>123</v>
      </c>
      <c r="AU185" s="231" t="s">
        <v>81</v>
      </c>
      <c r="AV185" s="13" t="s">
        <v>81</v>
      </c>
      <c r="AW185" s="13" t="s">
        <v>125</v>
      </c>
      <c r="AX185" s="13" t="s">
        <v>79</v>
      </c>
      <c r="AY185" s="231" t="s">
        <v>113</v>
      </c>
    </row>
    <row r="186" s="2" customFormat="1" ht="24.15" customHeight="1">
      <c r="A186" s="38"/>
      <c r="B186" s="39"/>
      <c r="C186" s="201" t="s">
        <v>286</v>
      </c>
      <c r="D186" s="201" t="s">
        <v>115</v>
      </c>
      <c r="E186" s="202" t="s">
        <v>287</v>
      </c>
      <c r="F186" s="203" t="s">
        <v>288</v>
      </c>
      <c r="G186" s="204" t="s">
        <v>184</v>
      </c>
      <c r="H186" s="205">
        <v>1</v>
      </c>
      <c r="I186" s="206"/>
      <c r="J186" s="207">
        <f>ROUND(I186*H186,2)</f>
        <v>0</v>
      </c>
      <c r="K186" s="208"/>
      <c r="L186" s="44"/>
      <c r="M186" s="209" t="s">
        <v>19</v>
      </c>
      <c r="N186" s="210" t="s">
        <v>42</v>
      </c>
      <c r="O186" s="84"/>
      <c r="P186" s="211">
        <f>O186*H186</f>
        <v>0</v>
      </c>
      <c r="Q186" s="211">
        <v>0</v>
      </c>
      <c r="R186" s="211">
        <f>Q186*H186</f>
        <v>0</v>
      </c>
      <c r="S186" s="211">
        <v>0</v>
      </c>
      <c r="T186" s="21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3" t="s">
        <v>119</v>
      </c>
      <c r="AT186" s="213" t="s">
        <v>115</v>
      </c>
      <c r="AU186" s="213" t="s">
        <v>81</v>
      </c>
      <c r="AY186" s="17" t="s">
        <v>113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7" t="s">
        <v>79</v>
      </c>
      <c r="BK186" s="214">
        <f>ROUND(I186*H186,2)</f>
        <v>0</v>
      </c>
      <c r="BL186" s="17" t="s">
        <v>119</v>
      </c>
      <c r="BM186" s="213" t="s">
        <v>289</v>
      </c>
    </row>
    <row r="187" s="2" customFormat="1">
      <c r="A187" s="38"/>
      <c r="B187" s="39"/>
      <c r="C187" s="40"/>
      <c r="D187" s="215" t="s">
        <v>121</v>
      </c>
      <c r="E187" s="40"/>
      <c r="F187" s="216" t="s">
        <v>290</v>
      </c>
      <c r="G187" s="40"/>
      <c r="H187" s="40"/>
      <c r="I187" s="217"/>
      <c r="J187" s="40"/>
      <c r="K187" s="40"/>
      <c r="L187" s="44"/>
      <c r="M187" s="218"/>
      <c r="N187" s="21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121</v>
      </c>
      <c r="AU187" s="17" t="s">
        <v>81</v>
      </c>
    </row>
    <row r="188" s="13" customFormat="1">
      <c r="A188" s="13"/>
      <c r="B188" s="220"/>
      <c r="C188" s="221"/>
      <c r="D188" s="222" t="s">
        <v>123</v>
      </c>
      <c r="E188" s="223" t="s">
        <v>19</v>
      </c>
      <c r="F188" s="224" t="s">
        <v>291</v>
      </c>
      <c r="G188" s="221"/>
      <c r="H188" s="225">
        <v>1</v>
      </c>
      <c r="I188" s="226"/>
      <c r="J188" s="221"/>
      <c r="K188" s="221"/>
      <c r="L188" s="227"/>
      <c r="M188" s="228"/>
      <c r="N188" s="229"/>
      <c r="O188" s="229"/>
      <c r="P188" s="229"/>
      <c r="Q188" s="229"/>
      <c r="R188" s="229"/>
      <c r="S188" s="229"/>
      <c r="T188" s="23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1" t="s">
        <v>123</v>
      </c>
      <c r="AU188" s="231" t="s">
        <v>81</v>
      </c>
      <c r="AV188" s="13" t="s">
        <v>81</v>
      </c>
      <c r="AW188" s="13" t="s">
        <v>125</v>
      </c>
      <c r="AX188" s="13" t="s">
        <v>79</v>
      </c>
      <c r="AY188" s="231" t="s">
        <v>113</v>
      </c>
    </row>
    <row r="189" s="2" customFormat="1" ht="24.15" customHeight="1">
      <c r="A189" s="38"/>
      <c r="B189" s="39"/>
      <c r="C189" s="201" t="s">
        <v>292</v>
      </c>
      <c r="D189" s="201" t="s">
        <v>115</v>
      </c>
      <c r="E189" s="202" t="s">
        <v>293</v>
      </c>
      <c r="F189" s="203" t="s">
        <v>294</v>
      </c>
      <c r="G189" s="204" t="s">
        <v>184</v>
      </c>
      <c r="H189" s="205">
        <v>2</v>
      </c>
      <c r="I189" s="206"/>
      <c r="J189" s="207">
        <f>ROUND(I189*H189,2)</f>
        <v>0</v>
      </c>
      <c r="K189" s="208"/>
      <c r="L189" s="44"/>
      <c r="M189" s="209" t="s">
        <v>19</v>
      </c>
      <c r="N189" s="210" t="s">
        <v>42</v>
      </c>
      <c r="O189" s="84"/>
      <c r="P189" s="211">
        <f>O189*H189</f>
        <v>0</v>
      </c>
      <c r="Q189" s="211">
        <v>0</v>
      </c>
      <c r="R189" s="211">
        <f>Q189*H189</f>
        <v>0</v>
      </c>
      <c r="S189" s="211">
        <v>0</v>
      </c>
      <c r="T189" s="21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3" t="s">
        <v>119</v>
      </c>
      <c r="AT189" s="213" t="s">
        <v>115</v>
      </c>
      <c r="AU189" s="213" t="s">
        <v>81</v>
      </c>
      <c r="AY189" s="17" t="s">
        <v>113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17" t="s">
        <v>79</v>
      </c>
      <c r="BK189" s="214">
        <f>ROUND(I189*H189,2)</f>
        <v>0</v>
      </c>
      <c r="BL189" s="17" t="s">
        <v>119</v>
      </c>
      <c r="BM189" s="213" t="s">
        <v>295</v>
      </c>
    </row>
    <row r="190" s="2" customFormat="1">
      <c r="A190" s="38"/>
      <c r="B190" s="39"/>
      <c r="C190" s="40"/>
      <c r="D190" s="215" t="s">
        <v>121</v>
      </c>
      <c r="E190" s="40"/>
      <c r="F190" s="216" t="s">
        <v>296</v>
      </c>
      <c r="G190" s="40"/>
      <c r="H190" s="40"/>
      <c r="I190" s="217"/>
      <c r="J190" s="40"/>
      <c r="K190" s="40"/>
      <c r="L190" s="44"/>
      <c r="M190" s="218"/>
      <c r="N190" s="21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121</v>
      </c>
      <c r="AU190" s="17" t="s">
        <v>81</v>
      </c>
    </row>
    <row r="191" s="13" customFormat="1">
      <c r="A191" s="13"/>
      <c r="B191" s="220"/>
      <c r="C191" s="221"/>
      <c r="D191" s="222" t="s">
        <v>123</v>
      </c>
      <c r="E191" s="223" t="s">
        <v>19</v>
      </c>
      <c r="F191" s="224" t="s">
        <v>267</v>
      </c>
      <c r="G191" s="221"/>
      <c r="H191" s="225">
        <v>2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1" t="s">
        <v>123</v>
      </c>
      <c r="AU191" s="231" t="s">
        <v>81</v>
      </c>
      <c r="AV191" s="13" t="s">
        <v>81</v>
      </c>
      <c r="AW191" s="13" t="s">
        <v>125</v>
      </c>
      <c r="AX191" s="13" t="s">
        <v>79</v>
      </c>
      <c r="AY191" s="231" t="s">
        <v>113</v>
      </c>
    </row>
    <row r="192" s="2" customFormat="1" ht="33" customHeight="1">
      <c r="A192" s="38"/>
      <c r="B192" s="39"/>
      <c r="C192" s="201" t="s">
        <v>297</v>
      </c>
      <c r="D192" s="201" t="s">
        <v>115</v>
      </c>
      <c r="E192" s="202" t="s">
        <v>298</v>
      </c>
      <c r="F192" s="203" t="s">
        <v>299</v>
      </c>
      <c r="G192" s="204" t="s">
        <v>184</v>
      </c>
      <c r="H192" s="205">
        <v>12</v>
      </c>
      <c r="I192" s="206"/>
      <c r="J192" s="207">
        <f>ROUND(I192*H192,2)</f>
        <v>0</v>
      </c>
      <c r="K192" s="208"/>
      <c r="L192" s="44"/>
      <c r="M192" s="209" t="s">
        <v>19</v>
      </c>
      <c r="N192" s="210" t="s">
        <v>42</v>
      </c>
      <c r="O192" s="84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3" t="s">
        <v>119</v>
      </c>
      <c r="AT192" s="213" t="s">
        <v>115</v>
      </c>
      <c r="AU192" s="213" t="s">
        <v>81</v>
      </c>
      <c r="AY192" s="17" t="s">
        <v>113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7" t="s">
        <v>79</v>
      </c>
      <c r="BK192" s="214">
        <f>ROUND(I192*H192,2)</f>
        <v>0</v>
      </c>
      <c r="BL192" s="17" t="s">
        <v>119</v>
      </c>
      <c r="BM192" s="213" t="s">
        <v>300</v>
      </c>
    </row>
    <row r="193" s="2" customFormat="1">
      <c r="A193" s="38"/>
      <c r="B193" s="39"/>
      <c r="C193" s="40"/>
      <c r="D193" s="215" t="s">
        <v>121</v>
      </c>
      <c r="E193" s="40"/>
      <c r="F193" s="216" t="s">
        <v>301</v>
      </c>
      <c r="G193" s="40"/>
      <c r="H193" s="40"/>
      <c r="I193" s="217"/>
      <c r="J193" s="40"/>
      <c r="K193" s="40"/>
      <c r="L193" s="44"/>
      <c r="M193" s="218"/>
      <c r="N193" s="21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121</v>
      </c>
      <c r="AU193" s="17" t="s">
        <v>81</v>
      </c>
    </row>
    <row r="194" s="13" customFormat="1">
      <c r="A194" s="13"/>
      <c r="B194" s="220"/>
      <c r="C194" s="221"/>
      <c r="D194" s="222" t="s">
        <v>123</v>
      </c>
      <c r="E194" s="223" t="s">
        <v>19</v>
      </c>
      <c r="F194" s="224" t="s">
        <v>302</v>
      </c>
      <c r="G194" s="221"/>
      <c r="H194" s="225">
        <v>12</v>
      </c>
      <c r="I194" s="226"/>
      <c r="J194" s="221"/>
      <c r="K194" s="221"/>
      <c r="L194" s="227"/>
      <c r="M194" s="228"/>
      <c r="N194" s="229"/>
      <c r="O194" s="229"/>
      <c r="P194" s="229"/>
      <c r="Q194" s="229"/>
      <c r="R194" s="229"/>
      <c r="S194" s="229"/>
      <c r="T194" s="23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1" t="s">
        <v>123</v>
      </c>
      <c r="AU194" s="231" t="s">
        <v>81</v>
      </c>
      <c r="AV194" s="13" t="s">
        <v>81</v>
      </c>
      <c r="AW194" s="13" t="s">
        <v>125</v>
      </c>
      <c r="AX194" s="13" t="s">
        <v>79</v>
      </c>
      <c r="AY194" s="231" t="s">
        <v>113</v>
      </c>
    </row>
    <row r="195" s="2" customFormat="1" ht="33" customHeight="1">
      <c r="A195" s="38"/>
      <c r="B195" s="39"/>
      <c r="C195" s="201" t="s">
        <v>303</v>
      </c>
      <c r="D195" s="201" t="s">
        <v>115</v>
      </c>
      <c r="E195" s="202" t="s">
        <v>304</v>
      </c>
      <c r="F195" s="203" t="s">
        <v>305</v>
      </c>
      <c r="G195" s="204" t="s">
        <v>184</v>
      </c>
      <c r="H195" s="205">
        <v>8</v>
      </c>
      <c r="I195" s="206"/>
      <c r="J195" s="207">
        <f>ROUND(I195*H195,2)</f>
        <v>0</v>
      </c>
      <c r="K195" s="208"/>
      <c r="L195" s="44"/>
      <c r="M195" s="209" t="s">
        <v>19</v>
      </c>
      <c r="N195" s="210" t="s">
        <v>42</v>
      </c>
      <c r="O195" s="84"/>
      <c r="P195" s="211">
        <f>O195*H195</f>
        <v>0</v>
      </c>
      <c r="Q195" s="211">
        <v>0</v>
      </c>
      <c r="R195" s="211">
        <f>Q195*H195</f>
        <v>0</v>
      </c>
      <c r="S195" s="211">
        <v>0</v>
      </c>
      <c r="T195" s="21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3" t="s">
        <v>119</v>
      </c>
      <c r="AT195" s="213" t="s">
        <v>115</v>
      </c>
      <c r="AU195" s="213" t="s">
        <v>81</v>
      </c>
      <c r="AY195" s="17" t="s">
        <v>113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7" t="s">
        <v>79</v>
      </c>
      <c r="BK195" s="214">
        <f>ROUND(I195*H195,2)</f>
        <v>0</v>
      </c>
      <c r="BL195" s="17" t="s">
        <v>119</v>
      </c>
      <c r="BM195" s="213" t="s">
        <v>306</v>
      </c>
    </row>
    <row r="196" s="2" customFormat="1">
      <c r="A196" s="38"/>
      <c r="B196" s="39"/>
      <c r="C196" s="40"/>
      <c r="D196" s="215" t="s">
        <v>121</v>
      </c>
      <c r="E196" s="40"/>
      <c r="F196" s="216" t="s">
        <v>307</v>
      </c>
      <c r="G196" s="40"/>
      <c r="H196" s="40"/>
      <c r="I196" s="217"/>
      <c r="J196" s="40"/>
      <c r="K196" s="40"/>
      <c r="L196" s="44"/>
      <c r="M196" s="218"/>
      <c r="N196" s="219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121</v>
      </c>
      <c r="AU196" s="17" t="s">
        <v>81</v>
      </c>
    </row>
    <row r="197" s="13" customFormat="1">
      <c r="A197" s="13"/>
      <c r="B197" s="220"/>
      <c r="C197" s="221"/>
      <c r="D197" s="222" t="s">
        <v>123</v>
      </c>
      <c r="E197" s="223" t="s">
        <v>19</v>
      </c>
      <c r="F197" s="224" t="s">
        <v>308</v>
      </c>
      <c r="G197" s="221"/>
      <c r="H197" s="225">
        <v>8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1" t="s">
        <v>123</v>
      </c>
      <c r="AU197" s="231" t="s">
        <v>81</v>
      </c>
      <c r="AV197" s="13" t="s">
        <v>81</v>
      </c>
      <c r="AW197" s="13" t="s">
        <v>125</v>
      </c>
      <c r="AX197" s="13" t="s">
        <v>79</v>
      </c>
      <c r="AY197" s="231" t="s">
        <v>113</v>
      </c>
    </row>
    <row r="198" s="2" customFormat="1" ht="33" customHeight="1">
      <c r="A198" s="38"/>
      <c r="B198" s="39"/>
      <c r="C198" s="201" t="s">
        <v>309</v>
      </c>
      <c r="D198" s="201" t="s">
        <v>115</v>
      </c>
      <c r="E198" s="202" t="s">
        <v>310</v>
      </c>
      <c r="F198" s="203" t="s">
        <v>311</v>
      </c>
      <c r="G198" s="204" t="s">
        <v>184</v>
      </c>
      <c r="H198" s="205">
        <v>4</v>
      </c>
      <c r="I198" s="206"/>
      <c r="J198" s="207">
        <f>ROUND(I198*H198,2)</f>
        <v>0</v>
      </c>
      <c r="K198" s="208"/>
      <c r="L198" s="44"/>
      <c r="M198" s="209" t="s">
        <v>19</v>
      </c>
      <c r="N198" s="210" t="s">
        <v>42</v>
      </c>
      <c r="O198" s="84"/>
      <c r="P198" s="211">
        <f>O198*H198</f>
        <v>0</v>
      </c>
      <c r="Q198" s="211">
        <v>0</v>
      </c>
      <c r="R198" s="211">
        <f>Q198*H198</f>
        <v>0</v>
      </c>
      <c r="S198" s="211">
        <v>0</v>
      </c>
      <c r="T198" s="21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3" t="s">
        <v>119</v>
      </c>
      <c r="AT198" s="213" t="s">
        <v>115</v>
      </c>
      <c r="AU198" s="213" t="s">
        <v>81</v>
      </c>
      <c r="AY198" s="17" t="s">
        <v>113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7" t="s">
        <v>79</v>
      </c>
      <c r="BK198" s="214">
        <f>ROUND(I198*H198,2)</f>
        <v>0</v>
      </c>
      <c r="BL198" s="17" t="s">
        <v>119</v>
      </c>
      <c r="BM198" s="213" t="s">
        <v>312</v>
      </c>
    </row>
    <row r="199" s="2" customFormat="1">
      <c r="A199" s="38"/>
      <c r="B199" s="39"/>
      <c r="C199" s="40"/>
      <c r="D199" s="215" t="s">
        <v>121</v>
      </c>
      <c r="E199" s="40"/>
      <c r="F199" s="216" t="s">
        <v>313</v>
      </c>
      <c r="G199" s="40"/>
      <c r="H199" s="40"/>
      <c r="I199" s="217"/>
      <c r="J199" s="40"/>
      <c r="K199" s="40"/>
      <c r="L199" s="44"/>
      <c r="M199" s="218"/>
      <c r="N199" s="21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121</v>
      </c>
      <c r="AU199" s="17" t="s">
        <v>81</v>
      </c>
    </row>
    <row r="200" s="13" customFormat="1">
      <c r="A200" s="13"/>
      <c r="B200" s="220"/>
      <c r="C200" s="221"/>
      <c r="D200" s="222" t="s">
        <v>123</v>
      </c>
      <c r="E200" s="223" t="s">
        <v>19</v>
      </c>
      <c r="F200" s="224" t="s">
        <v>314</v>
      </c>
      <c r="G200" s="221"/>
      <c r="H200" s="225">
        <v>4</v>
      </c>
      <c r="I200" s="226"/>
      <c r="J200" s="221"/>
      <c r="K200" s="221"/>
      <c r="L200" s="227"/>
      <c r="M200" s="228"/>
      <c r="N200" s="229"/>
      <c r="O200" s="229"/>
      <c r="P200" s="229"/>
      <c r="Q200" s="229"/>
      <c r="R200" s="229"/>
      <c r="S200" s="229"/>
      <c r="T200" s="23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1" t="s">
        <v>123</v>
      </c>
      <c r="AU200" s="231" t="s">
        <v>81</v>
      </c>
      <c r="AV200" s="13" t="s">
        <v>81</v>
      </c>
      <c r="AW200" s="13" t="s">
        <v>125</v>
      </c>
      <c r="AX200" s="13" t="s">
        <v>79</v>
      </c>
      <c r="AY200" s="231" t="s">
        <v>113</v>
      </c>
    </row>
    <row r="201" s="2" customFormat="1" ht="33" customHeight="1">
      <c r="A201" s="38"/>
      <c r="B201" s="39"/>
      <c r="C201" s="201" t="s">
        <v>315</v>
      </c>
      <c r="D201" s="201" t="s">
        <v>115</v>
      </c>
      <c r="E201" s="202" t="s">
        <v>316</v>
      </c>
      <c r="F201" s="203" t="s">
        <v>317</v>
      </c>
      <c r="G201" s="204" t="s">
        <v>184</v>
      </c>
      <c r="H201" s="205">
        <v>4</v>
      </c>
      <c r="I201" s="206"/>
      <c r="J201" s="207">
        <f>ROUND(I201*H201,2)</f>
        <v>0</v>
      </c>
      <c r="K201" s="208"/>
      <c r="L201" s="44"/>
      <c r="M201" s="209" t="s">
        <v>19</v>
      </c>
      <c r="N201" s="210" t="s">
        <v>42</v>
      </c>
      <c r="O201" s="84"/>
      <c r="P201" s="211">
        <f>O201*H201</f>
        <v>0</v>
      </c>
      <c r="Q201" s="211">
        <v>0</v>
      </c>
      <c r="R201" s="211">
        <f>Q201*H201</f>
        <v>0</v>
      </c>
      <c r="S201" s="211">
        <v>0</v>
      </c>
      <c r="T201" s="21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13" t="s">
        <v>119</v>
      </c>
      <c r="AT201" s="213" t="s">
        <v>115</v>
      </c>
      <c r="AU201" s="213" t="s">
        <v>81</v>
      </c>
      <c r="AY201" s="17" t="s">
        <v>113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7" t="s">
        <v>79</v>
      </c>
      <c r="BK201" s="214">
        <f>ROUND(I201*H201,2)</f>
        <v>0</v>
      </c>
      <c r="BL201" s="17" t="s">
        <v>119</v>
      </c>
      <c r="BM201" s="213" t="s">
        <v>318</v>
      </c>
    </row>
    <row r="202" s="2" customFormat="1">
      <c r="A202" s="38"/>
      <c r="B202" s="39"/>
      <c r="C202" s="40"/>
      <c r="D202" s="215" t="s">
        <v>121</v>
      </c>
      <c r="E202" s="40"/>
      <c r="F202" s="216" t="s">
        <v>319</v>
      </c>
      <c r="G202" s="40"/>
      <c r="H202" s="40"/>
      <c r="I202" s="217"/>
      <c r="J202" s="40"/>
      <c r="K202" s="40"/>
      <c r="L202" s="44"/>
      <c r="M202" s="218"/>
      <c r="N202" s="21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121</v>
      </c>
      <c r="AU202" s="17" t="s">
        <v>81</v>
      </c>
    </row>
    <row r="203" s="13" customFormat="1">
      <c r="A203" s="13"/>
      <c r="B203" s="220"/>
      <c r="C203" s="221"/>
      <c r="D203" s="222" t="s">
        <v>123</v>
      </c>
      <c r="E203" s="223" t="s">
        <v>19</v>
      </c>
      <c r="F203" s="224" t="s">
        <v>320</v>
      </c>
      <c r="G203" s="221"/>
      <c r="H203" s="225">
        <v>4</v>
      </c>
      <c r="I203" s="226"/>
      <c r="J203" s="221"/>
      <c r="K203" s="221"/>
      <c r="L203" s="227"/>
      <c r="M203" s="228"/>
      <c r="N203" s="229"/>
      <c r="O203" s="229"/>
      <c r="P203" s="229"/>
      <c r="Q203" s="229"/>
      <c r="R203" s="229"/>
      <c r="S203" s="229"/>
      <c r="T203" s="23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1" t="s">
        <v>123</v>
      </c>
      <c r="AU203" s="231" t="s">
        <v>81</v>
      </c>
      <c r="AV203" s="13" t="s">
        <v>81</v>
      </c>
      <c r="AW203" s="13" t="s">
        <v>125</v>
      </c>
      <c r="AX203" s="13" t="s">
        <v>79</v>
      </c>
      <c r="AY203" s="231" t="s">
        <v>113</v>
      </c>
    </row>
    <row r="204" s="2" customFormat="1" ht="33" customHeight="1">
      <c r="A204" s="38"/>
      <c r="B204" s="39"/>
      <c r="C204" s="201" t="s">
        <v>321</v>
      </c>
      <c r="D204" s="201" t="s">
        <v>115</v>
      </c>
      <c r="E204" s="202" t="s">
        <v>322</v>
      </c>
      <c r="F204" s="203" t="s">
        <v>323</v>
      </c>
      <c r="G204" s="204" t="s">
        <v>184</v>
      </c>
      <c r="H204" s="205">
        <v>8</v>
      </c>
      <c r="I204" s="206"/>
      <c r="J204" s="207">
        <f>ROUND(I204*H204,2)</f>
        <v>0</v>
      </c>
      <c r="K204" s="208"/>
      <c r="L204" s="44"/>
      <c r="M204" s="209" t="s">
        <v>19</v>
      </c>
      <c r="N204" s="210" t="s">
        <v>42</v>
      </c>
      <c r="O204" s="84"/>
      <c r="P204" s="211">
        <f>O204*H204</f>
        <v>0</v>
      </c>
      <c r="Q204" s="211">
        <v>0</v>
      </c>
      <c r="R204" s="211">
        <f>Q204*H204</f>
        <v>0</v>
      </c>
      <c r="S204" s="211">
        <v>0</v>
      </c>
      <c r="T204" s="21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3" t="s">
        <v>119</v>
      </c>
      <c r="AT204" s="213" t="s">
        <v>115</v>
      </c>
      <c r="AU204" s="213" t="s">
        <v>81</v>
      </c>
      <c r="AY204" s="17" t="s">
        <v>113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7" t="s">
        <v>79</v>
      </c>
      <c r="BK204" s="214">
        <f>ROUND(I204*H204,2)</f>
        <v>0</v>
      </c>
      <c r="BL204" s="17" t="s">
        <v>119</v>
      </c>
      <c r="BM204" s="213" t="s">
        <v>324</v>
      </c>
    </row>
    <row r="205" s="2" customFormat="1">
      <c r="A205" s="38"/>
      <c r="B205" s="39"/>
      <c r="C205" s="40"/>
      <c r="D205" s="215" t="s">
        <v>121</v>
      </c>
      <c r="E205" s="40"/>
      <c r="F205" s="216" t="s">
        <v>325</v>
      </c>
      <c r="G205" s="40"/>
      <c r="H205" s="40"/>
      <c r="I205" s="217"/>
      <c r="J205" s="40"/>
      <c r="K205" s="40"/>
      <c r="L205" s="44"/>
      <c r="M205" s="218"/>
      <c r="N205" s="21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121</v>
      </c>
      <c r="AU205" s="17" t="s">
        <v>81</v>
      </c>
    </row>
    <row r="206" s="13" customFormat="1">
      <c r="A206" s="13"/>
      <c r="B206" s="220"/>
      <c r="C206" s="221"/>
      <c r="D206" s="222" t="s">
        <v>123</v>
      </c>
      <c r="E206" s="223" t="s">
        <v>19</v>
      </c>
      <c r="F206" s="224" t="s">
        <v>326</v>
      </c>
      <c r="G206" s="221"/>
      <c r="H206" s="225">
        <v>8</v>
      </c>
      <c r="I206" s="226"/>
      <c r="J206" s="221"/>
      <c r="K206" s="221"/>
      <c r="L206" s="227"/>
      <c r="M206" s="228"/>
      <c r="N206" s="229"/>
      <c r="O206" s="229"/>
      <c r="P206" s="229"/>
      <c r="Q206" s="229"/>
      <c r="R206" s="229"/>
      <c r="S206" s="229"/>
      <c r="T206" s="23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1" t="s">
        <v>123</v>
      </c>
      <c r="AU206" s="231" t="s">
        <v>81</v>
      </c>
      <c r="AV206" s="13" t="s">
        <v>81</v>
      </c>
      <c r="AW206" s="13" t="s">
        <v>125</v>
      </c>
      <c r="AX206" s="13" t="s">
        <v>79</v>
      </c>
      <c r="AY206" s="231" t="s">
        <v>113</v>
      </c>
    </row>
    <row r="207" s="2" customFormat="1" ht="21.75" customHeight="1">
      <c r="A207" s="38"/>
      <c r="B207" s="39"/>
      <c r="C207" s="201" t="s">
        <v>327</v>
      </c>
      <c r="D207" s="201" t="s">
        <v>115</v>
      </c>
      <c r="E207" s="202" t="s">
        <v>328</v>
      </c>
      <c r="F207" s="203" t="s">
        <v>329</v>
      </c>
      <c r="G207" s="204" t="s">
        <v>118</v>
      </c>
      <c r="H207" s="205">
        <v>8.6419999999999995</v>
      </c>
      <c r="I207" s="206"/>
      <c r="J207" s="207">
        <f>ROUND(I207*H207,2)</f>
        <v>0</v>
      </c>
      <c r="K207" s="208"/>
      <c r="L207" s="44"/>
      <c r="M207" s="209" t="s">
        <v>19</v>
      </c>
      <c r="N207" s="210" t="s">
        <v>42</v>
      </c>
      <c r="O207" s="84"/>
      <c r="P207" s="211">
        <f>O207*H207</f>
        <v>0</v>
      </c>
      <c r="Q207" s="211">
        <v>0</v>
      </c>
      <c r="R207" s="211">
        <f>Q207*H207</f>
        <v>0</v>
      </c>
      <c r="S207" s="211">
        <v>0</v>
      </c>
      <c r="T207" s="21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3" t="s">
        <v>119</v>
      </c>
      <c r="AT207" s="213" t="s">
        <v>115</v>
      </c>
      <c r="AU207" s="213" t="s">
        <v>81</v>
      </c>
      <c r="AY207" s="17" t="s">
        <v>113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17" t="s">
        <v>79</v>
      </c>
      <c r="BK207" s="214">
        <f>ROUND(I207*H207,2)</f>
        <v>0</v>
      </c>
      <c r="BL207" s="17" t="s">
        <v>119</v>
      </c>
      <c r="BM207" s="213" t="s">
        <v>330</v>
      </c>
    </row>
    <row r="208" s="2" customFormat="1">
      <c r="A208" s="38"/>
      <c r="B208" s="39"/>
      <c r="C208" s="40"/>
      <c r="D208" s="215" t="s">
        <v>121</v>
      </c>
      <c r="E208" s="40"/>
      <c r="F208" s="216" t="s">
        <v>331</v>
      </c>
      <c r="G208" s="40"/>
      <c r="H208" s="40"/>
      <c r="I208" s="217"/>
      <c r="J208" s="40"/>
      <c r="K208" s="40"/>
      <c r="L208" s="44"/>
      <c r="M208" s="218"/>
      <c r="N208" s="219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121</v>
      </c>
      <c r="AU208" s="17" t="s">
        <v>81</v>
      </c>
    </row>
    <row r="209" s="13" customFormat="1">
      <c r="A209" s="13"/>
      <c r="B209" s="220"/>
      <c r="C209" s="221"/>
      <c r="D209" s="222" t="s">
        <v>123</v>
      </c>
      <c r="E209" s="223" t="s">
        <v>19</v>
      </c>
      <c r="F209" s="224" t="s">
        <v>332</v>
      </c>
      <c r="G209" s="221"/>
      <c r="H209" s="225">
        <v>0.91000000000000003</v>
      </c>
      <c r="I209" s="226"/>
      <c r="J209" s="221"/>
      <c r="K209" s="221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123</v>
      </c>
      <c r="AU209" s="231" t="s">
        <v>81</v>
      </c>
      <c r="AV209" s="13" t="s">
        <v>81</v>
      </c>
      <c r="AW209" s="13" t="s">
        <v>125</v>
      </c>
      <c r="AX209" s="13" t="s">
        <v>71</v>
      </c>
      <c r="AY209" s="231" t="s">
        <v>113</v>
      </c>
    </row>
    <row r="210" s="13" customFormat="1">
      <c r="A210" s="13"/>
      <c r="B210" s="220"/>
      <c r="C210" s="221"/>
      <c r="D210" s="222" t="s">
        <v>123</v>
      </c>
      <c r="E210" s="223" t="s">
        <v>19</v>
      </c>
      <c r="F210" s="224" t="s">
        <v>333</v>
      </c>
      <c r="G210" s="221"/>
      <c r="H210" s="225">
        <v>0.55000000000000004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1" t="s">
        <v>123</v>
      </c>
      <c r="AU210" s="231" t="s">
        <v>81</v>
      </c>
      <c r="AV210" s="13" t="s">
        <v>81</v>
      </c>
      <c r="AW210" s="13" t="s">
        <v>125</v>
      </c>
      <c r="AX210" s="13" t="s">
        <v>71</v>
      </c>
      <c r="AY210" s="231" t="s">
        <v>113</v>
      </c>
    </row>
    <row r="211" s="13" customFormat="1">
      <c r="A211" s="13"/>
      <c r="B211" s="220"/>
      <c r="C211" s="221"/>
      <c r="D211" s="222" t="s">
        <v>123</v>
      </c>
      <c r="E211" s="223" t="s">
        <v>19</v>
      </c>
      <c r="F211" s="224" t="s">
        <v>334</v>
      </c>
      <c r="G211" s="221"/>
      <c r="H211" s="225">
        <v>2.8999999999999999</v>
      </c>
      <c r="I211" s="226"/>
      <c r="J211" s="221"/>
      <c r="K211" s="221"/>
      <c r="L211" s="227"/>
      <c r="M211" s="228"/>
      <c r="N211" s="229"/>
      <c r="O211" s="229"/>
      <c r="P211" s="229"/>
      <c r="Q211" s="229"/>
      <c r="R211" s="229"/>
      <c r="S211" s="229"/>
      <c r="T211" s="23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1" t="s">
        <v>123</v>
      </c>
      <c r="AU211" s="231" t="s">
        <v>81</v>
      </c>
      <c r="AV211" s="13" t="s">
        <v>81</v>
      </c>
      <c r="AW211" s="13" t="s">
        <v>125</v>
      </c>
      <c r="AX211" s="13" t="s">
        <v>71</v>
      </c>
      <c r="AY211" s="231" t="s">
        <v>113</v>
      </c>
    </row>
    <row r="212" s="13" customFormat="1">
      <c r="A212" s="13"/>
      <c r="B212" s="220"/>
      <c r="C212" s="221"/>
      <c r="D212" s="222" t="s">
        <v>123</v>
      </c>
      <c r="E212" s="223" t="s">
        <v>19</v>
      </c>
      <c r="F212" s="224" t="s">
        <v>335</v>
      </c>
      <c r="G212" s="221"/>
      <c r="H212" s="225">
        <v>4.282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1" t="s">
        <v>123</v>
      </c>
      <c r="AU212" s="231" t="s">
        <v>81</v>
      </c>
      <c r="AV212" s="13" t="s">
        <v>81</v>
      </c>
      <c r="AW212" s="13" t="s">
        <v>125</v>
      </c>
      <c r="AX212" s="13" t="s">
        <v>71</v>
      </c>
      <c r="AY212" s="231" t="s">
        <v>113</v>
      </c>
    </row>
    <row r="213" s="14" customFormat="1">
      <c r="A213" s="14"/>
      <c r="B213" s="232"/>
      <c r="C213" s="233"/>
      <c r="D213" s="222" t="s">
        <v>123</v>
      </c>
      <c r="E213" s="234" t="s">
        <v>19</v>
      </c>
      <c r="F213" s="235" t="s">
        <v>128</v>
      </c>
      <c r="G213" s="233"/>
      <c r="H213" s="236">
        <v>8.6419999999999995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2" t="s">
        <v>123</v>
      </c>
      <c r="AU213" s="242" t="s">
        <v>81</v>
      </c>
      <c r="AV213" s="14" t="s">
        <v>119</v>
      </c>
      <c r="AW213" s="14" t="s">
        <v>125</v>
      </c>
      <c r="AX213" s="14" t="s">
        <v>79</v>
      </c>
      <c r="AY213" s="242" t="s">
        <v>113</v>
      </c>
    </row>
    <row r="214" s="2" customFormat="1" ht="16.5" customHeight="1">
      <c r="A214" s="38"/>
      <c r="B214" s="39"/>
      <c r="C214" s="201" t="s">
        <v>336</v>
      </c>
      <c r="D214" s="201" t="s">
        <v>115</v>
      </c>
      <c r="E214" s="202" t="s">
        <v>337</v>
      </c>
      <c r="F214" s="203" t="s">
        <v>338</v>
      </c>
      <c r="G214" s="204" t="s">
        <v>118</v>
      </c>
      <c r="H214" s="205">
        <v>8.6419999999999995</v>
      </c>
      <c r="I214" s="206"/>
      <c r="J214" s="207">
        <f>ROUND(I214*H214,2)</f>
        <v>0</v>
      </c>
      <c r="K214" s="208"/>
      <c r="L214" s="44"/>
      <c r="M214" s="209" t="s">
        <v>19</v>
      </c>
      <c r="N214" s="210" t="s">
        <v>42</v>
      </c>
      <c r="O214" s="84"/>
      <c r="P214" s="211">
        <f>O214*H214</f>
        <v>0</v>
      </c>
      <c r="Q214" s="211">
        <v>0</v>
      </c>
      <c r="R214" s="211">
        <f>Q214*H214</f>
        <v>0</v>
      </c>
      <c r="S214" s="211">
        <v>0</v>
      </c>
      <c r="T214" s="21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3" t="s">
        <v>119</v>
      </c>
      <c r="AT214" s="213" t="s">
        <v>115</v>
      </c>
      <c r="AU214" s="213" t="s">
        <v>81</v>
      </c>
      <c r="AY214" s="17" t="s">
        <v>113</v>
      </c>
      <c r="BE214" s="214">
        <f>IF(N214="základní",J214,0)</f>
        <v>0</v>
      </c>
      <c r="BF214" s="214">
        <f>IF(N214="snížená",J214,0)</f>
        <v>0</v>
      </c>
      <c r="BG214" s="214">
        <f>IF(N214="zákl. přenesená",J214,0)</f>
        <v>0</v>
      </c>
      <c r="BH214" s="214">
        <f>IF(N214="sníž. přenesená",J214,0)</f>
        <v>0</v>
      </c>
      <c r="BI214" s="214">
        <f>IF(N214="nulová",J214,0)</f>
        <v>0</v>
      </c>
      <c r="BJ214" s="17" t="s">
        <v>79</v>
      </c>
      <c r="BK214" s="214">
        <f>ROUND(I214*H214,2)</f>
        <v>0</v>
      </c>
      <c r="BL214" s="17" t="s">
        <v>119</v>
      </c>
      <c r="BM214" s="213" t="s">
        <v>339</v>
      </c>
    </row>
    <row r="215" s="2" customFormat="1">
      <c r="A215" s="38"/>
      <c r="B215" s="39"/>
      <c r="C215" s="40"/>
      <c r="D215" s="215" t="s">
        <v>121</v>
      </c>
      <c r="E215" s="40"/>
      <c r="F215" s="216" t="s">
        <v>340</v>
      </c>
      <c r="G215" s="40"/>
      <c r="H215" s="40"/>
      <c r="I215" s="217"/>
      <c r="J215" s="40"/>
      <c r="K215" s="40"/>
      <c r="L215" s="44"/>
      <c r="M215" s="218"/>
      <c r="N215" s="219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121</v>
      </c>
      <c r="AU215" s="17" t="s">
        <v>81</v>
      </c>
    </row>
    <row r="216" s="13" customFormat="1">
      <c r="A216" s="13"/>
      <c r="B216" s="220"/>
      <c r="C216" s="221"/>
      <c r="D216" s="222" t="s">
        <v>123</v>
      </c>
      <c r="E216" s="223" t="s">
        <v>19</v>
      </c>
      <c r="F216" s="224" t="s">
        <v>341</v>
      </c>
      <c r="G216" s="221"/>
      <c r="H216" s="225">
        <v>8.6419999999999995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1" t="s">
        <v>123</v>
      </c>
      <c r="AU216" s="231" t="s">
        <v>81</v>
      </c>
      <c r="AV216" s="13" t="s">
        <v>81</v>
      </c>
      <c r="AW216" s="13" t="s">
        <v>125</v>
      </c>
      <c r="AX216" s="13" t="s">
        <v>79</v>
      </c>
      <c r="AY216" s="231" t="s">
        <v>113</v>
      </c>
    </row>
    <row r="217" s="2" customFormat="1" ht="16.5" customHeight="1">
      <c r="A217" s="38"/>
      <c r="B217" s="39"/>
      <c r="C217" s="201" t="s">
        <v>342</v>
      </c>
      <c r="D217" s="201" t="s">
        <v>115</v>
      </c>
      <c r="E217" s="202" t="s">
        <v>343</v>
      </c>
      <c r="F217" s="203" t="s">
        <v>344</v>
      </c>
      <c r="G217" s="204" t="s">
        <v>118</v>
      </c>
      <c r="H217" s="205">
        <v>8.6419999999999995</v>
      </c>
      <c r="I217" s="206"/>
      <c r="J217" s="207">
        <f>ROUND(I217*H217,2)</f>
        <v>0</v>
      </c>
      <c r="K217" s="208"/>
      <c r="L217" s="44"/>
      <c r="M217" s="209" t="s">
        <v>19</v>
      </c>
      <c r="N217" s="210" t="s">
        <v>42</v>
      </c>
      <c r="O217" s="84"/>
      <c r="P217" s="211">
        <f>O217*H217</f>
        <v>0</v>
      </c>
      <c r="Q217" s="211">
        <v>0</v>
      </c>
      <c r="R217" s="211">
        <f>Q217*H217</f>
        <v>0</v>
      </c>
      <c r="S217" s="211">
        <v>0</v>
      </c>
      <c r="T217" s="21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3" t="s">
        <v>119</v>
      </c>
      <c r="AT217" s="213" t="s">
        <v>115</v>
      </c>
      <c r="AU217" s="213" t="s">
        <v>81</v>
      </c>
      <c r="AY217" s="17" t="s">
        <v>113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7" t="s">
        <v>79</v>
      </c>
      <c r="BK217" s="214">
        <f>ROUND(I217*H217,2)</f>
        <v>0</v>
      </c>
      <c r="BL217" s="17" t="s">
        <v>119</v>
      </c>
      <c r="BM217" s="213" t="s">
        <v>345</v>
      </c>
    </row>
    <row r="218" s="2" customFormat="1">
      <c r="A218" s="38"/>
      <c r="B218" s="39"/>
      <c r="C218" s="40"/>
      <c r="D218" s="215" t="s">
        <v>121</v>
      </c>
      <c r="E218" s="40"/>
      <c r="F218" s="216" t="s">
        <v>346</v>
      </c>
      <c r="G218" s="40"/>
      <c r="H218" s="40"/>
      <c r="I218" s="217"/>
      <c r="J218" s="40"/>
      <c r="K218" s="40"/>
      <c r="L218" s="44"/>
      <c r="M218" s="218"/>
      <c r="N218" s="21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121</v>
      </c>
      <c r="AU218" s="17" t="s">
        <v>81</v>
      </c>
    </row>
    <row r="219" s="2" customFormat="1" ht="16.5" customHeight="1">
      <c r="A219" s="38"/>
      <c r="B219" s="39"/>
      <c r="C219" s="243" t="s">
        <v>347</v>
      </c>
      <c r="D219" s="243" t="s">
        <v>348</v>
      </c>
      <c r="E219" s="244" t="s">
        <v>349</v>
      </c>
      <c r="F219" s="245" t="s">
        <v>350</v>
      </c>
      <c r="G219" s="246" t="s">
        <v>351</v>
      </c>
      <c r="H219" s="247">
        <v>2.7650000000000001</v>
      </c>
      <c r="I219" s="248"/>
      <c r="J219" s="249">
        <f>ROUND(I219*H219,2)</f>
        <v>0</v>
      </c>
      <c r="K219" s="250"/>
      <c r="L219" s="251"/>
      <c r="M219" s="252" t="s">
        <v>19</v>
      </c>
      <c r="N219" s="253" t="s">
        <v>42</v>
      </c>
      <c r="O219" s="84"/>
      <c r="P219" s="211">
        <f>O219*H219</f>
        <v>0</v>
      </c>
      <c r="Q219" s="211">
        <v>1</v>
      </c>
      <c r="R219" s="211">
        <f>Q219*H219</f>
        <v>2.7650000000000001</v>
      </c>
      <c r="S219" s="211">
        <v>0</v>
      </c>
      <c r="T219" s="21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3" t="s">
        <v>162</v>
      </c>
      <c r="AT219" s="213" t="s">
        <v>348</v>
      </c>
      <c r="AU219" s="213" t="s">
        <v>81</v>
      </c>
      <c r="AY219" s="17" t="s">
        <v>113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17" t="s">
        <v>79</v>
      </c>
      <c r="BK219" s="214">
        <f>ROUND(I219*H219,2)</f>
        <v>0</v>
      </c>
      <c r="BL219" s="17" t="s">
        <v>119</v>
      </c>
      <c r="BM219" s="213" t="s">
        <v>352</v>
      </c>
    </row>
    <row r="220" s="13" customFormat="1">
      <c r="A220" s="13"/>
      <c r="B220" s="220"/>
      <c r="C220" s="221"/>
      <c r="D220" s="222" t="s">
        <v>123</v>
      </c>
      <c r="E220" s="223" t="s">
        <v>19</v>
      </c>
      <c r="F220" s="224" t="s">
        <v>353</v>
      </c>
      <c r="G220" s="221"/>
      <c r="H220" s="225">
        <v>8.6419999999999995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123</v>
      </c>
      <c r="AU220" s="231" t="s">
        <v>81</v>
      </c>
      <c r="AV220" s="13" t="s">
        <v>81</v>
      </c>
      <c r="AW220" s="13" t="s">
        <v>125</v>
      </c>
      <c r="AX220" s="13" t="s">
        <v>79</v>
      </c>
      <c r="AY220" s="231" t="s">
        <v>113</v>
      </c>
    </row>
    <row r="221" s="13" customFormat="1">
      <c r="A221" s="13"/>
      <c r="B221" s="220"/>
      <c r="C221" s="221"/>
      <c r="D221" s="222" t="s">
        <v>123</v>
      </c>
      <c r="E221" s="221"/>
      <c r="F221" s="224" t="s">
        <v>354</v>
      </c>
      <c r="G221" s="221"/>
      <c r="H221" s="225">
        <v>2.7650000000000001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1" t="s">
        <v>123</v>
      </c>
      <c r="AU221" s="231" t="s">
        <v>81</v>
      </c>
      <c r="AV221" s="13" t="s">
        <v>81</v>
      </c>
      <c r="AW221" s="13" t="s">
        <v>4</v>
      </c>
      <c r="AX221" s="13" t="s">
        <v>79</v>
      </c>
      <c r="AY221" s="231" t="s">
        <v>113</v>
      </c>
    </row>
    <row r="222" s="2" customFormat="1" ht="16.5" customHeight="1">
      <c r="A222" s="38"/>
      <c r="B222" s="39"/>
      <c r="C222" s="201" t="s">
        <v>355</v>
      </c>
      <c r="D222" s="201" t="s">
        <v>115</v>
      </c>
      <c r="E222" s="202" t="s">
        <v>356</v>
      </c>
      <c r="F222" s="203" t="s">
        <v>357</v>
      </c>
      <c r="G222" s="204" t="s">
        <v>351</v>
      </c>
      <c r="H222" s="205">
        <v>7.391</v>
      </c>
      <c r="I222" s="206"/>
      <c r="J222" s="207">
        <f>ROUND(I222*H222,2)</f>
        <v>0</v>
      </c>
      <c r="K222" s="208"/>
      <c r="L222" s="44"/>
      <c r="M222" s="209" t="s">
        <v>19</v>
      </c>
      <c r="N222" s="210" t="s">
        <v>42</v>
      </c>
      <c r="O222" s="84"/>
      <c r="P222" s="211">
        <f>O222*H222</f>
        <v>0</v>
      </c>
      <c r="Q222" s="211">
        <v>0</v>
      </c>
      <c r="R222" s="211">
        <f>Q222*H222</f>
        <v>0</v>
      </c>
      <c r="S222" s="211">
        <v>0</v>
      </c>
      <c r="T222" s="21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3" t="s">
        <v>119</v>
      </c>
      <c r="AT222" s="213" t="s">
        <v>115</v>
      </c>
      <c r="AU222" s="213" t="s">
        <v>81</v>
      </c>
      <c r="AY222" s="17" t="s">
        <v>113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17" t="s">
        <v>79</v>
      </c>
      <c r="BK222" s="214">
        <f>ROUND(I222*H222,2)</f>
        <v>0</v>
      </c>
      <c r="BL222" s="17" t="s">
        <v>119</v>
      </c>
      <c r="BM222" s="213" t="s">
        <v>358</v>
      </c>
    </row>
    <row r="223" s="13" customFormat="1">
      <c r="A223" s="13"/>
      <c r="B223" s="220"/>
      <c r="C223" s="221"/>
      <c r="D223" s="222" t="s">
        <v>123</v>
      </c>
      <c r="E223" s="223" t="s">
        <v>19</v>
      </c>
      <c r="F223" s="224" t="s">
        <v>359</v>
      </c>
      <c r="G223" s="221"/>
      <c r="H223" s="225">
        <v>0.95062000000000002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1" t="s">
        <v>123</v>
      </c>
      <c r="AU223" s="231" t="s">
        <v>81</v>
      </c>
      <c r="AV223" s="13" t="s">
        <v>81</v>
      </c>
      <c r="AW223" s="13" t="s">
        <v>125</v>
      </c>
      <c r="AX223" s="13" t="s">
        <v>71</v>
      </c>
      <c r="AY223" s="231" t="s">
        <v>113</v>
      </c>
    </row>
    <row r="224" s="13" customFormat="1">
      <c r="A224" s="13"/>
      <c r="B224" s="220"/>
      <c r="C224" s="221"/>
      <c r="D224" s="222" t="s">
        <v>123</v>
      </c>
      <c r="E224" s="223" t="s">
        <v>19</v>
      </c>
      <c r="F224" s="224" t="s">
        <v>360</v>
      </c>
      <c r="G224" s="221"/>
      <c r="H224" s="225">
        <v>2.387</v>
      </c>
      <c r="I224" s="226"/>
      <c r="J224" s="221"/>
      <c r="K224" s="221"/>
      <c r="L224" s="227"/>
      <c r="M224" s="228"/>
      <c r="N224" s="229"/>
      <c r="O224" s="229"/>
      <c r="P224" s="229"/>
      <c r="Q224" s="229"/>
      <c r="R224" s="229"/>
      <c r="S224" s="229"/>
      <c r="T224" s="23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1" t="s">
        <v>123</v>
      </c>
      <c r="AU224" s="231" t="s">
        <v>81</v>
      </c>
      <c r="AV224" s="13" t="s">
        <v>81</v>
      </c>
      <c r="AW224" s="13" t="s">
        <v>125</v>
      </c>
      <c r="AX224" s="13" t="s">
        <v>71</v>
      </c>
      <c r="AY224" s="231" t="s">
        <v>113</v>
      </c>
    </row>
    <row r="225" s="13" customFormat="1">
      <c r="A225" s="13"/>
      <c r="B225" s="220"/>
      <c r="C225" s="221"/>
      <c r="D225" s="222" t="s">
        <v>123</v>
      </c>
      <c r="E225" s="223" t="s">
        <v>19</v>
      </c>
      <c r="F225" s="224" t="s">
        <v>361</v>
      </c>
      <c r="G225" s="221"/>
      <c r="H225" s="225">
        <v>4.0534999999999997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1" t="s">
        <v>123</v>
      </c>
      <c r="AU225" s="231" t="s">
        <v>81</v>
      </c>
      <c r="AV225" s="13" t="s">
        <v>81</v>
      </c>
      <c r="AW225" s="13" t="s">
        <v>125</v>
      </c>
      <c r="AX225" s="13" t="s">
        <v>71</v>
      </c>
      <c r="AY225" s="231" t="s">
        <v>113</v>
      </c>
    </row>
    <row r="226" s="14" customFormat="1">
      <c r="A226" s="14"/>
      <c r="B226" s="232"/>
      <c r="C226" s="233"/>
      <c r="D226" s="222" t="s">
        <v>123</v>
      </c>
      <c r="E226" s="234" t="s">
        <v>19</v>
      </c>
      <c r="F226" s="235" t="s">
        <v>128</v>
      </c>
      <c r="G226" s="233"/>
      <c r="H226" s="236">
        <v>7.3911199999999999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2" t="s">
        <v>123</v>
      </c>
      <c r="AU226" s="242" t="s">
        <v>81</v>
      </c>
      <c r="AV226" s="14" t="s">
        <v>119</v>
      </c>
      <c r="AW226" s="14" t="s">
        <v>125</v>
      </c>
      <c r="AX226" s="14" t="s">
        <v>79</v>
      </c>
      <c r="AY226" s="242" t="s">
        <v>113</v>
      </c>
    </row>
    <row r="227" s="12" customFormat="1" ht="22.8" customHeight="1">
      <c r="A227" s="12"/>
      <c r="B227" s="185"/>
      <c r="C227" s="186"/>
      <c r="D227" s="187" t="s">
        <v>70</v>
      </c>
      <c r="E227" s="199" t="s">
        <v>362</v>
      </c>
      <c r="F227" s="199" t="s">
        <v>363</v>
      </c>
      <c r="G227" s="186"/>
      <c r="H227" s="186"/>
      <c r="I227" s="189"/>
      <c r="J227" s="200">
        <f>BK227</f>
        <v>0</v>
      </c>
      <c r="K227" s="186"/>
      <c r="L227" s="191"/>
      <c r="M227" s="192"/>
      <c r="N227" s="193"/>
      <c r="O227" s="193"/>
      <c r="P227" s="194">
        <f>SUM(P228:P420)</f>
        <v>0</v>
      </c>
      <c r="Q227" s="193"/>
      <c r="R227" s="194">
        <f>SUM(R228:R420)</f>
        <v>0.55554000000000003</v>
      </c>
      <c r="S227" s="193"/>
      <c r="T227" s="195">
        <f>SUM(T228:T420)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96" t="s">
        <v>79</v>
      </c>
      <c r="AT227" s="197" t="s">
        <v>70</v>
      </c>
      <c r="AU227" s="197" t="s">
        <v>79</v>
      </c>
      <c r="AY227" s="196" t="s">
        <v>113</v>
      </c>
      <c r="BK227" s="198">
        <f>SUM(BK228:BK420)</f>
        <v>0</v>
      </c>
    </row>
    <row r="228" s="2" customFormat="1" ht="21.75" customHeight="1">
      <c r="A228" s="38"/>
      <c r="B228" s="39"/>
      <c r="C228" s="201" t="s">
        <v>364</v>
      </c>
      <c r="D228" s="201" t="s">
        <v>115</v>
      </c>
      <c r="E228" s="202" t="s">
        <v>365</v>
      </c>
      <c r="F228" s="203" t="s">
        <v>366</v>
      </c>
      <c r="G228" s="204" t="s">
        <v>184</v>
      </c>
      <c r="H228" s="205">
        <v>1</v>
      </c>
      <c r="I228" s="206"/>
      <c r="J228" s="207">
        <f>ROUND(I228*H228,2)</f>
        <v>0</v>
      </c>
      <c r="K228" s="208"/>
      <c r="L228" s="44"/>
      <c r="M228" s="209" t="s">
        <v>19</v>
      </c>
      <c r="N228" s="210" t="s">
        <v>42</v>
      </c>
      <c r="O228" s="84"/>
      <c r="P228" s="211">
        <f>O228*H228</f>
        <v>0</v>
      </c>
      <c r="Q228" s="211">
        <v>0</v>
      </c>
      <c r="R228" s="211">
        <f>Q228*H228</f>
        <v>0</v>
      </c>
      <c r="S228" s="211">
        <v>0</v>
      </c>
      <c r="T228" s="21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3" t="s">
        <v>119</v>
      </c>
      <c r="AT228" s="213" t="s">
        <v>115</v>
      </c>
      <c r="AU228" s="213" t="s">
        <v>81</v>
      </c>
      <c r="AY228" s="17" t="s">
        <v>113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17" t="s">
        <v>79</v>
      </c>
      <c r="BK228" s="214">
        <f>ROUND(I228*H228,2)</f>
        <v>0</v>
      </c>
      <c r="BL228" s="17" t="s">
        <v>119</v>
      </c>
      <c r="BM228" s="213" t="s">
        <v>367</v>
      </c>
    </row>
    <row r="229" s="2" customFormat="1">
      <c r="A229" s="38"/>
      <c r="B229" s="39"/>
      <c r="C229" s="40"/>
      <c r="D229" s="215" t="s">
        <v>121</v>
      </c>
      <c r="E229" s="40"/>
      <c r="F229" s="216" t="s">
        <v>368</v>
      </c>
      <c r="G229" s="40"/>
      <c r="H229" s="40"/>
      <c r="I229" s="217"/>
      <c r="J229" s="40"/>
      <c r="K229" s="40"/>
      <c r="L229" s="44"/>
      <c r="M229" s="218"/>
      <c r="N229" s="219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121</v>
      </c>
      <c r="AU229" s="17" t="s">
        <v>81</v>
      </c>
    </row>
    <row r="230" s="13" customFormat="1">
      <c r="A230" s="13"/>
      <c r="B230" s="220"/>
      <c r="C230" s="221"/>
      <c r="D230" s="222" t="s">
        <v>123</v>
      </c>
      <c r="E230" s="223" t="s">
        <v>19</v>
      </c>
      <c r="F230" s="224" t="s">
        <v>369</v>
      </c>
      <c r="G230" s="221"/>
      <c r="H230" s="225">
        <v>1</v>
      </c>
      <c r="I230" s="226"/>
      <c r="J230" s="221"/>
      <c r="K230" s="221"/>
      <c r="L230" s="227"/>
      <c r="M230" s="228"/>
      <c r="N230" s="229"/>
      <c r="O230" s="229"/>
      <c r="P230" s="229"/>
      <c r="Q230" s="229"/>
      <c r="R230" s="229"/>
      <c r="S230" s="229"/>
      <c r="T230" s="23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1" t="s">
        <v>123</v>
      </c>
      <c r="AU230" s="231" t="s">
        <v>81</v>
      </c>
      <c r="AV230" s="13" t="s">
        <v>81</v>
      </c>
      <c r="AW230" s="13" t="s">
        <v>125</v>
      </c>
      <c r="AX230" s="13" t="s">
        <v>79</v>
      </c>
      <c r="AY230" s="231" t="s">
        <v>113</v>
      </c>
    </row>
    <row r="231" s="2" customFormat="1" ht="24.15" customHeight="1">
      <c r="A231" s="38"/>
      <c r="B231" s="39"/>
      <c r="C231" s="201" t="s">
        <v>370</v>
      </c>
      <c r="D231" s="201" t="s">
        <v>115</v>
      </c>
      <c r="E231" s="202" t="s">
        <v>371</v>
      </c>
      <c r="F231" s="203" t="s">
        <v>372</v>
      </c>
      <c r="G231" s="204" t="s">
        <v>184</v>
      </c>
      <c r="H231" s="205">
        <v>2</v>
      </c>
      <c r="I231" s="206"/>
      <c r="J231" s="207">
        <f>ROUND(I231*H231,2)</f>
        <v>0</v>
      </c>
      <c r="K231" s="208"/>
      <c r="L231" s="44"/>
      <c r="M231" s="209" t="s">
        <v>19</v>
      </c>
      <c r="N231" s="210" t="s">
        <v>42</v>
      </c>
      <c r="O231" s="84"/>
      <c r="P231" s="211">
        <f>O231*H231</f>
        <v>0</v>
      </c>
      <c r="Q231" s="211">
        <v>0</v>
      </c>
      <c r="R231" s="211">
        <f>Q231*H231</f>
        <v>0</v>
      </c>
      <c r="S231" s="211">
        <v>0</v>
      </c>
      <c r="T231" s="21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3" t="s">
        <v>119</v>
      </c>
      <c r="AT231" s="213" t="s">
        <v>115</v>
      </c>
      <c r="AU231" s="213" t="s">
        <v>81</v>
      </c>
      <c r="AY231" s="17" t="s">
        <v>113</v>
      </c>
      <c r="BE231" s="214">
        <f>IF(N231="základní",J231,0)</f>
        <v>0</v>
      </c>
      <c r="BF231" s="214">
        <f>IF(N231="snížená",J231,0)</f>
        <v>0</v>
      </c>
      <c r="BG231" s="214">
        <f>IF(N231="zákl. přenesená",J231,0)</f>
        <v>0</v>
      </c>
      <c r="BH231" s="214">
        <f>IF(N231="sníž. přenesená",J231,0)</f>
        <v>0</v>
      </c>
      <c r="BI231" s="214">
        <f>IF(N231="nulová",J231,0)</f>
        <v>0</v>
      </c>
      <c r="BJ231" s="17" t="s">
        <v>79</v>
      </c>
      <c r="BK231" s="214">
        <f>ROUND(I231*H231,2)</f>
        <v>0</v>
      </c>
      <c r="BL231" s="17" t="s">
        <v>119</v>
      </c>
      <c r="BM231" s="213" t="s">
        <v>373</v>
      </c>
    </row>
    <row r="232" s="13" customFormat="1">
      <c r="A232" s="13"/>
      <c r="B232" s="220"/>
      <c r="C232" s="221"/>
      <c r="D232" s="222" t="s">
        <v>123</v>
      </c>
      <c r="E232" s="223" t="s">
        <v>19</v>
      </c>
      <c r="F232" s="224" t="s">
        <v>374</v>
      </c>
      <c r="G232" s="221"/>
      <c r="H232" s="225">
        <v>2</v>
      </c>
      <c r="I232" s="226"/>
      <c r="J232" s="221"/>
      <c r="K232" s="221"/>
      <c r="L232" s="227"/>
      <c r="M232" s="228"/>
      <c r="N232" s="229"/>
      <c r="O232" s="229"/>
      <c r="P232" s="229"/>
      <c r="Q232" s="229"/>
      <c r="R232" s="229"/>
      <c r="S232" s="229"/>
      <c r="T232" s="23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1" t="s">
        <v>123</v>
      </c>
      <c r="AU232" s="231" t="s">
        <v>81</v>
      </c>
      <c r="AV232" s="13" t="s">
        <v>81</v>
      </c>
      <c r="AW232" s="13" t="s">
        <v>125</v>
      </c>
      <c r="AX232" s="13" t="s">
        <v>79</v>
      </c>
      <c r="AY232" s="231" t="s">
        <v>113</v>
      </c>
    </row>
    <row r="233" s="2" customFormat="1" ht="21.75" customHeight="1">
      <c r="A233" s="38"/>
      <c r="B233" s="39"/>
      <c r="C233" s="201" t="s">
        <v>375</v>
      </c>
      <c r="D233" s="201" t="s">
        <v>115</v>
      </c>
      <c r="E233" s="202" t="s">
        <v>376</v>
      </c>
      <c r="F233" s="203" t="s">
        <v>377</v>
      </c>
      <c r="G233" s="204" t="s">
        <v>184</v>
      </c>
      <c r="H233" s="205">
        <v>2</v>
      </c>
      <c r="I233" s="206"/>
      <c r="J233" s="207">
        <f>ROUND(I233*H233,2)</f>
        <v>0</v>
      </c>
      <c r="K233" s="208"/>
      <c r="L233" s="44"/>
      <c r="M233" s="209" t="s">
        <v>19</v>
      </c>
      <c r="N233" s="210" t="s">
        <v>42</v>
      </c>
      <c r="O233" s="84"/>
      <c r="P233" s="211">
        <f>O233*H233</f>
        <v>0</v>
      </c>
      <c r="Q233" s="211">
        <v>0</v>
      </c>
      <c r="R233" s="211">
        <f>Q233*H233</f>
        <v>0</v>
      </c>
      <c r="S233" s="211">
        <v>0</v>
      </c>
      <c r="T233" s="21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3" t="s">
        <v>119</v>
      </c>
      <c r="AT233" s="213" t="s">
        <v>115</v>
      </c>
      <c r="AU233" s="213" t="s">
        <v>81</v>
      </c>
      <c r="AY233" s="17" t="s">
        <v>113</v>
      </c>
      <c r="BE233" s="214">
        <f>IF(N233="základní",J233,0)</f>
        <v>0</v>
      </c>
      <c r="BF233" s="214">
        <f>IF(N233="snížená",J233,0)</f>
        <v>0</v>
      </c>
      <c r="BG233" s="214">
        <f>IF(N233="zákl. přenesená",J233,0)</f>
        <v>0</v>
      </c>
      <c r="BH233" s="214">
        <f>IF(N233="sníž. přenesená",J233,0)</f>
        <v>0</v>
      </c>
      <c r="BI233" s="214">
        <f>IF(N233="nulová",J233,0)</f>
        <v>0</v>
      </c>
      <c r="BJ233" s="17" t="s">
        <v>79</v>
      </c>
      <c r="BK233" s="214">
        <f>ROUND(I233*H233,2)</f>
        <v>0</v>
      </c>
      <c r="BL233" s="17" t="s">
        <v>119</v>
      </c>
      <c r="BM233" s="213" t="s">
        <v>378</v>
      </c>
    </row>
    <row r="234" s="2" customFormat="1">
      <c r="A234" s="38"/>
      <c r="B234" s="39"/>
      <c r="C234" s="40"/>
      <c r="D234" s="215" t="s">
        <v>121</v>
      </c>
      <c r="E234" s="40"/>
      <c r="F234" s="216" t="s">
        <v>379</v>
      </c>
      <c r="G234" s="40"/>
      <c r="H234" s="40"/>
      <c r="I234" s="217"/>
      <c r="J234" s="40"/>
      <c r="K234" s="40"/>
      <c r="L234" s="44"/>
      <c r="M234" s="218"/>
      <c r="N234" s="21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121</v>
      </c>
      <c r="AU234" s="17" t="s">
        <v>81</v>
      </c>
    </row>
    <row r="235" s="13" customFormat="1">
      <c r="A235" s="13"/>
      <c r="B235" s="220"/>
      <c r="C235" s="221"/>
      <c r="D235" s="222" t="s">
        <v>123</v>
      </c>
      <c r="E235" s="223" t="s">
        <v>19</v>
      </c>
      <c r="F235" s="224" t="s">
        <v>380</v>
      </c>
      <c r="G235" s="221"/>
      <c r="H235" s="225">
        <v>2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1" t="s">
        <v>123</v>
      </c>
      <c r="AU235" s="231" t="s">
        <v>81</v>
      </c>
      <c r="AV235" s="13" t="s">
        <v>81</v>
      </c>
      <c r="AW235" s="13" t="s">
        <v>125</v>
      </c>
      <c r="AX235" s="13" t="s">
        <v>79</v>
      </c>
      <c r="AY235" s="231" t="s">
        <v>113</v>
      </c>
    </row>
    <row r="236" s="2" customFormat="1" ht="37.8" customHeight="1">
      <c r="A236" s="38"/>
      <c r="B236" s="39"/>
      <c r="C236" s="201" t="s">
        <v>381</v>
      </c>
      <c r="D236" s="201" t="s">
        <v>115</v>
      </c>
      <c r="E236" s="202" t="s">
        <v>382</v>
      </c>
      <c r="F236" s="203" t="s">
        <v>383</v>
      </c>
      <c r="G236" s="204" t="s">
        <v>184</v>
      </c>
      <c r="H236" s="205">
        <v>4</v>
      </c>
      <c r="I236" s="206"/>
      <c r="J236" s="207">
        <f>ROUND(I236*H236,2)</f>
        <v>0</v>
      </c>
      <c r="K236" s="208"/>
      <c r="L236" s="44"/>
      <c r="M236" s="209" t="s">
        <v>19</v>
      </c>
      <c r="N236" s="210" t="s">
        <v>42</v>
      </c>
      <c r="O236" s="84"/>
      <c r="P236" s="211">
        <f>O236*H236</f>
        <v>0</v>
      </c>
      <c r="Q236" s="211">
        <v>0</v>
      </c>
      <c r="R236" s="211">
        <f>Q236*H236</f>
        <v>0</v>
      </c>
      <c r="S236" s="211">
        <v>0</v>
      </c>
      <c r="T236" s="21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3" t="s">
        <v>119</v>
      </c>
      <c r="AT236" s="213" t="s">
        <v>115</v>
      </c>
      <c r="AU236" s="213" t="s">
        <v>81</v>
      </c>
      <c r="AY236" s="17" t="s">
        <v>113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17" t="s">
        <v>79</v>
      </c>
      <c r="BK236" s="214">
        <f>ROUND(I236*H236,2)</f>
        <v>0</v>
      </c>
      <c r="BL236" s="17" t="s">
        <v>119</v>
      </c>
      <c r="BM236" s="213" t="s">
        <v>384</v>
      </c>
    </row>
    <row r="237" s="2" customFormat="1">
      <c r="A237" s="38"/>
      <c r="B237" s="39"/>
      <c r="C237" s="40"/>
      <c r="D237" s="215" t="s">
        <v>121</v>
      </c>
      <c r="E237" s="40"/>
      <c r="F237" s="216" t="s">
        <v>385</v>
      </c>
      <c r="G237" s="40"/>
      <c r="H237" s="40"/>
      <c r="I237" s="217"/>
      <c r="J237" s="40"/>
      <c r="K237" s="40"/>
      <c r="L237" s="44"/>
      <c r="M237" s="218"/>
      <c r="N237" s="219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121</v>
      </c>
      <c r="AU237" s="17" t="s">
        <v>81</v>
      </c>
    </row>
    <row r="238" s="13" customFormat="1">
      <c r="A238" s="13"/>
      <c r="B238" s="220"/>
      <c r="C238" s="221"/>
      <c r="D238" s="222" t="s">
        <v>123</v>
      </c>
      <c r="E238" s="223" t="s">
        <v>19</v>
      </c>
      <c r="F238" s="224" t="s">
        <v>386</v>
      </c>
      <c r="G238" s="221"/>
      <c r="H238" s="225">
        <v>4</v>
      </c>
      <c r="I238" s="226"/>
      <c r="J238" s="221"/>
      <c r="K238" s="221"/>
      <c r="L238" s="227"/>
      <c r="M238" s="228"/>
      <c r="N238" s="229"/>
      <c r="O238" s="229"/>
      <c r="P238" s="229"/>
      <c r="Q238" s="229"/>
      <c r="R238" s="229"/>
      <c r="S238" s="229"/>
      <c r="T238" s="23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1" t="s">
        <v>123</v>
      </c>
      <c r="AU238" s="231" t="s">
        <v>81</v>
      </c>
      <c r="AV238" s="13" t="s">
        <v>81</v>
      </c>
      <c r="AW238" s="13" t="s">
        <v>125</v>
      </c>
      <c r="AX238" s="13" t="s">
        <v>79</v>
      </c>
      <c r="AY238" s="231" t="s">
        <v>113</v>
      </c>
    </row>
    <row r="239" s="2" customFormat="1" ht="21.75" customHeight="1">
      <c r="A239" s="38"/>
      <c r="B239" s="39"/>
      <c r="C239" s="201" t="s">
        <v>387</v>
      </c>
      <c r="D239" s="201" t="s">
        <v>115</v>
      </c>
      <c r="E239" s="202" t="s">
        <v>388</v>
      </c>
      <c r="F239" s="203" t="s">
        <v>389</v>
      </c>
      <c r="G239" s="204" t="s">
        <v>184</v>
      </c>
      <c r="H239" s="205">
        <v>2</v>
      </c>
      <c r="I239" s="206"/>
      <c r="J239" s="207">
        <f>ROUND(I239*H239,2)</f>
        <v>0</v>
      </c>
      <c r="K239" s="208"/>
      <c r="L239" s="44"/>
      <c r="M239" s="209" t="s">
        <v>19</v>
      </c>
      <c r="N239" s="210" t="s">
        <v>42</v>
      </c>
      <c r="O239" s="84"/>
      <c r="P239" s="211">
        <f>O239*H239</f>
        <v>0</v>
      </c>
      <c r="Q239" s="211">
        <v>0</v>
      </c>
      <c r="R239" s="211">
        <f>Q239*H239</f>
        <v>0</v>
      </c>
      <c r="S239" s="211">
        <v>0</v>
      </c>
      <c r="T239" s="21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3" t="s">
        <v>119</v>
      </c>
      <c r="AT239" s="213" t="s">
        <v>115</v>
      </c>
      <c r="AU239" s="213" t="s">
        <v>81</v>
      </c>
      <c r="AY239" s="17" t="s">
        <v>113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7" t="s">
        <v>79</v>
      </c>
      <c r="BK239" s="214">
        <f>ROUND(I239*H239,2)</f>
        <v>0</v>
      </c>
      <c r="BL239" s="17" t="s">
        <v>119</v>
      </c>
      <c r="BM239" s="213" t="s">
        <v>390</v>
      </c>
    </row>
    <row r="240" s="2" customFormat="1">
      <c r="A240" s="38"/>
      <c r="B240" s="39"/>
      <c r="C240" s="40"/>
      <c r="D240" s="215" t="s">
        <v>121</v>
      </c>
      <c r="E240" s="40"/>
      <c r="F240" s="216" t="s">
        <v>391</v>
      </c>
      <c r="G240" s="40"/>
      <c r="H240" s="40"/>
      <c r="I240" s="217"/>
      <c r="J240" s="40"/>
      <c r="K240" s="40"/>
      <c r="L240" s="44"/>
      <c r="M240" s="218"/>
      <c r="N240" s="219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121</v>
      </c>
      <c r="AU240" s="17" t="s">
        <v>81</v>
      </c>
    </row>
    <row r="241" s="13" customFormat="1">
      <c r="A241" s="13"/>
      <c r="B241" s="220"/>
      <c r="C241" s="221"/>
      <c r="D241" s="222" t="s">
        <v>123</v>
      </c>
      <c r="E241" s="223" t="s">
        <v>19</v>
      </c>
      <c r="F241" s="224" t="s">
        <v>392</v>
      </c>
      <c r="G241" s="221"/>
      <c r="H241" s="225">
        <v>2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1" t="s">
        <v>123</v>
      </c>
      <c r="AU241" s="231" t="s">
        <v>81</v>
      </c>
      <c r="AV241" s="13" t="s">
        <v>81</v>
      </c>
      <c r="AW241" s="13" t="s">
        <v>125</v>
      </c>
      <c r="AX241" s="13" t="s">
        <v>79</v>
      </c>
      <c r="AY241" s="231" t="s">
        <v>113</v>
      </c>
    </row>
    <row r="242" s="2" customFormat="1" ht="16.5" customHeight="1">
      <c r="A242" s="38"/>
      <c r="B242" s="39"/>
      <c r="C242" s="201" t="s">
        <v>393</v>
      </c>
      <c r="D242" s="201" t="s">
        <v>115</v>
      </c>
      <c r="E242" s="202" t="s">
        <v>394</v>
      </c>
      <c r="F242" s="203" t="s">
        <v>395</v>
      </c>
      <c r="G242" s="204" t="s">
        <v>184</v>
      </c>
      <c r="H242" s="205">
        <v>5</v>
      </c>
      <c r="I242" s="206"/>
      <c r="J242" s="207">
        <f>ROUND(I242*H242,2)</f>
        <v>0</v>
      </c>
      <c r="K242" s="208"/>
      <c r="L242" s="44"/>
      <c r="M242" s="209" t="s">
        <v>19</v>
      </c>
      <c r="N242" s="210" t="s">
        <v>42</v>
      </c>
      <c r="O242" s="84"/>
      <c r="P242" s="211">
        <f>O242*H242</f>
        <v>0</v>
      </c>
      <c r="Q242" s="211">
        <v>0</v>
      </c>
      <c r="R242" s="211">
        <f>Q242*H242</f>
        <v>0</v>
      </c>
      <c r="S242" s="211">
        <v>0</v>
      </c>
      <c r="T242" s="21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3" t="s">
        <v>119</v>
      </c>
      <c r="AT242" s="213" t="s">
        <v>115</v>
      </c>
      <c r="AU242" s="213" t="s">
        <v>81</v>
      </c>
      <c r="AY242" s="17" t="s">
        <v>113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17" t="s">
        <v>79</v>
      </c>
      <c r="BK242" s="214">
        <f>ROUND(I242*H242,2)</f>
        <v>0</v>
      </c>
      <c r="BL242" s="17" t="s">
        <v>119</v>
      </c>
      <c r="BM242" s="213" t="s">
        <v>396</v>
      </c>
    </row>
    <row r="243" s="2" customFormat="1">
      <c r="A243" s="38"/>
      <c r="B243" s="39"/>
      <c r="C243" s="40"/>
      <c r="D243" s="215" t="s">
        <v>121</v>
      </c>
      <c r="E243" s="40"/>
      <c r="F243" s="216" t="s">
        <v>397</v>
      </c>
      <c r="G243" s="40"/>
      <c r="H243" s="40"/>
      <c r="I243" s="217"/>
      <c r="J243" s="40"/>
      <c r="K243" s="40"/>
      <c r="L243" s="44"/>
      <c r="M243" s="218"/>
      <c r="N243" s="21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121</v>
      </c>
      <c r="AU243" s="17" t="s">
        <v>81</v>
      </c>
    </row>
    <row r="244" s="13" customFormat="1">
      <c r="A244" s="13"/>
      <c r="B244" s="220"/>
      <c r="C244" s="221"/>
      <c r="D244" s="222" t="s">
        <v>123</v>
      </c>
      <c r="E244" s="223" t="s">
        <v>19</v>
      </c>
      <c r="F244" s="224" t="s">
        <v>398</v>
      </c>
      <c r="G244" s="221"/>
      <c r="H244" s="225">
        <v>5</v>
      </c>
      <c r="I244" s="226"/>
      <c r="J244" s="221"/>
      <c r="K244" s="221"/>
      <c r="L244" s="227"/>
      <c r="M244" s="228"/>
      <c r="N244" s="229"/>
      <c r="O244" s="229"/>
      <c r="P244" s="229"/>
      <c r="Q244" s="229"/>
      <c r="R244" s="229"/>
      <c r="S244" s="229"/>
      <c r="T244" s="23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1" t="s">
        <v>123</v>
      </c>
      <c r="AU244" s="231" t="s">
        <v>81</v>
      </c>
      <c r="AV244" s="13" t="s">
        <v>81</v>
      </c>
      <c r="AW244" s="13" t="s">
        <v>125</v>
      </c>
      <c r="AX244" s="13" t="s">
        <v>79</v>
      </c>
      <c r="AY244" s="231" t="s">
        <v>113</v>
      </c>
    </row>
    <row r="245" s="2" customFormat="1" ht="21.75" customHeight="1">
      <c r="A245" s="38"/>
      <c r="B245" s="39"/>
      <c r="C245" s="201" t="s">
        <v>399</v>
      </c>
      <c r="D245" s="201" t="s">
        <v>115</v>
      </c>
      <c r="E245" s="202" t="s">
        <v>400</v>
      </c>
      <c r="F245" s="203" t="s">
        <v>401</v>
      </c>
      <c r="G245" s="204" t="s">
        <v>184</v>
      </c>
      <c r="H245" s="205">
        <v>7</v>
      </c>
      <c r="I245" s="206"/>
      <c r="J245" s="207">
        <f>ROUND(I245*H245,2)</f>
        <v>0</v>
      </c>
      <c r="K245" s="208"/>
      <c r="L245" s="44"/>
      <c r="M245" s="209" t="s">
        <v>19</v>
      </c>
      <c r="N245" s="210" t="s">
        <v>42</v>
      </c>
      <c r="O245" s="84"/>
      <c r="P245" s="211">
        <f>O245*H245</f>
        <v>0</v>
      </c>
      <c r="Q245" s="211">
        <v>0</v>
      </c>
      <c r="R245" s="211">
        <f>Q245*H245</f>
        <v>0</v>
      </c>
      <c r="S245" s="211">
        <v>0</v>
      </c>
      <c r="T245" s="21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3" t="s">
        <v>119</v>
      </c>
      <c r="AT245" s="213" t="s">
        <v>115</v>
      </c>
      <c r="AU245" s="213" t="s">
        <v>81</v>
      </c>
      <c r="AY245" s="17" t="s">
        <v>113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17" t="s">
        <v>79</v>
      </c>
      <c r="BK245" s="214">
        <f>ROUND(I245*H245,2)</f>
        <v>0</v>
      </c>
      <c r="BL245" s="17" t="s">
        <v>119</v>
      </c>
      <c r="BM245" s="213" t="s">
        <v>119</v>
      </c>
    </row>
    <row r="246" s="2" customFormat="1">
      <c r="A246" s="38"/>
      <c r="B246" s="39"/>
      <c r="C246" s="40"/>
      <c r="D246" s="215" t="s">
        <v>121</v>
      </c>
      <c r="E246" s="40"/>
      <c r="F246" s="216" t="s">
        <v>402</v>
      </c>
      <c r="G246" s="40"/>
      <c r="H246" s="40"/>
      <c r="I246" s="217"/>
      <c r="J246" s="40"/>
      <c r="K246" s="40"/>
      <c r="L246" s="44"/>
      <c r="M246" s="218"/>
      <c r="N246" s="21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121</v>
      </c>
      <c r="AU246" s="17" t="s">
        <v>81</v>
      </c>
    </row>
    <row r="247" s="13" customFormat="1">
      <c r="A247" s="13"/>
      <c r="B247" s="220"/>
      <c r="C247" s="221"/>
      <c r="D247" s="222" t="s">
        <v>123</v>
      </c>
      <c r="E247" s="223" t="s">
        <v>19</v>
      </c>
      <c r="F247" s="224" t="s">
        <v>403</v>
      </c>
      <c r="G247" s="221"/>
      <c r="H247" s="225">
        <v>7</v>
      </c>
      <c r="I247" s="226"/>
      <c r="J247" s="221"/>
      <c r="K247" s="221"/>
      <c r="L247" s="227"/>
      <c r="M247" s="228"/>
      <c r="N247" s="229"/>
      <c r="O247" s="229"/>
      <c r="P247" s="229"/>
      <c r="Q247" s="229"/>
      <c r="R247" s="229"/>
      <c r="S247" s="229"/>
      <c r="T247" s="23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1" t="s">
        <v>123</v>
      </c>
      <c r="AU247" s="231" t="s">
        <v>81</v>
      </c>
      <c r="AV247" s="13" t="s">
        <v>81</v>
      </c>
      <c r="AW247" s="13" t="s">
        <v>125</v>
      </c>
      <c r="AX247" s="13" t="s">
        <v>79</v>
      </c>
      <c r="AY247" s="231" t="s">
        <v>113</v>
      </c>
    </row>
    <row r="248" s="2" customFormat="1" ht="21.75" customHeight="1">
      <c r="A248" s="38"/>
      <c r="B248" s="39"/>
      <c r="C248" s="201" t="s">
        <v>404</v>
      </c>
      <c r="D248" s="201" t="s">
        <v>115</v>
      </c>
      <c r="E248" s="202" t="s">
        <v>405</v>
      </c>
      <c r="F248" s="203" t="s">
        <v>406</v>
      </c>
      <c r="G248" s="204" t="s">
        <v>184</v>
      </c>
      <c r="H248" s="205">
        <v>4</v>
      </c>
      <c r="I248" s="206"/>
      <c r="J248" s="207">
        <f>ROUND(I248*H248,2)</f>
        <v>0</v>
      </c>
      <c r="K248" s="208"/>
      <c r="L248" s="44"/>
      <c r="M248" s="209" t="s">
        <v>19</v>
      </c>
      <c r="N248" s="210" t="s">
        <v>42</v>
      </c>
      <c r="O248" s="84"/>
      <c r="P248" s="211">
        <f>O248*H248</f>
        <v>0</v>
      </c>
      <c r="Q248" s="211">
        <v>0</v>
      </c>
      <c r="R248" s="211">
        <f>Q248*H248</f>
        <v>0</v>
      </c>
      <c r="S248" s="211">
        <v>0</v>
      </c>
      <c r="T248" s="21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13" t="s">
        <v>119</v>
      </c>
      <c r="AT248" s="213" t="s">
        <v>115</v>
      </c>
      <c r="AU248" s="213" t="s">
        <v>81</v>
      </c>
      <c r="AY248" s="17" t="s">
        <v>113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17" t="s">
        <v>79</v>
      </c>
      <c r="BK248" s="214">
        <f>ROUND(I248*H248,2)</f>
        <v>0</v>
      </c>
      <c r="BL248" s="17" t="s">
        <v>119</v>
      </c>
      <c r="BM248" s="213" t="s">
        <v>407</v>
      </c>
    </row>
    <row r="249" s="2" customFormat="1">
      <c r="A249" s="38"/>
      <c r="B249" s="39"/>
      <c r="C249" s="40"/>
      <c r="D249" s="215" t="s">
        <v>121</v>
      </c>
      <c r="E249" s="40"/>
      <c r="F249" s="216" t="s">
        <v>408</v>
      </c>
      <c r="G249" s="40"/>
      <c r="H249" s="40"/>
      <c r="I249" s="217"/>
      <c r="J249" s="40"/>
      <c r="K249" s="40"/>
      <c r="L249" s="44"/>
      <c r="M249" s="218"/>
      <c r="N249" s="21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121</v>
      </c>
      <c r="AU249" s="17" t="s">
        <v>81</v>
      </c>
    </row>
    <row r="250" s="13" customFormat="1">
      <c r="A250" s="13"/>
      <c r="B250" s="220"/>
      <c r="C250" s="221"/>
      <c r="D250" s="222" t="s">
        <v>123</v>
      </c>
      <c r="E250" s="223" t="s">
        <v>19</v>
      </c>
      <c r="F250" s="224" t="s">
        <v>409</v>
      </c>
      <c r="G250" s="221"/>
      <c r="H250" s="225">
        <v>4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1" t="s">
        <v>123</v>
      </c>
      <c r="AU250" s="231" t="s">
        <v>81</v>
      </c>
      <c r="AV250" s="13" t="s">
        <v>81</v>
      </c>
      <c r="AW250" s="13" t="s">
        <v>125</v>
      </c>
      <c r="AX250" s="13" t="s">
        <v>79</v>
      </c>
      <c r="AY250" s="231" t="s">
        <v>113</v>
      </c>
    </row>
    <row r="251" s="2" customFormat="1" ht="37.8" customHeight="1">
      <c r="A251" s="38"/>
      <c r="B251" s="39"/>
      <c r="C251" s="201" t="s">
        <v>410</v>
      </c>
      <c r="D251" s="201" t="s">
        <v>115</v>
      </c>
      <c r="E251" s="202" t="s">
        <v>411</v>
      </c>
      <c r="F251" s="203" t="s">
        <v>412</v>
      </c>
      <c r="G251" s="204" t="s">
        <v>184</v>
      </c>
      <c r="H251" s="205">
        <v>1</v>
      </c>
      <c r="I251" s="206"/>
      <c r="J251" s="207">
        <f>ROUND(I251*H251,2)</f>
        <v>0</v>
      </c>
      <c r="K251" s="208"/>
      <c r="L251" s="44"/>
      <c r="M251" s="209" t="s">
        <v>19</v>
      </c>
      <c r="N251" s="210" t="s">
        <v>42</v>
      </c>
      <c r="O251" s="84"/>
      <c r="P251" s="211">
        <f>O251*H251</f>
        <v>0</v>
      </c>
      <c r="Q251" s="211">
        <v>0</v>
      </c>
      <c r="R251" s="211">
        <f>Q251*H251</f>
        <v>0</v>
      </c>
      <c r="S251" s="211">
        <v>0</v>
      </c>
      <c r="T251" s="21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3" t="s">
        <v>119</v>
      </c>
      <c r="AT251" s="213" t="s">
        <v>115</v>
      </c>
      <c r="AU251" s="213" t="s">
        <v>81</v>
      </c>
      <c r="AY251" s="17" t="s">
        <v>113</v>
      </c>
      <c r="BE251" s="214">
        <f>IF(N251="základní",J251,0)</f>
        <v>0</v>
      </c>
      <c r="BF251" s="214">
        <f>IF(N251="snížená",J251,0)</f>
        <v>0</v>
      </c>
      <c r="BG251" s="214">
        <f>IF(N251="zákl. přenesená",J251,0)</f>
        <v>0</v>
      </c>
      <c r="BH251" s="214">
        <f>IF(N251="sníž. přenesená",J251,0)</f>
        <v>0</v>
      </c>
      <c r="BI251" s="214">
        <f>IF(N251="nulová",J251,0)</f>
        <v>0</v>
      </c>
      <c r="BJ251" s="17" t="s">
        <v>79</v>
      </c>
      <c r="BK251" s="214">
        <f>ROUND(I251*H251,2)</f>
        <v>0</v>
      </c>
      <c r="BL251" s="17" t="s">
        <v>119</v>
      </c>
      <c r="BM251" s="213" t="s">
        <v>413</v>
      </c>
    </row>
    <row r="252" s="2" customFormat="1">
      <c r="A252" s="38"/>
      <c r="B252" s="39"/>
      <c r="C252" s="40"/>
      <c r="D252" s="215" t="s">
        <v>121</v>
      </c>
      <c r="E252" s="40"/>
      <c r="F252" s="216" t="s">
        <v>414</v>
      </c>
      <c r="G252" s="40"/>
      <c r="H252" s="40"/>
      <c r="I252" s="217"/>
      <c r="J252" s="40"/>
      <c r="K252" s="40"/>
      <c r="L252" s="44"/>
      <c r="M252" s="218"/>
      <c r="N252" s="21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121</v>
      </c>
      <c r="AU252" s="17" t="s">
        <v>81</v>
      </c>
    </row>
    <row r="253" s="13" customFormat="1">
      <c r="A253" s="13"/>
      <c r="B253" s="220"/>
      <c r="C253" s="221"/>
      <c r="D253" s="222" t="s">
        <v>123</v>
      </c>
      <c r="E253" s="223" t="s">
        <v>19</v>
      </c>
      <c r="F253" s="224" t="s">
        <v>415</v>
      </c>
      <c r="G253" s="221"/>
      <c r="H253" s="225">
        <v>1</v>
      </c>
      <c r="I253" s="226"/>
      <c r="J253" s="221"/>
      <c r="K253" s="221"/>
      <c r="L253" s="227"/>
      <c r="M253" s="228"/>
      <c r="N253" s="229"/>
      <c r="O253" s="229"/>
      <c r="P253" s="229"/>
      <c r="Q253" s="229"/>
      <c r="R253" s="229"/>
      <c r="S253" s="229"/>
      <c r="T253" s="23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1" t="s">
        <v>123</v>
      </c>
      <c r="AU253" s="231" t="s">
        <v>81</v>
      </c>
      <c r="AV253" s="13" t="s">
        <v>81</v>
      </c>
      <c r="AW253" s="13" t="s">
        <v>125</v>
      </c>
      <c r="AX253" s="13" t="s">
        <v>79</v>
      </c>
      <c r="AY253" s="231" t="s">
        <v>113</v>
      </c>
    </row>
    <row r="254" s="2" customFormat="1" ht="21.75" customHeight="1">
      <c r="A254" s="38"/>
      <c r="B254" s="39"/>
      <c r="C254" s="201" t="s">
        <v>416</v>
      </c>
      <c r="D254" s="201" t="s">
        <v>115</v>
      </c>
      <c r="E254" s="202" t="s">
        <v>417</v>
      </c>
      <c r="F254" s="203" t="s">
        <v>418</v>
      </c>
      <c r="G254" s="204" t="s">
        <v>184</v>
      </c>
      <c r="H254" s="205">
        <v>1</v>
      </c>
      <c r="I254" s="206"/>
      <c r="J254" s="207">
        <f>ROUND(I254*H254,2)</f>
        <v>0</v>
      </c>
      <c r="K254" s="208"/>
      <c r="L254" s="44"/>
      <c r="M254" s="209" t="s">
        <v>19</v>
      </c>
      <c r="N254" s="210" t="s">
        <v>42</v>
      </c>
      <c r="O254" s="84"/>
      <c r="P254" s="211">
        <f>O254*H254</f>
        <v>0</v>
      </c>
      <c r="Q254" s="211">
        <v>0</v>
      </c>
      <c r="R254" s="211">
        <f>Q254*H254</f>
        <v>0</v>
      </c>
      <c r="S254" s="211">
        <v>0</v>
      </c>
      <c r="T254" s="21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13" t="s">
        <v>119</v>
      </c>
      <c r="AT254" s="213" t="s">
        <v>115</v>
      </c>
      <c r="AU254" s="213" t="s">
        <v>81</v>
      </c>
      <c r="AY254" s="17" t="s">
        <v>113</v>
      </c>
      <c r="BE254" s="214">
        <f>IF(N254="základní",J254,0)</f>
        <v>0</v>
      </c>
      <c r="BF254" s="214">
        <f>IF(N254="snížená",J254,0)</f>
        <v>0</v>
      </c>
      <c r="BG254" s="214">
        <f>IF(N254="zákl. přenesená",J254,0)</f>
        <v>0</v>
      </c>
      <c r="BH254" s="214">
        <f>IF(N254="sníž. přenesená",J254,0)</f>
        <v>0</v>
      </c>
      <c r="BI254" s="214">
        <f>IF(N254="nulová",J254,0)</f>
        <v>0</v>
      </c>
      <c r="BJ254" s="17" t="s">
        <v>79</v>
      </c>
      <c r="BK254" s="214">
        <f>ROUND(I254*H254,2)</f>
        <v>0</v>
      </c>
      <c r="BL254" s="17" t="s">
        <v>119</v>
      </c>
      <c r="BM254" s="213" t="s">
        <v>419</v>
      </c>
    </row>
    <row r="255" s="2" customFormat="1">
      <c r="A255" s="38"/>
      <c r="B255" s="39"/>
      <c r="C255" s="40"/>
      <c r="D255" s="215" t="s">
        <v>121</v>
      </c>
      <c r="E255" s="40"/>
      <c r="F255" s="216" t="s">
        <v>420</v>
      </c>
      <c r="G255" s="40"/>
      <c r="H255" s="40"/>
      <c r="I255" s="217"/>
      <c r="J255" s="40"/>
      <c r="K255" s="40"/>
      <c r="L255" s="44"/>
      <c r="M255" s="218"/>
      <c r="N255" s="219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121</v>
      </c>
      <c r="AU255" s="17" t="s">
        <v>81</v>
      </c>
    </row>
    <row r="256" s="13" customFormat="1">
      <c r="A256" s="13"/>
      <c r="B256" s="220"/>
      <c r="C256" s="221"/>
      <c r="D256" s="222" t="s">
        <v>123</v>
      </c>
      <c r="E256" s="223" t="s">
        <v>19</v>
      </c>
      <c r="F256" s="224" t="s">
        <v>421</v>
      </c>
      <c r="G256" s="221"/>
      <c r="H256" s="225">
        <v>1</v>
      </c>
      <c r="I256" s="226"/>
      <c r="J256" s="221"/>
      <c r="K256" s="221"/>
      <c r="L256" s="227"/>
      <c r="M256" s="228"/>
      <c r="N256" s="229"/>
      <c r="O256" s="229"/>
      <c r="P256" s="229"/>
      <c r="Q256" s="229"/>
      <c r="R256" s="229"/>
      <c r="S256" s="229"/>
      <c r="T256" s="23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1" t="s">
        <v>123</v>
      </c>
      <c r="AU256" s="231" t="s">
        <v>81</v>
      </c>
      <c r="AV256" s="13" t="s">
        <v>81</v>
      </c>
      <c r="AW256" s="13" t="s">
        <v>125</v>
      </c>
      <c r="AX256" s="13" t="s">
        <v>79</v>
      </c>
      <c r="AY256" s="231" t="s">
        <v>113</v>
      </c>
    </row>
    <row r="257" s="2" customFormat="1" ht="37.8" customHeight="1">
      <c r="A257" s="38"/>
      <c r="B257" s="39"/>
      <c r="C257" s="201" t="s">
        <v>422</v>
      </c>
      <c r="D257" s="201" t="s">
        <v>115</v>
      </c>
      <c r="E257" s="202" t="s">
        <v>423</v>
      </c>
      <c r="F257" s="203" t="s">
        <v>424</v>
      </c>
      <c r="G257" s="204" t="s">
        <v>184</v>
      </c>
      <c r="H257" s="205">
        <v>1</v>
      </c>
      <c r="I257" s="206"/>
      <c r="J257" s="207">
        <f>ROUND(I257*H257,2)</f>
        <v>0</v>
      </c>
      <c r="K257" s="208"/>
      <c r="L257" s="44"/>
      <c r="M257" s="209" t="s">
        <v>19</v>
      </c>
      <c r="N257" s="210" t="s">
        <v>42</v>
      </c>
      <c r="O257" s="84"/>
      <c r="P257" s="211">
        <f>O257*H257</f>
        <v>0</v>
      </c>
      <c r="Q257" s="211">
        <v>0</v>
      </c>
      <c r="R257" s="211">
        <f>Q257*H257</f>
        <v>0</v>
      </c>
      <c r="S257" s="211">
        <v>0</v>
      </c>
      <c r="T257" s="21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3" t="s">
        <v>119</v>
      </c>
      <c r="AT257" s="213" t="s">
        <v>115</v>
      </c>
      <c r="AU257" s="213" t="s">
        <v>81</v>
      </c>
      <c r="AY257" s="17" t="s">
        <v>113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17" t="s">
        <v>79</v>
      </c>
      <c r="BK257" s="214">
        <f>ROUND(I257*H257,2)</f>
        <v>0</v>
      </c>
      <c r="BL257" s="17" t="s">
        <v>119</v>
      </c>
      <c r="BM257" s="213" t="s">
        <v>425</v>
      </c>
    </row>
    <row r="258" s="2" customFormat="1">
      <c r="A258" s="38"/>
      <c r="B258" s="39"/>
      <c r="C258" s="40"/>
      <c r="D258" s="215" t="s">
        <v>121</v>
      </c>
      <c r="E258" s="40"/>
      <c r="F258" s="216" t="s">
        <v>426</v>
      </c>
      <c r="G258" s="40"/>
      <c r="H258" s="40"/>
      <c r="I258" s="217"/>
      <c r="J258" s="40"/>
      <c r="K258" s="40"/>
      <c r="L258" s="44"/>
      <c r="M258" s="218"/>
      <c r="N258" s="219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121</v>
      </c>
      <c r="AU258" s="17" t="s">
        <v>81</v>
      </c>
    </row>
    <row r="259" s="13" customFormat="1">
      <c r="A259" s="13"/>
      <c r="B259" s="220"/>
      <c r="C259" s="221"/>
      <c r="D259" s="222" t="s">
        <v>123</v>
      </c>
      <c r="E259" s="223" t="s">
        <v>19</v>
      </c>
      <c r="F259" s="224" t="s">
        <v>421</v>
      </c>
      <c r="G259" s="221"/>
      <c r="H259" s="225">
        <v>1</v>
      </c>
      <c r="I259" s="226"/>
      <c r="J259" s="221"/>
      <c r="K259" s="221"/>
      <c r="L259" s="227"/>
      <c r="M259" s="228"/>
      <c r="N259" s="229"/>
      <c r="O259" s="229"/>
      <c r="P259" s="229"/>
      <c r="Q259" s="229"/>
      <c r="R259" s="229"/>
      <c r="S259" s="229"/>
      <c r="T259" s="23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1" t="s">
        <v>123</v>
      </c>
      <c r="AU259" s="231" t="s">
        <v>81</v>
      </c>
      <c r="AV259" s="13" t="s">
        <v>81</v>
      </c>
      <c r="AW259" s="13" t="s">
        <v>125</v>
      </c>
      <c r="AX259" s="13" t="s">
        <v>79</v>
      </c>
      <c r="AY259" s="231" t="s">
        <v>113</v>
      </c>
    </row>
    <row r="260" s="2" customFormat="1" ht="21.75" customHeight="1">
      <c r="A260" s="38"/>
      <c r="B260" s="39"/>
      <c r="C260" s="201" t="s">
        <v>427</v>
      </c>
      <c r="D260" s="201" t="s">
        <v>115</v>
      </c>
      <c r="E260" s="202" t="s">
        <v>428</v>
      </c>
      <c r="F260" s="203" t="s">
        <v>429</v>
      </c>
      <c r="G260" s="204" t="s">
        <v>184</v>
      </c>
      <c r="H260" s="205">
        <v>2</v>
      </c>
      <c r="I260" s="206"/>
      <c r="J260" s="207">
        <f>ROUND(I260*H260,2)</f>
        <v>0</v>
      </c>
      <c r="K260" s="208"/>
      <c r="L260" s="44"/>
      <c r="M260" s="209" t="s">
        <v>19</v>
      </c>
      <c r="N260" s="210" t="s">
        <v>42</v>
      </c>
      <c r="O260" s="84"/>
      <c r="P260" s="211">
        <f>O260*H260</f>
        <v>0</v>
      </c>
      <c r="Q260" s="211">
        <v>0</v>
      </c>
      <c r="R260" s="211">
        <f>Q260*H260</f>
        <v>0</v>
      </c>
      <c r="S260" s="211">
        <v>0</v>
      </c>
      <c r="T260" s="21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3" t="s">
        <v>119</v>
      </c>
      <c r="AT260" s="213" t="s">
        <v>115</v>
      </c>
      <c r="AU260" s="213" t="s">
        <v>81</v>
      </c>
      <c r="AY260" s="17" t="s">
        <v>113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17" t="s">
        <v>79</v>
      </c>
      <c r="BK260" s="214">
        <f>ROUND(I260*H260,2)</f>
        <v>0</v>
      </c>
      <c r="BL260" s="17" t="s">
        <v>119</v>
      </c>
      <c r="BM260" s="213" t="s">
        <v>430</v>
      </c>
    </row>
    <row r="261" s="2" customFormat="1">
      <c r="A261" s="38"/>
      <c r="B261" s="39"/>
      <c r="C261" s="40"/>
      <c r="D261" s="215" t="s">
        <v>121</v>
      </c>
      <c r="E261" s="40"/>
      <c r="F261" s="216" t="s">
        <v>431</v>
      </c>
      <c r="G261" s="40"/>
      <c r="H261" s="40"/>
      <c r="I261" s="217"/>
      <c r="J261" s="40"/>
      <c r="K261" s="40"/>
      <c r="L261" s="44"/>
      <c r="M261" s="218"/>
      <c r="N261" s="219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121</v>
      </c>
      <c r="AU261" s="17" t="s">
        <v>81</v>
      </c>
    </row>
    <row r="262" s="13" customFormat="1">
      <c r="A262" s="13"/>
      <c r="B262" s="220"/>
      <c r="C262" s="221"/>
      <c r="D262" s="222" t="s">
        <v>123</v>
      </c>
      <c r="E262" s="223" t="s">
        <v>19</v>
      </c>
      <c r="F262" s="224" t="s">
        <v>432</v>
      </c>
      <c r="G262" s="221"/>
      <c r="H262" s="225">
        <v>2</v>
      </c>
      <c r="I262" s="226"/>
      <c r="J262" s="221"/>
      <c r="K262" s="221"/>
      <c r="L262" s="227"/>
      <c r="M262" s="228"/>
      <c r="N262" s="229"/>
      <c r="O262" s="229"/>
      <c r="P262" s="229"/>
      <c r="Q262" s="229"/>
      <c r="R262" s="229"/>
      <c r="S262" s="229"/>
      <c r="T262" s="23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1" t="s">
        <v>123</v>
      </c>
      <c r="AU262" s="231" t="s">
        <v>81</v>
      </c>
      <c r="AV262" s="13" t="s">
        <v>81</v>
      </c>
      <c r="AW262" s="13" t="s">
        <v>125</v>
      </c>
      <c r="AX262" s="13" t="s">
        <v>79</v>
      </c>
      <c r="AY262" s="231" t="s">
        <v>113</v>
      </c>
    </row>
    <row r="263" s="2" customFormat="1" ht="37.8" customHeight="1">
      <c r="A263" s="38"/>
      <c r="B263" s="39"/>
      <c r="C263" s="201" t="s">
        <v>433</v>
      </c>
      <c r="D263" s="201" t="s">
        <v>115</v>
      </c>
      <c r="E263" s="202" t="s">
        <v>434</v>
      </c>
      <c r="F263" s="203" t="s">
        <v>435</v>
      </c>
      <c r="G263" s="204" t="s">
        <v>184</v>
      </c>
      <c r="H263" s="205">
        <v>1</v>
      </c>
      <c r="I263" s="206"/>
      <c r="J263" s="207">
        <f>ROUND(I263*H263,2)</f>
        <v>0</v>
      </c>
      <c r="K263" s="208"/>
      <c r="L263" s="44"/>
      <c r="M263" s="209" t="s">
        <v>19</v>
      </c>
      <c r="N263" s="210" t="s">
        <v>42</v>
      </c>
      <c r="O263" s="84"/>
      <c r="P263" s="211">
        <f>O263*H263</f>
        <v>0</v>
      </c>
      <c r="Q263" s="211">
        <v>0</v>
      </c>
      <c r="R263" s="211">
        <f>Q263*H263</f>
        <v>0</v>
      </c>
      <c r="S263" s="211">
        <v>0</v>
      </c>
      <c r="T263" s="21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3" t="s">
        <v>119</v>
      </c>
      <c r="AT263" s="213" t="s">
        <v>115</v>
      </c>
      <c r="AU263" s="213" t="s">
        <v>81</v>
      </c>
      <c r="AY263" s="17" t="s">
        <v>113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17" t="s">
        <v>79</v>
      </c>
      <c r="BK263" s="214">
        <f>ROUND(I263*H263,2)</f>
        <v>0</v>
      </c>
      <c r="BL263" s="17" t="s">
        <v>119</v>
      </c>
      <c r="BM263" s="213" t="s">
        <v>436</v>
      </c>
    </row>
    <row r="264" s="2" customFormat="1">
      <c r="A264" s="38"/>
      <c r="B264" s="39"/>
      <c r="C264" s="40"/>
      <c r="D264" s="215" t="s">
        <v>121</v>
      </c>
      <c r="E264" s="40"/>
      <c r="F264" s="216" t="s">
        <v>437</v>
      </c>
      <c r="G264" s="40"/>
      <c r="H264" s="40"/>
      <c r="I264" s="217"/>
      <c r="J264" s="40"/>
      <c r="K264" s="40"/>
      <c r="L264" s="44"/>
      <c r="M264" s="218"/>
      <c r="N264" s="219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121</v>
      </c>
      <c r="AU264" s="17" t="s">
        <v>81</v>
      </c>
    </row>
    <row r="265" s="13" customFormat="1">
      <c r="A265" s="13"/>
      <c r="B265" s="220"/>
      <c r="C265" s="221"/>
      <c r="D265" s="222" t="s">
        <v>123</v>
      </c>
      <c r="E265" s="223" t="s">
        <v>19</v>
      </c>
      <c r="F265" s="224" t="s">
        <v>438</v>
      </c>
      <c r="G265" s="221"/>
      <c r="H265" s="225">
        <v>1</v>
      </c>
      <c r="I265" s="226"/>
      <c r="J265" s="221"/>
      <c r="K265" s="221"/>
      <c r="L265" s="227"/>
      <c r="M265" s="228"/>
      <c r="N265" s="229"/>
      <c r="O265" s="229"/>
      <c r="P265" s="229"/>
      <c r="Q265" s="229"/>
      <c r="R265" s="229"/>
      <c r="S265" s="229"/>
      <c r="T265" s="23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1" t="s">
        <v>123</v>
      </c>
      <c r="AU265" s="231" t="s">
        <v>81</v>
      </c>
      <c r="AV265" s="13" t="s">
        <v>81</v>
      </c>
      <c r="AW265" s="13" t="s">
        <v>125</v>
      </c>
      <c r="AX265" s="13" t="s">
        <v>79</v>
      </c>
      <c r="AY265" s="231" t="s">
        <v>113</v>
      </c>
    </row>
    <row r="266" s="2" customFormat="1" ht="21.75" customHeight="1">
      <c r="A266" s="38"/>
      <c r="B266" s="39"/>
      <c r="C266" s="201" t="s">
        <v>439</v>
      </c>
      <c r="D266" s="201" t="s">
        <v>115</v>
      </c>
      <c r="E266" s="202" t="s">
        <v>440</v>
      </c>
      <c r="F266" s="203" t="s">
        <v>441</v>
      </c>
      <c r="G266" s="204" t="s">
        <v>184</v>
      </c>
      <c r="H266" s="205">
        <v>2</v>
      </c>
      <c r="I266" s="206"/>
      <c r="J266" s="207">
        <f>ROUND(I266*H266,2)</f>
        <v>0</v>
      </c>
      <c r="K266" s="208"/>
      <c r="L266" s="44"/>
      <c r="M266" s="209" t="s">
        <v>19</v>
      </c>
      <c r="N266" s="210" t="s">
        <v>42</v>
      </c>
      <c r="O266" s="84"/>
      <c r="P266" s="211">
        <f>O266*H266</f>
        <v>0</v>
      </c>
      <c r="Q266" s="211">
        <v>0</v>
      </c>
      <c r="R266" s="211">
        <f>Q266*H266</f>
        <v>0</v>
      </c>
      <c r="S266" s="211">
        <v>0</v>
      </c>
      <c r="T266" s="21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3" t="s">
        <v>119</v>
      </c>
      <c r="AT266" s="213" t="s">
        <v>115</v>
      </c>
      <c r="AU266" s="213" t="s">
        <v>81</v>
      </c>
      <c r="AY266" s="17" t="s">
        <v>113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7" t="s">
        <v>79</v>
      </c>
      <c r="BK266" s="214">
        <f>ROUND(I266*H266,2)</f>
        <v>0</v>
      </c>
      <c r="BL266" s="17" t="s">
        <v>119</v>
      </c>
      <c r="BM266" s="213" t="s">
        <v>442</v>
      </c>
    </row>
    <row r="267" s="2" customFormat="1">
      <c r="A267" s="38"/>
      <c r="B267" s="39"/>
      <c r="C267" s="40"/>
      <c r="D267" s="215" t="s">
        <v>121</v>
      </c>
      <c r="E267" s="40"/>
      <c r="F267" s="216" t="s">
        <v>443</v>
      </c>
      <c r="G267" s="40"/>
      <c r="H267" s="40"/>
      <c r="I267" s="217"/>
      <c r="J267" s="40"/>
      <c r="K267" s="40"/>
      <c r="L267" s="44"/>
      <c r="M267" s="218"/>
      <c r="N267" s="219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121</v>
      </c>
      <c r="AU267" s="17" t="s">
        <v>81</v>
      </c>
    </row>
    <row r="268" s="13" customFormat="1">
      <c r="A268" s="13"/>
      <c r="B268" s="220"/>
      <c r="C268" s="221"/>
      <c r="D268" s="222" t="s">
        <v>123</v>
      </c>
      <c r="E268" s="223" t="s">
        <v>19</v>
      </c>
      <c r="F268" s="224" t="s">
        <v>444</v>
      </c>
      <c r="G268" s="221"/>
      <c r="H268" s="225">
        <v>2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1" t="s">
        <v>123</v>
      </c>
      <c r="AU268" s="231" t="s">
        <v>81</v>
      </c>
      <c r="AV268" s="13" t="s">
        <v>81</v>
      </c>
      <c r="AW268" s="13" t="s">
        <v>125</v>
      </c>
      <c r="AX268" s="13" t="s">
        <v>79</v>
      </c>
      <c r="AY268" s="231" t="s">
        <v>113</v>
      </c>
    </row>
    <row r="269" s="2" customFormat="1" ht="37.8" customHeight="1">
      <c r="A269" s="38"/>
      <c r="B269" s="39"/>
      <c r="C269" s="201" t="s">
        <v>445</v>
      </c>
      <c r="D269" s="201" t="s">
        <v>115</v>
      </c>
      <c r="E269" s="202" t="s">
        <v>446</v>
      </c>
      <c r="F269" s="203" t="s">
        <v>447</v>
      </c>
      <c r="G269" s="204" t="s">
        <v>184</v>
      </c>
      <c r="H269" s="205">
        <v>1</v>
      </c>
      <c r="I269" s="206"/>
      <c r="J269" s="207">
        <f>ROUND(I269*H269,2)</f>
        <v>0</v>
      </c>
      <c r="K269" s="208"/>
      <c r="L269" s="44"/>
      <c r="M269" s="209" t="s">
        <v>19</v>
      </c>
      <c r="N269" s="210" t="s">
        <v>42</v>
      </c>
      <c r="O269" s="84"/>
      <c r="P269" s="211">
        <f>O269*H269</f>
        <v>0</v>
      </c>
      <c r="Q269" s="211">
        <v>0</v>
      </c>
      <c r="R269" s="211">
        <f>Q269*H269</f>
        <v>0</v>
      </c>
      <c r="S269" s="211">
        <v>0</v>
      </c>
      <c r="T269" s="21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3" t="s">
        <v>119</v>
      </c>
      <c r="AT269" s="213" t="s">
        <v>115</v>
      </c>
      <c r="AU269" s="213" t="s">
        <v>81</v>
      </c>
      <c r="AY269" s="17" t="s">
        <v>113</v>
      </c>
      <c r="BE269" s="214">
        <f>IF(N269="základní",J269,0)</f>
        <v>0</v>
      </c>
      <c r="BF269" s="214">
        <f>IF(N269="snížená",J269,0)</f>
        <v>0</v>
      </c>
      <c r="BG269" s="214">
        <f>IF(N269="zákl. přenesená",J269,0)</f>
        <v>0</v>
      </c>
      <c r="BH269" s="214">
        <f>IF(N269="sníž. přenesená",J269,0)</f>
        <v>0</v>
      </c>
      <c r="BI269" s="214">
        <f>IF(N269="nulová",J269,0)</f>
        <v>0</v>
      </c>
      <c r="BJ269" s="17" t="s">
        <v>79</v>
      </c>
      <c r="BK269" s="214">
        <f>ROUND(I269*H269,2)</f>
        <v>0</v>
      </c>
      <c r="BL269" s="17" t="s">
        <v>119</v>
      </c>
      <c r="BM269" s="213" t="s">
        <v>448</v>
      </c>
    </row>
    <row r="270" s="2" customFormat="1">
      <c r="A270" s="38"/>
      <c r="B270" s="39"/>
      <c r="C270" s="40"/>
      <c r="D270" s="215" t="s">
        <v>121</v>
      </c>
      <c r="E270" s="40"/>
      <c r="F270" s="216" t="s">
        <v>449</v>
      </c>
      <c r="G270" s="40"/>
      <c r="H270" s="40"/>
      <c r="I270" s="217"/>
      <c r="J270" s="40"/>
      <c r="K270" s="40"/>
      <c r="L270" s="44"/>
      <c r="M270" s="218"/>
      <c r="N270" s="219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121</v>
      </c>
      <c r="AU270" s="17" t="s">
        <v>81</v>
      </c>
    </row>
    <row r="271" s="13" customFormat="1">
      <c r="A271" s="13"/>
      <c r="B271" s="220"/>
      <c r="C271" s="221"/>
      <c r="D271" s="222" t="s">
        <v>123</v>
      </c>
      <c r="E271" s="223" t="s">
        <v>19</v>
      </c>
      <c r="F271" s="224" t="s">
        <v>450</v>
      </c>
      <c r="G271" s="221"/>
      <c r="H271" s="225">
        <v>1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1" t="s">
        <v>123</v>
      </c>
      <c r="AU271" s="231" t="s">
        <v>81</v>
      </c>
      <c r="AV271" s="13" t="s">
        <v>81</v>
      </c>
      <c r="AW271" s="13" t="s">
        <v>125</v>
      </c>
      <c r="AX271" s="13" t="s">
        <v>79</v>
      </c>
      <c r="AY271" s="231" t="s">
        <v>113</v>
      </c>
    </row>
    <row r="272" s="2" customFormat="1" ht="21.75" customHeight="1">
      <c r="A272" s="38"/>
      <c r="B272" s="39"/>
      <c r="C272" s="201" t="s">
        <v>451</v>
      </c>
      <c r="D272" s="201" t="s">
        <v>115</v>
      </c>
      <c r="E272" s="202" t="s">
        <v>452</v>
      </c>
      <c r="F272" s="203" t="s">
        <v>453</v>
      </c>
      <c r="G272" s="204" t="s">
        <v>184</v>
      </c>
      <c r="H272" s="205">
        <v>2</v>
      </c>
      <c r="I272" s="206"/>
      <c r="J272" s="207">
        <f>ROUND(I272*H272,2)</f>
        <v>0</v>
      </c>
      <c r="K272" s="208"/>
      <c r="L272" s="44"/>
      <c r="M272" s="209" t="s">
        <v>19</v>
      </c>
      <c r="N272" s="210" t="s">
        <v>42</v>
      </c>
      <c r="O272" s="84"/>
      <c r="P272" s="211">
        <f>O272*H272</f>
        <v>0</v>
      </c>
      <c r="Q272" s="211">
        <v>0</v>
      </c>
      <c r="R272" s="211">
        <f>Q272*H272</f>
        <v>0</v>
      </c>
      <c r="S272" s="211">
        <v>0</v>
      </c>
      <c r="T272" s="21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13" t="s">
        <v>119</v>
      </c>
      <c r="AT272" s="213" t="s">
        <v>115</v>
      </c>
      <c r="AU272" s="213" t="s">
        <v>81</v>
      </c>
      <c r="AY272" s="17" t="s">
        <v>113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7" t="s">
        <v>79</v>
      </c>
      <c r="BK272" s="214">
        <f>ROUND(I272*H272,2)</f>
        <v>0</v>
      </c>
      <c r="BL272" s="17" t="s">
        <v>119</v>
      </c>
      <c r="BM272" s="213" t="s">
        <v>454</v>
      </c>
    </row>
    <row r="273" s="2" customFormat="1">
      <c r="A273" s="38"/>
      <c r="B273" s="39"/>
      <c r="C273" s="40"/>
      <c r="D273" s="215" t="s">
        <v>121</v>
      </c>
      <c r="E273" s="40"/>
      <c r="F273" s="216" t="s">
        <v>455</v>
      </c>
      <c r="G273" s="40"/>
      <c r="H273" s="40"/>
      <c r="I273" s="217"/>
      <c r="J273" s="40"/>
      <c r="K273" s="40"/>
      <c r="L273" s="44"/>
      <c r="M273" s="218"/>
      <c r="N273" s="219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121</v>
      </c>
      <c r="AU273" s="17" t="s">
        <v>81</v>
      </c>
    </row>
    <row r="274" s="13" customFormat="1">
      <c r="A274" s="13"/>
      <c r="B274" s="220"/>
      <c r="C274" s="221"/>
      <c r="D274" s="222" t="s">
        <v>123</v>
      </c>
      <c r="E274" s="223" t="s">
        <v>19</v>
      </c>
      <c r="F274" s="224" t="s">
        <v>456</v>
      </c>
      <c r="G274" s="221"/>
      <c r="H274" s="225">
        <v>2</v>
      </c>
      <c r="I274" s="226"/>
      <c r="J274" s="221"/>
      <c r="K274" s="221"/>
      <c r="L274" s="227"/>
      <c r="M274" s="228"/>
      <c r="N274" s="229"/>
      <c r="O274" s="229"/>
      <c r="P274" s="229"/>
      <c r="Q274" s="229"/>
      <c r="R274" s="229"/>
      <c r="S274" s="229"/>
      <c r="T274" s="23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1" t="s">
        <v>123</v>
      </c>
      <c r="AU274" s="231" t="s">
        <v>81</v>
      </c>
      <c r="AV274" s="13" t="s">
        <v>81</v>
      </c>
      <c r="AW274" s="13" t="s">
        <v>125</v>
      </c>
      <c r="AX274" s="13" t="s">
        <v>79</v>
      </c>
      <c r="AY274" s="231" t="s">
        <v>113</v>
      </c>
    </row>
    <row r="275" s="2" customFormat="1" ht="37.8" customHeight="1">
      <c r="A275" s="38"/>
      <c r="B275" s="39"/>
      <c r="C275" s="201" t="s">
        <v>457</v>
      </c>
      <c r="D275" s="201" t="s">
        <v>115</v>
      </c>
      <c r="E275" s="202" t="s">
        <v>458</v>
      </c>
      <c r="F275" s="203" t="s">
        <v>459</v>
      </c>
      <c r="G275" s="204" t="s">
        <v>184</v>
      </c>
      <c r="H275" s="205">
        <v>5</v>
      </c>
      <c r="I275" s="206"/>
      <c r="J275" s="207">
        <f>ROUND(I275*H275,2)</f>
        <v>0</v>
      </c>
      <c r="K275" s="208"/>
      <c r="L275" s="44"/>
      <c r="M275" s="209" t="s">
        <v>19</v>
      </c>
      <c r="N275" s="210" t="s">
        <v>42</v>
      </c>
      <c r="O275" s="84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3" t="s">
        <v>119</v>
      </c>
      <c r="AT275" s="213" t="s">
        <v>115</v>
      </c>
      <c r="AU275" s="213" t="s">
        <v>81</v>
      </c>
      <c r="AY275" s="17" t="s">
        <v>113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7" t="s">
        <v>79</v>
      </c>
      <c r="BK275" s="214">
        <f>ROUND(I275*H275,2)</f>
        <v>0</v>
      </c>
      <c r="BL275" s="17" t="s">
        <v>119</v>
      </c>
      <c r="BM275" s="213" t="s">
        <v>460</v>
      </c>
    </row>
    <row r="276" s="2" customFormat="1">
      <c r="A276" s="38"/>
      <c r="B276" s="39"/>
      <c r="C276" s="40"/>
      <c r="D276" s="215" t="s">
        <v>121</v>
      </c>
      <c r="E276" s="40"/>
      <c r="F276" s="216" t="s">
        <v>461</v>
      </c>
      <c r="G276" s="40"/>
      <c r="H276" s="40"/>
      <c r="I276" s="217"/>
      <c r="J276" s="40"/>
      <c r="K276" s="40"/>
      <c r="L276" s="44"/>
      <c r="M276" s="218"/>
      <c r="N276" s="219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121</v>
      </c>
      <c r="AU276" s="17" t="s">
        <v>81</v>
      </c>
    </row>
    <row r="277" s="13" customFormat="1">
      <c r="A277" s="13"/>
      <c r="B277" s="220"/>
      <c r="C277" s="221"/>
      <c r="D277" s="222" t="s">
        <v>123</v>
      </c>
      <c r="E277" s="223" t="s">
        <v>19</v>
      </c>
      <c r="F277" s="224" t="s">
        <v>462</v>
      </c>
      <c r="G277" s="221"/>
      <c r="H277" s="225">
        <v>5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1" t="s">
        <v>123</v>
      </c>
      <c r="AU277" s="231" t="s">
        <v>81</v>
      </c>
      <c r="AV277" s="13" t="s">
        <v>81</v>
      </c>
      <c r="AW277" s="13" t="s">
        <v>125</v>
      </c>
      <c r="AX277" s="13" t="s">
        <v>79</v>
      </c>
      <c r="AY277" s="231" t="s">
        <v>113</v>
      </c>
    </row>
    <row r="278" s="2" customFormat="1" ht="21.75" customHeight="1">
      <c r="A278" s="38"/>
      <c r="B278" s="39"/>
      <c r="C278" s="201" t="s">
        <v>463</v>
      </c>
      <c r="D278" s="201" t="s">
        <v>115</v>
      </c>
      <c r="E278" s="202" t="s">
        <v>464</v>
      </c>
      <c r="F278" s="203" t="s">
        <v>465</v>
      </c>
      <c r="G278" s="204" t="s">
        <v>184</v>
      </c>
      <c r="H278" s="205">
        <v>1</v>
      </c>
      <c r="I278" s="206"/>
      <c r="J278" s="207">
        <f>ROUND(I278*H278,2)</f>
        <v>0</v>
      </c>
      <c r="K278" s="208"/>
      <c r="L278" s="44"/>
      <c r="M278" s="209" t="s">
        <v>19</v>
      </c>
      <c r="N278" s="210" t="s">
        <v>42</v>
      </c>
      <c r="O278" s="84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3" t="s">
        <v>119</v>
      </c>
      <c r="AT278" s="213" t="s">
        <v>115</v>
      </c>
      <c r="AU278" s="213" t="s">
        <v>81</v>
      </c>
      <c r="AY278" s="17" t="s">
        <v>113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7" t="s">
        <v>79</v>
      </c>
      <c r="BK278" s="214">
        <f>ROUND(I278*H278,2)</f>
        <v>0</v>
      </c>
      <c r="BL278" s="17" t="s">
        <v>119</v>
      </c>
      <c r="BM278" s="213" t="s">
        <v>466</v>
      </c>
    </row>
    <row r="279" s="2" customFormat="1">
      <c r="A279" s="38"/>
      <c r="B279" s="39"/>
      <c r="C279" s="40"/>
      <c r="D279" s="215" t="s">
        <v>121</v>
      </c>
      <c r="E279" s="40"/>
      <c r="F279" s="216" t="s">
        <v>467</v>
      </c>
      <c r="G279" s="40"/>
      <c r="H279" s="40"/>
      <c r="I279" s="217"/>
      <c r="J279" s="40"/>
      <c r="K279" s="40"/>
      <c r="L279" s="44"/>
      <c r="M279" s="218"/>
      <c r="N279" s="219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121</v>
      </c>
      <c r="AU279" s="17" t="s">
        <v>81</v>
      </c>
    </row>
    <row r="280" s="13" customFormat="1">
      <c r="A280" s="13"/>
      <c r="B280" s="220"/>
      <c r="C280" s="221"/>
      <c r="D280" s="222" t="s">
        <v>123</v>
      </c>
      <c r="E280" s="223" t="s">
        <v>19</v>
      </c>
      <c r="F280" s="224" t="s">
        <v>468</v>
      </c>
      <c r="G280" s="221"/>
      <c r="H280" s="225">
        <v>1</v>
      </c>
      <c r="I280" s="226"/>
      <c r="J280" s="221"/>
      <c r="K280" s="221"/>
      <c r="L280" s="227"/>
      <c r="M280" s="228"/>
      <c r="N280" s="229"/>
      <c r="O280" s="229"/>
      <c r="P280" s="229"/>
      <c r="Q280" s="229"/>
      <c r="R280" s="229"/>
      <c r="S280" s="229"/>
      <c r="T280" s="23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1" t="s">
        <v>123</v>
      </c>
      <c r="AU280" s="231" t="s">
        <v>81</v>
      </c>
      <c r="AV280" s="13" t="s">
        <v>81</v>
      </c>
      <c r="AW280" s="13" t="s">
        <v>125</v>
      </c>
      <c r="AX280" s="13" t="s">
        <v>79</v>
      </c>
      <c r="AY280" s="231" t="s">
        <v>113</v>
      </c>
    </row>
    <row r="281" s="2" customFormat="1" ht="21.75" customHeight="1">
      <c r="A281" s="38"/>
      <c r="B281" s="39"/>
      <c r="C281" s="201" t="s">
        <v>469</v>
      </c>
      <c r="D281" s="201" t="s">
        <v>115</v>
      </c>
      <c r="E281" s="202" t="s">
        <v>470</v>
      </c>
      <c r="F281" s="203" t="s">
        <v>471</v>
      </c>
      <c r="G281" s="204" t="s">
        <v>184</v>
      </c>
      <c r="H281" s="205">
        <v>1</v>
      </c>
      <c r="I281" s="206"/>
      <c r="J281" s="207">
        <f>ROUND(I281*H281,2)</f>
        <v>0</v>
      </c>
      <c r="K281" s="208"/>
      <c r="L281" s="44"/>
      <c r="M281" s="209" t="s">
        <v>19</v>
      </c>
      <c r="N281" s="210" t="s">
        <v>42</v>
      </c>
      <c r="O281" s="84"/>
      <c r="P281" s="211">
        <f>O281*H281</f>
        <v>0</v>
      </c>
      <c r="Q281" s="211">
        <v>0</v>
      </c>
      <c r="R281" s="211">
        <f>Q281*H281</f>
        <v>0</v>
      </c>
      <c r="S281" s="211">
        <v>0</v>
      </c>
      <c r="T281" s="21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13" t="s">
        <v>119</v>
      </c>
      <c r="AT281" s="213" t="s">
        <v>115</v>
      </c>
      <c r="AU281" s="213" t="s">
        <v>81</v>
      </c>
      <c r="AY281" s="17" t="s">
        <v>113</v>
      </c>
      <c r="BE281" s="214">
        <f>IF(N281="základní",J281,0)</f>
        <v>0</v>
      </c>
      <c r="BF281" s="214">
        <f>IF(N281="snížená",J281,0)</f>
        <v>0</v>
      </c>
      <c r="BG281" s="214">
        <f>IF(N281="zákl. přenesená",J281,0)</f>
        <v>0</v>
      </c>
      <c r="BH281" s="214">
        <f>IF(N281="sníž. přenesená",J281,0)</f>
        <v>0</v>
      </c>
      <c r="BI281" s="214">
        <f>IF(N281="nulová",J281,0)</f>
        <v>0</v>
      </c>
      <c r="BJ281" s="17" t="s">
        <v>79</v>
      </c>
      <c r="BK281" s="214">
        <f>ROUND(I281*H281,2)</f>
        <v>0</v>
      </c>
      <c r="BL281" s="17" t="s">
        <v>119</v>
      </c>
      <c r="BM281" s="213" t="s">
        <v>472</v>
      </c>
    </row>
    <row r="282" s="2" customFormat="1">
      <c r="A282" s="38"/>
      <c r="B282" s="39"/>
      <c r="C282" s="40"/>
      <c r="D282" s="215" t="s">
        <v>121</v>
      </c>
      <c r="E282" s="40"/>
      <c r="F282" s="216" t="s">
        <v>473</v>
      </c>
      <c r="G282" s="40"/>
      <c r="H282" s="40"/>
      <c r="I282" s="217"/>
      <c r="J282" s="40"/>
      <c r="K282" s="40"/>
      <c r="L282" s="44"/>
      <c r="M282" s="218"/>
      <c r="N282" s="219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121</v>
      </c>
      <c r="AU282" s="17" t="s">
        <v>81</v>
      </c>
    </row>
    <row r="283" s="13" customFormat="1">
      <c r="A283" s="13"/>
      <c r="B283" s="220"/>
      <c r="C283" s="221"/>
      <c r="D283" s="222" t="s">
        <v>123</v>
      </c>
      <c r="E283" s="223" t="s">
        <v>19</v>
      </c>
      <c r="F283" s="224" t="s">
        <v>474</v>
      </c>
      <c r="G283" s="221"/>
      <c r="H283" s="225">
        <v>1</v>
      </c>
      <c r="I283" s="226"/>
      <c r="J283" s="221"/>
      <c r="K283" s="221"/>
      <c r="L283" s="227"/>
      <c r="M283" s="228"/>
      <c r="N283" s="229"/>
      <c r="O283" s="229"/>
      <c r="P283" s="229"/>
      <c r="Q283" s="229"/>
      <c r="R283" s="229"/>
      <c r="S283" s="229"/>
      <c r="T283" s="23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1" t="s">
        <v>123</v>
      </c>
      <c r="AU283" s="231" t="s">
        <v>81</v>
      </c>
      <c r="AV283" s="13" t="s">
        <v>81</v>
      </c>
      <c r="AW283" s="13" t="s">
        <v>125</v>
      </c>
      <c r="AX283" s="13" t="s">
        <v>79</v>
      </c>
      <c r="AY283" s="231" t="s">
        <v>113</v>
      </c>
    </row>
    <row r="284" s="2" customFormat="1" ht="21.75" customHeight="1">
      <c r="A284" s="38"/>
      <c r="B284" s="39"/>
      <c r="C284" s="201" t="s">
        <v>475</v>
      </c>
      <c r="D284" s="201" t="s">
        <v>115</v>
      </c>
      <c r="E284" s="202" t="s">
        <v>476</v>
      </c>
      <c r="F284" s="203" t="s">
        <v>477</v>
      </c>
      <c r="G284" s="204" t="s">
        <v>184</v>
      </c>
      <c r="H284" s="205">
        <v>2</v>
      </c>
      <c r="I284" s="206"/>
      <c r="J284" s="207">
        <f>ROUND(I284*H284,2)</f>
        <v>0</v>
      </c>
      <c r="K284" s="208"/>
      <c r="L284" s="44"/>
      <c r="M284" s="209" t="s">
        <v>19</v>
      </c>
      <c r="N284" s="210" t="s">
        <v>42</v>
      </c>
      <c r="O284" s="84"/>
      <c r="P284" s="211">
        <f>O284*H284</f>
        <v>0</v>
      </c>
      <c r="Q284" s="211">
        <v>0</v>
      </c>
      <c r="R284" s="211">
        <f>Q284*H284</f>
        <v>0</v>
      </c>
      <c r="S284" s="211">
        <v>0</v>
      </c>
      <c r="T284" s="21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3" t="s">
        <v>119</v>
      </c>
      <c r="AT284" s="213" t="s">
        <v>115</v>
      </c>
      <c r="AU284" s="213" t="s">
        <v>81</v>
      </c>
      <c r="AY284" s="17" t="s">
        <v>113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17" t="s">
        <v>79</v>
      </c>
      <c r="BK284" s="214">
        <f>ROUND(I284*H284,2)</f>
        <v>0</v>
      </c>
      <c r="BL284" s="17" t="s">
        <v>119</v>
      </c>
      <c r="BM284" s="213" t="s">
        <v>478</v>
      </c>
    </row>
    <row r="285" s="2" customFormat="1">
      <c r="A285" s="38"/>
      <c r="B285" s="39"/>
      <c r="C285" s="40"/>
      <c r="D285" s="215" t="s">
        <v>121</v>
      </c>
      <c r="E285" s="40"/>
      <c r="F285" s="216" t="s">
        <v>479</v>
      </c>
      <c r="G285" s="40"/>
      <c r="H285" s="40"/>
      <c r="I285" s="217"/>
      <c r="J285" s="40"/>
      <c r="K285" s="40"/>
      <c r="L285" s="44"/>
      <c r="M285" s="218"/>
      <c r="N285" s="219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121</v>
      </c>
      <c r="AU285" s="17" t="s">
        <v>81</v>
      </c>
    </row>
    <row r="286" s="13" customFormat="1">
      <c r="A286" s="13"/>
      <c r="B286" s="220"/>
      <c r="C286" s="221"/>
      <c r="D286" s="222" t="s">
        <v>123</v>
      </c>
      <c r="E286" s="223" t="s">
        <v>19</v>
      </c>
      <c r="F286" s="224" t="s">
        <v>480</v>
      </c>
      <c r="G286" s="221"/>
      <c r="H286" s="225">
        <v>2</v>
      </c>
      <c r="I286" s="226"/>
      <c r="J286" s="221"/>
      <c r="K286" s="221"/>
      <c r="L286" s="227"/>
      <c r="M286" s="228"/>
      <c r="N286" s="229"/>
      <c r="O286" s="229"/>
      <c r="P286" s="229"/>
      <c r="Q286" s="229"/>
      <c r="R286" s="229"/>
      <c r="S286" s="229"/>
      <c r="T286" s="23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1" t="s">
        <v>123</v>
      </c>
      <c r="AU286" s="231" t="s">
        <v>81</v>
      </c>
      <c r="AV286" s="13" t="s">
        <v>81</v>
      </c>
      <c r="AW286" s="13" t="s">
        <v>125</v>
      </c>
      <c r="AX286" s="13" t="s">
        <v>79</v>
      </c>
      <c r="AY286" s="231" t="s">
        <v>113</v>
      </c>
    </row>
    <row r="287" s="2" customFormat="1" ht="21.75" customHeight="1">
      <c r="A287" s="38"/>
      <c r="B287" s="39"/>
      <c r="C287" s="201" t="s">
        <v>481</v>
      </c>
      <c r="D287" s="201" t="s">
        <v>115</v>
      </c>
      <c r="E287" s="202" t="s">
        <v>482</v>
      </c>
      <c r="F287" s="203" t="s">
        <v>483</v>
      </c>
      <c r="G287" s="204" t="s">
        <v>184</v>
      </c>
      <c r="H287" s="205">
        <v>2</v>
      </c>
      <c r="I287" s="206"/>
      <c r="J287" s="207">
        <f>ROUND(I287*H287,2)</f>
        <v>0</v>
      </c>
      <c r="K287" s="208"/>
      <c r="L287" s="44"/>
      <c r="M287" s="209" t="s">
        <v>19</v>
      </c>
      <c r="N287" s="210" t="s">
        <v>42</v>
      </c>
      <c r="O287" s="84"/>
      <c r="P287" s="211">
        <f>O287*H287</f>
        <v>0</v>
      </c>
      <c r="Q287" s="211">
        <v>0</v>
      </c>
      <c r="R287" s="211">
        <f>Q287*H287</f>
        <v>0</v>
      </c>
      <c r="S287" s="211">
        <v>0</v>
      </c>
      <c r="T287" s="21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13" t="s">
        <v>119</v>
      </c>
      <c r="AT287" s="213" t="s">
        <v>115</v>
      </c>
      <c r="AU287" s="213" t="s">
        <v>81</v>
      </c>
      <c r="AY287" s="17" t="s">
        <v>113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7" t="s">
        <v>79</v>
      </c>
      <c r="BK287" s="214">
        <f>ROUND(I287*H287,2)</f>
        <v>0</v>
      </c>
      <c r="BL287" s="17" t="s">
        <v>119</v>
      </c>
      <c r="BM287" s="213" t="s">
        <v>484</v>
      </c>
    </row>
    <row r="288" s="2" customFormat="1">
      <c r="A288" s="38"/>
      <c r="B288" s="39"/>
      <c r="C288" s="40"/>
      <c r="D288" s="215" t="s">
        <v>121</v>
      </c>
      <c r="E288" s="40"/>
      <c r="F288" s="216" t="s">
        <v>485</v>
      </c>
      <c r="G288" s="40"/>
      <c r="H288" s="40"/>
      <c r="I288" s="217"/>
      <c r="J288" s="40"/>
      <c r="K288" s="40"/>
      <c r="L288" s="44"/>
      <c r="M288" s="218"/>
      <c r="N288" s="219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121</v>
      </c>
      <c r="AU288" s="17" t="s">
        <v>81</v>
      </c>
    </row>
    <row r="289" s="13" customFormat="1">
      <c r="A289" s="13"/>
      <c r="B289" s="220"/>
      <c r="C289" s="221"/>
      <c r="D289" s="222" t="s">
        <v>123</v>
      </c>
      <c r="E289" s="223" t="s">
        <v>19</v>
      </c>
      <c r="F289" s="224" t="s">
        <v>486</v>
      </c>
      <c r="G289" s="221"/>
      <c r="H289" s="225">
        <v>2</v>
      </c>
      <c r="I289" s="226"/>
      <c r="J289" s="221"/>
      <c r="K289" s="221"/>
      <c r="L289" s="227"/>
      <c r="M289" s="228"/>
      <c r="N289" s="229"/>
      <c r="O289" s="229"/>
      <c r="P289" s="229"/>
      <c r="Q289" s="229"/>
      <c r="R289" s="229"/>
      <c r="S289" s="229"/>
      <c r="T289" s="23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1" t="s">
        <v>123</v>
      </c>
      <c r="AU289" s="231" t="s">
        <v>81</v>
      </c>
      <c r="AV289" s="13" t="s">
        <v>81</v>
      </c>
      <c r="AW289" s="13" t="s">
        <v>125</v>
      </c>
      <c r="AX289" s="13" t="s">
        <v>79</v>
      </c>
      <c r="AY289" s="231" t="s">
        <v>113</v>
      </c>
    </row>
    <row r="290" s="2" customFormat="1" ht="37.8" customHeight="1">
      <c r="A290" s="38"/>
      <c r="B290" s="39"/>
      <c r="C290" s="201" t="s">
        <v>487</v>
      </c>
      <c r="D290" s="201" t="s">
        <v>115</v>
      </c>
      <c r="E290" s="202" t="s">
        <v>488</v>
      </c>
      <c r="F290" s="203" t="s">
        <v>489</v>
      </c>
      <c r="G290" s="204" t="s">
        <v>184</v>
      </c>
      <c r="H290" s="205">
        <v>2</v>
      </c>
      <c r="I290" s="206"/>
      <c r="J290" s="207">
        <f>ROUND(I290*H290,2)</f>
        <v>0</v>
      </c>
      <c r="K290" s="208"/>
      <c r="L290" s="44"/>
      <c r="M290" s="209" t="s">
        <v>19</v>
      </c>
      <c r="N290" s="210" t="s">
        <v>42</v>
      </c>
      <c r="O290" s="84"/>
      <c r="P290" s="211">
        <f>O290*H290</f>
        <v>0</v>
      </c>
      <c r="Q290" s="211">
        <v>0</v>
      </c>
      <c r="R290" s="211">
        <f>Q290*H290</f>
        <v>0</v>
      </c>
      <c r="S290" s="211">
        <v>0</v>
      </c>
      <c r="T290" s="21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3" t="s">
        <v>119</v>
      </c>
      <c r="AT290" s="213" t="s">
        <v>115</v>
      </c>
      <c r="AU290" s="213" t="s">
        <v>81</v>
      </c>
      <c r="AY290" s="17" t="s">
        <v>113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17" t="s">
        <v>79</v>
      </c>
      <c r="BK290" s="214">
        <f>ROUND(I290*H290,2)</f>
        <v>0</v>
      </c>
      <c r="BL290" s="17" t="s">
        <v>119</v>
      </c>
      <c r="BM290" s="213" t="s">
        <v>490</v>
      </c>
    </row>
    <row r="291" s="2" customFormat="1">
      <c r="A291" s="38"/>
      <c r="B291" s="39"/>
      <c r="C291" s="40"/>
      <c r="D291" s="215" t="s">
        <v>121</v>
      </c>
      <c r="E291" s="40"/>
      <c r="F291" s="216" t="s">
        <v>491</v>
      </c>
      <c r="G291" s="40"/>
      <c r="H291" s="40"/>
      <c r="I291" s="217"/>
      <c r="J291" s="40"/>
      <c r="K291" s="40"/>
      <c r="L291" s="44"/>
      <c r="M291" s="218"/>
      <c r="N291" s="219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121</v>
      </c>
      <c r="AU291" s="17" t="s">
        <v>81</v>
      </c>
    </row>
    <row r="292" s="13" customFormat="1">
      <c r="A292" s="13"/>
      <c r="B292" s="220"/>
      <c r="C292" s="221"/>
      <c r="D292" s="222" t="s">
        <v>123</v>
      </c>
      <c r="E292" s="223" t="s">
        <v>19</v>
      </c>
      <c r="F292" s="224" t="s">
        <v>486</v>
      </c>
      <c r="G292" s="221"/>
      <c r="H292" s="225">
        <v>2</v>
      </c>
      <c r="I292" s="226"/>
      <c r="J292" s="221"/>
      <c r="K292" s="221"/>
      <c r="L292" s="227"/>
      <c r="M292" s="228"/>
      <c r="N292" s="229"/>
      <c r="O292" s="229"/>
      <c r="P292" s="229"/>
      <c r="Q292" s="229"/>
      <c r="R292" s="229"/>
      <c r="S292" s="229"/>
      <c r="T292" s="23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1" t="s">
        <v>123</v>
      </c>
      <c r="AU292" s="231" t="s">
        <v>81</v>
      </c>
      <c r="AV292" s="13" t="s">
        <v>81</v>
      </c>
      <c r="AW292" s="13" t="s">
        <v>125</v>
      </c>
      <c r="AX292" s="13" t="s">
        <v>79</v>
      </c>
      <c r="AY292" s="231" t="s">
        <v>113</v>
      </c>
    </row>
    <row r="293" s="2" customFormat="1" ht="21.75" customHeight="1">
      <c r="A293" s="38"/>
      <c r="B293" s="39"/>
      <c r="C293" s="201" t="s">
        <v>492</v>
      </c>
      <c r="D293" s="201" t="s">
        <v>115</v>
      </c>
      <c r="E293" s="202" t="s">
        <v>493</v>
      </c>
      <c r="F293" s="203" t="s">
        <v>494</v>
      </c>
      <c r="G293" s="204" t="s">
        <v>184</v>
      </c>
      <c r="H293" s="205">
        <v>2</v>
      </c>
      <c r="I293" s="206"/>
      <c r="J293" s="207">
        <f>ROUND(I293*H293,2)</f>
        <v>0</v>
      </c>
      <c r="K293" s="208"/>
      <c r="L293" s="44"/>
      <c r="M293" s="209" t="s">
        <v>19</v>
      </c>
      <c r="N293" s="210" t="s">
        <v>42</v>
      </c>
      <c r="O293" s="84"/>
      <c r="P293" s="211">
        <f>O293*H293</f>
        <v>0</v>
      </c>
      <c r="Q293" s="211">
        <v>0</v>
      </c>
      <c r="R293" s="211">
        <f>Q293*H293</f>
        <v>0</v>
      </c>
      <c r="S293" s="211">
        <v>0</v>
      </c>
      <c r="T293" s="21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3" t="s">
        <v>119</v>
      </c>
      <c r="AT293" s="213" t="s">
        <v>115</v>
      </c>
      <c r="AU293" s="213" t="s">
        <v>81</v>
      </c>
      <c r="AY293" s="17" t="s">
        <v>113</v>
      </c>
      <c r="BE293" s="214">
        <f>IF(N293="základní",J293,0)</f>
        <v>0</v>
      </c>
      <c r="BF293" s="214">
        <f>IF(N293="snížená",J293,0)</f>
        <v>0</v>
      </c>
      <c r="BG293" s="214">
        <f>IF(N293="zákl. přenesená",J293,0)</f>
        <v>0</v>
      </c>
      <c r="BH293" s="214">
        <f>IF(N293="sníž. přenesená",J293,0)</f>
        <v>0</v>
      </c>
      <c r="BI293" s="214">
        <f>IF(N293="nulová",J293,0)</f>
        <v>0</v>
      </c>
      <c r="BJ293" s="17" t="s">
        <v>79</v>
      </c>
      <c r="BK293" s="214">
        <f>ROUND(I293*H293,2)</f>
        <v>0</v>
      </c>
      <c r="BL293" s="17" t="s">
        <v>119</v>
      </c>
      <c r="BM293" s="213" t="s">
        <v>495</v>
      </c>
    </row>
    <row r="294" s="2" customFormat="1">
      <c r="A294" s="38"/>
      <c r="B294" s="39"/>
      <c r="C294" s="40"/>
      <c r="D294" s="215" t="s">
        <v>121</v>
      </c>
      <c r="E294" s="40"/>
      <c r="F294" s="216" t="s">
        <v>496</v>
      </c>
      <c r="G294" s="40"/>
      <c r="H294" s="40"/>
      <c r="I294" s="217"/>
      <c r="J294" s="40"/>
      <c r="K294" s="40"/>
      <c r="L294" s="44"/>
      <c r="M294" s="218"/>
      <c r="N294" s="219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121</v>
      </c>
      <c r="AU294" s="17" t="s">
        <v>81</v>
      </c>
    </row>
    <row r="295" s="13" customFormat="1">
      <c r="A295" s="13"/>
      <c r="B295" s="220"/>
      <c r="C295" s="221"/>
      <c r="D295" s="222" t="s">
        <v>123</v>
      </c>
      <c r="E295" s="223" t="s">
        <v>19</v>
      </c>
      <c r="F295" s="224" t="s">
        <v>497</v>
      </c>
      <c r="G295" s="221"/>
      <c r="H295" s="225">
        <v>2</v>
      </c>
      <c r="I295" s="226"/>
      <c r="J295" s="221"/>
      <c r="K295" s="221"/>
      <c r="L295" s="227"/>
      <c r="M295" s="228"/>
      <c r="N295" s="229"/>
      <c r="O295" s="229"/>
      <c r="P295" s="229"/>
      <c r="Q295" s="229"/>
      <c r="R295" s="229"/>
      <c r="S295" s="229"/>
      <c r="T295" s="23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1" t="s">
        <v>123</v>
      </c>
      <c r="AU295" s="231" t="s">
        <v>81</v>
      </c>
      <c r="AV295" s="13" t="s">
        <v>81</v>
      </c>
      <c r="AW295" s="13" t="s">
        <v>125</v>
      </c>
      <c r="AX295" s="13" t="s">
        <v>79</v>
      </c>
      <c r="AY295" s="231" t="s">
        <v>113</v>
      </c>
    </row>
    <row r="296" s="2" customFormat="1" ht="21.75" customHeight="1">
      <c r="A296" s="38"/>
      <c r="B296" s="39"/>
      <c r="C296" s="201" t="s">
        <v>498</v>
      </c>
      <c r="D296" s="201" t="s">
        <v>115</v>
      </c>
      <c r="E296" s="202" t="s">
        <v>499</v>
      </c>
      <c r="F296" s="203" t="s">
        <v>500</v>
      </c>
      <c r="G296" s="204" t="s">
        <v>184</v>
      </c>
      <c r="H296" s="205">
        <v>1</v>
      </c>
      <c r="I296" s="206"/>
      <c r="J296" s="207">
        <f>ROUND(I296*H296,2)</f>
        <v>0</v>
      </c>
      <c r="K296" s="208"/>
      <c r="L296" s="44"/>
      <c r="M296" s="209" t="s">
        <v>19</v>
      </c>
      <c r="N296" s="210" t="s">
        <v>42</v>
      </c>
      <c r="O296" s="84"/>
      <c r="P296" s="211">
        <f>O296*H296</f>
        <v>0</v>
      </c>
      <c r="Q296" s="211">
        <v>0</v>
      </c>
      <c r="R296" s="211">
        <f>Q296*H296</f>
        <v>0</v>
      </c>
      <c r="S296" s="211">
        <v>0</v>
      </c>
      <c r="T296" s="21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13" t="s">
        <v>119</v>
      </c>
      <c r="AT296" s="213" t="s">
        <v>115</v>
      </c>
      <c r="AU296" s="213" t="s">
        <v>81</v>
      </c>
      <c r="AY296" s="17" t="s">
        <v>113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7" t="s">
        <v>79</v>
      </c>
      <c r="BK296" s="214">
        <f>ROUND(I296*H296,2)</f>
        <v>0</v>
      </c>
      <c r="BL296" s="17" t="s">
        <v>119</v>
      </c>
      <c r="BM296" s="213" t="s">
        <v>501</v>
      </c>
    </row>
    <row r="297" s="2" customFormat="1">
      <c r="A297" s="38"/>
      <c r="B297" s="39"/>
      <c r="C297" s="40"/>
      <c r="D297" s="215" t="s">
        <v>121</v>
      </c>
      <c r="E297" s="40"/>
      <c r="F297" s="216" t="s">
        <v>502</v>
      </c>
      <c r="G297" s="40"/>
      <c r="H297" s="40"/>
      <c r="I297" s="217"/>
      <c r="J297" s="40"/>
      <c r="K297" s="40"/>
      <c r="L297" s="44"/>
      <c r="M297" s="218"/>
      <c r="N297" s="21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121</v>
      </c>
      <c r="AU297" s="17" t="s">
        <v>81</v>
      </c>
    </row>
    <row r="298" s="13" customFormat="1">
      <c r="A298" s="13"/>
      <c r="B298" s="220"/>
      <c r="C298" s="221"/>
      <c r="D298" s="222" t="s">
        <v>123</v>
      </c>
      <c r="E298" s="223" t="s">
        <v>19</v>
      </c>
      <c r="F298" s="224" t="s">
        <v>503</v>
      </c>
      <c r="G298" s="221"/>
      <c r="H298" s="225">
        <v>1</v>
      </c>
      <c r="I298" s="226"/>
      <c r="J298" s="221"/>
      <c r="K298" s="221"/>
      <c r="L298" s="227"/>
      <c r="M298" s="228"/>
      <c r="N298" s="229"/>
      <c r="O298" s="229"/>
      <c r="P298" s="229"/>
      <c r="Q298" s="229"/>
      <c r="R298" s="229"/>
      <c r="S298" s="229"/>
      <c r="T298" s="23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1" t="s">
        <v>123</v>
      </c>
      <c r="AU298" s="231" t="s">
        <v>81</v>
      </c>
      <c r="AV298" s="13" t="s">
        <v>81</v>
      </c>
      <c r="AW298" s="13" t="s">
        <v>125</v>
      </c>
      <c r="AX298" s="13" t="s">
        <v>79</v>
      </c>
      <c r="AY298" s="231" t="s">
        <v>113</v>
      </c>
    </row>
    <row r="299" s="2" customFormat="1" ht="37.8" customHeight="1">
      <c r="A299" s="38"/>
      <c r="B299" s="39"/>
      <c r="C299" s="201" t="s">
        <v>504</v>
      </c>
      <c r="D299" s="201" t="s">
        <v>115</v>
      </c>
      <c r="E299" s="202" t="s">
        <v>505</v>
      </c>
      <c r="F299" s="203" t="s">
        <v>506</v>
      </c>
      <c r="G299" s="204" t="s">
        <v>184</v>
      </c>
      <c r="H299" s="205">
        <v>1</v>
      </c>
      <c r="I299" s="206"/>
      <c r="J299" s="207">
        <f>ROUND(I299*H299,2)</f>
        <v>0</v>
      </c>
      <c r="K299" s="208"/>
      <c r="L299" s="44"/>
      <c r="M299" s="209" t="s">
        <v>19</v>
      </c>
      <c r="N299" s="210" t="s">
        <v>42</v>
      </c>
      <c r="O299" s="84"/>
      <c r="P299" s="211">
        <f>O299*H299</f>
        <v>0</v>
      </c>
      <c r="Q299" s="211">
        <v>0</v>
      </c>
      <c r="R299" s="211">
        <f>Q299*H299</f>
        <v>0</v>
      </c>
      <c r="S299" s="211">
        <v>0</v>
      </c>
      <c r="T299" s="21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13" t="s">
        <v>119</v>
      </c>
      <c r="AT299" s="213" t="s">
        <v>115</v>
      </c>
      <c r="AU299" s="213" t="s">
        <v>81</v>
      </c>
      <c r="AY299" s="17" t="s">
        <v>113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7" t="s">
        <v>79</v>
      </c>
      <c r="BK299" s="214">
        <f>ROUND(I299*H299,2)</f>
        <v>0</v>
      </c>
      <c r="BL299" s="17" t="s">
        <v>119</v>
      </c>
      <c r="BM299" s="213" t="s">
        <v>507</v>
      </c>
    </row>
    <row r="300" s="2" customFormat="1">
      <c r="A300" s="38"/>
      <c r="B300" s="39"/>
      <c r="C300" s="40"/>
      <c r="D300" s="215" t="s">
        <v>121</v>
      </c>
      <c r="E300" s="40"/>
      <c r="F300" s="216" t="s">
        <v>508</v>
      </c>
      <c r="G300" s="40"/>
      <c r="H300" s="40"/>
      <c r="I300" s="217"/>
      <c r="J300" s="40"/>
      <c r="K300" s="40"/>
      <c r="L300" s="44"/>
      <c r="M300" s="218"/>
      <c r="N300" s="219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121</v>
      </c>
      <c r="AU300" s="17" t="s">
        <v>81</v>
      </c>
    </row>
    <row r="301" s="13" customFormat="1">
      <c r="A301" s="13"/>
      <c r="B301" s="220"/>
      <c r="C301" s="221"/>
      <c r="D301" s="222" t="s">
        <v>123</v>
      </c>
      <c r="E301" s="223" t="s">
        <v>19</v>
      </c>
      <c r="F301" s="224" t="s">
        <v>503</v>
      </c>
      <c r="G301" s="221"/>
      <c r="H301" s="225">
        <v>1</v>
      </c>
      <c r="I301" s="226"/>
      <c r="J301" s="221"/>
      <c r="K301" s="221"/>
      <c r="L301" s="227"/>
      <c r="M301" s="228"/>
      <c r="N301" s="229"/>
      <c r="O301" s="229"/>
      <c r="P301" s="229"/>
      <c r="Q301" s="229"/>
      <c r="R301" s="229"/>
      <c r="S301" s="229"/>
      <c r="T301" s="23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1" t="s">
        <v>123</v>
      </c>
      <c r="AU301" s="231" t="s">
        <v>81</v>
      </c>
      <c r="AV301" s="13" t="s">
        <v>81</v>
      </c>
      <c r="AW301" s="13" t="s">
        <v>125</v>
      </c>
      <c r="AX301" s="13" t="s">
        <v>79</v>
      </c>
      <c r="AY301" s="231" t="s">
        <v>113</v>
      </c>
    </row>
    <row r="302" s="2" customFormat="1" ht="21.75" customHeight="1">
      <c r="A302" s="38"/>
      <c r="B302" s="39"/>
      <c r="C302" s="201" t="s">
        <v>509</v>
      </c>
      <c r="D302" s="201" t="s">
        <v>115</v>
      </c>
      <c r="E302" s="202" t="s">
        <v>510</v>
      </c>
      <c r="F302" s="203" t="s">
        <v>511</v>
      </c>
      <c r="G302" s="204" t="s">
        <v>184</v>
      </c>
      <c r="H302" s="205">
        <v>1</v>
      </c>
      <c r="I302" s="206"/>
      <c r="J302" s="207">
        <f>ROUND(I302*H302,2)</f>
        <v>0</v>
      </c>
      <c r="K302" s="208"/>
      <c r="L302" s="44"/>
      <c r="M302" s="209" t="s">
        <v>19</v>
      </c>
      <c r="N302" s="210" t="s">
        <v>42</v>
      </c>
      <c r="O302" s="84"/>
      <c r="P302" s="211">
        <f>O302*H302</f>
        <v>0</v>
      </c>
      <c r="Q302" s="211">
        <v>0</v>
      </c>
      <c r="R302" s="211">
        <f>Q302*H302</f>
        <v>0</v>
      </c>
      <c r="S302" s="211">
        <v>0</v>
      </c>
      <c r="T302" s="21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3" t="s">
        <v>119</v>
      </c>
      <c r="AT302" s="213" t="s">
        <v>115</v>
      </c>
      <c r="AU302" s="213" t="s">
        <v>81</v>
      </c>
      <c r="AY302" s="17" t="s">
        <v>113</v>
      </c>
      <c r="BE302" s="214">
        <f>IF(N302="základní",J302,0)</f>
        <v>0</v>
      </c>
      <c r="BF302" s="214">
        <f>IF(N302="snížená",J302,0)</f>
        <v>0</v>
      </c>
      <c r="BG302" s="214">
        <f>IF(N302="zákl. přenesená",J302,0)</f>
        <v>0</v>
      </c>
      <c r="BH302" s="214">
        <f>IF(N302="sníž. přenesená",J302,0)</f>
        <v>0</v>
      </c>
      <c r="BI302" s="214">
        <f>IF(N302="nulová",J302,0)</f>
        <v>0</v>
      </c>
      <c r="BJ302" s="17" t="s">
        <v>79</v>
      </c>
      <c r="BK302" s="214">
        <f>ROUND(I302*H302,2)</f>
        <v>0</v>
      </c>
      <c r="BL302" s="17" t="s">
        <v>119</v>
      </c>
      <c r="BM302" s="213" t="s">
        <v>512</v>
      </c>
    </row>
    <row r="303" s="13" customFormat="1">
      <c r="A303" s="13"/>
      <c r="B303" s="220"/>
      <c r="C303" s="221"/>
      <c r="D303" s="222" t="s">
        <v>123</v>
      </c>
      <c r="E303" s="223" t="s">
        <v>19</v>
      </c>
      <c r="F303" s="224" t="s">
        <v>513</v>
      </c>
      <c r="G303" s="221"/>
      <c r="H303" s="225">
        <v>1</v>
      </c>
      <c r="I303" s="226"/>
      <c r="J303" s="221"/>
      <c r="K303" s="221"/>
      <c r="L303" s="227"/>
      <c r="M303" s="228"/>
      <c r="N303" s="229"/>
      <c r="O303" s="229"/>
      <c r="P303" s="229"/>
      <c r="Q303" s="229"/>
      <c r="R303" s="229"/>
      <c r="S303" s="229"/>
      <c r="T303" s="23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1" t="s">
        <v>123</v>
      </c>
      <c r="AU303" s="231" t="s">
        <v>81</v>
      </c>
      <c r="AV303" s="13" t="s">
        <v>81</v>
      </c>
      <c r="AW303" s="13" t="s">
        <v>125</v>
      </c>
      <c r="AX303" s="13" t="s">
        <v>79</v>
      </c>
      <c r="AY303" s="231" t="s">
        <v>113</v>
      </c>
    </row>
    <row r="304" s="2" customFormat="1" ht="24.15" customHeight="1">
      <c r="A304" s="38"/>
      <c r="B304" s="39"/>
      <c r="C304" s="201" t="s">
        <v>514</v>
      </c>
      <c r="D304" s="201" t="s">
        <v>115</v>
      </c>
      <c r="E304" s="202" t="s">
        <v>515</v>
      </c>
      <c r="F304" s="203" t="s">
        <v>516</v>
      </c>
      <c r="G304" s="204" t="s">
        <v>184</v>
      </c>
      <c r="H304" s="205">
        <v>1</v>
      </c>
      <c r="I304" s="206"/>
      <c r="J304" s="207">
        <f>ROUND(I304*H304,2)</f>
        <v>0</v>
      </c>
      <c r="K304" s="208"/>
      <c r="L304" s="44"/>
      <c r="M304" s="209" t="s">
        <v>19</v>
      </c>
      <c r="N304" s="210" t="s">
        <v>42</v>
      </c>
      <c r="O304" s="84"/>
      <c r="P304" s="211">
        <f>O304*H304</f>
        <v>0</v>
      </c>
      <c r="Q304" s="211">
        <v>0</v>
      </c>
      <c r="R304" s="211">
        <f>Q304*H304</f>
        <v>0</v>
      </c>
      <c r="S304" s="211">
        <v>0</v>
      </c>
      <c r="T304" s="21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13" t="s">
        <v>119</v>
      </c>
      <c r="AT304" s="213" t="s">
        <v>115</v>
      </c>
      <c r="AU304" s="213" t="s">
        <v>81</v>
      </c>
      <c r="AY304" s="17" t="s">
        <v>113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7" t="s">
        <v>79</v>
      </c>
      <c r="BK304" s="214">
        <f>ROUND(I304*H304,2)</f>
        <v>0</v>
      </c>
      <c r="BL304" s="17" t="s">
        <v>119</v>
      </c>
      <c r="BM304" s="213" t="s">
        <v>517</v>
      </c>
    </row>
    <row r="305" s="13" customFormat="1">
      <c r="A305" s="13"/>
      <c r="B305" s="220"/>
      <c r="C305" s="221"/>
      <c r="D305" s="222" t="s">
        <v>123</v>
      </c>
      <c r="E305" s="223" t="s">
        <v>19</v>
      </c>
      <c r="F305" s="224" t="s">
        <v>518</v>
      </c>
      <c r="G305" s="221"/>
      <c r="H305" s="225">
        <v>1</v>
      </c>
      <c r="I305" s="226"/>
      <c r="J305" s="221"/>
      <c r="K305" s="221"/>
      <c r="L305" s="227"/>
      <c r="M305" s="228"/>
      <c r="N305" s="229"/>
      <c r="O305" s="229"/>
      <c r="P305" s="229"/>
      <c r="Q305" s="229"/>
      <c r="R305" s="229"/>
      <c r="S305" s="229"/>
      <c r="T305" s="23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1" t="s">
        <v>123</v>
      </c>
      <c r="AU305" s="231" t="s">
        <v>81</v>
      </c>
      <c r="AV305" s="13" t="s">
        <v>81</v>
      </c>
      <c r="AW305" s="13" t="s">
        <v>125</v>
      </c>
      <c r="AX305" s="13" t="s">
        <v>79</v>
      </c>
      <c r="AY305" s="231" t="s">
        <v>113</v>
      </c>
    </row>
    <row r="306" s="2" customFormat="1" ht="37.8" customHeight="1">
      <c r="A306" s="38"/>
      <c r="B306" s="39"/>
      <c r="C306" s="201" t="s">
        <v>519</v>
      </c>
      <c r="D306" s="201" t="s">
        <v>115</v>
      </c>
      <c r="E306" s="202" t="s">
        <v>520</v>
      </c>
      <c r="F306" s="203" t="s">
        <v>521</v>
      </c>
      <c r="G306" s="204" t="s">
        <v>184</v>
      </c>
      <c r="H306" s="205">
        <v>1</v>
      </c>
      <c r="I306" s="206"/>
      <c r="J306" s="207">
        <f>ROUND(I306*H306,2)</f>
        <v>0</v>
      </c>
      <c r="K306" s="208"/>
      <c r="L306" s="44"/>
      <c r="M306" s="209" t="s">
        <v>19</v>
      </c>
      <c r="N306" s="210" t="s">
        <v>42</v>
      </c>
      <c r="O306" s="84"/>
      <c r="P306" s="211">
        <f>O306*H306</f>
        <v>0</v>
      </c>
      <c r="Q306" s="211">
        <v>0</v>
      </c>
      <c r="R306" s="211">
        <f>Q306*H306</f>
        <v>0</v>
      </c>
      <c r="S306" s="211">
        <v>0</v>
      </c>
      <c r="T306" s="21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3" t="s">
        <v>119</v>
      </c>
      <c r="AT306" s="213" t="s">
        <v>115</v>
      </c>
      <c r="AU306" s="213" t="s">
        <v>81</v>
      </c>
      <c r="AY306" s="17" t="s">
        <v>113</v>
      </c>
      <c r="BE306" s="214">
        <f>IF(N306="základní",J306,0)</f>
        <v>0</v>
      </c>
      <c r="BF306" s="214">
        <f>IF(N306="snížená",J306,0)</f>
        <v>0</v>
      </c>
      <c r="BG306" s="214">
        <f>IF(N306="zákl. přenesená",J306,0)</f>
        <v>0</v>
      </c>
      <c r="BH306" s="214">
        <f>IF(N306="sníž. přenesená",J306,0)</f>
        <v>0</v>
      </c>
      <c r="BI306" s="214">
        <f>IF(N306="nulová",J306,0)</f>
        <v>0</v>
      </c>
      <c r="BJ306" s="17" t="s">
        <v>79</v>
      </c>
      <c r="BK306" s="214">
        <f>ROUND(I306*H306,2)</f>
        <v>0</v>
      </c>
      <c r="BL306" s="17" t="s">
        <v>119</v>
      </c>
      <c r="BM306" s="213" t="s">
        <v>522</v>
      </c>
    </row>
    <row r="307" s="13" customFormat="1">
      <c r="A307" s="13"/>
      <c r="B307" s="220"/>
      <c r="C307" s="221"/>
      <c r="D307" s="222" t="s">
        <v>123</v>
      </c>
      <c r="E307" s="223" t="s">
        <v>19</v>
      </c>
      <c r="F307" s="224" t="s">
        <v>518</v>
      </c>
      <c r="G307" s="221"/>
      <c r="H307" s="225">
        <v>1</v>
      </c>
      <c r="I307" s="226"/>
      <c r="J307" s="221"/>
      <c r="K307" s="221"/>
      <c r="L307" s="227"/>
      <c r="M307" s="228"/>
      <c r="N307" s="229"/>
      <c r="O307" s="229"/>
      <c r="P307" s="229"/>
      <c r="Q307" s="229"/>
      <c r="R307" s="229"/>
      <c r="S307" s="229"/>
      <c r="T307" s="23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1" t="s">
        <v>123</v>
      </c>
      <c r="AU307" s="231" t="s">
        <v>81</v>
      </c>
      <c r="AV307" s="13" t="s">
        <v>81</v>
      </c>
      <c r="AW307" s="13" t="s">
        <v>125</v>
      </c>
      <c r="AX307" s="13" t="s">
        <v>79</v>
      </c>
      <c r="AY307" s="231" t="s">
        <v>113</v>
      </c>
    </row>
    <row r="308" s="2" customFormat="1" ht="24.15" customHeight="1">
      <c r="A308" s="38"/>
      <c r="B308" s="39"/>
      <c r="C308" s="201" t="s">
        <v>523</v>
      </c>
      <c r="D308" s="201" t="s">
        <v>115</v>
      </c>
      <c r="E308" s="202" t="s">
        <v>524</v>
      </c>
      <c r="F308" s="203" t="s">
        <v>525</v>
      </c>
      <c r="G308" s="204" t="s">
        <v>184</v>
      </c>
      <c r="H308" s="205">
        <v>2</v>
      </c>
      <c r="I308" s="206"/>
      <c r="J308" s="207">
        <f>ROUND(I308*H308,2)</f>
        <v>0</v>
      </c>
      <c r="K308" s="208"/>
      <c r="L308" s="44"/>
      <c r="M308" s="209" t="s">
        <v>19</v>
      </c>
      <c r="N308" s="210" t="s">
        <v>42</v>
      </c>
      <c r="O308" s="84"/>
      <c r="P308" s="211">
        <f>O308*H308</f>
        <v>0</v>
      </c>
      <c r="Q308" s="211">
        <v>0</v>
      </c>
      <c r="R308" s="211">
        <f>Q308*H308</f>
        <v>0</v>
      </c>
      <c r="S308" s="211">
        <v>0</v>
      </c>
      <c r="T308" s="21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13" t="s">
        <v>119</v>
      </c>
      <c r="AT308" s="213" t="s">
        <v>115</v>
      </c>
      <c r="AU308" s="213" t="s">
        <v>81</v>
      </c>
      <c r="AY308" s="17" t="s">
        <v>113</v>
      </c>
      <c r="BE308" s="214">
        <f>IF(N308="základní",J308,0)</f>
        <v>0</v>
      </c>
      <c r="BF308" s="214">
        <f>IF(N308="snížená",J308,0)</f>
        <v>0</v>
      </c>
      <c r="BG308" s="214">
        <f>IF(N308="zákl. přenesená",J308,0)</f>
        <v>0</v>
      </c>
      <c r="BH308" s="214">
        <f>IF(N308="sníž. přenesená",J308,0)</f>
        <v>0</v>
      </c>
      <c r="BI308" s="214">
        <f>IF(N308="nulová",J308,0)</f>
        <v>0</v>
      </c>
      <c r="BJ308" s="17" t="s">
        <v>79</v>
      </c>
      <c r="BK308" s="214">
        <f>ROUND(I308*H308,2)</f>
        <v>0</v>
      </c>
      <c r="BL308" s="17" t="s">
        <v>119</v>
      </c>
      <c r="BM308" s="213" t="s">
        <v>526</v>
      </c>
    </row>
    <row r="309" s="13" customFormat="1">
      <c r="A309" s="13"/>
      <c r="B309" s="220"/>
      <c r="C309" s="221"/>
      <c r="D309" s="222" t="s">
        <v>123</v>
      </c>
      <c r="E309" s="223" t="s">
        <v>19</v>
      </c>
      <c r="F309" s="224" t="s">
        <v>527</v>
      </c>
      <c r="G309" s="221"/>
      <c r="H309" s="225">
        <v>2</v>
      </c>
      <c r="I309" s="226"/>
      <c r="J309" s="221"/>
      <c r="K309" s="221"/>
      <c r="L309" s="227"/>
      <c r="M309" s="228"/>
      <c r="N309" s="229"/>
      <c r="O309" s="229"/>
      <c r="P309" s="229"/>
      <c r="Q309" s="229"/>
      <c r="R309" s="229"/>
      <c r="S309" s="229"/>
      <c r="T309" s="23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1" t="s">
        <v>123</v>
      </c>
      <c r="AU309" s="231" t="s">
        <v>81</v>
      </c>
      <c r="AV309" s="13" t="s">
        <v>81</v>
      </c>
      <c r="AW309" s="13" t="s">
        <v>125</v>
      </c>
      <c r="AX309" s="13" t="s">
        <v>79</v>
      </c>
      <c r="AY309" s="231" t="s">
        <v>113</v>
      </c>
    </row>
    <row r="310" s="2" customFormat="1" ht="37.8" customHeight="1">
      <c r="A310" s="38"/>
      <c r="B310" s="39"/>
      <c r="C310" s="201" t="s">
        <v>528</v>
      </c>
      <c r="D310" s="201" t="s">
        <v>115</v>
      </c>
      <c r="E310" s="202" t="s">
        <v>529</v>
      </c>
      <c r="F310" s="203" t="s">
        <v>530</v>
      </c>
      <c r="G310" s="204" t="s">
        <v>184</v>
      </c>
      <c r="H310" s="205">
        <v>5</v>
      </c>
      <c r="I310" s="206"/>
      <c r="J310" s="207">
        <f>ROUND(I310*H310,2)</f>
        <v>0</v>
      </c>
      <c r="K310" s="208"/>
      <c r="L310" s="44"/>
      <c r="M310" s="209" t="s">
        <v>19</v>
      </c>
      <c r="N310" s="210" t="s">
        <v>42</v>
      </c>
      <c r="O310" s="84"/>
      <c r="P310" s="211">
        <f>O310*H310</f>
        <v>0</v>
      </c>
      <c r="Q310" s="211">
        <v>0</v>
      </c>
      <c r="R310" s="211">
        <f>Q310*H310</f>
        <v>0</v>
      </c>
      <c r="S310" s="211">
        <v>0</v>
      </c>
      <c r="T310" s="21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3" t="s">
        <v>119</v>
      </c>
      <c r="AT310" s="213" t="s">
        <v>115</v>
      </c>
      <c r="AU310" s="213" t="s">
        <v>81</v>
      </c>
      <c r="AY310" s="17" t="s">
        <v>113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17" t="s">
        <v>79</v>
      </c>
      <c r="BK310" s="214">
        <f>ROUND(I310*H310,2)</f>
        <v>0</v>
      </c>
      <c r="BL310" s="17" t="s">
        <v>119</v>
      </c>
      <c r="BM310" s="213" t="s">
        <v>531</v>
      </c>
    </row>
    <row r="311" s="13" customFormat="1">
      <c r="A311" s="13"/>
      <c r="B311" s="220"/>
      <c r="C311" s="221"/>
      <c r="D311" s="222" t="s">
        <v>123</v>
      </c>
      <c r="E311" s="223" t="s">
        <v>19</v>
      </c>
      <c r="F311" s="224" t="s">
        <v>532</v>
      </c>
      <c r="G311" s="221"/>
      <c r="H311" s="225">
        <v>5</v>
      </c>
      <c r="I311" s="226"/>
      <c r="J311" s="221"/>
      <c r="K311" s="221"/>
      <c r="L311" s="227"/>
      <c r="M311" s="228"/>
      <c r="N311" s="229"/>
      <c r="O311" s="229"/>
      <c r="P311" s="229"/>
      <c r="Q311" s="229"/>
      <c r="R311" s="229"/>
      <c r="S311" s="229"/>
      <c r="T311" s="23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1" t="s">
        <v>123</v>
      </c>
      <c r="AU311" s="231" t="s">
        <v>81</v>
      </c>
      <c r="AV311" s="13" t="s">
        <v>81</v>
      </c>
      <c r="AW311" s="13" t="s">
        <v>125</v>
      </c>
      <c r="AX311" s="13" t="s">
        <v>79</v>
      </c>
      <c r="AY311" s="231" t="s">
        <v>113</v>
      </c>
    </row>
    <row r="312" s="2" customFormat="1" ht="24.15" customHeight="1">
      <c r="A312" s="38"/>
      <c r="B312" s="39"/>
      <c r="C312" s="201" t="s">
        <v>533</v>
      </c>
      <c r="D312" s="201" t="s">
        <v>115</v>
      </c>
      <c r="E312" s="202" t="s">
        <v>534</v>
      </c>
      <c r="F312" s="203" t="s">
        <v>535</v>
      </c>
      <c r="G312" s="204" t="s">
        <v>184</v>
      </c>
      <c r="H312" s="205">
        <v>1</v>
      </c>
      <c r="I312" s="206"/>
      <c r="J312" s="207">
        <f>ROUND(I312*H312,2)</f>
        <v>0</v>
      </c>
      <c r="K312" s="208"/>
      <c r="L312" s="44"/>
      <c r="M312" s="209" t="s">
        <v>19</v>
      </c>
      <c r="N312" s="210" t="s">
        <v>42</v>
      </c>
      <c r="O312" s="84"/>
      <c r="P312" s="211">
        <f>O312*H312</f>
        <v>0</v>
      </c>
      <c r="Q312" s="211">
        <v>0</v>
      </c>
      <c r="R312" s="211">
        <f>Q312*H312</f>
        <v>0</v>
      </c>
      <c r="S312" s="211">
        <v>0</v>
      </c>
      <c r="T312" s="21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3" t="s">
        <v>119</v>
      </c>
      <c r="AT312" s="213" t="s">
        <v>115</v>
      </c>
      <c r="AU312" s="213" t="s">
        <v>81</v>
      </c>
      <c r="AY312" s="17" t="s">
        <v>113</v>
      </c>
      <c r="BE312" s="214">
        <f>IF(N312="základní",J312,0)</f>
        <v>0</v>
      </c>
      <c r="BF312" s="214">
        <f>IF(N312="snížená",J312,0)</f>
        <v>0</v>
      </c>
      <c r="BG312" s="214">
        <f>IF(N312="zákl. přenesená",J312,0)</f>
        <v>0</v>
      </c>
      <c r="BH312" s="214">
        <f>IF(N312="sníž. přenesená",J312,0)</f>
        <v>0</v>
      </c>
      <c r="BI312" s="214">
        <f>IF(N312="nulová",J312,0)</f>
        <v>0</v>
      </c>
      <c r="BJ312" s="17" t="s">
        <v>79</v>
      </c>
      <c r="BK312" s="214">
        <f>ROUND(I312*H312,2)</f>
        <v>0</v>
      </c>
      <c r="BL312" s="17" t="s">
        <v>119</v>
      </c>
      <c r="BM312" s="213" t="s">
        <v>536</v>
      </c>
    </row>
    <row r="313" s="13" customFormat="1">
      <c r="A313" s="13"/>
      <c r="B313" s="220"/>
      <c r="C313" s="221"/>
      <c r="D313" s="222" t="s">
        <v>123</v>
      </c>
      <c r="E313" s="223" t="s">
        <v>19</v>
      </c>
      <c r="F313" s="224" t="s">
        <v>537</v>
      </c>
      <c r="G313" s="221"/>
      <c r="H313" s="225">
        <v>1</v>
      </c>
      <c r="I313" s="226"/>
      <c r="J313" s="221"/>
      <c r="K313" s="221"/>
      <c r="L313" s="227"/>
      <c r="M313" s="228"/>
      <c r="N313" s="229"/>
      <c r="O313" s="229"/>
      <c r="P313" s="229"/>
      <c r="Q313" s="229"/>
      <c r="R313" s="229"/>
      <c r="S313" s="229"/>
      <c r="T313" s="23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1" t="s">
        <v>123</v>
      </c>
      <c r="AU313" s="231" t="s">
        <v>81</v>
      </c>
      <c r="AV313" s="13" t="s">
        <v>81</v>
      </c>
      <c r="AW313" s="13" t="s">
        <v>125</v>
      </c>
      <c r="AX313" s="13" t="s">
        <v>79</v>
      </c>
      <c r="AY313" s="231" t="s">
        <v>113</v>
      </c>
    </row>
    <row r="314" s="2" customFormat="1" ht="37.8" customHeight="1">
      <c r="A314" s="38"/>
      <c r="B314" s="39"/>
      <c r="C314" s="201" t="s">
        <v>538</v>
      </c>
      <c r="D314" s="201" t="s">
        <v>115</v>
      </c>
      <c r="E314" s="202" t="s">
        <v>539</v>
      </c>
      <c r="F314" s="203" t="s">
        <v>540</v>
      </c>
      <c r="G314" s="204" t="s">
        <v>184</v>
      </c>
      <c r="H314" s="205">
        <v>1</v>
      </c>
      <c r="I314" s="206"/>
      <c r="J314" s="207">
        <f>ROUND(I314*H314,2)</f>
        <v>0</v>
      </c>
      <c r="K314" s="208"/>
      <c r="L314" s="44"/>
      <c r="M314" s="209" t="s">
        <v>19</v>
      </c>
      <c r="N314" s="210" t="s">
        <v>42</v>
      </c>
      <c r="O314" s="84"/>
      <c r="P314" s="211">
        <f>O314*H314</f>
        <v>0</v>
      </c>
      <c r="Q314" s="211">
        <v>0</v>
      </c>
      <c r="R314" s="211">
        <f>Q314*H314</f>
        <v>0</v>
      </c>
      <c r="S314" s="211">
        <v>0</v>
      </c>
      <c r="T314" s="21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13" t="s">
        <v>119</v>
      </c>
      <c r="AT314" s="213" t="s">
        <v>115</v>
      </c>
      <c r="AU314" s="213" t="s">
        <v>81</v>
      </c>
      <c r="AY314" s="17" t="s">
        <v>113</v>
      </c>
      <c r="BE314" s="214">
        <f>IF(N314="základní",J314,0)</f>
        <v>0</v>
      </c>
      <c r="BF314" s="214">
        <f>IF(N314="snížená",J314,0)</f>
        <v>0</v>
      </c>
      <c r="BG314" s="214">
        <f>IF(N314="zákl. přenesená",J314,0)</f>
        <v>0</v>
      </c>
      <c r="BH314" s="214">
        <f>IF(N314="sníž. přenesená",J314,0)</f>
        <v>0</v>
      </c>
      <c r="BI314" s="214">
        <f>IF(N314="nulová",J314,0)</f>
        <v>0</v>
      </c>
      <c r="BJ314" s="17" t="s">
        <v>79</v>
      </c>
      <c r="BK314" s="214">
        <f>ROUND(I314*H314,2)</f>
        <v>0</v>
      </c>
      <c r="BL314" s="17" t="s">
        <v>119</v>
      </c>
      <c r="BM314" s="213" t="s">
        <v>541</v>
      </c>
    </row>
    <row r="315" s="13" customFormat="1">
      <c r="A315" s="13"/>
      <c r="B315" s="220"/>
      <c r="C315" s="221"/>
      <c r="D315" s="222" t="s">
        <v>123</v>
      </c>
      <c r="E315" s="223" t="s">
        <v>19</v>
      </c>
      <c r="F315" s="224" t="s">
        <v>537</v>
      </c>
      <c r="G315" s="221"/>
      <c r="H315" s="225">
        <v>1</v>
      </c>
      <c r="I315" s="226"/>
      <c r="J315" s="221"/>
      <c r="K315" s="221"/>
      <c r="L315" s="227"/>
      <c r="M315" s="228"/>
      <c r="N315" s="229"/>
      <c r="O315" s="229"/>
      <c r="P315" s="229"/>
      <c r="Q315" s="229"/>
      <c r="R315" s="229"/>
      <c r="S315" s="229"/>
      <c r="T315" s="23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1" t="s">
        <v>123</v>
      </c>
      <c r="AU315" s="231" t="s">
        <v>81</v>
      </c>
      <c r="AV315" s="13" t="s">
        <v>81</v>
      </c>
      <c r="AW315" s="13" t="s">
        <v>125</v>
      </c>
      <c r="AX315" s="13" t="s">
        <v>79</v>
      </c>
      <c r="AY315" s="231" t="s">
        <v>113</v>
      </c>
    </row>
    <row r="316" s="2" customFormat="1" ht="24.15" customHeight="1">
      <c r="A316" s="38"/>
      <c r="B316" s="39"/>
      <c r="C316" s="201" t="s">
        <v>542</v>
      </c>
      <c r="D316" s="201" t="s">
        <v>115</v>
      </c>
      <c r="E316" s="202" t="s">
        <v>543</v>
      </c>
      <c r="F316" s="203" t="s">
        <v>544</v>
      </c>
      <c r="G316" s="204" t="s">
        <v>184</v>
      </c>
      <c r="H316" s="205">
        <v>1</v>
      </c>
      <c r="I316" s="206"/>
      <c r="J316" s="207">
        <f>ROUND(I316*H316,2)</f>
        <v>0</v>
      </c>
      <c r="K316" s="208"/>
      <c r="L316" s="44"/>
      <c r="M316" s="209" t="s">
        <v>19</v>
      </c>
      <c r="N316" s="210" t="s">
        <v>42</v>
      </c>
      <c r="O316" s="84"/>
      <c r="P316" s="211">
        <f>O316*H316</f>
        <v>0</v>
      </c>
      <c r="Q316" s="211">
        <v>0</v>
      </c>
      <c r="R316" s="211">
        <f>Q316*H316</f>
        <v>0</v>
      </c>
      <c r="S316" s="211">
        <v>0</v>
      </c>
      <c r="T316" s="21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13" t="s">
        <v>119</v>
      </c>
      <c r="AT316" s="213" t="s">
        <v>115</v>
      </c>
      <c r="AU316" s="213" t="s">
        <v>81</v>
      </c>
      <c r="AY316" s="17" t="s">
        <v>113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17" t="s">
        <v>79</v>
      </c>
      <c r="BK316" s="214">
        <f>ROUND(I316*H316,2)</f>
        <v>0</v>
      </c>
      <c r="BL316" s="17" t="s">
        <v>119</v>
      </c>
      <c r="BM316" s="213" t="s">
        <v>545</v>
      </c>
    </row>
    <row r="317" s="13" customFormat="1">
      <c r="A317" s="13"/>
      <c r="B317" s="220"/>
      <c r="C317" s="221"/>
      <c r="D317" s="222" t="s">
        <v>123</v>
      </c>
      <c r="E317" s="223" t="s">
        <v>19</v>
      </c>
      <c r="F317" s="224" t="s">
        <v>546</v>
      </c>
      <c r="G317" s="221"/>
      <c r="H317" s="225">
        <v>1</v>
      </c>
      <c r="I317" s="226"/>
      <c r="J317" s="221"/>
      <c r="K317" s="221"/>
      <c r="L317" s="227"/>
      <c r="M317" s="228"/>
      <c r="N317" s="229"/>
      <c r="O317" s="229"/>
      <c r="P317" s="229"/>
      <c r="Q317" s="229"/>
      <c r="R317" s="229"/>
      <c r="S317" s="229"/>
      <c r="T317" s="23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1" t="s">
        <v>123</v>
      </c>
      <c r="AU317" s="231" t="s">
        <v>81</v>
      </c>
      <c r="AV317" s="13" t="s">
        <v>81</v>
      </c>
      <c r="AW317" s="13" t="s">
        <v>125</v>
      </c>
      <c r="AX317" s="13" t="s">
        <v>79</v>
      </c>
      <c r="AY317" s="231" t="s">
        <v>113</v>
      </c>
    </row>
    <row r="318" s="2" customFormat="1" ht="37.8" customHeight="1">
      <c r="A318" s="38"/>
      <c r="B318" s="39"/>
      <c r="C318" s="201" t="s">
        <v>547</v>
      </c>
      <c r="D318" s="201" t="s">
        <v>115</v>
      </c>
      <c r="E318" s="202" t="s">
        <v>548</v>
      </c>
      <c r="F318" s="203" t="s">
        <v>549</v>
      </c>
      <c r="G318" s="204" t="s">
        <v>184</v>
      </c>
      <c r="H318" s="205">
        <v>4</v>
      </c>
      <c r="I318" s="206"/>
      <c r="J318" s="207">
        <f>ROUND(I318*H318,2)</f>
        <v>0</v>
      </c>
      <c r="K318" s="208"/>
      <c r="L318" s="44"/>
      <c r="M318" s="209" t="s">
        <v>19</v>
      </c>
      <c r="N318" s="210" t="s">
        <v>42</v>
      </c>
      <c r="O318" s="84"/>
      <c r="P318" s="211">
        <f>O318*H318</f>
        <v>0</v>
      </c>
      <c r="Q318" s="211">
        <v>0</v>
      </c>
      <c r="R318" s="211">
        <f>Q318*H318</f>
        <v>0</v>
      </c>
      <c r="S318" s="211">
        <v>0</v>
      </c>
      <c r="T318" s="21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3" t="s">
        <v>119</v>
      </c>
      <c r="AT318" s="213" t="s">
        <v>115</v>
      </c>
      <c r="AU318" s="213" t="s">
        <v>81</v>
      </c>
      <c r="AY318" s="17" t="s">
        <v>113</v>
      </c>
      <c r="BE318" s="214">
        <f>IF(N318="základní",J318,0)</f>
        <v>0</v>
      </c>
      <c r="BF318" s="214">
        <f>IF(N318="snížená",J318,0)</f>
        <v>0</v>
      </c>
      <c r="BG318" s="214">
        <f>IF(N318="zákl. přenesená",J318,0)</f>
        <v>0</v>
      </c>
      <c r="BH318" s="214">
        <f>IF(N318="sníž. přenesená",J318,0)</f>
        <v>0</v>
      </c>
      <c r="BI318" s="214">
        <f>IF(N318="nulová",J318,0)</f>
        <v>0</v>
      </c>
      <c r="BJ318" s="17" t="s">
        <v>79</v>
      </c>
      <c r="BK318" s="214">
        <f>ROUND(I318*H318,2)</f>
        <v>0</v>
      </c>
      <c r="BL318" s="17" t="s">
        <v>119</v>
      </c>
      <c r="BM318" s="213" t="s">
        <v>550</v>
      </c>
    </row>
    <row r="319" s="13" customFormat="1">
      <c r="A319" s="13"/>
      <c r="B319" s="220"/>
      <c r="C319" s="221"/>
      <c r="D319" s="222" t="s">
        <v>123</v>
      </c>
      <c r="E319" s="223" t="s">
        <v>19</v>
      </c>
      <c r="F319" s="224" t="s">
        <v>551</v>
      </c>
      <c r="G319" s="221"/>
      <c r="H319" s="225">
        <v>4</v>
      </c>
      <c r="I319" s="226"/>
      <c r="J319" s="221"/>
      <c r="K319" s="221"/>
      <c r="L319" s="227"/>
      <c r="M319" s="228"/>
      <c r="N319" s="229"/>
      <c r="O319" s="229"/>
      <c r="P319" s="229"/>
      <c r="Q319" s="229"/>
      <c r="R319" s="229"/>
      <c r="S319" s="229"/>
      <c r="T319" s="23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1" t="s">
        <v>123</v>
      </c>
      <c r="AU319" s="231" t="s">
        <v>81</v>
      </c>
      <c r="AV319" s="13" t="s">
        <v>81</v>
      </c>
      <c r="AW319" s="13" t="s">
        <v>125</v>
      </c>
      <c r="AX319" s="13" t="s">
        <v>79</v>
      </c>
      <c r="AY319" s="231" t="s">
        <v>113</v>
      </c>
    </row>
    <row r="320" s="2" customFormat="1" ht="24.15" customHeight="1">
      <c r="A320" s="38"/>
      <c r="B320" s="39"/>
      <c r="C320" s="201" t="s">
        <v>552</v>
      </c>
      <c r="D320" s="201" t="s">
        <v>115</v>
      </c>
      <c r="E320" s="202" t="s">
        <v>553</v>
      </c>
      <c r="F320" s="203" t="s">
        <v>554</v>
      </c>
      <c r="G320" s="204" t="s">
        <v>184</v>
      </c>
      <c r="H320" s="205">
        <v>1</v>
      </c>
      <c r="I320" s="206"/>
      <c r="J320" s="207">
        <f>ROUND(I320*H320,2)</f>
        <v>0</v>
      </c>
      <c r="K320" s="208"/>
      <c r="L320" s="44"/>
      <c r="M320" s="209" t="s">
        <v>19</v>
      </c>
      <c r="N320" s="210" t="s">
        <v>42</v>
      </c>
      <c r="O320" s="84"/>
      <c r="P320" s="211">
        <f>O320*H320</f>
        <v>0</v>
      </c>
      <c r="Q320" s="211">
        <v>0</v>
      </c>
      <c r="R320" s="211">
        <f>Q320*H320</f>
        <v>0</v>
      </c>
      <c r="S320" s="211">
        <v>0</v>
      </c>
      <c r="T320" s="21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13" t="s">
        <v>119</v>
      </c>
      <c r="AT320" s="213" t="s">
        <v>115</v>
      </c>
      <c r="AU320" s="213" t="s">
        <v>81</v>
      </c>
      <c r="AY320" s="17" t="s">
        <v>113</v>
      </c>
      <c r="BE320" s="214">
        <f>IF(N320="základní",J320,0)</f>
        <v>0</v>
      </c>
      <c r="BF320" s="214">
        <f>IF(N320="snížená",J320,0)</f>
        <v>0</v>
      </c>
      <c r="BG320" s="214">
        <f>IF(N320="zákl. přenesená",J320,0)</f>
        <v>0</v>
      </c>
      <c r="BH320" s="214">
        <f>IF(N320="sníž. přenesená",J320,0)</f>
        <v>0</v>
      </c>
      <c r="BI320" s="214">
        <f>IF(N320="nulová",J320,0)</f>
        <v>0</v>
      </c>
      <c r="BJ320" s="17" t="s">
        <v>79</v>
      </c>
      <c r="BK320" s="214">
        <f>ROUND(I320*H320,2)</f>
        <v>0</v>
      </c>
      <c r="BL320" s="17" t="s">
        <v>119</v>
      </c>
      <c r="BM320" s="213" t="s">
        <v>555</v>
      </c>
    </row>
    <row r="321" s="13" customFormat="1">
      <c r="A321" s="13"/>
      <c r="B321" s="220"/>
      <c r="C321" s="221"/>
      <c r="D321" s="222" t="s">
        <v>123</v>
      </c>
      <c r="E321" s="223" t="s">
        <v>19</v>
      </c>
      <c r="F321" s="224" t="s">
        <v>556</v>
      </c>
      <c r="G321" s="221"/>
      <c r="H321" s="225">
        <v>1</v>
      </c>
      <c r="I321" s="226"/>
      <c r="J321" s="221"/>
      <c r="K321" s="221"/>
      <c r="L321" s="227"/>
      <c r="M321" s="228"/>
      <c r="N321" s="229"/>
      <c r="O321" s="229"/>
      <c r="P321" s="229"/>
      <c r="Q321" s="229"/>
      <c r="R321" s="229"/>
      <c r="S321" s="229"/>
      <c r="T321" s="23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1" t="s">
        <v>123</v>
      </c>
      <c r="AU321" s="231" t="s">
        <v>81</v>
      </c>
      <c r="AV321" s="13" t="s">
        <v>81</v>
      </c>
      <c r="AW321" s="13" t="s">
        <v>125</v>
      </c>
      <c r="AX321" s="13" t="s">
        <v>79</v>
      </c>
      <c r="AY321" s="231" t="s">
        <v>113</v>
      </c>
    </row>
    <row r="322" s="2" customFormat="1" ht="24.15" customHeight="1">
      <c r="A322" s="38"/>
      <c r="B322" s="39"/>
      <c r="C322" s="201" t="s">
        <v>557</v>
      </c>
      <c r="D322" s="201" t="s">
        <v>115</v>
      </c>
      <c r="E322" s="202" t="s">
        <v>558</v>
      </c>
      <c r="F322" s="203" t="s">
        <v>559</v>
      </c>
      <c r="G322" s="204" t="s">
        <v>184</v>
      </c>
      <c r="H322" s="205">
        <v>4</v>
      </c>
      <c r="I322" s="206"/>
      <c r="J322" s="207">
        <f>ROUND(I322*H322,2)</f>
        <v>0</v>
      </c>
      <c r="K322" s="208"/>
      <c r="L322" s="44"/>
      <c r="M322" s="209" t="s">
        <v>19</v>
      </c>
      <c r="N322" s="210" t="s">
        <v>42</v>
      </c>
      <c r="O322" s="84"/>
      <c r="P322" s="211">
        <f>O322*H322</f>
        <v>0</v>
      </c>
      <c r="Q322" s="211">
        <v>0</v>
      </c>
      <c r="R322" s="211">
        <f>Q322*H322</f>
        <v>0</v>
      </c>
      <c r="S322" s="211">
        <v>0</v>
      </c>
      <c r="T322" s="21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13" t="s">
        <v>119</v>
      </c>
      <c r="AT322" s="213" t="s">
        <v>115</v>
      </c>
      <c r="AU322" s="213" t="s">
        <v>81</v>
      </c>
      <c r="AY322" s="17" t="s">
        <v>113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17" t="s">
        <v>79</v>
      </c>
      <c r="BK322" s="214">
        <f>ROUND(I322*H322,2)</f>
        <v>0</v>
      </c>
      <c r="BL322" s="17" t="s">
        <v>119</v>
      </c>
      <c r="BM322" s="213" t="s">
        <v>560</v>
      </c>
    </row>
    <row r="323" s="13" customFormat="1">
      <c r="A323" s="13"/>
      <c r="B323" s="220"/>
      <c r="C323" s="221"/>
      <c r="D323" s="222" t="s">
        <v>123</v>
      </c>
      <c r="E323" s="223" t="s">
        <v>19</v>
      </c>
      <c r="F323" s="224" t="s">
        <v>561</v>
      </c>
      <c r="G323" s="221"/>
      <c r="H323" s="225">
        <v>4</v>
      </c>
      <c r="I323" s="226"/>
      <c r="J323" s="221"/>
      <c r="K323" s="221"/>
      <c r="L323" s="227"/>
      <c r="M323" s="228"/>
      <c r="N323" s="229"/>
      <c r="O323" s="229"/>
      <c r="P323" s="229"/>
      <c r="Q323" s="229"/>
      <c r="R323" s="229"/>
      <c r="S323" s="229"/>
      <c r="T323" s="23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1" t="s">
        <v>123</v>
      </c>
      <c r="AU323" s="231" t="s">
        <v>81</v>
      </c>
      <c r="AV323" s="13" t="s">
        <v>81</v>
      </c>
      <c r="AW323" s="13" t="s">
        <v>125</v>
      </c>
      <c r="AX323" s="13" t="s">
        <v>79</v>
      </c>
      <c r="AY323" s="231" t="s">
        <v>113</v>
      </c>
    </row>
    <row r="324" s="2" customFormat="1" ht="16.5" customHeight="1">
      <c r="A324" s="38"/>
      <c r="B324" s="39"/>
      <c r="C324" s="201" t="s">
        <v>562</v>
      </c>
      <c r="D324" s="201" t="s">
        <v>115</v>
      </c>
      <c r="E324" s="202" t="s">
        <v>563</v>
      </c>
      <c r="F324" s="203" t="s">
        <v>564</v>
      </c>
      <c r="G324" s="204" t="s">
        <v>184</v>
      </c>
      <c r="H324" s="205">
        <v>1</v>
      </c>
      <c r="I324" s="206"/>
      <c r="J324" s="207">
        <f>ROUND(I324*H324,2)</f>
        <v>0</v>
      </c>
      <c r="K324" s="208"/>
      <c r="L324" s="44"/>
      <c r="M324" s="209" t="s">
        <v>19</v>
      </c>
      <c r="N324" s="210" t="s">
        <v>42</v>
      </c>
      <c r="O324" s="84"/>
      <c r="P324" s="211">
        <f>O324*H324</f>
        <v>0</v>
      </c>
      <c r="Q324" s="211">
        <v>0</v>
      </c>
      <c r="R324" s="211">
        <f>Q324*H324</f>
        <v>0</v>
      </c>
      <c r="S324" s="211">
        <v>0</v>
      </c>
      <c r="T324" s="21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3" t="s">
        <v>119</v>
      </c>
      <c r="AT324" s="213" t="s">
        <v>115</v>
      </c>
      <c r="AU324" s="213" t="s">
        <v>81</v>
      </c>
      <c r="AY324" s="17" t="s">
        <v>113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17" t="s">
        <v>79</v>
      </c>
      <c r="BK324" s="214">
        <f>ROUND(I324*H324,2)</f>
        <v>0</v>
      </c>
      <c r="BL324" s="17" t="s">
        <v>119</v>
      </c>
      <c r="BM324" s="213" t="s">
        <v>565</v>
      </c>
    </row>
    <row r="325" s="2" customFormat="1">
      <c r="A325" s="38"/>
      <c r="B325" s="39"/>
      <c r="C325" s="40"/>
      <c r="D325" s="215" t="s">
        <v>121</v>
      </c>
      <c r="E325" s="40"/>
      <c r="F325" s="216" t="s">
        <v>566</v>
      </c>
      <c r="G325" s="40"/>
      <c r="H325" s="40"/>
      <c r="I325" s="217"/>
      <c r="J325" s="40"/>
      <c r="K325" s="40"/>
      <c r="L325" s="44"/>
      <c r="M325" s="218"/>
      <c r="N325" s="219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121</v>
      </c>
      <c r="AU325" s="17" t="s">
        <v>81</v>
      </c>
    </row>
    <row r="326" s="13" customFormat="1">
      <c r="A326" s="13"/>
      <c r="B326" s="220"/>
      <c r="C326" s="221"/>
      <c r="D326" s="222" t="s">
        <v>123</v>
      </c>
      <c r="E326" s="223" t="s">
        <v>19</v>
      </c>
      <c r="F326" s="224" t="s">
        <v>567</v>
      </c>
      <c r="G326" s="221"/>
      <c r="H326" s="225">
        <v>1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1" t="s">
        <v>123</v>
      </c>
      <c r="AU326" s="231" t="s">
        <v>81</v>
      </c>
      <c r="AV326" s="13" t="s">
        <v>81</v>
      </c>
      <c r="AW326" s="13" t="s">
        <v>125</v>
      </c>
      <c r="AX326" s="13" t="s">
        <v>79</v>
      </c>
      <c r="AY326" s="231" t="s">
        <v>113</v>
      </c>
    </row>
    <row r="327" s="2" customFormat="1" ht="16.5" customHeight="1">
      <c r="A327" s="38"/>
      <c r="B327" s="39"/>
      <c r="C327" s="243" t="s">
        <v>568</v>
      </c>
      <c r="D327" s="243" t="s">
        <v>348</v>
      </c>
      <c r="E327" s="244" t="s">
        <v>569</v>
      </c>
      <c r="F327" s="245" t="s">
        <v>570</v>
      </c>
      <c r="G327" s="246" t="s">
        <v>184</v>
      </c>
      <c r="H327" s="247">
        <v>1</v>
      </c>
      <c r="I327" s="248"/>
      <c r="J327" s="249">
        <f>ROUND(I327*H327,2)</f>
        <v>0</v>
      </c>
      <c r="K327" s="250"/>
      <c r="L327" s="251"/>
      <c r="M327" s="252" t="s">
        <v>19</v>
      </c>
      <c r="N327" s="253" t="s">
        <v>42</v>
      </c>
      <c r="O327" s="84"/>
      <c r="P327" s="211">
        <f>O327*H327</f>
        <v>0</v>
      </c>
      <c r="Q327" s="211">
        <v>0.0035400000000000002</v>
      </c>
      <c r="R327" s="211">
        <f>Q327*H327</f>
        <v>0.0035400000000000002</v>
      </c>
      <c r="S327" s="211">
        <v>0</v>
      </c>
      <c r="T327" s="21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13" t="s">
        <v>162</v>
      </c>
      <c r="AT327" s="213" t="s">
        <v>348</v>
      </c>
      <c r="AU327" s="213" t="s">
        <v>81</v>
      </c>
      <c r="AY327" s="17" t="s">
        <v>113</v>
      </c>
      <c r="BE327" s="214">
        <f>IF(N327="základní",J327,0)</f>
        <v>0</v>
      </c>
      <c r="BF327" s="214">
        <f>IF(N327="snížená",J327,0)</f>
        <v>0</v>
      </c>
      <c r="BG327" s="214">
        <f>IF(N327="zákl. přenesená",J327,0)</f>
        <v>0</v>
      </c>
      <c r="BH327" s="214">
        <f>IF(N327="sníž. přenesená",J327,0)</f>
        <v>0</v>
      </c>
      <c r="BI327" s="214">
        <f>IF(N327="nulová",J327,0)</f>
        <v>0</v>
      </c>
      <c r="BJ327" s="17" t="s">
        <v>79</v>
      </c>
      <c r="BK327" s="214">
        <f>ROUND(I327*H327,2)</f>
        <v>0</v>
      </c>
      <c r="BL327" s="17" t="s">
        <v>119</v>
      </c>
      <c r="BM327" s="213" t="s">
        <v>571</v>
      </c>
    </row>
    <row r="328" s="2" customFormat="1" ht="24.15" customHeight="1">
      <c r="A328" s="38"/>
      <c r="B328" s="39"/>
      <c r="C328" s="201" t="s">
        <v>572</v>
      </c>
      <c r="D328" s="201" t="s">
        <v>115</v>
      </c>
      <c r="E328" s="202" t="s">
        <v>573</v>
      </c>
      <c r="F328" s="203" t="s">
        <v>574</v>
      </c>
      <c r="G328" s="204" t="s">
        <v>184</v>
      </c>
      <c r="H328" s="205">
        <v>2</v>
      </c>
      <c r="I328" s="206"/>
      <c r="J328" s="207">
        <f>ROUND(I328*H328,2)</f>
        <v>0</v>
      </c>
      <c r="K328" s="208"/>
      <c r="L328" s="44"/>
      <c r="M328" s="209" t="s">
        <v>19</v>
      </c>
      <c r="N328" s="210" t="s">
        <v>42</v>
      </c>
      <c r="O328" s="84"/>
      <c r="P328" s="211">
        <f>O328*H328</f>
        <v>0</v>
      </c>
      <c r="Q328" s="211">
        <v>0</v>
      </c>
      <c r="R328" s="211">
        <f>Q328*H328</f>
        <v>0</v>
      </c>
      <c r="S328" s="211">
        <v>0</v>
      </c>
      <c r="T328" s="21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13" t="s">
        <v>119</v>
      </c>
      <c r="AT328" s="213" t="s">
        <v>115</v>
      </c>
      <c r="AU328" s="213" t="s">
        <v>81</v>
      </c>
      <c r="AY328" s="17" t="s">
        <v>113</v>
      </c>
      <c r="BE328" s="214">
        <f>IF(N328="základní",J328,0)</f>
        <v>0</v>
      </c>
      <c r="BF328" s="214">
        <f>IF(N328="snížená",J328,0)</f>
        <v>0</v>
      </c>
      <c r="BG328" s="214">
        <f>IF(N328="zákl. přenesená",J328,0)</f>
        <v>0</v>
      </c>
      <c r="BH328" s="214">
        <f>IF(N328="sníž. přenesená",J328,0)</f>
        <v>0</v>
      </c>
      <c r="BI328" s="214">
        <f>IF(N328="nulová",J328,0)</f>
        <v>0</v>
      </c>
      <c r="BJ328" s="17" t="s">
        <v>79</v>
      </c>
      <c r="BK328" s="214">
        <f>ROUND(I328*H328,2)</f>
        <v>0</v>
      </c>
      <c r="BL328" s="17" t="s">
        <v>119</v>
      </c>
      <c r="BM328" s="213" t="s">
        <v>575</v>
      </c>
    </row>
    <row r="329" s="13" customFormat="1">
      <c r="A329" s="13"/>
      <c r="B329" s="220"/>
      <c r="C329" s="221"/>
      <c r="D329" s="222" t="s">
        <v>123</v>
      </c>
      <c r="E329" s="223" t="s">
        <v>19</v>
      </c>
      <c r="F329" s="224" t="s">
        <v>576</v>
      </c>
      <c r="G329" s="221"/>
      <c r="H329" s="225">
        <v>2</v>
      </c>
      <c r="I329" s="226"/>
      <c r="J329" s="221"/>
      <c r="K329" s="221"/>
      <c r="L329" s="227"/>
      <c r="M329" s="228"/>
      <c r="N329" s="229"/>
      <c r="O329" s="229"/>
      <c r="P329" s="229"/>
      <c r="Q329" s="229"/>
      <c r="R329" s="229"/>
      <c r="S329" s="229"/>
      <c r="T329" s="23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1" t="s">
        <v>123</v>
      </c>
      <c r="AU329" s="231" t="s">
        <v>81</v>
      </c>
      <c r="AV329" s="13" t="s">
        <v>81</v>
      </c>
      <c r="AW329" s="13" t="s">
        <v>125</v>
      </c>
      <c r="AX329" s="13" t="s">
        <v>79</v>
      </c>
      <c r="AY329" s="231" t="s">
        <v>113</v>
      </c>
    </row>
    <row r="330" s="2" customFormat="1" ht="37.8" customHeight="1">
      <c r="A330" s="38"/>
      <c r="B330" s="39"/>
      <c r="C330" s="201" t="s">
        <v>577</v>
      </c>
      <c r="D330" s="201" t="s">
        <v>115</v>
      </c>
      <c r="E330" s="202" t="s">
        <v>578</v>
      </c>
      <c r="F330" s="203" t="s">
        <v>579</v>
      </c>
      <c r="G330" s="204" t="s">
        <v>184</v>
      </c>
      <c r="H330" s="205">
        <v>4</v>
      </c>
      <c r="I330" s="206"/>
      <c r="J330" s="207">
        <f>ROUND(I330*H330,2)</f>
        <v>0</v>
      </c>
      <c r="K330" s="208"/>
      <c r="L330" s="44"/>
      <c r="M330" s="209" t="s">
        <v>19</v>
      </c>
      <c r="N330" s="210" t="s">
        <v>42</v>
      </c>
      <c r="O330" s="84"/>
      <c r="P330" s="211">
        <f>O330*H330</f>
        <v>0</v>
      </c>
      <c r="Q330" s="211">
        <v>0</v>
      </c>
      <c r="R330" s="211">
        <f>Q330*H330</f>
        <v>0</v>
      </c>
      <c r="S330" s="211">
        <v>0</v>
      </c>
      <c r="T330" s="21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13" t="s">
        <v>119</v>
      </c>
      <c r="AT330" s="213" t="s">
        <v>115</v>
      </c>
      <c r="AU330" s="213" t="s">
        <v>81</v>
      </c>
      <c r="AY330" s="17" t="s">
        <v>113</v>
      </c>
      <c r="BE330" s="214">
        <f>IF(N330="základní",J330,0)</f>
        <v>0</v>
      </c>
      <c r="BF330" s="214">
        <f>IF(N330="snížená",J330,0)</f>
        <v>0</v>
      </c>
      <c r="BG330" s="214">
        <f>IF(N330="zákl. přenesená",J330,0)</f>
        <v>0</v>
      </c>
      <c r="BH330" s="214">
        <f>IF(N330="sníž. přenesená",J330,0)</f>
        <v>0</v>
      </c>
      <c r="BI330" s="214">
        <f>IF(N330="nulová",J330,0)</f>
        <v>0</v>
      </c>
      <c r="BJ330" s="17" t="s">
        <v>79</v>
      </c>
      <c r="BK330" s="214">
        <f>ROUND(I330*H330,2)</f>
        <v>0</v>
      </c>
      <c r="BL330" s="17" t="s">
        <v>119</v>
      </c>
      <c r="BM330" s="213" t="s">
        <v>580</v>
      </c>
    </row>
    <row r="331" s="13" customFormat="1">
      <c r="A331" s="13"/>
      <c r="B331" s="220"/>
      <c r="C331" s="221"/>
      <c r="D331" s="222" t="s">
        <v>123</v>
      </c>
      <c r="E331" s="223" t="s">
        <v>19</v>
      </c>
      <c r="F331" s="224" t="s">
        <v>581</v>
      </c>
      <c r="G331" s="221"/>
      <c r="H331" s="225">
        <v>4</v>
      </c>
      <c r="I331" s="226"/>
      <c r="J331" s="221"/>
      <c r="K331" s="221"/>
      <c r="L331" s="227"/>
      <c r="M331" s="228"/>
      <c r="N331" s="229"/>
      <c r="O331" s="229"/>
      <c r="P331" s="229"/>
      <c r="Q331" s="229"/>
      <c r="R331" s="229"/>
      <c r="S331" s="229"/>
      <c r="T331" s="23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1" t="s">
        <v>123</v>
      </c>
      <c r="AU331" s="231" t="s">
        <v>81</v>
      </c>
      <c r="AV331" s="13" t="s">
        <v>81</v>
      </c>
      <c r="AW331" s="13" t="s">
        <v>125</v>
      </c>
      <c r="AX331" s="13" t="s">
        <v>79</v>
      </c>
      <c r="AY331" s="231" t="s">
        <v>113</v>
      </c>
    </row>
    <row r="332" s="2" customFormat="1" ht="24.15" customHeight="1">
      <c r="A332" s="38"/>
      <c r="B332" s="39"/>
      <c r="C332" s="201" t="s">
        <v>582</v>
      </c>
      <c r="D332" s="201" t="s">
        <v>115</v>
      </c>
      <c r="E332" s="202" t="s">
        <v>583</v>
      </c>
      <c r="F332" s="203" t="s">
        <v>584</v>
      </c>
      <c r="G332" s="204" t="s">
        <v>184</v>
      </c>
      <c r="H332" s="205">
        <v>8</v>
      </c>
      <c r="I332" s="206"/>
      <c r="J332" s="207">
        <f>ROUND(I332*H332,2)</f>
        <v>0</v>
      </c>
      <c r="K332" s="208"/>
      <c r="L332" s="44"/>
      <c r="M332" s="209" t="s">
        <v>19</v>
      </c>
      <c r="N332" s="210" t="s">
        <v>42</v>
      </c>
      <c r="O332" s="84"/>
      <c r="P332" s="211">
        <f>O332*H332</f>
        <v>0</v>
      </c>
      <c r="Q332" s="211">
        <v>0</v>
      </c>
      <c r="R332" s="211">
        <f>Q332*H332</f>
        <v>0</v>
      </c>
      <c r="S332" s="211">
        <v>0</v>
      </c>
      <c r="T332" s="21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3" t="s">
        <v>119</v>
      </c>
      <c r="AT332" s="213" t="s">
        <v>115</v>
      </c>
      <c r="AU332" s="213" t="s">
        <v>81</v>
      </c>
      <c r="AY332" s="17" t="s">
        <v>113</v>
      </c>
      <c r="BE332" s="214">
        <f>IF(N332="základní",J332,0)</f>
        <v>0</v>
      </c>
      <c r="BF332" s="214">
        <f>IF(N332="snížená",J332,0)</f>
        <v>0</v>
      </c>
      <c r="BG332" s="214">
        <f>IF(N332="zákl. přenesená",J332,0)</f>
        <v>0</v>
      </c>
      <c r="BH332" s="214">
        <f>IF(N332="sníž. přenesená",J332,0)</f>
        <v>0</v>
      </c>
      <c r="BI332" s="214">
        <f>IF(N332="nulová",J332,0)</f>
        <v>0</v>
      </c>
      <c r="BJ332" s="17" t="s">
        <v>79</v>
      </c>
      <c r="BK332" s="214">
        <f>ROUND(I332*H332,2)</f>
        <v>0</v>
      </c>
      <c r="BL332" s="17" t="s">
        <v>119</v>
      </c>
      <c r="BM332" s="213" t="s">
        <v>585</v>
      </c>
    </row>
    <row r="333" s="13" customFormat="1">
      <c r="A333" s="13"/>
      <c r="B333" s="220"/>
      <c r="C333" s="221"/>
      <c r="D333" s="222" t="s">
        <v>123</v>
      </c>
      <c r="E333" s="223" t="s">
        <v>19</v>
      </c>
      <c r="F333" s="224" t="s">
        <v>586</v>
      </c>
      <c r="G333" s="221"/>
      <c r="H333" s="225">
        <v>8</v>
      </c>
      <c r="I333" s="226"/>
      <c r="J333" s="221"/>
      <c r="K333" s="221"/>
      <c r="L333" s="227"/>
      <c r="M333" s="228"/>
      <c r="N333" s="229"/>
      <c r="O333" s="229"/>
      <c r="P333" s="229"/>
      <c r="Q333" s="229"/>
      <c r="R333" s="229"/>
      <c r="S333" s="229"/>
      <c r="T333" s="23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1" t="s">
        <v>123</v>
      </c>
      <c r="AU333" s="231" t="s">
        <v>81</v>
      </c>
      <c r="AV333" s="13" t="s">
        <v>81</v>
      </c>
      <c r="AW333" s="13" t="s">
        <v>125</v>
      </c>
      <c r="AX333" s="13" t="s">
        <v>79</v>
      </c>
      <c r="AY333" s="231" t="s">
        <v>113</v>
      </c>
    </row>
    <row r="334" s="2" customFormat="1" ht="37.8" customHeight="1">
      <c r="A334" s="38"/>
      <c r="B334" s="39"/>
      <c r="C334" s="201" t="s">
        <v>587</v>
      </c>
      <c r="D334" s="201" t="s">
        <v>115</v>
      </c>
      <c r="E334" s="202" t="s">
        <v>588</v>
      </c>
      <c r="F334" s="203" t="s">
        <v>589</v>
      </c>
      <c r="G334" s="204" t="s">
        <v>184</v>
      </c>
      <c r="H334" s="205">
        <v>10</v>
      </c>
      <c r="I334" s="206"/>
      <c r="J334" s="207">
        <f>ROUND(I334*H334,2)</f>
        <v>0</v>
      </c>
      <c r="K334" s="208"/>
      <c r="L334" s="44"/>
      <c r="M334" s="209" t="s">
        <v>19</v>
      </c>
      <c r="N334" s="210" t="s">
        <v>42</v>
      </c>
      <c r="O334" s="84"/>
      <c r="P334" s="211">
        <f>O334*H334</f>
        <v>0</v>
      </c>
      <c r="Q334" s="211">
        <v>0</v>
      </c>
      <c r="R334" s="211">
        <f>Q334*H334</f>
        <v>0</v>
      </c>
      <c r="S334" s="211">
        <v>0</v>
      </c>
      <c r="T334" s="21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13" t="s">
        <v>119</v>
      </c>
      <c r="AT334" s="213" t="s">
        <v>115</v>
      </c>
      <c r="AU334" s="213" t="s">
        <v>81</v>
      </c>
      <c r="AY334" s="17" t="s">
        <v>113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7" t="s">
        <v>79</v>
      </c>
      <c r="BK334" s="214">
        <f>ROUND(I334*H334,2)</f>
        <v>0</v>
      </c>
      <c r="BL334" s="17" t="s">
        <v>119</v>
      </c>
      <c r="BM334" s="213" t="s">
        <v>590</v>
      </c>
    </row>
    <row r="335" s="13" customFormat="1">
      <c r="A335" s="13"/>
      <c r="B335" s="220"/>
      <c r="C335" s="221"/>
      <c r="D335" s="222" t="s">
        <v>123</v>
      </c>
      <c r="E335" s="223" t="s">
        <v>19</v>
      </c>
      <c r="F335" s="224" t="s">
        <v>591</v>
      </c>
      <c r="G335" s="221"/>
      <c r="H335" s="225">
        <v>10</v>
      </c>
      <c r="I335" s="226"/>
      <c r="J335" s="221"/>
      <c r="K335" s="221"/>
      <c r="L335" s="227"/>
      <c r="M335" s="228"/>
      <c r="N335" s="229"/>
      <c r="O335" s="229"/>
      <c r="P335" s="229"/>
      <c r="Q335" s="229"/>
      <c r="R335" s="229"/>
      <c r="S335" s="229"/>
      <c r="T335" s="23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1" t="s">
        <v>123</v>
      </c>
      <c r="AU335" s="231" t="s">
        <v>81</v>
      </c>
      <c r="AV335" s="13" t="s">
        <v>81</v>
      </c>
      <c r="AW335" s="13" t="s">
        <v>125</v>
      </c>
      <c r="AX335" s="13" t="s">
        <v>79</v>
      </c>
      <c r="AY335" s="231" t="s">
        <v>113</v>
      </c>
    </row>
    <row r="336" s="2" customFormat="1" ht="24.15" customHeight="1">
      <c r="A336" s="38"/>
      <c r="B336" s="39"/>
      <c r="C336" s="201" t="s">
        <v>592</v>
      </c>
      <c r="D336" s="201" t="s">
        <v>115</v>
      </c>
      <c r="E336" s="202" t="s">
        <v>593</v>
      </c>
      <c r="F336" s="203" t="s">
        <v>594</v>
      </c>
      <c r="G336" s="204" t="s">
        <v>184</v>
      </c>
      <c r="H336" s="205">
        <v>1</v>
      </c>
      <c r="I336" s="206"/>
      <c r="J336" s="207">
        <f>ROUND(I336*H336,2)</f>
        <v>0</v>
      </c>
      <c r="K336" s="208"/>
      <c r="L336" s="44"/>
      <c r="M336" s="209" t="s">
        <v>19</v>
      </c>
      <c r="N336" s="210" t="s">
        <v>42</v>
      </c>
      <c r="O336" s="84"/>
      <c r="P336" s="211">
        <f>O336*H336</f>
        <v>0</v>
      </c>
      <c r="Q336" s="211">
        <v>0</v>
      </c>
      <c r="R336" s="211">
        <f>Q336*H336</f>
        <v>0</v>
      </c>
      <c r="S336" s="211">
        <v>0</v>
      </c>
      <c r="T336" s="21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3" t="s">
        <v>119</v>
      </c>
      <c r="AT336" s="213" t="s">
        <v>115</v>
      </c>
      <c r="AU336" s="213" t="s">
        <v>81</v>
      </c>
      <c r="AY336" s="17" t="s">
        <v>113</v>
      </c>
      <c r="BE336" s="214">
        <f>IF(N336="základní",J336,0)</f>
        <v>0</v>
      </c>
      <c r="BF336" s="214">
        <f>IF(N336="snížená",J336,0)</f>
        <v>0</v>
      </c>
      <c r="BG336" s="214">
        <f>IF(N336="zákl. přenesená",J336,0)</f>
        <v>0</v>
      </c>
      <c r="BH336" s="214">
        <f>IF(N336="sníž. přenesená",J336,0)</f>
        <v>0</v>
      </c>
      <c r="BI336" s="214">
        <f>IF(N336="nulová",J336,0)</f>
        <v>0</v>
      </c>
      <c r="BJ336" s="17" t="s">
        <v>79</v>
      </c>
      <c r="BK336" s="214">
        <f>ROUND(I336*H336,2)</f>
        <v>0</v>
      </c>
      <c r="BL336" s="17" t="s">
        <v>119</v>
      </c>
      <c r="BM336" s="213" t="s">
        <v>595</v>
      </c>
    </row>
    <row r="337" s="13" customFormat="1">
      <c r="A337" s="13"/>
      <c r="B337" s="220"/>
      <c r="C337" s="221"/>
      <c r="D337" s="222" t="s">
        <v>123</v>
      </c>
      <c r="E337" s="223" t="s">
        <v>19</v>
      </c>
      <c r="F337" s="224" t="s">
        <v>596</v>
      </c>
      <c r="G337" s="221"/>
      <c r="H337" s="225">
        <v>1</v>
      </c>
      <c r="I337" s="226"/>
      <c r="J337" s="221"/>
      <c r="K337" s="221"/>
      <c r="L337" s="227"/>
      <c r="M337" s="228"/>
      <c r="N337" s="229"/>
      <c r="O337" s="229"/>
      <c r="P337" s="229"/>
      <c r="Q337" s="229"/>
      <c r="R337" s="229"/>
      <c r="S337" s="229"/>
      <c r="T337" s="23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1" t="s">
        <v>123</v>
      </c>
      <c r="AU337" s="231" t="s">
        <v>81</v>
      </c>
      <c r="AV337" s="13" t="s">
        <v>81</v>
      </c>
      <c r="AW337" s="13" t="s">
        <v>125</v>
      </c>
      <c r="AX337" s="13" t="s">
        <v>79</v>
      </c>
      <c r="AY337" s="231" t="s">
        <v>113</v>
      </c>
    </row>
    <row r="338" s="2" customFormat="1" ht="24.15" customHeight="1">
      <c r="A338" s="38"/>
      <c r="B338" s="39"/>
      <c r="C338" s="201" t="s">
        <v>597</v>
      </c>
      <c r="D338" s="201" t="s">
        <v>115</v>
      </c>
      <c r="E338" s="202" t="s">
        <v>598</v>
      </c>
      <c r="F338" s="203" t="s">
        <v>599</v>
      </c>
      <c r="G338" s="204" t="s">
        <v>184</v>
      </c>
      <c r="H338" s="205">
        <v>1</v>
      </c>
      <c r="I338" s="206"/>
      <c r="J338" s="207">
        <f>ROUND(I338*H338,2)</f>
        <v>0</v>
      </c>
      <c r="K338" s="208"/>
      <c r="L338" s="44"/>
      <c r="M338" s="209" t="s">
        <v>19</v>
      </c>
      <c r="N338" s="210" t="s">
        <v>42</v>
      </c>
      <c r="O338" s="84"/>
      <c r="P338" s="211">
        <f>O338*H338</f>
        <v>0</v>
      </c>
      <c r="Q338" s="211">
        <v>0</v>
      </c>
      <c r="R338" s="211">
        <f>Q338*H338</f>
        <v>0</v>
      </c>
      <c r="S338" s="211">
        <v>0</v>
      </c>
      <c r="T338" s="21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13" t="s">
        <v>119</v>
      </c>
      <c r="AT338" s="213" t="s">
        <v>115</v>
      </c>
      <c r="AU338" s="213" t="s">
        <v>81</v>
      </c>
      <c r="AY338" s="17" t="s">
        <v>113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7" t="s">
        <v>79</v>
      </c>
      <c r="BK338" s="214">
        <f>ROUND(I338*H338,2)</f>
        <v>0</v>
      </c>
      <c r="BL338" s="17" t="s">
        <v>119</v>
      </c>
      <c r="BM338" s="213" t="s">
        <v>600</v>
      </c>
    </row>
    <row r="339" s="13" customFormat="1">
      <c r="A339" s="13"/>
      <c r="B339" s="220"/>
      <c r="C339" s="221"/>
      <c r="D339" s="222" t="s">
        <v>123</v>
      </c>
      <c r="E339" s="223" t="s">
        <v>19</v>
      </c>
      <c r="F339" s="224" t="s">
        <v>601</v>
      </c>
      <c r="G339" s="221"/>
      <c r="H339" s="225">
        <v>1</v>
      </c>
      <c r="I339" s="226"/>
      <c r="J339" s="221"/>
      <c r="K339" s="221"/>
      <c r="L339" s="227"/>
      <c r="M339" s="228"/>
      <c r="N339" s="229"/>
      <c r="O339" s="229"/>
      <c r="P339" s="229"/>
      <c r="Q339" s="229"/>
      <c r="R339" s="229"/>
      <c r="S339" s="229"/>
      <c r="T339" s="23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1" t="s">
        <v>123</v>
      </c>
      <c r="AU339" s="231" t="s">
        <v>81</v>
      </c>
      <c r="AV339" s="13" t="s">
        <v>81</v>
      </c>
      <c r="AW339" s="13" t="s">
        <v>125</v>
      </c>
      <c r="AX339" s="13" t="s">
        <v>79</v>
      </c>
      <c r="AY339" s="231" t="s">
        <v>113</v>
      </c>
    </row>
    <row r="340" s="2" customFormat="1" ht="24.15" customHeight="1">
      <c r="A340" s="38"/>
      <c r="B340" s="39"/>
      <c r="C340" s="201" t="s">
        <v>602</v>
      </c>
      <c r="D340" s="201" t="s">
        <v>115</v>
      </c>
      <c r="E340" s="202" t="s">
        <v>603</v>
      </c>
      <c r="F340" s="203" t="s">
        <v>604</v>
      </c>
      <c r="G340" s="204" t="s">
        <v>184</v>
      </c>
      <c r="H340" s="205">
        <v>1</v>
      </c>
      <c r="I340" s="206"/>
      <c r="J340" s="207">
        <f>ROUND(I340*H340,2)</f>
        <v>0</v>
      </c>
      <c r="K340" s="208"/>
      <c r="L340" s="44"/>
      <c r="M340" s="209" t="s">
        <v>19</v>
      </c>
      <c r="N340" s="210" t="s">
        <v>42</v>
      </c>
      <c r="O340" s="84"/>
      <c r="P340" s="211">
        <f>O340*H340</f>
        <v>0</v>
      </c>
      <c r="Q340" s="211">
        <v>0</v>
      </c>
      <c r="R340" s="211">
        <f>Q340*H340</f>
        <v>0</v>
      </c>
      <c r="S340" s="211">
        <v>0</v>
      </c>
      <c r="T340" s="212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3" t="s">
        <v>119</v>
      </c>
      <c r="AT340" s="213" t="s">
        <v>115</v>
      </c>
      <c r="AU340" s="213" t="s">
        <v>81</v>
      </c>
      <c r="AY340" s="17" t="s">
        <v>113</v>
      </c>
      <c r="BE340" s="214">
        <f>IF(N340="základní",J340,0)</f>
        <v>0</v>
      </c>
      <c r="BF340" s="214">
        <f>IF(N340="snížená",J340,0)</f>
        <v>0</v>
      </c>
      <c r="BG340" s="214">
        <f>IF(N340="zákl. přenesená",J340,0)</f>
        <v>0</v>
      </c>
      <c r="BH340" s="214">
        <f>IF(N340="sníž. přenesená",J340,0)</f>
        <v>0</v>
      </c>
      <c r="BI340" s="214">
        <f>IF(N340="nulová",J340,0)</f>
        <v>0</v>
      </c>
      <c r="BJ340" s="17" t="s">
        <v>79</v>
      </c>
      <c r="BK340" s="214">
        <f>ROUND(I340*H340,2)</f>
        <v>0</v>
      </c>
      <c r="BL340" s="17" t="s">
        <v>119</v>
      </c>
      <c r="BM340" s="213" t="s">
        <v>605</v>
      </c>
    </row>
    <row r="341" s="13" customFormat="1">
      <c r="A341" s="13"/>
      <c r="B341" s="220"/>
      <c r="C341" s="221"/>
      <c r="D341" s="222" t="s">
        <v>123</v>
      </c>
      <c r="E341" s="223" t="s">
        <v>19</v>
      </c>
      <c r="F341" s="224" t="s">
        <v>606</v>
      </c>
      <c r="G341" s="221"/>
      <c r="H341" s="225">
        <v>1</v>
      </c>
      <c r="I341" s="226"/>
      <c r="J341" s="221"/>
      <c r="K341" s="221"/>
      <c r="L341" s="227"/>
      <c r="M341" s="228"/>
      <c r="N341" s="229"/>
      <c r="O341" s="229"/>
      <c r="P341" s="229"/>
      <c r="Q341" s="229"/>
      <c r="R341" s="229"/>
      <c r="S341" s="229"/>
      <c r="T341" s="23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1" t="s">
        <v>123</v>
      </c>
      <c r="AU341" s="231" t="s">
        <v>81</v>
      </c>
      <c r="AV341" s="13" t="s">
        <v>81</v>
      </c>
      <c r="AW341" s="13" t="s">
        <v>125</v>
      </c>
      <c r="AX341" s="13" t="s">
        <v>79</v>
      </c>
      <c r="AY341" s="231" t="s">
        <v>113</v>
      </c>
    </row>
    <row r="342" s="2" customFormat="1" ht="24.15" customHeight="1">
      <c r="A342" s="38"/>
      <c r="B342" s="39"/>
      <c r="C342" s="201" t="s">
        <v>607</v>
      </c>
      <c r="D342" s="201" t="s">
        <v>115</v>
      </c>
      <c r="E342" s="202" t="s">
        <v>608</v>
      </c>
      <c r="F342" s="203" t="s">
        <v>609</v>
      </c>
      <c r="G342" s="204" t="s">
        <v>184</v>
      </c>
      <c r="H342" s="205">
        <v>1</v>
      </c>
      <c r="I342" s="206"/>
      <c r="J342" s="207">
        <f>ROUND(I342*H342,2)</f>
        <v>0</v>
      </c>
      <c r="K342" s="208"/>
      <c r="L342" s="44"/>
      <c r="M342" s="209" t="s">
        <v>19</v>
      </c>
      <c r="N342" s="210" t="s">
        <v>42</v>
      </c>
      <c r="O342" s="84"/>
      <c r="P342" s="211">
        <f>O342*H342</f>
        <v>0</v>
      </c>
      <c r="Q342" s="211">
        <v>0</v>
      </c>
      <c r="R342" s="211">
        <f>Q342*H342</f>
        <v>0</v>
      </c>
      <c r="S342" s="211">
        <v>0</v>
      </c>
      <c r="T342" s="21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13" t="s">
        <v>119</v>
      </c>
      <c r="AT342" s="213" t="s">
        <v>115</v>
      </c>
      <c r="AU342" s="213" t="s">
        <v>81</v>
      </c>
      <c r="AY342" s="17" t="s">
        <v>113</v>
      </c>
      <c r="BE342" s="214">
        <f>IF(N342="základní",J342,0)</f>
        <v>0</v>
      </c>
      <c r="BF342" s="214">
        <f>IF(N342="snížená",J342,0)</f>
        <v>0</v>
      </c>
      <c r="BG342" s="214">
        <f>IF(N342="zákl. přenesená",J342,0)</f>
        <v>0</v>
      </c>
      <c r="BH342" s="214">
        <f>IF(N342="sníž. přenesená",J342,0)</f>
        <v>0</v>
      </c>
      <c r="BI342" s="214">
        <f>IF(N342="nulová",J342,0)</f>
        <v>0</v>
      </c>
      <c r="BJ342" s="17" t="s">
        <v>79</v>
      </c>
      <c r="BK342" s="214">
        <f>ROUND(I342*H342,2)</f>
        <v>0</v>
      </c>
      <c r="BL342" s="17" t="s">
        <v>119</v>
      </c>
      <c r="BM342" s="213" t="s">
        <v>610</v>
      </c>
    </row>
    <row r="343" s="13" customFormat="1">
      <c r="A343" s="13"/>
      <c r="B343" s="220"/>
      <c r="C343" s="221"/>
      <c r="D343" s="222" t="s">
        <v>123</v>
      </c>
      <c r="E343" s="223" t="s">
        <v>19</v>
      </c>
      <c r="F343" s="224" t="s">
        <v>611</v>
      </c>
      <c r="G343" s="221"/>
      <c r="H343" s="225">
        <v>1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1" t="s">
        <v>123</v>
      </c>
      <c r="AU343" s="231" t="s">
        <v>81</v>
      </c>
      <c r="AV343" s="13" t="s">
        <v>81</v>
      </c>
      <c r="AW343" s="13" t="s">
        <v>125</v>
      </c>
      <c r="AX343" s="13" t="s">
        <v>79</v>
      </c>
      <c r="AY343" s="231" t="s">
        <v>113</v>
      </c>
    </row>
    <row r="344" s="2" customFormat="1" ht="37.8" customHeight="1">
      <c r="A344" s="38"/>
      <c r="B344" s="39"/>
      <c r="C344" s="201" t="s">
        <v>612</v>
      </c>
      <c r="D344" s="201" t="s">
        <v>115</v>
      </c>
      <c r="E344" s="202" t="s">
        <v>613</v>
      </c>
      <c r="F344" s="203" t="s">
        <v>614</v>
      </c>
      <c r="G344" s="204" t="s">
        <v>184</v>
      </c>
      <c r="H344" s="205">
        <v>3</v>
      </c>
      <c r="I344" s="206"/>
      <c r="J344" s="207">
        <f>ROUND(I344*H344,2)</f>
        <v>0</v>
      </c>
      <c r="K344" s="208"/>
      <c r="L344" s="44"/>
      <c r="M344" s="209" t="s">
        <v>19</v>
      </c>
      <c r="N344" s="210" t="s">
        <v>42</v>
      </c>
      <c r="O344" s="84"/>
      <c r="P344" s="211">
        <f>O344*H344</f>
        <v>0</v>
      </c>
      <c r="Q344" s="211">
        <v>0</v>
      </c>
      <c r="R344" s="211">
        <f>Q344*H344</f>
        <v>0</v>
      </c>
      <c r="S344" s="211">
        <v>0</v>
      </c>
      <c r="T344" s="21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3" t="s">
        <v>119</v>
      </c>
      <c r="AT344" s="213" t="s">
        <v>115</v>
      </c>
      <c r="AU344" s="213" t="s">
        <v>81</v>
      </c>
      <c r="AY344" s="17" t="s">
        <v>113</v>
      </c>
      <c r="BE344" s="214">
        <f>IF(N344="základní",J344,0)</f>
        <v>0</v>
      </c>
      <c r="BF344" s="214">
        <f>IF(N344="snížená",J344,0)</f>
        <v>0</v>
      </c>
      <c r="BG344" s="214">
        <f>IF(N344="zákl. přenesená",J344,0)</f>
        <v>0</v>
      </c>
      <c r="BH344" s="214">
        <f>IF(N344="sníž. přenesená",J344,0)</f>
        <v>0</v>
      </c>
      <c r="BI344" s="214">
        <f>IF(N344="nulová",J344,0)</f>
        <v>0</v>
      </c>
      <c r="BJ344" s="17" t="s">
        <v>79</v>
      </c>
      <c r="BK344" s="214">
        <f>ROUND(I344*H344,2)</f>
        <v>0</v>
      </c>
      <c r="BL344" s="17" t="s">
        <v>119</v>
      </c>
      <c r="BM344" s="213" t="s">
        <v>615</v>
      </c>
    </row>
    <row r="345" s="13" customFormat="1">
      <c r="A345" s="13"/>
      <c r="B345" s="220"/>
      <c r="C345" s="221"/>
      <c r="D345" s="222" t="s">
        <v>123</v>
      </c>
      <c r="E345" s="223" t="s">
        <v>19</v>
      </c>
      <c r="F345" s="224" t="s">
        <v>616</v>
      </c>
      <c r="G345" s="221"/>
      <c r="H345" s="225">
        <v>3</v>
      </c>
      <c r="I345" s="226"/>
      <c r="J345" s="221"/>
      <c r="K345" s="221"/>
      <c r="L345" s="227"/>
      <c r="M345" s="228"/>
      <c r="N345" s="229"/>
      <c r="O345" s="229"/>
      <c r="P345" s="229"/>
      <c r="Q345" s="229"/>
      <c r="R345" s="229"/>
      <c r="S345" s="229"/>
      <c r="T345" s="23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1" t="s">
        <v>123</v>
      </c>
      <c r="AU345" s="231" t="s">
        <v>81</v>
      </c>
      <c r="AV345" s="13" t="s">
        <v>81</v>
      </c>
      <c r="AW345" s="13" t="s">
        <v>125</v>
      </c>
      <c r="AX345" s="13" t="s">
        <v>79</v>
      </c>
      <c r="AY345" s="231" t="s">
        <v>113</v>
      </c>
    </row>
    <row r="346" s="2" customFormat="1" ht="24.15" customHeight="1">
      <c r="A346" s="38"/>
      <c r="B346" s="39"/>
      <c r="C346" s="201" t="s">
        <v>617</v>
      </c>
      <c r="D346" s="201" t="s">
        <v>115</v>
      </c>
      <c r="E346" s="202" t="s">
        <v>618</v>
      </c>
      <c r="F346" s="203" t="s">
        <v>619</v>
      </c>
      <c r="G346" s="204" t="s">
        <v>184</v>
      </c>
      <c r="H346" s="205">
        <v>1</v>
      </c>
      <c r="I346" s="206"/>
      <c r="J346" s="207">
        <f>ROUND(I346*H346,2)</f>
        <v>0</v>
      </c>
      <c r="K346" s="208"/>
      <c r="L346" s="44"/>
      <c r="M346" s="209" t="s">
        <v>19</v>
      </c>
      <c r="N346" s="210" t="s">
        <v>42</v>
      </c>
      <c r="O346" s="84"/>
      <c r="P346" s="211">
        <f>O346*H346</f>
        <v>0</v>
      </c>
      <c r="Q346" s="211">
        <v>0</v>
      </c>
      <c r="R346" s="211">
        <f>Q346*H346</f>
        <v>0</v>
      </c>
      <c r="S346" s="211">
        <v>0</v>
      </c>
      <c r="T346" s="21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13" t="s">
        <v>119</v>
      </c>
      <c r="AT346" s="213" t="s">
        <v>115</v>
      </c>
      <c r="AU346" s="213" t="s">
        <v>81</v>
      </c>
      <c r="AY346" s="17" t="s">
        <v>113</v>
      </c>
      <c r="BE346" s="214">
        <f>IF(N346="základní",J346,0)</f>
        <v>0</v>
      </c>
      <c r="BF346" s="214">
        <f>IF(N346="snížená",J346,0)</f>
        <v>0</v>
      </c>
      <c r="BG346" s="214">
        <f>IF(N346="zákl. přenesená",J346,0)</f>
        <v>0</v>
      </c>
      <c r="BH346" s="214">
        <f>IF(N346="sníž. přenesená",J346,0)</f>
        <v>0</v>
      </c>
      <c r="BI346" s="214">
        <f>IF(N346="nulová",J346,0)</f>
        <v>0</v>
      </c>
      <c r="BJ346" s="17" t="s">
        <v>79</v>
      </c>
      <c r="BK346" s="214">
        <f>ROUND(I346*H346,2)</f>
        <v>0</v>
      </c>
      <c r="BL346" s="17" t="s">
        <v>119</v>
      </c>
      <c r="BM346" s="213" t="s">
        <v>620</v>
      </c>
    </row>
    <row r="347" s="13" customFormat="1">
      <c r="A347" s="13"/>
      <c r="B347" s="220"/>
      <c r="C347" s="221"/>
      <c r="D347" s="222" t="s">
        <v>123</v>
      </c>
      <c r="E347" s="223" t="s">
        <v>19</v>
      </c>
      <c r="F347" s="224" t="s">
        <v>621</v>
      </c>
      <c r="G347" s="221"/>
      <c r="H347" s="225">
        <v>1</v>
      </c>
      <c r="I347" s="226"/>
      <c r="J347" s="221"/>
      <c r="K347" s="221"/>
      <c r="L347" s="227"/>
      <c r="M347" s="228"/>
      <c r="N347" s="229"/>
      <c r="O347" s="229"/>
      <c r="P347" s="229"/>
      <c r="Q347" s="229"/>
      <c r="R347" s="229"/>
      <c r="S347" s="229"/>
      <c r="T347" s="23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1" t="s">
        <v>123</v>
      </c>
      <c r="AU347" s="231" t="s">
        <v>81</v>
      </c>
      <c r="AV347" s="13" t="s">
        <v>81</v>
      </c>
      <c r="AW347" s="13" t="s">
        <v>125</v>
      </c>
      <c r="AX347" s="13" t="s">
        <v>79</v>
      </c>
      <c r="AY347" s="231" t="s">
        <v>113</v>
      </c>
    </row>
    <row r="348" s="2" customFormat="1" ht="37.8" customHeight="1">
      <c r="A348" s="38"/>
      <c r="B348" s="39"/>
      <c r="C348" s="201" t="s">
        <v>622</v>
      </c>
      <c r="D348" s="201" t="s">
        <v>115</v>
      </c>
      <c r="E348" s="202" t="s">
        <v>623</v>
      </c>
      <c r="F348" s="203" t="s">
        <v>624</v>
      </c>
      <c r="G348" s="204" t="s">
        <v>184</v>
      </c>
      <c r="H348" s="205">
        <v>3</v>
      </c>
      <c r="I348" s="206"/>
      <c r="J348" s="207">
        <f>ROUND(I348*H348,2)</f>
        <v>0</v>
      </c>
      <c r="K348" s="208"/>
      <c r="L348" s="44"/>
      <c r="M348" s="209" t="s">
        <v>19</v>
      </c>
      <c r="N348" s="210" t="s">
        <v>42</v>
      </c>
      <c r="O348" s="84"/>
      <c r="P348" s="211">
        <f>O348*H348</f>
        <v>0</v>
      </c>
      <c r="Q348" s="211">
        <v>0</v>
      </c>
      <c r="R348" s="211">
        <f>Q348*H348</f>
        <v>0</v>
      </c>
      <c r="S348" s="211">
        <v>0</v>
      </c>
      <c r="T348" s="212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3" t="s">
        <v>119</v>
      </c>
      <c r="AT348" s="213" t="s">
        <v>115</v>
      </c>
      <c r="AU348" s="213" t="s">
        <v>81</v>
      </c>
      <c r="AY348" s="17" t="s">
        <v>113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7" t="s">
        <v>79</v>
      </c>
      <c r="BK348" s="214">
        <f>ROUND(I348*H348,2)</f>
        <v>0</v>
      </c>
      <c r="BL348" s="17" t="s">
        <v>119</v>
      </c>
      <c r="BM348" s="213" t="s">
        <v>625</v>
      </c>
    </row>
    <row r="349" s="13" customFormat="1">
      <c r="A349" s="13"/>
      <c r="B349" s="220"/>
      <c r="C349" s="221"/>
      <c r="D349" s="222" t="s">
        <v>123</v>
      </c>
      <c r="E349" s="223" t="s">
        <v>19</v>
      </c>
      <c r="F349" s="224" t="s">
        <v>626</v>
      </c>
      <c r="G349" s="221"/>
      <c r="H349" s="225">
        <v>3</v>
      </c>
      <c r="I349" s="226"/>
      <c r="J349" s="221"/>
      <c r="K349" s="221"/>
      <c r="L349" s="227"/>
      <c r="M349" s="228"/>
      <c r="N349" s="229"/>
      <c r="O349" s="229"/>
      <c r="P349" s="229"/>
      <c r="Q349" s="229"/>
      <c r="R349" s="229"/>
      <c r="S349" s="229"/>
      <c r="T349" s="23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1" t="s">
        <v>123</v>
      </c>
      <c r="AU349" s="231" t="s">
        <v>81</v>
      </c>
      <c r="AV349" s="13" t="s">
        <v>81</v>
      </c>
      <c r="AW349" s="13" t="s">
        <v>125</v>
      </c>
      <c r="AX349" s="13" t="s">
        <v>79</v>
      </c>
      <c r="AY349" s="231" t="s">
        <v>113</v>
      </c>
    </row>
    <row r="350" s="2" customFormat="1" ht="24.15" customHeight="1">
      <c r="A350" s="38"/>
      <c r="B350" s="39"/>
      <c r="C350" s="201" t="s">
        <v>627</v>
      </c>
      <c r="D350" s="201" t="s">
        <v>115</v>
      </c>
      <c r="E350" s="202" t="s">
        <v>628</v>
      </c>
      <c r="F350" s="203" t="s">
        <v>629</v>
      </c>
      <c r="G350" s="204" t="s">
        <v>184</v>
      </c>
      <c r="H350" s="205">
        <v>1</v>
      </c>
      <c r="I350" s="206"/>
      <c r="J350" s="207">
        <f>ROUND(I350*H350,2)</f>
        <v>0</v>
      </c>
      <c r="K350" s="208"/>
      <c r="L350" s="44"/>
      <c r="M350" s="209" t="s">
        <v>19</v>
      </c>
      <c r="N350" s="210" t="s">
        <v>42</v>
      </c>
      <c r="O350" s="84"/>
      <c r="P350" s="211">
        <f>O350*H350</f>
        <v>0</v>
      </c>
      <c r="Q350" s="211">
        <v>0</v>
      </c>
      <c r="R350" s="211">
        <f>Q350*H350</f>
        <v>0</v>
      </c>
      <c r="S350" s="211">
        <v>0</v>
      </c>
      <c r="T350" s="212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13" t="s">
        <v>119</v>
      </c>
      <c r="AT350" s="213" t="s">
        <v>115</v>
      </c>
      <c r="AU350" s="213" t="s">
        <v>81</v>
      </c>
      <c r="AY350" s="17" t="s">
        <v>113</v>
      </c>
      <c r="BE350" s="214">
        <f>IF(N350="základní",J350,0)</f>
        <v>0</v>
      </c>
      <c r="BF350" s="214">
        <f>IF(N350="snížená",J350,0)</f>
        <v>0</v>
      </c>
      <c r="BG350" s="214">
        <f>IF(N350="zákl. přenesená",J350,0)</f>
        <v>0</v>
      </c>
      <c r="BH350" s="214">
        <f>IF(N350="sníž. přenesená",J350,0)</f>
        <v>0</v>
      </c>
      <c r="BI350" s="214">
        <f>IF(N350="nulová",J350,0)</f>
        <v>0</v>
      </c>
      <c r="BJ350" s="17" t="s">
        <v>79</v>
      </c>
      <c r="BK350" s="214">
        <f>ROUND(I350*H350,2)</f>
        <v>0</v>
      </c>
      <c r="BL350" s="17" t="s">
        <v>119</v>
      </c>
      <c r="BM350" s="213" t="s">
        <v>630</v>
      </c>
    </row>
    <row r="351" s="2" customFormat="1">
      <c r="A351" s="38"/>
      <c r="B351" s="39"/>
      <c r="C351" s="40"/>
      <c r="D351" s="215" t="s">
        <v>121</v>
      </c>
      <c r="E351" s="40"/>
      <c r="F351" s="216" t="s">
        <v>631</v>
      </c>
      <c r="G351" s="40"/>
      <c r="H351" s="40"/>
      <c r="I351" s="217"/>
      <c r="J351" s="40"/>
      <c r="K351" s="40"/>
      <c r="L351" s="44"/>
      <c r="M351" s="218"/>
      <c r="N351" s="219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121</v>
      </c>
      <c r="AU351" s="17" t="s">
        <v>81</v>
      </c>
    </row>
    <row r="352" s="13" customFormat="1">
      <c r="A352" s="13"/>
      <c r="B352" s="220"/>
      <c r="C352" s="221"/>
      <c r="D352" s="222" t="s">
        <v>123</v>
      </c>
      <c r="E352" s="223" t="s">
        <v>19</v>
      </c>
      <c r="F352" s="224" t="s">
        <v>632</v>
      </c>
      <c r="G352" s="221"/>
      <c r="H352" s="225">
        <v>1</v>
      </c>
      <c r="I352" s="226"/>
      <c r="J352" s="221"/>
      <c r="K352" s="221"/>
      <c r="L352" s="227"/>
      <c r="M352" s="228"/>
      <c r="N352" s="229"/>
      <c r="O352" s="229"/>
      <c r="P352" s="229"/>
      <c r="Q352" s="229"/>
      <c r="R352" s="229"/>
      <c r="S352" s="229"/>
      <c r="T352" s="23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1" t="s">
        <v>123</v>
      </c>
      <c r="AU352" s="231" t="s">
        <v>81</v>
      </c>
      <c r="AV352" s="13" t="s">
        <v>81</v>
      </c>
      <c r="AW352" s="13" t="s">
        <v>125</v>
      </c>
      <c r="AX352" s="13" t="s">
        <v>79</v>
      </c>
      <c r="AY352" s="231" t="s">
        <v>113</v>
      </c>
    </row>
    <row r="353" s="2" customFormat="1" ht="24.15" customHeight="1">
      <c r="A353" s="38"/>
      <c r="B353" s="39"/>
      <c r="C353" s="201" t="s">
        <v>633</v>
      </c>
      <c r="D353" s="201" t="s">
        <v>115</v>
      </c>
      <c r="E353" s="202" t="s">
        <v>634</v>
      </c>
      <c r="F353" s="203" t="s">
        <v>635</v>
      </c>
      <c r="G353" s="204" t="s">
        <v>184</v>
      </c>
      <c r="H353" s="205">
        <v>1</v>
      </c>
      <c r="I353" s="206"/>
      <c r="J353" s="207">
        <f>ROUND(I353*H353,2)</f>
        <v>0</v>
      </c>
      <c r="K353" s="208"/>
      <c r="L353" s="44"/>
      <c r="M353" s="209" t="s">
        <v>19</v>
      </c>
      <c r="N353" s="210" t="s">
        <v>42</v>
      </c>
      <c r="O353" s="84"/>
      <c r="P353" s="211">
        <f>O353*H353</f>
        <v>0</v>
      </c>
      <c r="Q353" s="211">
        <v>0</v>
      </c>
      <c r="R353" s="211">
        <f>Q353*H353</f>
        <v>0</v>
      </c>
      <c r="S353" s="211">
        <v>0</v>
      </c>
      <c r="T353" s="21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13" t="s">
        <v>119</v>
      </c>
      <c r="AT353" s="213" t="s">
        <v>115</v>
      </c>
      <c r="AU353" s="213" t="s">
        <v>81</v>
      </c>
      <c r="AY353" s="17" t="s">
        <v>113</v>
      </c>
      <c r="BE353" s="214">
        <f>IF(N353="základní",J353,0)</f>
        <v>0</v>
      </c>
      <c r="BF353" s="214">
        <f>IF(N353="snížená",J353,0)</f>
        <v>0</v>
      </c>
      <c r="BG353" s="214">
        <f>IF(N353="zákl. přenesená",J353,0)</f>
        <v>0</v>
      </c>
      <c r="BH353" s="214">
        <f>IF(N353="sníž. přenesená",J353,0)</f>
        <v>0</v>
      </c>
      <c r="BI353" s="214">
        <f>IF(N353="nulová",J353,0)</f>
        <v>0</v>
      </c>
      <c r="BJ353" s="17" t="s">
        <v>79</v>
      </c>
      <c r="BK353" s="214">
        <f>ROUND(I353*H353,2)</f>
        <v>0</v>
      </c>
      <c r="BL353" s="17" t="s">
        <v>119</v>
      </c>
      <c r="BM353" s="213" t="s">
        <v>636</v>
      </c>
    </row>
    <row r="354" s="13" customFormat="1">
      <c r="A354" s="13"/>
      <c r="B354" s="220"/>
      <c r="C354" s="221"/>
      <c r="D354" s="222" t="s">
        <v>123</v>
      </c>
      <c r="E354" s="223" t="s">
        <v>19</v>
      </c>
      <c r="F354" s="224" t="s">
        <v>637</v>
      </c>
      <c r="G354" s="221"/>
      <c r="H354" s="225">
        <v>1</v>
      </c>
      <c r="I354" s="226"/>
      <c r="J354" s="221"/>
      <c r="K354" s="221"/>
      <c r="L354" s="227"/>
      <c r="M354" s="228"/>
      <c r="N354" s="229"/>
      <c r="O354" s="229"/>
      <c r="P354" s="229"/>
      <c r="Q354" s="229"/>
      <c r="R354" s="229"/>
      <c r="S354" s="229"/>
      <c r="T354" s="23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1" t="s">
        <v>123</v>
      </c>
      <c r="AU354" s="231" t="s">
        <v>81</v>
      </c>
      <c r="AV354" s="13" t="s">
        <v>81</v>
      </c>
      <c r="AW354" s="13" t="s">
        <v>125</v>
      </c>
      <c r="AX354" s="13" t="s">
        <v>79</v>
      </c>
      <c r="AY354" s="231" t="s">
        <v>113</v>
      </c>
    </row>
    <row r="355" s="2" customFormat="1" ht="37.8" customHeight="1">
      <c r="A355" s="38"/>
      <c r="B355" s="39"/>
      <c r="C355" s="201" t="s">
        <v>638</v>
      </c>
      <c r="D355" s="201" t="s">
        <v>115</v>
      </c>
      <c r="E355" s="202" t="s">
        <v>639</v>
      </c>
      <c r="F355" s="203" t="s">
        <v>640</v>
      </c>
      <c r="G355" s="204" t="s">
        <v>184</v>
      </c>
      <c r="H355" s="205">
        <v>1</v>
      </c>
      <c r="I355" s="206"/>
      <c r="J355" s="207">
        <f>ROUND(I355*H355,2)</f>
        <v>0</v>
      </c>
      <c r="K355" s="208"/>
      <c r="L355" s="44"/>
      <c r="M355" s="209" t="s">
        <v>19</v>
      </c>
      <c r="N355" s="210" t="s">
        <v>42</v>
      </c>
      <c r="O355" s="84"/>
      <c r="P355" s="211">
        <f>O355*H355</f>
        <v>0</v>
      </c>
      <c r="Q355" s="211">
        <v>0</v>
      </c>
      <c r="R355" s="211">
        <f>Q355*H355</f>
        <v>0</v>
      </c>
      <c r="S355" s="211">
        <v>0</v>
      </c>
      <c r="T355" s="21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13" t="s">
        <v>119</v>
      </c>
      <c r="AT355" s="213" t="s">
        <v>115</v>
      </c>
      <c r="AU355" s="213" t="s">
        <v>81</v>
      </c>
      <c r="AY355" s="17" t="s">
        <v>113</v>
      </c>
      <c r="BE355" s="214">
        <f>IF(N355="základní",J355,0)</f>
        <v>0</v>
      </c>
      <c r="BF355" s="214">
        <f>IF(N355="snížená",J355,0)</f>
        <v>0</v>
      </c>
      <c r="BG355" s="214">
        <f>IF(N355="zákl. přenesená",J355,0)</f>
        <v>0</v>
      </c>
      <c r="BH355" s="214">
        <f>IF(N355="sníž. přenesená",J355,0)</f>
        <v>0</v>
      </c>
      <c r="BI355" s="214">
        <f>IF(N355="nulová",J355,0)</f>
        <v>0</v>
      </c>
      <c r="BJ355" s="17" t="s">
        <v>79</v>
      </c>
      <c r="BK355" s="214">
        <f>ROUND(I355*H355,2)</f>
        <v>0</v>
      </c>
      <c r="BL355" s="17" t="s">
        <v>119</v>
      </c>
      <c r="BM355" s="213" t="s">
        <v>641</v>
      </c>
    </row>
    <row r="356" s="13" customFormat="1">
      <c r="A356" s="13"/>
      <c r="B356" s="220"/>
      <c r="C356" s="221"/>
      <c r="D356" s="222" t="s">
        <v>123</v>
      </c>
      <c r="E356" s="223" t="s">
        <v>19</v>
      </c>
      <c r="F356" s="224" t="s">
        <v>637</v>
      </c>
      <c r="G356" s="221"/>
      <c r="H356" s="225">
        <v>1</v>
      </c>
      <c r="I356" s="226"/>
      <c r="J356" s="221"/>
      <c r="K356" s="221"/>
      <c r="L356" s="227"/>
      <c r="M356" s="228"/>
      <c r="N356" s="229"/>
      <c r="O356" s="229"/>
      <c r="P356" s="229"/>
      <c r="Q356" s="229"/>
      <c r="R356" s="229"/>
      <c r="S356" s="229"/>
      <c r="T356" s="23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1" t="s">
        <v>123</v>
      </c>
      <c r="AU356" s="231" t="s">
        <v>81</v>
      </c>
      <c r="AV356" s="13" t="s">
        <v>81</v>
      </c>
      <c r="AW356" s="13" t="s">
        <v>125</v>
      </c>
      <c r="AX356" s="13" t="s">
        <v>79</v>
      </c>
      <c r="AY356" s="231" t="s">
        <v>113</v>
      </c>
    </row>
    <row r="357" s="2" customFormat="1" ht="24.15" customHeight="1">
      <c r="A357" s="38"/>
      <c r="B357" s="39"/>
      <c r="C357" s="201" t="s">
        <v>642</v>
      </c>
      <c r="D357" s="201" t="s">
        <v>115</v>
      </c>
      <c r="E357" s="202" t="s">
        <v>643</v>
      </c>
      <c r="F357" s="203" t="s">
        <v>644</v>
      </c>
      <c r="G357" s="204" t="s">
        <v>184</v>
      </c>
      <c r="H357" s="205">
        <v>1</v>
      </c>
      <c r="I357" s="206"/>
      <c r="J357" s="207">
        <f>ROUND(I357*H357,2)</f>
        <v>0</v>
      </c>
      <c r="K357" s="208"/>
      <c r="L357" s="44"/>
      <c r="M357" s="209" t="s">
        <v>19</v>
      </c>
      <c r="N357" s="210" t="s">
        <v>42</v>
      </c>
      <c r="O357" s="84"/>
      <c r="P357" s="211">
        <f>O357*H357</f>
        <v>0</v>
      </c>
      <c r="Q357" s="211">
        <v>0</v>
      </c>
      <c r="R357" s="211">
        <f>Q357*H357</f>
        <v>0</v>
      </c>
      <c r="S357" s="211">
        <v>0</v>
      </c>
      <c r="T357" s="21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3" t="s">
        <v>119</v>
      </c>
      <c r="AT357" s="213" t="s">
        <v>115</v>
      </c>
      <c r="AU357" s="213" t="s">
        <v>81</v>
      </c>
      <c r="AY357" s="17" t="s">
        <v>113</v>
      </c>
      <c r="BE357" s="214">
        <f>IF(N357="základní",J357,0)</f>
        <v>0</v>
      </c>
      <c r="BF357" s="214">
        <f>IF(N357="snížená",J357,0)</f>
        <v>0</v>
      </c>
      <c r="BG357" s="214">
        <f>IF(N357="zákl. přenesená",J357,0)</f>
        <v>0</v>
      </c>
      <c r="BH357" s="214">
        <f>IF(N357="sníž. přenesená",J357,0)</f>
        <v>0</v>
      </c>
      <c r="BI357" s="214">
        <f>IF(N357="nulová",J357,0)</f>
        <v>0</v>
      </c>
      <c r="BJ357" s="17" t="s">
        <v>79</v>
      </c>
      <c r="BK357" s="214">
        <f>ROUND(I357*H357,2)</f>
        <v>0</v>
      </c>
      <c r="BL357" s="17" t="s">
        <v>119</v>
      </c>
      <c r="BM357" s="213" t="s">
        <v>645</v>
      </c>
    </row>
    <row r="358" s="13" customFormat="1">
      <c r="A358" s="13"/>
      <c r="B358" s="220"/>
      <c r="C358" s="221"/>
      <c r="D358" s="222" t="s">
        <v>123</v>
      </c>
      <c r="E358" s="223" t="s">
        <v>19</v>
      </c>
      <c r="F358" s="224" t="s">
        <v>646</v>
      </c>
      <c r="G358" s="221"/>
      <c r="H358" s="225">
        <v>1</v>
      </c>
      <c r="I358" s="226"/>
      <c r="J358" s="221"/>
      <c r="K358" s="221"/>
      <c r="L358" s="227"/>
      <c r="M358" s="228"/>
      <c r="N358" s="229"/>
      <c r="O358" s="229"/>
      <c r="P358" s="229"/>
      <c r="Q358" s="229"/>
      <c r="R358" s="229"/>
      <c r="S358" s="229"/>
      <c r="T358" s="23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1" t="s">
        <v>123</v>
      </c>
      <c r="AU358" s="231" t="s">
        <v>81</v>
      </c>
      <c r="AV358" s="13" t="s">
        <v>81</v>
      </c>
      <c r="AW358" s="13" t="s">
        <v>125</v>
      </c>
      <c r="AX358" s="13" t="s">
        <v>79</v>
      </c>
      <c r="AY358" s="231" t="s">
        <v>113</v>
      </c>
    </row>
    <row r="359" s="2" customFormat="1" ht="37.8" customHeight="1">
      <c r="A359" s="38"/>
      <c r="B359" s="39"/>
      <c r="C359" s="201" t="s">
        <v>647</v>
      </c>
      <c r="D359" s="201" t="s">
        <v>115</v>
      </c>
      <c r="E359" s="202" t="s">
        <v>648</v>
      </c>
      <c r="F359" s="203" t="s">
        <v>649</v>
      </c>
      <c r="G359" s="204" t="s">
        <v>184</v>
      </c>
      <c r="H359" s="205">
        <v>1</v>
      </c>
      <c r="I359" s="206"/>
      <c r="J359" s="207">
        <f>ROUND(I359*H359,2)</f>
        <v>0</v>
      </c>
      <c r="K359" s="208"/>
      <c r="L359" s="44"/>
      <c r="M359" s="209" t="s">
        <v>19</v>
      </c>
      <c r="N359" s="210" t="s">
        <v>42</v>
      </c>
      <c r="O359" s="84"/>
      <c r="P359" s="211">
        <f>O359*H359</f>
        <v>0</v>
      </c>
      <c r="Q359" s="211">
        <v>0</v>
      </c>
      <c r="R359" s="211">
        <f>Q359*H359</f>
        <v>0</v>
      </c>
      <c r="S359" s="211">
        <v>0</v>
      </c>
      <c r="T359" s="21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3" t="s">
        <v>119</v>
      </c>
      <c r="AT359" s="213" t="s">
        <v>115</v>
      </c>
      <c r="AU359" s="213" t="s">
        <v>81</v>
      </c>
      <c r="AY359" s="17" t="s">
        <v>113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7" t="s">
        <v>79</v>
      </c>
      <c r="BK359" s="214">
        <f>ROUND(I359*H359,2)</f>
        <v>0</v>
      </c>
      <c r="BL359" s="17" t="s">
        <v>119</v>
      </c>
      <c r="BM359" s="213" t="s">
        <v>650</v>
      </c>
    </row>
    <row r="360" s="13" customFormat="1">
      <c r="A360" s="13"/>
      <c r="B360" s="220"/>
      <c r="C360" s="221"/>
      <c r="D360" s="222" t="s">
        <v>123</v>
      </c>
      <c r="E360" s="223" t="s">
        <v>19</v>
      </c>
      <c r="F360" s="224" t="s">
        <v>646</v>
      </c>
      <c r="G360" s="221"/>
      <c r="H360" s="225">
        <v>1</v>
      </c>
      <c r="I360" s="226"/>
      <c r="J360" s="221"/>
      <c r="K360" s="221"/>
      <c r="L360" s="227"/>
      <c r="M360" s="228"/>
      <c r="N360" s="229"/>
      <c r="O360" s="229"/>
      <c r="P360" s="229"/>
      <c r="Q360" s="229"/>
      <c r="R360" s="229"/>
      <c r="S360" s="229"/>
      <c r="T360" s="23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1" t="s">
        <v>123</v>
      </c>
      <c r="AU360" s="231" t="s">
        <v>81</v>
      </c>
      <c r="AV360" s="13" t="s">
        <v>81</v>
      </c>
      <c r="AW360" s="13" t="s">
        <v>125</v>
      </c>
      <c r="AX360" s="13" t="s">
        <v>79</v>
      </c>
      <c r="AY360" s="231" t="s">
        <v>113</v>
      </c>
    </row>
    <row r="361" s="2" customFormat="1" ht="24.15" customHeight="1">
      <c r="A361" s="38"/>
      <c r="B361" s="39"/>
      <c r="C361" s="201" t="s">
        <v>651</v>
      </c>
      <c r="D361" s="201" t="s">
        <v>115</v>
      </c>
      <c r="E361" s="202" t="s">
        <v>652</v>
      </c>
      <c r="F361" s="203" t="s">
        <v>653</v>
      </c>
      <c r="G361" s="204" t="s">
        <v>184</v>
      </c>
      <c r="H361" s="205">
        <v>1</v>
      </c>
      <c r="I361" s="206"/>
      <c r="J361" s="207">
        <f>ROUND(I361*H361,2)</f>
        <v>0</v>
      </c>
      <c r="K361" s="208"/>
      <c r="L361" s="44"/>
      <c r="M361" s="209" t="s">
        <v>19</v>
      </c>
      <c r="N361" s="210" t="s">
        <v>42</v>
      </c>
      <c r="O361" s="84"/>
      <c r="P361" s="211">
        <f>O361*H361</f>
        <v>0</v>
      </c>
      <c r="Q361" s="211">
        <v>0</v>
      </c>
      <c r="R361" s="211">
        <f>Q361*H361</f>
        <v>0</v>
      </c>
      <c r="S361" s="211">
        <v>0</v>
      </c>
      <c r="T361" s="21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13" t="s">
        <v>119</v>
      </c>
      <c r="AT361" s="213" t="s">
        <v>115</v>
      </c>
      <c r="AU361" s="213" t="s">
        <v>81</v>
      </c>
      <c r="AY361" s="17" t="s">
        <v>113</v>
      </c>
      <c r="BE361" s="214">
        <f>IF(N361="základní",J361,0)</f>
        <v>0</v>
      </c>
      <c r="BF361" s="214">
        <f>IF(N361="snížená",J361,0)</f>
        <v>0</v>
      </c>
      <c r="BG361" s="214">
        <f>IF(N361="zákl. přenesená",J361,0)</f>
        <v>0</v>
      </c>
      <c r="BH361" s="214">
        <f>IF(N361="sníž. přenesená",J361,0)</f>
        <v>0</v>
      </c>
      <c r="BI361" s="214">
        <f>IF(N361="nulová",J361,0)</f>
        <v>0</v>
      </c>
      <c r="BJ361" s="17" t="s">
        <v>79</v>
      </c>
      <c r="BK361" s="214">
        <f>ROUND(I361*H361,2)</f>
        <v>0</v>
      </c>
      <c r="BL361" s="17" t="s">
        <v>119</v>
      </c>
      <c r="BM361" s="213" t="s">
        <v>654</v>
      </c>
    </row>
    <row r="362" s="13" customFormat="1">
      <c r="A362" s="13"/>
      <c r="B362" s="220"/>
      <c r="C362" s="221"/>
      <c r="D362" s="222" t="s">
        <v>123</v>
      </c>
      <c r="E362" s="223" t="s">
        <v>19</v>
      </c>
      <c r="F362" s="224" t="s">
        <v>655</v>
      </c>
      <c r="G362" s="221"/>
      <c r="H362" s="225">
        <v>1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1" t="s">
        <v>123</v>
      </c>
      <c r="AU362" s="231" t="s">
        <v>81</v>
      </c>
      <c r="AV362" s="13" t="s">
        <v>81</v>
      </c>
      <c r="AW362" s="13" t="s">
        <v>125</v>
      </c>
      <c r="AX362" s="13" t="s">
        <v>79</v>
      </c>
      <c r="AY362" s="231" t="s">
        <v>113</v>
      </c>
    </row>
    <row r="363" s="2" customFormat="1" ht="37.8" customHeight="1">
      <c r="A363" s="38"/>
      <c r="B363" s="39"/>
      <c r="C363" s="201" t="s">
        <v>656</v>
      </c>
      <c r="D363" s="201" t="s">
        <v>115</v>
      </c>
      <c r="E363" s="202" t="s">
        <v>657</v>
      </c>
      <c r="F363" s="203" t="s">
        <v>658</v>
      </c>
      <c r="G363" s="204" t="s">
        <v>184</v>
      </c>
      <c r="H363" s="205">
        <v>4</v>
      </c>
      <c r="I363" s="206"/>
      <c r="J363" s="207">
        <f>ROUND(I363*H363,2)</f>
        <v>0</v>
      </c>
      <c r="K363" s="208"/>
      <c r="L363" s="44"/>
      <c r="M363" s="209" t="s">
        <v>19</v>
      </c>
      <c r="N363" s="210" t="s">
        <v>42</v>
      </c>
      <c r="O363" s="84"/>
      <c r="P363" s="211">
        <f>O363*H363</f>
        <v>0</v>
      </c>
      <c r="Q363" s="211">
        <v>0</v>
      </c>
      <c r="R363" s="211">
        <f>Q363*H363</f>
        <v>0</v>
      </c>
      <c r="S363" s="211">
        <v>0</v>
      </c>
      <c r="T363" s="21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3" t="s">
        <v>119</v>
      </c>
      <c r="AT363" s="213" t="s">
        <v>115</v>
      </c>
      <c r="AU363" s="213" t="s">
        <v>81</v>
      </c>
      <c r="AY363" s="17" t="s">
        <v>113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7" t="s">
        <v>79</v>
      </c>
      <c r="BK363" s="214">
        <f>ROUND(I363*H363,2)</f>
        <v>0</v>
      </c>
      <c r="BL363" s="17" t="s">
        <v>119</v>
      </c>
      <c r="BM363" s="213" t="s">
        <v>659</v>
      </c>
    </row>
    <row r="364" s="13" customFormat="1">
      <c r="A364" s="13"/>
      <c r="B364" s="220"/>
      <c r="C364" s="221"/>
      <c r="D364" s="222" t="s">
        <v>123</v>
      </c>
      <c r="E364" s="223" t="s">
        <v>19</v>
      </c>
      <c r="F364" s="224" t="s">
        <v>660</v>
      </c>
      <c r="G364" s="221"/>
      <c r="H364" s="225">
        <v>4</v>
      </c>
      <c r="I364" s="226"/>
      <c r="J364" s="221"/>
      <c r="K364" s="221"/>
      <c r="L364" s="227"/>
      <c r="M364" s="228"/>
      <c r="N364" s="229"/>
      <c r="O364" s="229"/>
      <c r="P364" s="229"/>
      <c r="Q364" s="229"/>
      <c r="R364" s="229"/>
      <c r="S364" s="229"/>
      <c r="T364" s="23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1" t="s">
        <v>123</v>
      </c>
      <c r="AU364" s="231" t="s">
        <v>81</v>
      </c>
      <c r="AV364" s="13" t="s">
        <v>81</v>
      </c>
      <c r="AW364" s="13" t="s">
        <v>125</v>
      </c>
      <c r="AX364" s="13" t="s">
        <v>79</v>
      </c>
      <c r="AY364" s="231" t="s">
        <v>113</v>
      </c>
    </row>
    <row r="365" s="2" customFormat="1" ht="24.15" customHeight="1">
      <c r="A365" s="38"/>
      <c r="B365" s="39"/>
      <c r="C365" s="201" t="s">
        <v>661</v>
      </c>
      <c r="D365" s="201" t="s">
        <v>115</v>
      </c>
      <c r="E365" s="202" t="s">
        <v>662</v>
      </c>
      <c r="F365" s="203" t="s">
        <v>663</v>
      </c>
      <c r="G365" s="204" t="s">
        <v>184</v>
      </c>
      <c r="H365" s="205">
        <v>1</v>
      </c>
      <c r="I365" s="206"/>
      <c r="J365" s="207">
        <f>ROUND(I365*H365,2)</f>
        <v>0</v>
      </c>
      <c r="K365" s="208"/>
      <c r="L365" s="44"/>
      <c r="M365" s="209" t="s">
        <v>19</v>
      </c>
      <c r="N365" s="210" t="s">
        <v>42</v>
      </c>
      <c r="O365" s="84"/>
      <c r="P365" s="211">
        <f>O365*H365</f>
        <v>0</v>
      </c>
      <c r="Q365" s="211">
        <v>0</v>
      </c>
      <c r="R365" s="211">
        <f>Q365*H365</f>
        <v>0</v>
      </c>
      <c r="S365" s="211">
        <v>0</v>
      </c>
      <c r="T365" s="212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13" t="s">
        <v>119</v>
      </c>
      <c r="AT365" s="213" t="s">
        <v>115</v>
      </c>
      <c r="AU365" s="213" t="s">
        <v>81</v>
      </c>
      <c r="AY365" s="17" t="s">
        <v>113</v>
      </c>
      <c r="BE365" s="214">
        <f>IF(N365="základní",J365,0)</f>
        <v>0</v>
      </c>
      <c r="BF365" s="214">
        <f>IF(N365="snížená",J365,0)</f>
        <v>0</v>
      </c>
      <c r="BG365" s="214">
        <f>IF(N365="zákl. přenesená",J365,0)</f>
        <v>0</v>
      </c>
      <c r="BH365" s="214">
        <f>IF(N365="sníž. přenesená",J365,0)</f>
        <v>0</v>
      </c>
      <c r="BI365" s="214">
        <f>IF(N365="nulová",J365,0)</f>
        <v>0</v>
      </c>
      <c r="BJ365" s="17" t="s">
        <v>79</v>
      </c>
      <c r="BK365" s="214">
        <f>ROUND(I365*H365,2)</f>
        <v>0</v>
      </c>
      <c r="BL365" s="17" t="s">
        <v>119</v>
      </c>
      <c r="BM365" s="213" t="s">
        <v>664</v>
      </c>
    </row>
    <row r="366" s="13" customFormat="1">
      <c r="A366" s="13"/>
      <c r="B366" s="220"/>
      <c r="C366" s="221"/>
      <c r="D366" s="222" t="s">
        <v>123</v>
      </c>
      <c r="E366" s="223" t="s">
        <v>19</v>
      </c>
      <c r="F366" s="224" t="s">
        <v>665</v>
      </c>
      <c r="G366" s="221"/>
      <c r="H366" s="225">
        <v>1</v>
      </c>
      <c r="I366" s="226"/>
      <c r="J366" s="221"/>
      <c r="K366" s="221"/>
      <c r="L366" s="227"/>
      <c r="M366" s="228"/>
      <c r="N366" s="229"/>
      <c r="O366" s="229"/>
      <c r="P366" s="229"/>
      <c r="Q366" s="229"/>
      <c r="R366" s="229"/>
      <c r="S366" s="229"/>
      <c r="T366" s="23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1" t="s">
        <v>123</v>
      </c>
      <c r="AU366" s="231" t="s">
        <v>81</v>
      </c>
      <c r="AV366" s="13" t="s">
        <v>81</v>
      </c>
      <c r="AW366" s="13" t="s">
        <v>125</v>
      </c>
      <c r="AX366" s="13" t="s">
        <v>79</v>
      </c>
      <c r="AY366" s="231" t="s">
        <v>113</v>
      </c>
    </row>
    <row r="367" s="2" customFormat="1" ht="37.8" customHeight="1">
      <c r="A367" s="38"/>
      <c r="B367" s="39"/>
      <c r="C367" s="201" t="s">
        <v>666</v>
      </c>
      <c r="D367" s="201" t="s">
        <v>115</v>
      </c>
      <c r="E367" s="202" t="s">
        <v>667</v>
      </c>
      <c r="F367" s="203" t="s">
        <v>668</v>
      </c>
      <c r="G367" s="204" t="s">
        <v>184</v>
      </c>
      <c r="H367" s="205">
        <v>1</v>
      </c>
      <c r="I367" s="206"/>
      <c r="J367" s="207">
        <f>ROUND(I367*H367,2)</f>
        <v>0</v>
      </c>
      <c r="K367" s="208"/>
      <c r="L367" s="44"/>
      <c r="M367" s="209" t="s">
        <v>19</v>
      </c>
      <c r="N367" s="210" t="s">
        <v>42</v>
      </c>
      <c r="O367" s="84"/>
      <c r="P367" s="211">
        <f>O367*H367</f>
        <v>0</v>
      </c>
      <c r="Q367" s="211">
        <v>0</v>
      </c>
      <c r="R367" s="211">
        <f>Q367*H367</f>
        <v>0</v>
      </c>
      <c r="S367" s="211">
        <v>0</v>
      </c>
      <c r="T367" s="212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13" t="s">
        <v>119</v>
      </c>
      <c r="AT367" s="213" t="s">
        <v>115</v>
      </c>
      <c r="AU367" s="213" t="s">
        <v>81</v>
      </c>
      <c r="AY367" s="17" t="s">
        <v>113</v>
      </c>
      <c r="BE367" s="214">
        <f>IF(N367="základní",J367,0)</f>
        <v>0</v>
      </c>
      <c r="BF367" s="214">
        <f>IF(N367="snížená",J367,0)</f>
        <v>0</v>
      </c>
      <c r="BG367" s="214">
        <f>IF(N367="zákl. přenesená",J367,0)</f>
        <v>0</v>
      </c>
      <c r="BH367" s="214">
        <f>IF(N367="sníž. přenesená",J367,0)</f>
        <v>0</v>
      </c>
      <c r="BI367" s="214">
        <f>IF(N367="nulová",J367,0)</f>
        <v>0</v>
      </c>
      <c r="BJ367" s="17" t="s">
        <v>79</v>
      </c>
      <c r="BK367" s="214">
        <f>ROUND(I367*H367,2)</f>
        <v>0</v>
      </c>
      <c r="BL367" s="17" t="s">
        <v>119</v>
      </c>
      <c r="BM367" s="213" t="s">
        <v>669</v>
      </c>
    </row>
    <row r="368" s="13" customFormat="1">
      <c r="A368" s="13"/>
      <c r="B368" s="220"/>
      <c r="C368" s="221"/>
      <c r="D368" s="222" t="s">
        <v>123</v>
      </c>
      <c r="E368" s="223" t="s">
        <v>19</v>
      </c>
      <c r="F368" s="224" t="s">
        <v>665</v>
      </c>
      <c r="G368" s="221"/>
      <c r="H368" s="225">
        <v>1</v>
      </c>
      <c r="I368" s="226"/>
      <c r="J368" s="221"/>
      <c r="K368" s="221"/>
      <c r="L368" s="227"/>
      <c r="M368" s="228"/>
      <c r="N368" s="229"/>
      <c r="O368" s="229"/>
      <c r="P368" s="229"/>
      <c r="Q368" s="229"/>
      <c r="R368" s="229"/>
      <c r="S368" s="229"/>
      <c r="T368" s="23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1" t="s">
        <v>123</v>
      </c>
      <c r="AU368" s="231" t="s">
        <v>81</v>
      </c>
      <c r="AV368" s="13" t="s">
        <v>81</v>
      </c>
      <c r="AW368" s="13" t="s">
        <v>125</v>
      </c>
      <c r="AX368" s="13" t="s">
        <v>79</v>
      </c>
      <c r="AY368" s="231" t="s">
        <v>113</v>
      </c>
    </row>
    <row r="369" s="2" customFormat="1" ht="16.5" customHeight="1">
      <c r="A369" s="38"/>
      <c r="B369" s="39"/>
      <c r="C369" s="201" t="s">
        <v>670</v>
      </c>
      <c r="D369" s="201" t="s">
        <v>115</v>
      </c>
      <c r="E369" s="202" t="s">
        <v>671</v>
      </c>
      <c r="F369" s="203" t="s">
        <v>672</v>
      </c>
      <c r="G369" s="204" t="s">
        <v>184</v>
      </c>
      <c r="H369" s="205">
        <v>14</v>
      </c>
      <c r="I369" s="206"/>
      <c r="J369" s="207">
        <f>ROUND(I369*H369,2)</f>
        <v>0</v>
      </c>
      <c r="K369" s="208"/>
      <c r="L369" s="44"/>
      <c r="M369" s="209" t="s">
        <v>19</v>
      </c>
      <c r="N369" s="210" t="s">
        <v>42</v>
      </c>
      <c r="O369" s="84"/>
      <c r="P369" s="211">
        <f>O369*H369</f>
        <v>0</v>
      </c>
      <c r="Q369" s="211">
        <v>0</v>
      </c>
      <c r="R369" s="211">
        <f>Q369*H369</f>
        <v>0</v>
      </c>
      <c r="S369" s="211">
        <v>0</v>
      </c>
      <c r="T369" s="21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13" t="s">
        <v>119</v>
      </c>
      <c r="AT369" s="213" t="s">
        <v>115</v>
      </c>
      <c r="AU369" s="213" t="s">
        <v>81</v>
      </c>
      <c r="AY369" s="17" t="s">
        <v>113</v>
      </c>
      <c r="BE369" s="214">
        <f>IF(N369="základní",J369,0)</f>
        <v>0</v>
      </c>
      <c r="BF369" s="214">
        <f>IF(N369="snížená",J369,0)</f>
        <v>0</v>
      </c>
      <c r="BG369" s="214">
        <f>IF(N369="zákl. přenesená",J369,0)</f>
        <v>0</v>
      </c>
      <c r="BH369" s="214">
        <f>IF(N369="sníž. přenesená",J369,0)</f>
        <v>0</v>
      </c>
      <c r="BI369" s="214">
        <f>IF(N369="nulová",J369,0)</f>
        <v>0</v>
      </c>
      <c r="BJ369" s="17" t="s">
        <v>79</v>
      </c>
      <c r="BK369" s="214">
        <f>ROUND(I369*H369,2)</f>
        <v>0</v>
      </c>
      <c r="BL369" s="17" t="s">
        <v>119</v>
      </c>
      <c r="BM369" s="213" t="s">
        <v>528</v>
      </c>
    </row>
    <row r="370" s="2" customFormat="1">
      <c r="A370" s="38"/>
      <c r="B370" s="39"/>
      <c r="C370" s="40"/>
      <c r="D370" s="215" t="s">
        <v>121</v>
      </c>
      <c r="E370" s="40"/>
      <c r="F370" s="216" t="s">
        <v>673</v>
      </c>
      <c r="G370" s="40"/>
      <c r="H370" s="40"/>
      <c r="I370" s="217"/>
      <c r="J370" s="40"/>
      <c r="K370" s="40"/>
      <c r="L370" s="44"/>
      <c r="M370" s="218"/>
      <c r="N370" s="219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121</v>
      </c>
      <c r="AU370" s="17" t="s">
        <v>81</v>
      </c>
    </row>
    <row r="371" s="13" customFormat="1">
      <c r="A371" s="13"/>
      <c r="B371" s="220"/>
      <c r="C371" s="221"/>
      <c r="D371" s="222" t="s">
        <v>123</v>
      </c>
      <c r="E371" s="223" t="s">
        <v>19</v>
      </c>
      <c r="F371" s="224" t="s">
        <v>674</v>
      </c>
      <c r="G371" s="221"/>
      <c r="H371" s="225">
        <v>14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1" t="s">
        <v>123</v>
      </c>
      <c r="AU371" s="231" t="s">
        <v>81</v>
      </c>
      <c r="AV371" s="13" t="s">
        <v>81</v>
      </c>
      <c r="AW371" s="13" t="s">
        <v>125</v>
      </c>
      <c r="AX371" s="13" t="s">
        <v>79</v>
      </c>
      <c r="AY371" s="231" t="s">
        <v>113</v>
      </c>
    </row>
    <row r="372" s="2" customFormat="1" ht="16.5" customHeight="1">
      <c r="A372" s="38"/>
      <c r="B372" s="39"/>
      <c r="C372" s="201" t="s">
        <v>675</v>
      </c>
      <c r="D372" s="201" t="s">
        <v>115</v>
      </c>
      <c r="E372" s="202" t="s">
        <v>676</v>
      </c>
      <c r="F372" s="203" t="s">
        <v>677</v>
      </c>
      <c r="G372" s="204" t="s">
        <v>184</v>
      </c>
      <c r="H372" s="205">
        <v>2</v>
      </c>
      <c r="I372" s="206"/>
      <c r="J372" s="207">
        <f>ROUND(I372*H372,2)</f>
        <v>0</v>
      </c>
      <c r="K372" s="208"/>
      <c r="L372" s="44"/>
      <c r="M372" s="209" t="s">
        <v>19</v>
      </c>
      <c r="N372" s="210" t="s">
        <v>42</v>
      </c>
      <c r="O372" s="84"/>
      <c r="P372" s="211">
        <f>O372*H372</f>
        <v>0</v>
      </c>
      <c r="Q372" s="211">
        <v>0</v>
      </c>
      <c r="R372" s="211">
        <f>Q372*H372</f>
        <v>0</v>
      </c>
      <c r="S372" s="211">
        <v>0</v>
      </c>
      <c r="T372" s="21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3" t="s">
        <v>119</v>
      </c>
      <c r="AT372" s="213" t="s">
        <v>115</v>
      </c>
      <c r="AU372" s="213" t="s">
        <v>81</v>
      </c>
      <c r="AY372" s="17" t="s">
        <v>113</v>
      </c>
      <c r="BE372" s="214">
        <f>IF(N372="základní",J372,0)</f>
        <v>0</v>
      </c>
      <c r="BF372" s="214">
        <f>IF(N372="snížená",J372,0)</f>
        <v>0</v>
      </c>
      <c r="BG372" s="214">
        <f>IF(N372="zákl. přenesená",J372,0)</f>
        <v>0</v>
      </c>
      <c r="BH372" s="214">
        <f>IF(N372="sníž. přenesená",J372,0)</f>
        <v>0</v>
      </c>
      <c r="BI372" s="214">
        <f>IF(N372="nulová",J372,0)</f>
        <v>0</v>
      </c>
      <c r="BJ372" s="17" t="s">
        <v>79</v>
      </c>
      <c r="BK372" s="214">
        <f>ROUND(I372*H372,2)</f>
        <v>0</v>
      </c>
      <c r="BL372" s="17" t="s">
        <v>119</v>
      </c>
      <c r="BM372" s="213" t="s">
        <v>678</v>
      </c>
    </row>
    <row r="373" s="2" customFormat="1">
      <c r="A373" s="38"/>
      <c r="B373" s="39"/>
      <c r="C373" s="40"/>
      <c r="D373" s="215" t="s">
        <v>121</v>
      </c>
      <c r="E373" s="40"/>
      <c r="F373" s="216" t="s">
        <v>679</v>
      </c>
      <c r="G373" s="40"/>
      <c r="H373" s="40"/>
      <c r="I373" s="217"/>
      <c r="J373" s="40"/>
      <c r="K373" s="40"/>
      <c r="L373" s="44"/>
      <c r="M373" s="218"/>
      <c r="N373" s="219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121</v>
      </c>
      <c r="AU373" s="17" t="s">
        <v>81</v>
      </c>
    </row>
    <row r="374" s="13" customFormat="1">
      <c r="A374" s="13"/>
      <c r="B374" s="220"/>
      <c r="C374" s="221"/>
      <c r="D374" s="222" t="s">
        <v>123</v>
      </c>
      <c r="E374" s="223" t="s">
        <v>19</v>
      </c>
      <c r="F374" s="224" t="s">
        <v>680</v>
      </c>
      <c r="G374" s="221"/>
      <c r="H374" s="225">
        <v>2</v>
      </c>
      <c r="I374" s="226"/>
      <c r="J374" s="221"/>
      <c r="K374" s="221"/>
      <c r="L374" s="227"/>
      <c r="M374" s="228"/>
      <c r="N374" s="229"/>
      <c r="O374" s="229"/>
      <c r="P374" s="229"/>
      <c r="Q374" s="229"/>
      <c r="R374" s="229"/>
      <c r="S374" s="229"/>
      <c r="T374" s="23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1" t="s">
        <v>123</v>
      </c>
      <c r="AU374" s="231" t="s">
        <v>81</v>
      </c>
      <c r="AV374" s="13" t="s">
        <v>81</v>
      </c>
      <c r="AW374" s="13" t="s">
        <v>125</v>
      </c>
      <c r="AX374" s="13" t="s">
        <v>79</v>
      </c>
      <c r="AY374" s="231" t="s">
        <v>113</v>
      </c>
    </row>
    <row r="375" s="2" customFormat="1" ht="24.15" customHeight="1">
      <c r="A375" s="38"/>
      <c r="B375" s="39"/>
      <c r="C375" s="201" t="s">
        <v>681</v>
      </c>
      <c r="D375" s="201" t="s">
        <v>115</v>
      </c>
      <c r="E375" s="202" t="s">
        <v>682</v>
      </c>
      <c r="F375" s="203" t="s">
        <v>683</v>
      </c>
      <c r="G375" s="204" t="s">
        <v>184</v>
      </c>
      <c r="H375" s="205">
        <v>15</v>
      </c>
      <c r="I375" s="206"/>
      <c r="J375" s="207">
        <f>ROUND(I375*H375,2)</f>
        <v>0</v>
      </c>
      <c r="K375" s="208"/>
      <c r="L375" s="44"/>
      <c r="M375" s="209" t="s">
        <v>19</v>
      </c>
      <c r="N375" s="210" t="s">
        <v>42</v>
      </c>
      <c r="O375" s="84"/>
      <c r="P375" s="211">
        <f>O375*H375</f>
        <v>0</v>
      </c>
      <c r="Q375" s="211">
        <v>0</v>
      </c>
      <c r="R375" s="211">
        <f>Q375*H375</f>
        <v>0</v>
      </c>
      <c r="S375" s="211">
        <v>0</v>
      </c>
      <c r="T375" s="21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3" t="s">
        <v>119</v>
      </c>
      <c r="AT375" s="213" t="s">
        <v>115</v>
      </c>
      <c r="AU375" s="213" t="s">
        <v>81</v>
      </c>
      <c r="AY375" s="17" t="s">
        <v>113</v>
      </c>
      <c r="BE375" s="214">
        <f>IF(N375="základní",J375,0)</f>
        <v>0</v>
      </c>
      <c r="BF375" s="214">
        <f>IF(N375="snížená",J375,0)</f>
        <v>0</v>
      </c>
      <c r="BG375" s="214">
        <f>IF(N375="zákl. přenesená",J375,0)</f>
        <v>0</v>
      </c>
      <c r="BH375" s="214">
        <f>IF(N375="sníž. přenesená",J375,0)</f>
        <v>0</v>
      </c>
      <c r="BI375" s="214">
        <f>IF(N375="nulová",J375,0)</f>
        <v>0</v>
      </c>
      <c r="BJ375" s="17" t="s">
        <v>79</v>
      </c>
      <c r="BK375" s="214">
        <f>ROUND(I375*H375,2)</f>
        <v>0</v>
      </c>
      <c r="BL375" s="17" t="s">
        <v>119</v>
      </c>
      <c r="BM375" s="213" t="s">
        <v>684</v>
      </c>
    </row>
    <row r="376" s="13" customFormat="1">
      <c r="A376" s="13"/>
      <c r="B376" s="220"/>
      <c r="C376" s="221"/>
      <c r="D376" s="222" t="s">
        <v>123</v>
      </c>
      <c r="E376" s="223" t="s">
        <v>19</v>
      </c>
      <c r="F376" s="224" t="s">
        <v>685</v>
      </c>
      <c r="G376" s="221"/>
      <c r="H376" s="225">
        <v>15</v>
      </c>
      <c r="I376" s="226"/>
      <c r="J376" s="221"/>
      <c r="K376" s="221"/>
      <c r="L376" s="227"/>
      <c r="M376" s="228"/>
      <c r="N376" s="229"/>
      <c r="O376" s="229"/>
      <c r="P376" s="229"/>
      <c r="Q376" s="229"/>
      <c r="R376" s="229"/>
      <c r="S376" s="229"/>
      <c r="T376" s="23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1" t="s">
        <v>123</v>
      </c>
      <c r="AU376" s="231" t="s">
        <v>81</v>
      </c>
      <c r="AV376" s="13" t="s">
        <v>81</v>
      </c>
      <c r="AW376" s="13" t="s">
        <v>125</v>
      </c>
      <c r="AX376" s="13" t="s">
        <v>79</v>
      </c>
      <c r="AY376" s="231" t="s">
        <v>113</v>
      </c>
    </row>
    <row r="377" s="2" customFormat="1" ht="24.15" customHeight="1">
      <c r="A377" s="38"/>
      <c r="B377" s="39"/>
      <c r="C377" s="201" t="s">
        <v>686</v>
      </c>
      <c r="D377" s="201" t="s">
        <v>115</v>
      </c>
      <c r="E377" s="202" t="s">
        <v>687</v>
      </c>
      <c r="F377" s="203" t="s">
        <v>688</v>
      </c>
      <c r="G377" s="204" t="s">
        <v>184</v>
      </c>
      <c r="H377" s="205">
        <v>31</v>
      </c>
      <c r="I377" s="206"/>
      <c r="J377" s="207">
        <f>ROUND(I377*H377,2)</f>
        <v>0</v>
      </c>
      <c r="K377" s="208"/>
      <c r="L377" s="44"/>
      <c r="M377" s="209" t="s">
        <v>19</v>
      </c>
      <c r="N377" s="210" t="s">
        <v>42</v>
      </c>
      <c r="O377" s="84"/>
      <c r="P377" s="211">
        <f>O377*H377</f>
        <v>0</v>
      </c>
      <c r="Q377" s="211">
        <v>0</v>
      </c>
      <c r="R377" s="211">
        <f>Q377*H377</f>
        <v>0</v>
      </c>
      <c r="S377" s="211">
        <v>0</v>
      </c>
      <c r="T377" s="212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3" t="s">
        <v>119</v>
      </c>
      <c r="AT377" s="213" t="s">
        <v>115</v>
      </c>
      <c r="AU377" s="213" t="s">
        <v>81</v>
      </c>
      <c r="AY377" s="17" t="s">
        <v>113</v>
      </c>
      <c r="BE377" s="214">
        <f>IF(N377="základní",J377,0)</f>
        <v>0</v>
      </c>
      <c r="BF377" s="214">
        <f>IF(N377="snížená",J377,0)</f>
        <v>0</v>
      </c>
      <c r="BG377" s="214">
        <f>IF(N377="zákl. přenesená",J377,0)</f>
        <v>0</v>
      </c>
      <c r="BH377" s="214">
        <f>IF(N377="sníž. přenesená",J377,0)</f>
        <v>0</v>
      </c>
      <c r="BI377" s="214">
        <f>IF(N377="nulová",J377,0)</f>
        <v>0</v>
      </c>
      <c r="BJ377" s="17" t="s">
        <v>79</v>
      </c>
      <c r="BK377" s="214">
        <f>ROUND(I377*H377,2)</f>
        <v>0</v>
      </c>
      <c r="BL377" s="17" t="s">
        <v>119</v>
      </c>
      <c r="BM377" s="213" t="s">
        <v>689</v>
      </c>
    </row>
    <row r="378" s="13" customFormat="1">
      <c r="A378" s="13"/>
      <c r="B378" s="220"/>
      <c r="C378" s="221"/>
      <c r="D378" s="222" t="s">
        <v>123</v>
      </c>
      <c r="E378" s="223" t="s">
        <v>19</v>
      </c>
      <c r="F378" s="224" t="s">
        <v>690</v>
      </c>
      <c r="G378" s="221"/>
      <c r="H378" s="225">
        <v>15</v>
      </c>
      <c r="I378" s="226"/>
      <c r="J378" s="221"/>
      <c r="K378" s="221"/>
      <c r="L378" s="227"/>
      <c r="M378" s="228"/>
      <c r="N378" s="229"/>
      <c r="O378" s="229"/>
      <c r="P378" s="229"/>
      <c r="Q378" s="229"/>
      <c r="R378" s="229"/>
      <c r="S378" s="229"/>
      <c r="T378" s="23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1" t="s">
        <v>123</v>
      </c>
      <c r="AU378" s="231" t="s">
        <v>81</v>
      </c>
      <c r="AV378" s="13" t="s">
        <v>81</v>
      </c>
      <c r="AW378" s="13" t="s">
        <v>125</v>
      </c>
      <c r="AX378" s="13" t="s">
        <v>71</v>
      </c>
      <c r="AY378" s="231" t="s">
        <v>113</v>
      </c>
    </row>
    <row r="379" s="13" customFormat="1">
      <c r="A379" s="13"/>
      <c r="B379" s="220"/>
      <c r="C379" s="221"/>
      <c r="D379" s="222" t="s">
        <v>123</v>
      </c>
      <c r="E379" s="223" t="s">
        <v>19</v>
      </c>
      <c r="F379" s="224" t="s">
        <v>691</v>
      </c>
      <c r="G379" s="221"/>
      <c r="H379" s="225">
        <v>16</v>
      </c>
      <c r="I379" s="226"/>
      <c r="J379" s="221"/>
      <c r="K379" s="221"/>
      <c r="L379" s="227"/>
      <c r="M379" s="228"/>
      <c r="N379" s="229"/>
      <c r="O379" s="229"/>
      <c r="P379" s="229"/>
      <c r="Q379" s="229"/>
      <c r="R379" s="229"/>
      <c r="S379" s="229"/>
      <c r="T379" s="23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1" t="s">
        <v>123</v>
      </c>
      <c r="AU379" s="231" t="s">
        <v>81</v>
      </c>
      <c r="AV379" s="13" t="s">
        <v>81</v>
      </c>
      <c r="AW379" s="13" t="s">
        <v>125</v>
      </c>
      <c r="AX379" s="13" t="s">
        <v>71</v>
      </c>
      <c r="AY379" s="231" t="s">
        <v>113</v>
      </c>
    </row>
    <row r="380" s="14" customFormat="1">
      <c r="A380" s="14"/>
      <c r="B380" s="232"/>
      <c r="C380" s="233"/>
      <c r="D380" s="222" t="s">
        <v>123</v>
      </c>
      <c r="E380" s="234" t="s">
        <v>19</v>
      </c>
      <c r="F380" s="235" t="s">
        <v>128</v>
      </c>
      <c r="G380" s="233"/>
      <c r="H380" s="236">
        <v>31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2" t="s">
        <v>123</v>
      </c>
      <c r="AU380" s="242" t="s">
        <v>81</v>
      </c>
      <c r="AV380" s="14" t="s">
        <v>119</v>
      </c>
      <c r="AW380" s="14" t="s">
        <v>125</v>
      </c>
      <c r="AX380" s="14" t="s">
        <v>79</v>
      </c>
      <c r="AY380" s="242" t="s">
        <v>113</v>
      </c>
    </row>
    <row r="381" s="2" customFormat="1" ht="24.15" customHeight="1">
      <c r="A381" s="38"/>
      <c r="B381" s="39"/>
      <c r="C381" s="201" t="s">
        <v>692</v>
      </c>
      <c r="D381" s="201" t="s">
        <v>115</v>
      </c>
      <c r="E381" s="202" t="s">
        <v>693</v>
      </c>
      <c r="F381" s="203" t="s">
        <v>694</v>
      </c>
      <c r="G381" s="204" t="s">
        <v>184</v>
      </c>
      <c r="H381" s="205">
        <v>6</v>
      </c>
      <c r="I381" s="206"/>
      <c r="J381" s="207">
        <f>ROUND(I381*H381,2)</f>
        <v>0</v>
      </c>
      <c r="K381" s="208"/>
      <c r="L381" s="44"/>
      <c r="M381" s="209" t="s">
        <v>19</v>
      </c>
      <c r="N381" s="210" t="s">
        <v>42</v>
      </c>
      <c r="O381" s="84"/>
      <c r="P381" s="211">
        <f>O381*H381</f>
        <v>0</v>
      </c>
      <c r="Q381" s="211">
        <v>0</v>
      </c>
      <c r="R381" s="211">
        <f>Q381*H381</f>
        <v>0</v>
      </c>
      <c r="S381" s="211">
        <v>0</v>
      </c>
      <c r="T381" s="21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13" t="s">
        <v>119</v>
      </c>
      <c r="AT381" s="213" t="s">
        <v>115</v>
      </c>
      <c r="AU381" s="213" t="s">
        <v>81</v>
      </c>
      <c r="AY381" s="17" t="s">
        <v>113</v>
      </c>
      <c r="BE381" s="214">
        <f>IF(N381="základní",J381,0)</f>
        <v>0</v>
      </c>
      <c r="BF381" s="214">
        <f>IF(N381="snížená",J381,0)</f>
        <v>0</v>
      </c>
      <c r="BG381" s="214">
        <f>IF(N381="zákl. přenesená",J381,0)</f>
        <v>0</v>
      </c>
      <c r="BH381" s="214">
        <f>IF(N381="sníž. přenesená",J381,0)</f>
        <v>0</v>
      </c>
      <c r="BI381" s="214">
        <f>IF(N381="nulová",J381,0)</f>
        <v>0</v>
      </c>
      <c r="BJ381" s="17" t="s">
        <v>79</v>
      </c>
      <c r="BK381" s="214">
        <f>ROUND(I381*H381,2)</f>
        <v>0</v>
      </c>
      <c r="BL381" s="17" t="s">
        <v>119</v>
      </c>
      <c r="BM381" s="213" t="s">
        <v>695</v>
      </c>
    </row>
    <row r="382" s="13" customFormat="1">
      <c r="A382" s="13"/>
      <c r="B382" s="220"/>
      <c r="C382" s="221"/>
      <c r="D382" s="222" t="s">
        <v>123</v>
      </c>
      <c r="E382" s="223" t="s">
        <v>19</v>
      </c>
      <c r="F382" s="224" t="s">
        <v>696</v>
      </c>
      <c r="G382" s="221"/>
      <c r="H382" s="225">
        <v>6</v>
      </c>
      <c r="I382" s="226"/>
      <c r="J382" s="221"/>
      <c r="K382" s="221"/>
      <c r="L382" s="227"/>
      <c r="M382" s="228"/>
      <c r="N382" s="229"/>
      <c r="O382" s="229"/>
      <c r="P382" s="229"/>
      <c r="Q382" s="229"/>
      <c r="R382" s="229"/>
      <c r="S382" s="229"/>
      <c r="T382" s="23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1" t="s">
        <v>123</v>
      </c>
      <c r="AU382" s="231" t="s">
        <v>81</v>
      </c>
      <c r="AV382" s="13" t="s">
        <v>81</v>
      </c>
      <c r="AW382" s="13" t="s">
        <v>125</v>
      </c>
      <c r="AX382" s="13" t="s">
        <v>79</v>
      </c>
      <c r="AY382" s="231" t="s">
        <v>113</v>
      </c>
    </row>
    <row r="383" s="2" customFormat="1" ht="24.15" customHeight="1">
      <c r="A383" s="38"/>
      <c r="B383" s="39"/>
      <c r="C383" s="201" t="s">
        <v>697</v>
      </c>
      <c r="D383" s="201" t="s">
        <v>115</v>
      </c>
      <c r="E383" s="202" t="s">
        <v>698</v>
      </c>
      <c r="F383" s="203" t="s">
        <v>699</v>
      </c>
      <c r="G383" s="204" t="s">
        <v>184</v>
      </c>
      <c r="H383" s="205">
        <v>11</v>
      </c>
      <c r="I383" s="206"/>
      <c r="J383" s="207">
        <f>ROUND(I383*H383,2)</f>
        <v>0</v>
      </c>
      <c r="K383" s="208"/>
      <c r="L383" s="44"/>
      <c r="M383" s="209" t="s">
        <v>19</v>
      </c>
      <c r="N383" s="210" t="s">
        <v>42</v>
      </c>
      <c r="O383" s="84"/>
      <c r="P383" s="211">
        <f>O383*H383</f>
        <v>0</v>
      </c>
      <c r="Q383" s="211">
        <v>0</v>
      </c>
      <c r="R383" s="211">
        <f>Q383*H383</f>
        <v>0</v>
      </c>
      <c r="S383" s="211">
        <v>0</v>
      </c>
      <c r="T383" s="21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13" t="s">
        <v>119</v>
      </c>
      <c r="AT383" s="213" t="s">
        <v>115</v>
      </c>
      <c r="AU383" s="213" t="s">
        <v>81</v>
      </c>
      <c r="AY383" s="17" t="s">
        <v>113</v>
      </c>
      <c r="BE383" s="214">
        <f>IF(N383="základní",J383,0)</f>
        <v>0</v>
      </c>
      <c r="BF383" s="214">
        <f>IF(N383="snížená",J383,0)</f>
        <v>0</v>
      </c>
      <c r="BG383" s="214">
        <f>IF(N383="zákl. přenesená",J383,0)</f>
        <v>0</v>
      </c>
      <c r="BH383" s="214">
        <f>IF(N383="sníž. přenesená",J383,0)</f>
        <v>0</v>
      </c>
      <c r="BI383" s="214">
        <f>IF(N383="nulová",J383,0)</f>
        <v>0</v>
      </c>
      <c r="BJ383" s="17" t="s">
        <v>79</v>
      </c>
      <c r="BK383" s="214">
        <f>ROUND(I383*H383,2)</f>
        <v>0</v>
      </c>
      <c r="BL383" s="17" t="s">
        <v>119</v>
      </c>
      <c r="BM383" s="213" t="s">
        <v>700</v>
      </c>
    </row>
    <row r="384" s="13" customFormat="1">
      <c r="A384" s="13"/>
      <c r="B384" s="220"/>
      <c r="C384" s="221"/>
      <c r="D384" s="222" t="s">
        <v>123</v>
      </c>
      <c r="E384" s="223" t="s">
        <v>19</v>
      </c>
      <c r="F384" s="224" t="s">
        <v>701</v>
      </c>
      <c r="G384" s="221"/>
      <c r="H384" s="225">
        <v>11</v>
      </c>
      <c r="I384" s="226"/>
      <c r="J384" s="221"/>
      <c r="K384" s="221"/>
      <c r="L384" s="227"/>
      <c r="M384" s="228"/>
      <c r="N384" s="229"/>
      <c r="O384" s="229"/>
      <c r="P384" s="229"/>
      <c r="Q384" s="229"/>
      <c r="R384" s="229"/>
      <c r="S384" s="229"/>
      <c r="T384" s="23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1" t="s">
        <v>123</v>
      </c>
      <c r="AU384" s="231" t="s">
        <v>81</v>
      </c>
      <c r="AV384" s="13" t="s">
        <v>81</v>
      </c>
      <c r="AW384" s="13" t="s">
        <v>125</v>
      </c>
      <c r="AX384" s="13" t="s">
        <v>79</v>
      </c>
      <c r="AY384" s="231" t="s">
        <v>113</v>
      </c>
    </row>
    <row r="385" s="2" customFormat="1" ht="24.15" customHeight="1">
      <c r="A385" s="38"/>
      <c r="B385" s="39"/>
      <c r="C385" s="201" t="s">
        <v>702</v>
      </c>
      <c r="D385" s="201" t="s">
        <v>115</v>
      </c>
      <c r="E385" s="202" t="s">
        <v>703</v>
      </c>
      <c r="F385" s="203" t="s">
        <v>704</v>
      </c>
      <c r="G385" s="204" t="s">
        <v>184</v>
      </c>
      <c r="H385" s="205">
        <v>23</v>
      </c>
      <c r="I385" s="206"/>
      <c r="J385" s="207">
        <f>ROUND(I385*H385,2)</f>
        <v>0</v>
      </c>
      <c r="K385" s="208"/>
      <c r="L385" s="44"/>
      <c r="M385" s="209" t="s">
        <v>19</v>
      </c>
      <c r="N385" s="210" t="s">
        <v>42</v>
      </c>
      <c r="O385" s="84"/>
      <c r="P385" s="211">
        <f>O385*H385</f>
        <v>0</v>
      </c>
      <c r="Q385" s="211">
        <v>0</v>
      </c>
      <c r="R385" s="211">
        <f>Q385*H385</f>
        <v>0</v>
      </c>
      <c r="S385" s="211">
        <v>0</v>
      </c>
      <c r="T385" s="212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13" t="s">
        <v>119</v>
      </c>
      <c r="AT385" s="213" t="s">
        <v>115</v>
      </c>
      <c r="AU385" s="213" t="s">
        <v>81</v>
      </c>
      <c r="AY385" s="17" t="s">
        <v>113</v>
      </c>
      <c r="BE385" s="214">
        <f>IF(N385="základní",J385,0)</f>
        <v>0</v>
      </c>
      <c r="BF385" s="214">
        <f>IF(N385="snížená",J385,0)</f>
        <v>0</v>
      </c>
      <c r="BG385" s="214">
        <f>IF(N385="zákl. přenesená",J385,0)</f>
        <v>0</v>
      </c>
      <c r="BH385" s="214">
        <f>IF(N385="sníž. přenesená",J385,0)</f>
        <v>0</v>
      </c>
      <c r="BI385" s="214">
        <f>IF(N385="nulová",J385,0)</f>
        <v>0</v>
      </c>
      <c r="BJ385" s="17" t="s">
        <v>79</v>
      </c>
      <c r="BK385" s="214">
        <f>ROUND(I385*H385,2)</f>
        <v>0</v>
      </c>
      <c r="BL385" s="17" t="s">
        <v>119</v>
      </c>
      <c r="BM385" s="213" t="s">
        <v>705</v>
      </c>
    </row>
    <row r="386" s="13" customFormat="1">
      <c r="A386" s="13"/>
      <c r="B386" s="220"/>
      <c r="C386" s="221"/>
      <c r="D386" s="222" t="s">
        <v>123</v>
      </c>
      <c r="E386" s="223" t="s">
        <v>19</v>
      </c>
      <c r="F386" s="224" t="s">
        <v>706</v>
      </c>
      <c r="G386" s="221"/>
      <c r="H386" s="225">
        <v>23</v>
      </c>
      <c r="I386" s="226"/>
      <c r="J386" s="221"/>
      <c r="K386" s="221"/>
      <c r="L386" s="227"/>
      <c r="M386" s="228"/>
      <c r="N386" s="229"/>
      <c r="O386" s="229"/>
      <c r="P386" s="229"/>
      <c r="Q386" s="229"/>
      <c r="R386" s="229"/>
      <c r="S386" s="229"/>
      <c r="T386" s="23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1" t="s">
        <v>123</v>
      </c>
      <c r="AU386" s="231" t="s">
        <v>81</v>
      </c>
      <c r="AV386" s="13" t="s">
        <v>81</v>
      </c>
      <c r="AW386" s="13" t="s">
        <v>125</v>
      </c>
      <c r="AX386" s="13" t="s">
        <v>79</v>
      </c>
      <c r="AY386" s="231" t="s">
        <v>113</v>
      </c>
    </row>
    <row r="387" s="2" customFormat="1" ht="24.15" customHeight="1">
      <c r="A387" s="38"/>
      <c r="B387" s="39"/>
      <c r="C387" s="201" t="s">
        <v>707</v>
      </c>
      <c r="D387" s="201" t="s">
        <v>115</v>
      </c>
      <c r="E387" s="202" t="s">
        <v>708</v>
      </c>
      <c r="F387" s="203" t="s">
        <v>709</v>
      </c>
      <c r="G387" s="204" t="s">
        <v>184</v>
      </c>
      <c r="H387" s="205">
        <v>25</v>
      </c>
      <c r="I387" s="206"/>
      <c r="J387" s="207">
        <f>ROUND(I387*H387,2)</f>
        <v>0</v>
      </c>
      <c r="K387" s="208"/>
      <c r="L387" s="44"/>
      <c r="M387" s="209" t="s">
        <v>19</v>
      </c>
      <c r="N387" s="210" t="s">
        <v>42</v>
      </c>
      <c r="O387" s="84"/>
      <c r="P387" s="211">
        <f>O387*H387</f>
        <v>0</v>
      </c>
      <c r="Q387" s="211">
        <v>0</v>
      </c>
      <c r="R387" s="211">
        <f>Q387*H387</f>
        <v>0</v>
      </c>
      <c r="S387" s="211">
        <v>0</v>
      </c>
      <c r="T387" s="212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13" t="s">
        <v>119</v>
      </c>
      <c r="AT387" s="213" t="s">
        <v>115</v>
      </c>
      <c r="AU387" s="213" t="s">
        <v>81</v>
      </c>
      <c r="AY387" s="17" t="s">
        <v>113</v>
      </c>
      <c r="BE387" s="214">
        <f>IF(N387="základní",J387,0)</f>
        <v>0</v>
      </c>
      <c r="BF387" s="214">
        <f>IF(N387="snížená",J387,0)</f>
        <v>0</v>
      </c>
      <c r="BG387" s="214">
        <f>IF(N387="zákl. přenesená",J387,0)</f>
        <v>0</v>
      </c>
      <c r="BH387" s="214">
        <f>IF(N387="sníž. přenesená",J387,0)</f>
        <v>0</v>
      </c>
      <c r="BI387" s="214">
        <f>IF(N387="nulová",J387,0)</f>
        <v>0</v>
      </c>
      <c r="BJ387" s="17" t="s">
        <v>79</v>
      </c>
      <c r="BK387" s="214">
        <f>ROUND(I387*H387,2)</f>
        <v>0</v>
      </c>
      <c r="BL387" s="17" t="s">
        <v>119</v>
      </c>
      <c r="BM387" s="213" t="s">
        <v>710</v>
      </c>
    </row>
    <row r="388" s="13" customFormat="1">
      <c r="A388" s="13"/>
      <c r="B388" s="220"/>
      <c r="C388" s="221"/>
      <c r="D388" s="222" t="s">
        <v>123</v>
      </c>
      <c r="E388" s="223" t="s">
        <v>19</v>
      </c>
      <c r="F388" s="224" t="s">
        <v>711</v>
      </c>
      <c r="G388" s="221"/>
      <c r="H388" s="225">
        <v>25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1" t="s">
        <v>123</v>
      </c>
      <c r="AU388" s="231" t="s">
        <v>81</v>
      </c>
      <c r="AV388" s="13" t="s">
        <v>81</v>
      </c>
      <c r="AW388" s="13" t="s">
        <v>125</v>
      </c>
      <c r="AX388" s="13" t="s">
        <v>79</v>
      </c>
      <c r="AY388" s="231" t="s">
        <v>113</v>
      </c>
    </row>
    <row r="389" s="2" customFormat="1" ht="16.5" customHeight="1">
      <c r="A389" s="38"/>
      <c r="B389" s="39"/>
      <c r="C389" s="201" t="s">
        <v>712</v>
      </c>
      <c r="D389" s="201" t="s">
        <v>115</v>
      </c>
      <c r="E389" s="202" t="s">
        <v>713</v>
      </c>
      <c r="F389" s="203" t="s">
        <v>714</v>
      </c>
      <c r="G389" s="204" t="s">
        <v>184</v>
      </c>
      <c r="H389" s="205">
        <v>8</v>
      </c>
      <c r="I389" s="206"/>
      <c r="J389" s="207">
        <f>ROUND(I389*H389,2)</f>
        <v>0</v>
      </c>
      <c r="K389" s="208"/>
      <c r="L389" s="44"/>
      <c r="M389" s="209" t="s">
        <v>19</v>
      </c>
      <c r="N389" s="210" t="s">
        <v>42</v>
      </c>
      <c r="O389" s="84"/>
      <c r="P389" s="211">
        <f>O389*H389</f>
        <v>0</v>
      </c>
      <c r="Q389" s="211">
        <v>0</v>
      </c>
      <c r="R389" s="211">
        <f>Q389*H389</f>
        <v>0</v>
      </c>
      <c r="S389" s="211">
        <v>0</v>
      </c>
      <c r="T389" s="21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13" t="s">
        <v>119</v>
      </c>
      <c r="AT389" s="213" t="s">
        <v>115</v>
      </c>
      <c r="AU389" s="213" t="s">
        <v>81</v>
      </c>
      <c r="AY389" s="17" t="s">
        <v>113</v>
      </c>
      <c r="BE389" s="214">
        <f>IF(N389="základní",J389,0)</f>
        <v>0</v>
      </c>
      <c r="BF389" s="214">
        <f>IF(N389="snížená",J389,0)</f>
        <v>0</v>
      </c>
      <c r="BG389" s="214">
        <f>IF(N389="zákl. přenesená",J389,0)</f>
        <v>0</v>
      </c>
      <c r="BH389" s="214">
        <f>IF(N389="sníž. přenesená",J389,0)</f>
        <v>0</v>
      </c>
      <c r="BI389" s="214">
        <f>IF(N389="nulová",J389,0)</f>
        <v>0</v>
      </c>
      <c r="BJ389" s="17" t="s">
        <v>79</v>
      </c>
      <c r="BK389" s="214">
        <f>ROUND(I389*H389,2)</f>
        <v>0</v>
      </c>
      <c r="BL389" s="17" t="s">
        <v>119</v>
      </c>
      <c r="BM389" s="213" t="s">
        <v>715</v>
      </c>
    </row>
    <row r="390" s="2" customFormat="1">
      <c r="A390" s="38"/>
      <c r="B390" s="39"/>
      <c r="C390" s="40"/>
      <c r="D390" s="215" t="s">
        <v>121</v>
      </c>
      <c r="E390" s="40"/>
      <c r="F390" s="216" t="s">
        <v>716</v>
      </c>
      <c r="G390" s="40"/>
      <c r="H390" s="40"/>
      <c r="I390" s="217"/>
      <c r="J390" s="40"/>
      <c r="K390" s="40"/>
      <c r="L390" s="44"/>
      <c r="M390" s="218"/>
      <c r="N390" s="219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121</v>
      </c>
      <c r="AU390" s="17" t="s">
        <v>81</v>
      </c>
    </row>
    <row r="391" s="13" customFormat="1">
      <c r="A391" s="13"/>
      <c r="B391" s="220"/>
      <c r="C391" s="221"/>
      <c r="D391" s="222" t="s">
        <v>123</v>
      </c>
      <c r="E391" s="223" t="s">
        <v>19</v>
      </c>
      <c r="F391" s="224" t="s">
        <v>717</v>
      </c>
      <c r="G391" s="221"/>
      <c r="H391" s="225">
        <v>8</v>
      </c>
      <c r="I391" s="226"/>
      <c r="J391" s="221"/>
      <c r="K391" s="221"/>
      <c r="L391" s="227"/>
      <c r="M391" s="228"/>
      <c r="N391" s="229"/>
      <c r="O391" s="229"/>
      <c r="P391" s="229"/>
      <c r="Q391" s="229"/>
      <c r="R391" s="229"/>
      <c r="S391" s="229"/>
      <c r="T391" s="23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1" t="s">
        <v>123</v>
      </c>
      <c r="AU391" s="231" t="s">
        <v>81</v>
      </c>
      <c r="AV391" s="13" t="s">
        <v>81</v>
      </c>
      <c r="AW391" s="13" t="s">
        <v>125</v>
      </c>
      <c r="AX391" s="13" t="s">
        <v>79</v>
      </c>
      <c r="AY391" s="231" t="s">
        <v>113</v>
      </c>
    </row>
    <row r="392" s="2" customFormat="1" ht="16.5" customHeight="1">
      <c r="A392" s="38"/>
      <c r="B392" s="39"/>
      <c r="C392" s="201" t="s">
        <v>718</v>
      </c>
      <c r="D392" s="201" t="s">
        <v>115</v>
      </c>
      <c r="E392" s="202" t="s">
        <v>719</v>
      </c>
      <c r="F392" s="203" t="s">
        <v>720</v>
      </c>
      <c r="G392" s="204" t="s">
        <v>184</v>
      </c>
      <c r="H392" s="205">
        <v>19</v>
      </c>
      <c r="I392" s="206"/>
      <c r="J392" s="207">
        <f>ROUND(I392*H392,2)</f>
        <v>0</v>
      </c>
      <c r="K392" s="208"/>
      <c r="L392" s="44"/>
      <c r="M392" s="209" t="s">
        <v>19</v>
      </c>
      <c r="N392" s="210" t="s">
        <v>42</v>
      </c>
      <c r="O392" s="84"/>
      <c r="P392" s="211">
        <f>O392*H392</f>
        <v>0</v>
      </c>
      <c r="Q392" s="211">
        <v>0</v>
      </c>
      <c r="R392" s="211">
        <f>Q392*H392</f>
        <v>0</v>
      </c>
      <c r="S392" s="211">
        <v>0</v>
      </c>
      <c r="T392" s="212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3" t="s">
        <v>119</v>
      </c>
      <c r="AT392" s="213" t="s">
        <v>115</v>
      </c>
      <c r="AU392" s="213" t="s">
        <v>81</v>
      </c>
      <c r="AY392" s="17" t="s">
        <v>113</v>
      </c>
      <c r="BE392" s="214">
        <f>IF(N392="základní",J392,0)</f>
        <v>0</v>
      </c>
      <c r="BF392" s="214">
        <f>IF(N392="snížená",J392,0)</f>
        <v>0</v>
      </c>
      <c r="BG392" s="214">
        <f>IF(N392="zákl. přenesená",J392,0)</f>
        <v>0</v>
      </c>
      <c r="BH392" s="214">
        <f>IF(N392="sníž. přenesená",J392,0)</f>
        <v>0</v>
      </c>
      <c r="BI392" s="214">
        <f>IF(N392="nulová",J392,0)</f>
        <v>0</v>
      </c>
      <c r="BJ392" s="17" t="s">
        <v>79</v>
      </c>
      <c r="BK392" s="214">
        <f>ROUND(I392*H392,2)</f>
        <v>0</v>
      </c>
      <c r="BL392" s="17" t="s">
        <v>119</v>
      </c>
      <c r="BM392" s="213" t="s">
        <v>721</v>
      </c>
    </row>
    <row r="393" s="2" customFormat="1">
      <c r="A393" s="38"/>
      <c r="B393" s="39"/>
      <c r="C393" s="40"/>
      <c r="D393" s="215" t="s">
        <v>121</v>
      </c>
      <c r="E393" s="40"/>
      <c r="F393" s="216" t="s">
        <v>722</v>
      </c>
      <c r="G393" s="40"/>
      <c r="H393" s="40"/>
      <c r="I393" s="217"/>
      <c r="J393" s="40"/>
      <c r="K393" s="40"/>
      <c r="L393" s="44"/>
      <c r="M393" s="218"/>
      <c r="N393" s="219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121</v>
      </c>
      <c r="AU393" s="17" t="s">
        <v>81</v>
      </c>
    </row>
    <row r="394" s="13" customFormat="1">
      <c r="A394" s="13"/>
      <c r="B394" s="220"/>
      <c r="C394" s="221"/>
      <c r="D394" s="222" t="s">
        <v>123</v>
      </c>
      <c r="E394" s="223" t="s">
        <v>19</v>
      </c>
      <c r="F394" s="224" t="s">
        <v>723</v>
      </c>
      <c r="G394" s="221"/>
      <c r="H394" s="225">
        <v>19</v>
      </c>
      <c r="I394" s="226"/>
      <c r="J394" s="221"/>
      <c r="K394" s="221"/>
      <c r="L394" s="227"/>
      <c r="M394" s="228"/>
      <c r="N394" s="229"/>
      <c r="O394" s="229"/>
      <c r="P394" s="229"/>
      <c r="Q394" s="229"/>
      <c r="R394" s="229"/>
      <c r="S394" s="229"/>
      <c r="T394" s="23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1" t="s">
        <v>123</v>
      </c>
      <c r="AU394" s="231" t="s">
        <v>81</v>
      </c>
      <c r="AV394" s="13" t="s">
        <v>81</v>
      </c>
      <c r="AW394" s="13" t="s">
        <v>125</v>
      </c>
      <c r="AX394" s="13" t="s">
        <v>79</v>
      </c>
      <c r="AY394" s="231" t="s">
        <v>113</v>
      </c>
    </row>
    <row r="395" s="2" customFormat="1" ht="16.5" customHeight="1">
      <c r="A395" s="38"/>
      <c r="B395" s="39"/>
      <c r="C395" s="201" t="s">
        <v>724</v>
      </c>
      <c r="D395" s="201" t="s">
        <v>115</v>
      </c>
      <c r="E395" s="202" t="s">
        <v>725</v>
      </c>
      <c r="F395" s="203" t="s">
        <v>726</v>
      </c>
      <c r="G395" s="204" t="s">
        <v>184</v>
      </c>
      <c r="H395" s="205">
        <v>17</v>
      </c>
      <c r="I395" s="206"/>
      <c r="J395" s="207">
        <f>ROUND(I395*H395,2)</f>
        <v>0</v>
      </c>
      <c r="K395" s="208"/>
      <c r="L395" s="44"/>
      <c r="M395" s="209" t="s">
        <v>19</v>
      </c>
      <c r="N395" s="210" t="s">
        <v>42</v>
      </c>
      <c r="O395" s="84"/>
      <c r="P395" s="211">
        <f>O395*H395</f>
        <v>0</v>
      </c>
      <c r="Q395" s="211">
        <v>0</v>
      </c>
      <c r="R395" s="211">
        <f>Q395*H395</f>
        <v>0</v>
      </c>
      <c r="S395" s="211">
        <v>0</v>
      </c>
      <c r="T395" s="21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13" t="s">
        <v>119</v>
      </c>
      <c r="AT395" s="213" t="s">
        <v>115</v>
      </c>
      <c r="AU395" s="213" t="s">
        <v>81</v>
      </c>
      <c r="AY395" s="17" t="s">
        <v>113</v>
      </c>
      <c r="BE395" s="214">
        <f>IF(N395="základní",J395,0)</f>
        <v>0</v>
      </c>
      <c r="BF395" s="214">
        <f>IF(N395="snížená",J395,0)</f>
        <v>0</v>
      </c>
      <c r="BG395" s="214">
        <f>IF(N395="zákl. přenesená",J395,0)</f>
        <v>0</v>
      </c>
      <c r="BH395" s="214">
        <f>IF(N395="sníž. přenesená",J395,0)</f>
        <v>0</v>
      </c>
      <c r="BI395" s="214">
        <f>IF(N395="nulová",J395,0)</f>
        <v>0</v>
      </c>
      <c r="BJ395" s="17" t="s">
        <v>79</v>
      </c>
      <c r="BK395" s="214">
        <f>ROUND(I395*H395,2)</f>
        <v>0</v>
      </c>
      <c r="BL395" s="17" t="s">
        <v>119</v>
      </c>
      <c r="BM395" s="213" t="s">
        <v>727</v>
      </c>
    </row>
    <row r="396" s="2" customFormat="1">
      <c r="A396" s="38"/>
      <c r="B396" s="39"/>
      <c r="C396" s="40"/>
      <c r="D396" s="215" t="s">
        <v>121</v>
      </c>
      <c r="E396" s="40"/>
      <c r="F396" s="216" t="s">
        <v>728</v>
      </c>
      <c r="G396" s="40"/>
      <c r="H396" s="40"/>
      <c r="I396" s="217"/>
      <c r="J396" s="40"/>
      <c r="K396" s="40"/>
      <c r="L396" s="44"/>
      <c r="M396" s="218"/>
      <c r="N396" s="219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121</v>
      </c>
      <c r="AU396" s="17" t="s">
        <v>81</v>
      </c>
    </row>
    <row r="397" s="13" customFormat="1">
      <c r="A397" s="13"/>
      <c r="B397" s="220"/>
      <c r="C397" s="221"/>
      <c r="D397" s="222" t="s">
        <v>123</v>
      </c>
      <c r="E397" s="223" t="s">
        <v>19</v>
      </c>
      <c r="F397" s="224" t="s">
        <v>729</v>
      </c>
      <c r="G397" s="221"/>
      <c r="H397" s="225">
        <v>17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1" t="s">
        <v>123</v>
      </c>
      <c r="AU397" s="231" t="s">
        <v>81</v>
      </c>
      <c r="AV397" s="13" t="s">
        <v>81</v>
      </c>
      <c r="AW397" s="13" t="s">
        <v>125</v>
      </c>
      <c r="AX397" s="13" t="s">
        <v>79</v>
      </c>
      <c r="AY397" s="231" t="s">
        <v>113</v>
      </c>
    </row>
    <row r="398" s="2" customFormat="1" ht="16.5" customHeight="1">
      <c r="A398" s="38"/>
      <c r="B398" s="39"/>
      <c r="C398" s="243" t="s">
        <v>730</v>
      </c>
      <c r="D398" s="243" t="s">
        <v>348</v>
      </c>
      <c r="E398" s="244" t="s">
        <v>731</v>
      </c>
      <c r="F398" s="245" t="s">
        <v>732</v>
      </c>
      <c r="G398" s="246" t="s">
        <v>733</v>
      </c>
      <c r="H398" s="247">
        <v>36</v>
      </c>
      <c r="I398" s="248"/>
      <c r="J398" s="249">
        <f>ROUND(I398*H398,2)</f>
        <v>0</v>
      </c>
      <c r="K398" s="250"/>
      <c r="L398" s="251"/>
      <c r="M398" s="252" t="s">
        <v>19</v>
      </c>
      <c r="N398" s="253" t="s">
        <v>42</v>
      </c>
      <c r="O398" s="84"/>
      <c r="P398" s="211">
        <f>O398*H398</f>
        <v>0</v>
      </c>
      <c r="Q398" s="211">
        <v>0.012</v>
      </c>
      <c r="R398" s="211">
        <f>Q398*H398</f>
        <v>0.432</v>
      </c>
      <c r="S398" s="211">
        <v>0</v>
      </c>
      <c r="T398" s="21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3" t="s">
        <v>162</v>
      </c>
      <c r="AT398" s="213" t="s">
        <v>348</v>
      </c>
      <c r="AU398" s="213" t="s">
        <v>81</v>
      </c>
      <c r="AY398" s="17" t="s">
        <v>113</v>
      </c>
      <c r="BE398" s="214">
        <f>IF(N398="základní",J398,0)</f>
        <v>0</v>
      </c>
      <c r="BF398" s="214">
        <f>IF(N398="snížená",J398,0)</f>
        <v>0</v>
      </c>
      <c r="BG398" s="214">
        <f>IF(N398="zákl. přenesená",J398,0)</f>
        <v>0</v>
      </c>
      <c r="BH398" s="214">
        <f>IF(N398="sníž. přenesená",J398,0)</f>
        <v>0</v>
      </c>
      <c r="BI398" s="214">
        <f>IF(N398="nulová",J398,0)</f>
        <v>0</v>
      </c>
      <c r="BJ398" s="17" t="s">
        <v>79</v>
      </c>
      <c r="BK398" s="214">
        <f>ROUND(I398*H398,2)</f>
        <v>0</v>
      </c>
      <c r="BL398" s="17" t="s">
        <v>119</v>
      </c>
      <c r="BM398" s="213" t="s">
        <v>734</v>
      </c>
    </row>
    <row r="399" s="13" customFormat="1">
      <c r="A399" s="13"/>
      <c r="B399" s="220"/>
      <c r="C399" s="221"/>
      <c r="D399" s="222" t="s">
        <v>123</v>
      </c>
      <c r="E399" s="223" t="s">
        <v>19</v>
      </c>
      <c r="F399" s="224" t="s">
        <v>735</v>
      </c>
      <c r="G399" s="221"/>
      <c r="H399" s="225">
        <v>36</v>
      </c>
      <c r="I399" s="226"/>
      <c r="J399" s="221"/>
      <c r="K399" s="221"/>
      <c r="L399" s="227"/>
      <c r="M399" s="228"/>
      <c r="N399" s="229"/>
      <c r="O399" s="229"/>
      <c r="P399" s="229"/>
      <c r="Q399" s="229"/>
      <c r="R399" s="229"/>
      <c r="S399" s="229"/>
      <c r="T399" s="230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1" t="s">
        <v>123</v>
      </c>
      <c r="AU399" s="231" t="s">
        <v>81</v>
      </c>
      <c r="AV399" s="13" t="s">
        <v>81</v>
      </c>
      <c r="AW399" s="13" t="s">
        <v>125</v>
      </c>
      <c r="AX399" s="13" t="s">
        <v>79</v>
      </c>
      <c r="AY399" s="231" t="s">
        <v>113</v>
      </c>
    </row>
    <row r="400" s="2" customFormat="1" ht="16.5" customHeight="1">
      <c r="A400" s="38"/>
      <c r="B400" s="39"/>
      <c r="C400" s="243" t="s">
        <v>736</v>
      </c>
      <c r="D400" s="243" t="s">
        <v>348</v>
      </c>
      <c r="E400" s="244" t="s">
        <v>737</v>
      </c>
      <c r="F400" s="245" t="s">
        <v>738</v>
      </c>
      <c r="G400" s="246" t="s">
        <v>733</v>
      </c>
      <c r="H400" s="247">
        <v>8</v>
      </c>
      <c r="I400" s="248"/>
      <c r="J400" s="249">
        <f>ROUND(I400*H400,2)</f>
        <v>0</v>
      </c>
      <c r="K400" s="250"/>
      <c r="L400" s="251"/>
      <c r="M400" s="252" t="s">
        <v>19</v>
      </c>
      <c r="N400" s="253" t="s">
        <v>42</v>
      </c>
      <c r="O400" s="84"/>
      <c r="P400" s="211">
        <f>O400*H400</f>
        <v>0</v>
      </c>
      <c r="Q400" s="211">
        <v>0.014999999999999999</v>
      </c>
      <c r="R400" s="211">
        <f>Q400*H400</f>
        <v>0.12</v>
      </c>
      <c r="S400" s="211">
        <v>0</v>
      </c>
      <c r="T400" s="212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3" t="s">
        <v>162</v>
      </c>
      <c r="AT400" s="213" t="s">
        <v>348</v>
      </c>
      <c r="AU400" s="213" t="s">
        <v>81</v>
      </c>
      <c r="AY400" s="17" t="s">
        <v>113</v>
      </c>
      <c r="BE400" s="214">
        <f>IF(N400="základní",J400,0)</f>
        <v>0</v>
      </c>
      <c r="BF400" s="214">
        <f>IF(N400="snížená",J400,0)</f>
        <v>0</v>
      </c>
      <c r="BG400" s="214">
        <f>IF(N400="zákl. přenesená",J400,0)</f>
        <v>0</v>
      </c>
      <c r="BH400" s="214">
        <f>IF(N400="sníž. přenesená",J400,0)</f>
        <v>0</v>
      </c>
      <c r="BI400" s="214">
        <f>IF(N400="nulová",J400,0)</f>
        <v>0</v>
      </c>
      <c r="BJ400" s="17" t="s">
        <v>79</v>
      </c>
      <c r="BK400" s="214">
        <f>ROUND(I400*H400,2)</f>
        <v>0</v>
      </c>
      <c r="BL400" s="17" t="s">
        <v>119</v>
      </c>
      <c r="BM400" s="213" t="s">
        <v>739</v>
      </c>
    </row>
    <row r="401" s="13" customFormat="1">
      <c r="A401" s="13"/>
      <c r="B401" s="220"/>
      <c r="C401" s="221"/>
      <c r="D401" s="222" t="s">
        <v>123</v>
      </c>
      <c r="E401" s="223" t="s">
        <v>19</v>
      </c>
      <c r="F401" s="224" t="s">
        <v>740</v>
      </c>
      <c r="G401" s="221"/>
      <c r="H401" s="225">
        <v>8</v>
      </c>
      <c r="I401" s="226"/>
      <c r="J401" s="221"/>
      <c r="K401" s="221"/>
      <c r="L401" s="227"/>
      <c r="M401" s="228"/>
      <c r="N401" s="229"/>
      <c r="O401" s="229"/>
      <c r="P401" s="229"/>
      <c r="Q401" s="229"/>
      <c r="R401" s="229"/>
      <c r="S401" s="229"/>
      <c r="T401" s="23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1" t="s">
        <v>123</v>
      </c>
      <c r="AU401" s="231" t="s">
        <v>81</v>
      </c>
      <c r="AV401" s="13" t="s">
        <v>81</v>
      </c>
      <c r="AW401" s="13" t="s">
        <v>125</v>
      </c>
      <c r="AX401" s="13" t="s">
        <v>79</v>
      </c>
      <c r="AY401" s="231" t="s">
        <v>113</v>
      </c>
    </row>
    <row r="402" s="2" customFormat="1" ht="16.5" customHeight="1">
      <c r="A402" s="38"/>
      <c r="B402" s="39"/>
      <c r="C402" s="201" t="s">
        <v>741</v>
      </c>
      <c r="D402" s="201" t="s">
        <v>115</v>
      </c>
      <c r="E402" s="202" t="s">
        <v>742</v>
      </c>
      <c r="F402" s="203" t="s">
        <v>743</v>
      </c>
      <c r="G402" s="204" t="s">
        <v>184</v>
      </c>
      <c r="H402" s="205">
        <v>8</v>
      </c>
      <c r="I402" s="206"/>
      <c r="J402" s="207">
        <f>ROUND(I402*H402,2)</f>
        <v>0</v>
      </c>
      <c r="K402" s="208"/>
      <c r="L402" s="44"/>
      <c r="M402" s="209" t="s">
        <v>19</v>
      </c>
      <c r="N402" s="210" t="s">
        <v>42</v>
      </c>
      <c r="O402" s="84"/>
      <c r="P402" s="211">
        <f>O402*H402</f>
        <v>0</v>
      </c>
      <c r="Q402" s="211">
        <v>0</v>
      </c>
      <c r="R402" s="211">
        <f>Q402*H402</f>
        <v>0</v>
      </c>
      <c r="S402" s="211">
        <v>0</v>
      </c>
      <c r="T402" s="21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13" t="s">
        <v>119</v>
      </c>
      <c r="AT402" s="213" t="s">
        <v>115</v>
      </c>
      <c r="AU402" s="213" t="s">
        <v>81</v>
      </c>
      <c r="AY402" s="17" t="s">
        <v>113</v>
      </c>
      <c r="BE402" s="214">
        <f>IF(N402="základní",J402,0)</f>
        <v>0</v>
      </c>
      <c r="BF402" s="214">
        <f>IF(N402="snížená",J402,0)</f>
        <v>0</v>
      </c>
      <c r="BG402" s="214">
        <f>IF(N402="zákl. přenesená",J402,0)</f>
        <v>0</v>
      </c>
      <c r="BH402" s="214">
        <f>IF(N402="sníž. přenesená",J402,0)</f>
        <v>0</v>
      </c>
      <c r="BI402" s="214">
        <f>IF(N402="nulová",J402,0)</f>
        <v>0</v>
      </c>
      <c r="BJ402" s="17" t="s">
        <v>79</v>
      </c>
      <c r="BK402" s="214">
        <f>ROUND(I402*H402,2)</f>
        <v>0</v>
      </c>
      <c r="BL402" s="17" t="s">
        <v>119</v>
      </c>
      <c r="BM402" s="213" t="s">
        <v>568</v>
      </c>
    </row>
    <row r="403" s="2" customFormat="1">
      <c r="A403" s="38"/>
      <c r="B403" s="39"/>
      <c r="C403" s="40"/>
      <c r="D403" s="215" t="s">
        <v>121</v>
      </c>
      <c r="E403" s="40"/>
      <c r="F403" s="216" t="s">
        <v>744</v>
      </c>
      <c r="G403" s="40"/>
      <c r="H403" s="40"/>
      <c r="I403" s="217"/>
      <c r="J403" s="40"/>
      <c r="K403" s="40"/>
      <c r="L403" s="44"/>
      <c r="M403" s="218"/>
      <c r="N403" s="219"/>
      <c r="O403" s="84"/>
      <c r="P403" s="84"/>
      <c r="Q403" s="84"/>
      <c r="R403" s="84"/>
      <c r="S403" s="84"/>
      <c r="T403" s="85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121</v>
      </c>
      <c r="AU403" s="17" t="s">
        <v>81</v>
      </c>
    </row>
    <row r="404" s="13" customFormat="1">
      <c r="A404" s="13"/>
      <c r="B404" s="220"/>
      <c r="C404" s="221"/>
      <c r="D404" s="222" t="s">
        <v>123</v>
      </c>
      <c r="E404" s="223" t="s">
        <v>19</v>
      </c>
      <c r="F404" s="224" t="s">
        <v>745</v>
      </c>
      <c r="G404" s="221"/>
      <c r="H404" s="225">
        <v>8</v>
      </c>
      <c r="I404" s="226"/>
      <c r="J404" s="221"/>
      <c r="K404" s="221"/>
      <c r="L404" s="227"/>
      <c r="M404" s="228"/>
      <c r="N404" s="229"/>
      <c r="O404" s="229"/>
      <c r="P404" s="229"/>
      <c r="Q404" s="229"/>
      <c r="R404" s="229"/>
      <c r="S404" s="229"/>
      <c r="T404" s="23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1" t="s">
        <v>123</v>
      </c>
      <c r="AU404" s="231" t="s">
        <v>81</v>
      </c>
      <c r="AV404" s="13" t="s">
        <v>81</v>
      </c>
      <c r="AW404" s="13" t="s">
        <v>125</v>
      </c>
      <c r="AX404" s="13" t="s">
        <v>79</v>
      </c>
      <c r="AY404" s="231" t="s">
        <v>113</v>
      </c>
    </row>
    <row r="405" s="2" customFormat="1" ht="16.5" customHeight="1">
      <c r="A405" s="38"/>
      <c r="B405" s="39"/>
      <c r="C405" s="201" t="s">
        <v>746</v>
      </c>
      <c r="D405" s="201" t="s">
        <v>115</v>
      </c>
      <c r="E405" s="202" t="s">
        <v>747</v>
      </c>
      <c r="F405" s="203" t="s">
        <v>748</v>
      </c>
      <c r="G405" s="204" t="s">
        <v>184</v>
      </c>
      <c r="H405" s="205">
        <v>7</v>
      </c>
      <c r="I405" s="206"/>
      <c r="J405" s="207">
        <f>ROUND(I405*H405,2)</f>
        <v>0</v>
      </c>
      <c r="K405" s="208"/>
      <c r="L405" s="44"/>
      <c r="M405" s="209" t="s">
        <v>19</v>
      </c>
      <c r="N405" s="210" t="s">
        <v>42</v>
      </c>
      <c r="O405" s="84"/>
      <c r="P405" s="211">
        <f>O405*H405</f>
        <v>0</v>
      </c>
      <c r="Q405" s="211">
        <v>0</v>
      </c>
      <c r="R405" s="211">
        <f>Q405*H405</f>
        <v>0</v>
      </c>
      <c r="S405" s="211">
        <v>0</v>
      </c>
      <c r="T405" s="212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13" t="s">
        <v>119</v>
      </c>
      <c r="AT405" s="213" t="s">
        <v>115</v>
      </c>
      <c r="AU405" s="213" t="s">
        <v>81</v>
      </c>
      <c r="AY405" s="17" t="s">
        <v>113</v>
      </c>
      <c r="BE405" s="214">
        <f>IF(N405="základní",J405,0)</f>
        <v>0</v>
      </c>
      <c r="BF405" s="214">
        <f>IF(N405="snížená",J405,0)</f>
        <v>0</v>
      </c>
      <c r="BG405" s="214">
        <f>IF(N405="zákl. přenesená",J405,0)</f>
        <v>0</v>
      </c>
      <c r="BH405" s="214">
        <f>IF(N405="sníž. přenesená",J405,0)</f>
        <v>0</v>
      </c>
      <c r="BI405" s="214">
        <f>IF(N405="nulová",J405,0)</f>
        <v>0</v>
      </c>
      <c r="BJ405" s="17" t="s">
        <v>79</v>
      </c>
      <c r="BK405" s="214">
        <f>ROUND(I405*H405,2)</f>
        <v>0</v>
      </c>
      <c r="BL405" s="17" t="s">
        <v>119</v>
      </c>
      <c r="BM405" s="213" t="s">
        <v>587</v>
      </c>
    </row>
    <row r="406" s="2" customFormat="1">
      <c r="A406" s="38"/>
      <c r="B406" s="39"/>
      <c r="C406" s="40"/>
      <c r="D406" s="215" t="s">
        <v>121</v>
      </c>
      <c r="E406" s="40"/>
      <c r="F406" s="216" t="s">
        <v>749</v>
      </c>
      <c r="G406" s="40"/>
      <c r="H406" s="40"/>
      <c r="I406" s="217"/>
      <c r="J406" s="40"/>
      <c r="K406" s="40"/>
      <c r="L406" s="44"/>
      <c r="M406" s="218"/>
      <c r="N406" s="219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121</v>
      </c>
      <c r="AU406" s="17" t="s">
        <v>81</v>
      </c>
    </row>
    <row r="407" s="13" customFormat="1">
      <c r="A407" s="13"/>
      <c r="B407" s="220"/>
      <c r="C407" s="221"/>
      <c r="D407" s="222" t="s">
        <v>123</v>
      </c>
      <c r="E407" s="223" t="s">
        <v>19</v>
      </c>
      <c r="F407" s="224" t="s">
        <v>750</v>
      </c>
      <c r="G407" s="221"/>
      <c r="H407" s="225">
        <v>7</v>
      </c>
      <c r="I407" s="226"/>
      <c r="J407" s="221"/>
      <c r="K407" s="221"/>
      <c r="L407" s="227"/>
      <c r="M407" s="228"/>
      <c r="N407" s="229"/>
      <c r="O407" s="229"/>
      <c r="P407" s="229"/>
      <c r="Q407" s="229"/>
      <c r="R407" s="229"/>
      <c r="S407" s="229"/>
      <c r="T407" s="23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1" t="s">
        <v>123</v>
      </c>
      <c r="AU407" s="231" t="s">
        <v>81</v>
      </c>
      <c r="AV407" s="13" t="s">
        <v>81</v>
      </c>
      <c r="AW407" s="13" t="s">
        <v>125</v>
      </c>
      <c r="AX407" s="13" t="s">
        <v>79</v>
      </c>
      <c r="AY407" s="231" t="s">
        <v>113</v>
      </c>
    </row>
    <row r="408" s="2" customFormat="1" ht="16.5" customHeight="1">
      <c r="A408" s="38"/>
      <c r="B408" s="39"/>
      <c r="C408" s="201" t="s">
        <v>751</v>
      </c>
      <c r="D408" s="201" t="s">
        <v>115</v>
      </c>
      <c r="E408" s="202" t="s">
        <v>752</v>
      </c>
      <c r="F408" s="203" t="s">
        <v>753</v>
      </c>
      <c r="G408" s="204" t="s">
        <v>184</v>
      </c>
      <c r="H408" s="205">
        <v>51</v>
      </c>
      <c r="I408" s="206"/>
      <c r="J408" s="207">
        <f>ROUND(I408*H408,2)</f>
        <v>0</v>
      </c>
      <c r="K408" s="208"/>
      <c r="L408" s="44"/>
      <c r="M408" s="209" t="s">
        <v>19</v>
      </c>
      <c r="N408" s="210" t="s">
        <v>42</v>
      </c>
      <c r="O408" s="84"/>
      <c r="P408" s="211">
        <f>O408*H408</f>
        <v>0</v>
      </c>
      <c r="Q408" s="211">
        <v>0</v>
      </c>
      <c r="R408" s="211">
        <f>Q408*H408</f>
        <v>0</v>
      </c>
      <c r="S408" s="211">
        <v>0</v>
      </c>
      <c r="T408" s="21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13" t="s">
        <v>119</v>
      </c>
      <c r="AT408" s="213" t="s">
        <v>115</v>
      </c>
      <c r="AU408" s="213" t="s">
        <v>81</v>
      </c>
      <c r="AY408" s="17" t="s">
        <v>113</v>
      </c>
      <c r="BE408" s="214">
        <f>IF(N408="základní",J408,0)</f>
        <v>0</v>
      </c>
      <c r="BF408" s="214">
        <f>IF(N408="snížená",J408,0)</f>
        <v>0</v>
      </c>
      <c r="BG408" s="214">
        <f>IF(N408="zákl. přenesená",J408,0)</f>
        <v>0</v>
      </c>
      <c r="BH408" s="214">
        <f>IF(N408="sníž. přenesená",J408,0)</f>
        <v>0</v>
      </c>
      <c r="BI408" s="214">
        <f>IF(N408="nulová",J408,0)</f>
        <v>0</v>
      </c>
      <c r="BJ408" s="17" t="s">
        <v>79</v>
      </c>
      <c r="BK408" s="214">
        <f>ROUND(I408*H408,2)</f>
        <v>0</v>
      </c>
      <c r="BL408" s="17" t="s">
        <v>119</v>
      </c>
      <c r="BM408" s="213" t="s">
        <v>754</v>
      </c>
    </row>
    <row r="409" s="2" customFormat="1">
      <c r="A409" s="38"/>
      <c r="B409" s="39"/>
      <c r="C409" s="40"/>
      <c r="D409" s="215" t="s">
        <v>121</v>
      </c>
      <c r="E409" s="40"/>
      <c r="F409" s="216" t="s">
        <v>755</v>
      </c>
      <c r="G409" s="40"/>
      <c r="H409" s="40"/>
      <c r="I409" s="217"/>
      <c r="J409" s="40"/>
      <c r="K409" s="40"/>
      <c r="L409" s="44"/>
      <c r="M409" s="218"/>
      <c r="N409" s="219"/>
      <c r="O409" s="84"/>
      <c r="P409" s="84"/>
      <c r="Q409" s="84"/>
      <c r="R409" s="84"/>
      <c r="S409" s="84"/>
      <c r="T409" s="85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121</v>
      </c>
      <c r="AU409" s="17" t="s">
        <v>81</v>
      </c>
    </row>
    <row r="410" s="13" customFormat="1">
      <c r="A410" s="13"/>
      <c r="B410" s="220"/>
      <c r="C410" s="221"/>
      <c r="D410" s="222" t="s">
        <v>123</v>
      </c>
      <c r="E410" s="223" t="s">
        <v>19</v>
      </c>
      <c r="F410" s="224" t="s">
        <v>756</v>
      </c>
      <c r="G410" s="221"/>
      <c r="H410" s="225">
        <v>51</v>
      </c>
      <c r="I410" s="226"/>
      <c r="J410" s="221"/>
      <c r="K410" s="221"/>
      <c r="L410" s="227"/>
      <c r="M410" s="228"/>
      <c r="N410" s="229"/>
      <c r="O410" s="229"/>
      <c r="P410" s="229"/>
      <c r="Q410" s="229"/>
      <c r="R410" s="229"/>
      <c r="S410" s="229"/>
      <c r="T410" s="23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1" t="s">
        <v>123</v>
      </c>
      <c r="AU410" s="231" t="s">
        <v>81</v>
      </c>
      <c r="AV410" s="13" t="s">
        <v>81</v>
      </c>
      <c r="AW410" s="13" t="s">
        <v>125</v>
      </c>
      <c r="AX410" s="13" t="s">
        <v>79</v>
      </c>
      <c r="AY410" s="231" t="s">
        <v>113</v>
      </c>
    </row>
    <row r="411" s="2" customFormat="1" ht="16.5" customHeight="1">
      <c r="A411" s="38"/>
      <c r="B411" s="39"/>
      <c r="C411" s="201" t="s">
        <v>757</v>
      </c>
      <c r="D411" s="201" t="s">
        <v>115</v>
      </c>
      <c r="E411" s="202" t="s">
        <v>758</v>
      </c>
      <c r="F411" s="203" t="s">
        <v>759</v>
      </c>
      <c r="G411" s="204" t="s">
        <v>118</v>
      </c>
      <c r="H411" s="205">
        <v>56</v>
      </c>
      <c r="I411" s="206"/>
      <c r="J411" s="207">
        <f>ROUND(I411*H411,2)</f>
        <v>0</v>
      </c>
      <c r="K411" s="208"/>
      <c r="L411" s="44"/>
      <c r="M411" s="209" t="s">
        <v>19</v>
      </c>
      <c r="N411" s="210" t="s">
        <v>42</v>
      </c>
      <c r="O411" s="84"/>
      <c r="P411" s="211">
        <f>O411*H411</f>
        <v>0</v>
      </c>
      <c r="Q411" s="211">
        <v>0</v>
      </c>
      <c r="R411" s="211">
        <f>Q411*H411</f>
        <v>0</v>
      </c>
      <c r="S411" s="211">
        <v>0</v>
      </c>
      <c r="T411" s="21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13" t="s">
        <v>119</v>
      </c>
      <c r="AT411" s="213" t="s">
        <v>115</v>
      </c>
      <c r="AU411" s="213" t="s">
        <v>81</v>
      </c>
      <c r="AY411" s="17" t="s">
        <v>113</v>
      </c>
      <c r="BE411" s="214">
        <f>IF(N411="základní",J411,0)</f>
        <v>0</v>
      </c>
      <c r="BF411" s="214">
        <f>IF(N411="snížená",J411,0)</f>
        <v>0</v>
      </c>
      <c r="BG411" s="214">
        <f>IF(N411="zákl. přenesená",J411,0)</f>
        <v>0</v>
      </c>
      <c r="BH411" s="214">
        <f>IF(N411="sníž. přenesená",J411,0)</f>
        <v>0</v>
      </c>
      <c r="BI411" s="214">
        <f>IF(N411="nulová",J411,0)</f>
        <v>0</v>
      </c>
      <c r="BJ411" s="17" t="s">
        <v>79</v>
      </c>
      <c r="BK411" s="214">
        <f>ROUND(I411*H411,2)</f>
        <v>0</v>
      </c>
      <c r="BL411" s="17" t="s">
        <v>119</v>
      </c>
      <c r="BM411" s="213" t="s">
        <v>760</v>
      </c>
    </row>
    <row r="412" s="2" customFormat="1">
      <c r="A412" s="38"/>
      <c r="B412" s="39"/>
      <c r="C412" s="40"/>
      <c r="D412" s="215" t="s">
        <v>121</v>
      </c>
      <c r="E412" s="40"/>
      <c r="F412" s="216" t="s">
        <v>761</v>
      </c>
      <c r="G412" s="40"/>
      <c r="H412" s="40"/>
      <c r="I412" s="217"/>
      <c r="J412" s="40"/>
      <c r="K412" s="40"/>
      <c r="L412" s="44"/>
      <c r="M412" s="218"/>
      <c r="N412" s="219"/>
      <c r="O412" s="84"/>
      <c r="P412" s="84"/>
      <c r="Q412" s="84"/>
      <c r="R412" s="84"/>
      <c r="S412" s="84"/>
      <c r="T412" s="85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121</v>
      </c>
      <c r="AU412" s="17" t="s">
        <v>81</v>
      </c>
    </row>
    <row r="413" s="13" customFormat="1">
      <c r="A413" s="13"/>
      <c r="B413" s="220"/>
      <c r="C413" s="221"/>
      <c r="D413" s="222" t="s">
        <v>123</v>
      </c>
      <c r="E413" s="223" t="s">
        <v>19</v>
      </c>
      <c r="F413" s="224" t="s">
        <v>762</v>
      </c>
      <c r="G413" s="221"/>
      <c r="H413" s="225">
        <v>56</v>
      </c>
      <c r="I413" s="226"/>
      <c r="J413" s="221"/>
      <c r="K413" s="221"/>
      <c r="L413" s="227"/>
      <c r="M413" s="228"/>
      <c r="N413" s="229"/>
      <c r="O413" s="229"/>
      <c r="P413" s="229"/>
      <c r="Q413" s="229"/>
      <c r="R413" s="229"/>
      <c r="S413" s="229"/>
      <c r="T413" s="23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1" t="s">
        <v>123</v>
      </c>
      <c r="AU413" s="231" t="s">
        <v>81</v>
      </c>
      <c r="AV413" s="13" t="s">
        <v>81</v>
      </c>
      <c r="AW413" s="13" t="s">
        <v>125</v>
      </c>
      <c r="AX413" s="13" t="s">
        <v>79</v>
      </c>
      <c r="AY413" s="231" t="s">
        <v>113</v>
      </c>
    </row>
    <row r="414" s="2" customFormat="1" ht="16.5" customHeight="1">
      <c r="A414" s="38"/>
      <c r="B414" s="39"/>
      <c r="C414" s="201" t="s">
        <v>763</v>
      </c>
      <c r="D414" s="201" t="s">
        <v>115</v>
      </c>
      <c r="E414" s="202" t="s">
        <v>176</v>
      </c>
      <c r="F414" s="203" t="s">
        <v>177</v>
      </c>
      <c r="G414" s="204" t="s">
        <v>118</v>
      </c>
      <c r="H414" s="205">
        <v>74</v>
      </c>
      <c r="I414" s="206"/>
      <c r="J414" s="207">
        <f>ROUND(I414*H414,2)</f>
        <v>0</v>
      </c>
      <c r="K414" s="208"/>
      <c r="L414" s="44"/>
      <c r="M414" s="209" t="s">
        <v>19</v>
      </c>
      <c r="N414" s="210" t="s">
        <v>42</v>
      </c>
      <c r="O414" s="84"/>
      <c r="P414" s="211">
        <f>O414*H414</f>
        <v>0</v>
      </c>
      <c r="Q414" s="211">
        <v>0</v>
      </c>
      <c r="R414" s="211">
        <f>Q414*H414</f>
        <v>0</v>
      </c>
      <c r="S414" s="211">
        <v>0</v>
      </c>
      <c r="T414" s="212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3" t="s">
        <v>119</v>
      </c>
      <c r="AT414" s="213" t="s">
        <v>115</v>
      </c>
      <c r="AU414" s="213" t="s">
        <v>81</v>
      </c>
      <c r="AY414" s="17" t="s">
        <v>113</v>
      </c>
      <c r="BE414" s="214">
        <f>IF(N414="základní",J414,0)</f>
        <v>0</v>
      </c>
      <c r="BF414" s="214">
        <f>IF(N414="snížená",J414,0)</f>
        <v>0</v>
      </c>
      <c r="BG414" s="214">
        <f>IF(N414="zákl. přenesená",J414,0)</f>
        <v>0</v>
      </c>
      <c r="BH414" s="214">
        <f>IF(N414="sníž. přenesená",J414,0)</f>
        <v>0</v>
      </c>
      <c r="BI414" s="214">
        <f>IF(N414="nulová",J414,0)</f>
        <v>0</v>
      </c>
      <c r="BJ414" s="17" t="s">
        <v>79</v>
      </c>
      <c r="BK414" s="214">
        <f>ROUND(I414*H414,2)</f>
        <v>0</v>
      </c>
      <c r="BL414" s="17" t="s">
        <v>119</v>
      </c>
      <c r="BM414" s="213" t="s">
        <v>764</v>
      </c>
    </row>
    <row r="415" s="2" customFormat="1">
      <c r="A415" s="38"/>
      <c r="B415" s="39"/>
      <c r="C415" s="40"/>
      <c r="D415" s="215" t="s">
        <v>121</v>
      </c>
      <c r="E415" s="40"/>
      <c r="F415" s="216" t="s">
        <v>179</v>
      </c>
      <c r="G415" s="40"/>
      <c r="H415" s="40"/>
      <c r="I415" s="217"/>
      <c r="J415" s="40"/>
      <c r="K415" s="40"/>
      <c r="L415" s="44"/>
      <c r="M415" s="218"/>
      <c r="N415" s="219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121</v>
      </c>
      <c r="AU415" s="17" t="s">
        <v>81</v>
      </c>
    </row>
    <row r="416" s="13" customFormat="1">
      <c r="A416" s="13"/>
      <c r="B416" s="220"/>
      <c r="C416" s="221"/>
      <c r="D416" s="222" t="s">
        <v>123</v>
      </c>
      <c r="E416" s="223" t="s">
        <v>19</v>
      </c>
      <c r="F416" s="224" t="s">
        <v>765</v>
      </c>
      <c r="G416" s="221"/>
      <c r="H416" s="225">
        <v>74</v>
      </c>
      <c r="I416" s="226"/>
      <c r="J416" s="221"/>
      <c r="K416" s="221"/>
      <c r="L416" s="227"/>
      <c r="M416" s="228"/>
      <c r="N416" s="229"/>
      <c r="O416" s="229"/>
      <c r="P416" s="229"/>
      <c r="Q416" s="229"/>
      <c r="R416" s="229"/>
      <c r="S416" s="229"/>
      <c r="T416" s="23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1" t="s">
        <v>123</v>
      </c>
      <c r="AU416" s="231" t="s">
        <v>81</v>
      </c>
      <c r="AV416" s="13" t="s">
        <v>81</v>
      </c>
      <c r="AW416" s="13" t="s">
        <v>125</v>
      </c>
      <c r="AX416" s="13" t="s">
        <v>79</v>
      </c>
      <c r="AY416" s="231" t="s">
        <v>113</v>
      </c>
    </row>
    <row r="417" s="2" customFormat="1" ht="16.5" customHeight="1">
      <c r="A417" s="38"/>
      <c r="B417" s="39"/>
      <c r="C417" s="201" t="s">
        <v>766</v>
      </c>
      <c r="D417" s="201" t="s">
        <v>115</v>
      </c>
      <c r="E417" s="202" t="s">
        <v>356</v>
      </c>
      <c r="F417" s="203" t="s">
        <v>357</v>
      </c>
      <c r="G417" s="204" t="s">
        <v>351</v>
      </c>
      <c r="H417" s="205">
        <v>20.983000000000001</v>
      </c>
      <c r="I417" s="206"/>
      <c r="J417" s="207">
        <f>ROUND(I417*H417,2)</f>
        <v>0</v>
      </c>
      <c r="K417" s="208"/>
      <c r="L417" s="44"/>
      <c r="M417" s="209" t="s">
        <v>19</v>
      </c>
      <c r="N417" s="210" t="s">
        <v>42</v>
      </c>
      <c r="O417" s="84"/>
      <c r="P417" s="211">
        <f>O417*H417</f>
        <v>0</v>
      </c>
      <c r="Q417" s="211">
        <v>0</v>
      </c>
      <c r="R417" s="211">
        <f>Q417*H417</f>
        <v>0</v>
      </c>
      <c r="S417" s="211">
        <v>0</v>
      </c>
      <c r="T417" s="21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3" t="s">
        <v>119</v>
      </c>
      <c r="AT417" s="213" t="s">
        <v>115</v>
      </c>
      <c r="AU417" s="213" t="s">
        <v>81</v>
      </c>
      <c r="AY417" s="17" t="s">
        <v>113</v>
      </c>
      <c r="BE417" s="214">
        <f>IF(N417="základní",J417,0)</f>
        <v>0</v>
      </c>
      <c r="BF417" s="214">
        <f>IF(N417="snížená",J417,0)</f>
        <v>0</v>
      </c>
      <c r="BG417" s="214">
        <f>IF(N417="zákl. přenesená",J417,0)</f>
        <v>0</v>
      </c>
      <c r="BH417" s="214">
        <f>IF(N417="sníž. přenesená",J417,0)</f>
        <v>0</v>
      </c>
      <c r="BI417" s="214">
        <f>IF(N417="nulová",J417,0)</f>
        <v>0</v>
      </c>
      <c r="BJ417" s="17" t="s">
        <v>79</v>
      </c>
      <c r="BK417" s="214">
        <f>ROUND(I417*H417,2)</f>
        <v>0</v>
      </c>
      <c r="BL417" s="17" t="s">
        <v>119</v>
      </c>
      <c r="BM417" s="213" t="s">
        <v>647</v>
      </c>
    </row>
    <row r="418" s="13" customFormat="1">
      <c r="A418" s="13"/>
      <c r="B418" s="220"/>
      <c r="C418" s="221"/>
      <c r="D418" s="222" t="s">
        <v>123</v>
      </c>
      <c r="E418" s="223" t="s">
        <v>19</v>
      </c>
      <c r="F418" s="224" t="s">
        <v>767</v>
      </c>
      <c r="G418" s="221"/>
      <c r="H418" s="225">
        <v>0.40699999999999997</v>
      </c>
      <c r="I418" s="226"/>
      <c r="J418" s="221"/>
      <c r="K418" s="221"/>
      <c r="L418" s="227"/>
      <c r="M418" s="228"/>
      <c r="N418" s="229"/>
      <c r="O418" s="229"/>
      <c r="P418" s="229"/>
      <c r="Q418" s="229"/>
      <c r="R418" s="229"/>
      <c r="S418" s="229"/>
      <c r="T418" s="23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1" t="s">
        <v>123</v>
      </c>
      <c r="AU418" s="231" t="s">
        <v>81</v>
      </c>
      <c r="AV418" s="13" t="s">
        <v>81</v>
      </c>
      <c r="AW418" s="13" t="s">
        <v>125</v>
      </c>
      <c r="AX418" s="13" t="s">
        <v>71</v>
      </c>
      <c r="AY418" s="231" t="s">
        <v>113</v>
      </c>
    </row>
    <row r="419" s="13" customFormat="1">
      <c r="A419" s="13"/>
      <c r="B419" s="220"/>
      <c r="C419" s="221"/>
      <c r="D419" s="222" t="s">
        <v>123</v>
      </c>
      <c r="E419" s="223" t="s">
        <v>19</v>
      </c>
      <c r="F419" s="224" t="s">
        <v>768</v>
      </c>
      <c r="G419" s="221"/>
      <c r="H419" s="225">
        <v>20.575500000000002</v>
      </c>
      <c r="I419" s="226"/>
      <c r="J419" s="221"/>
      <c r="K419" s="221"/>
      <c r="L419" s="227"/>
      <c r="M419" s="228"/>
      <c r="N419" s="229"/>
      <c r="O419" s="229"/>
      <c r="P419" s="229"/>
      <c r="Q419" s="229"/>
      <c r="R419" s="229"/>
      <c r="S419" s="229"/>
      <c r="T419" s="23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1" t="s">
        <v>123</v>
      </c>
      <c r="AU419" s="231" t="s">
        <v>81</v>
      </c>
      <c r="AV419" s="13" t="s">
        <v>81</v>
      </c>
      <c r="AW419" s="13" t="s">
        <v>125</v>
      </c>
      <c r="AX419" s="13" t="s">
        <v>71</v>
      </c>
      <c r="AY419" s="231" t="s">
        <v>113</v>
      </c>
    </row>
    <row r="420" s="14" customFormat="1">
      <c r="A420" s="14"/>
      <c r="B420" s="232"/>
      <c r="C420" s="233"/>
      <c r="D420" s="222" t="s">
        <v>123</v>
      </c>
      <c r="E420" s="234" t="s">
        <v>19</v>
      </c>
      <c r="F420" s="235" t="s">
        <v>128</v>
      </c>
      <c r="G420" s="233"/>
      <c r="H420" s="236">
        <v>20.982500000000002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2" t="s">
        <v>123</v>
      </c>
      <c r="AU420" s="242" t="s">
        <v>81</v>
      </c>
      <c r="AV420" s="14" t="s">
        <v>119</v>
      </c>
      <c r="AW420" s="14" t="s">
        <v>125</v>
      </c>
      <c r="AX420" s="14" t="s">
        <v>79</v>
      </c>
      <c r="AY420" s="242" t="s">
        <v>113</v>
      </c>
    </row>
    <row r="421" s="12" customFormat="1" ht="22.8" customHeight="1">
      <c r="A421" s="12"/>
      <c r="B421" s="185"/>
      <c r="C421" s="186"/>
      <c r="D421" s="187" t="s">
        <v>70</v>
      </c>
      <c r="E421" s="199" t="s">
        <v>769</v>
      </c>
      <c r="F421" s="199" t="s">
        <v>770</v>
      </c>
      <c r="G421" s="186"/>
      <c r="H421" s="186"/>
      <c r="I421" s="189"/>
      <c r="J421" s="200">
        <f>BK421</f>
        <v>0</v>
      </c>
      <c r="K421" s="186"/>
      <c r="L421" s="191"/>
      <c r="M421" s="192"/>
      <c r="N421" s="193"/>
      <c r="O421" s="193"/>
      <c r="P421" s="194">
        <f>P422+SUM(P423:P507)</f>
        <v>0</v>
      </c>
      <c r="Q421" s="193"/>
      <c r="R421" s="194">
        <f>R422+SUM(R423:R507)</f>
        <v>5.1677240000000007</v>
      </c>
      <c r="S421" s="193"/>
      <c r="T421" s="195">
        <f>T422+SUM(T423:T507)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196" t="s">
        <v>79</v>
      </c>
      <c r="AT421" s="197" t="s">
        <v>70</v>
      </c>
      <c r="AU421" s="197" t="s">
        <v>79</v>
      </c>
      <c r="AY421" s="196" t="s">
        <v>113</v>
      </c>
      <c r="BK421" s="198">
        <f>BK422+SUM(BK423:BK507)</f>
        <v>0</v>
      </c>
    </row>
    <row r="422" s="2" customFormat="1" ht="16.5" customHeight="1">
      <c r="A422" s="38"/>
      <c r="B422" s="39"/>
      <c r="C422" s="201" t="s">
        <v>771</v>
      </c>
      <c r="D422" s="201" t="s">
        <v>115</v>
      </c>
      <c r="E422" s="202" t="s">
        <v>772</v>
      </c>
      <c r="F422" s="203" t="s">
        <v>773</v>
      </c>
      <c r="G422" s="204" t="s">
        <v>184</v>
      </c>
      <c r="H422" s="205">
        <v>9</v>
      </c>
      <c r="I422" s="206"/>
      <c r="J422" s="207">
        <f>ROUND(I422*H422,2)</f>
        <v>0</v>
      </c>
      <c r="K422" s="208"/>
      <c r="L422" s="44"/>
      <c r="M422" s="209" t="s">
        <v>19</v>
      </c>
      <c r="N422" s="210" t="s">
        <v>42</v>
      </c>
      <c r="O422" s="84"/>
      <c r="P422" s="211">
        <f>O422*H422</f>
        <v>0</v>
      </c>
      <c r="Q422" s="211">
        <v>0</v>
      </c>
      <c r="R422" s="211">
        <f>Q422*H422</f>
        <v>0</v>
      </c>
      <c r="S422" s="211">
        <v>0</v>
      </c>
      <c r="T422" s="212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13" t="s">
        <v>119</v>
      </c>
      <c r="AT422" s="213" t="s">
        <v>115</v>
      </c>
      <c r="AU422" s="213" t="s">
        <v>81</v>
      </c>
      <c r="AY422" s="17" t="s">
        <v>113</v>
      </c>
      <c r="BE422" s="214">
        <f>IF(N422="základní",J422,0)</f>
        <v>0</v>
      </c>
      <c r="BF422" s="214">
        <f>IF(N422="snížená",J422,0)</f>
        <v>0</v>
      </c>
      <c r="BG422" s="214">
        <f>IF(N422="zákl. přenesená",J422,0)</f>
        <v>0</v>
      </c>
      <c r="BH422" s="214">
        <f>IF(N422="sníž. přenesená",J422,0)</f>
        <v>0</v>
      </c>
      <c r="BI422" s="214">
        <f>IF(N422="nulová",J422,0)</f>
        <v>0</v>
      </c>
      <c r="BJ422" s="17" t="s">
        <v>79</v>
      </c>
      <c r="BK422" s="214">
        <f>ROUND(I422*H422,2)</f>
        <v>0</v>
      </c>
      <c r="BL422" s="17" t="s">
        <v>119</v>
      </c>
      <c r="BM422" s="213" t="s">
        <v>774</v>
      </c>
    </row>
    <row r="423" s="2" customFormat="1">
      <c r="A423" s="38"/>
      <c r="B423" s="39"/>
      <c r="C423" s="40"/>
      <c r="D423" s="215" t="s">
        <v>121</v>
      </c>
      <c r="E423" s="40"/>
      <c r="F423" s="216" t="s">
        <v>775</v>
      </c>
      <c r="G423" s="40"/>
      <c r="H423" s="40"/>
      <c r="I423" s="217"/>
      <c r="J423" s="40"/>
      <c r="K423" s="40"/>
      <c r="L423" s="44"/>
      <c r="M423" s="218"/>
      <c r="N423" s="219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121</v>
      </c>
      <c r="AU423" s="17" t="s">
        <v>81</v>
      </c>
    </row>
    <row r="424" s="13" customFormat="1">
      <c r="A424" s="13"/>
      <c r="B424" s="220"/>
      <c r="C424" s="221"/>
      <c r="D424" s="222" t="s">
        <v>123</v>
      </c>
      <c r="E424" s="223" t="s">
        <v>19</v>
      </c>
      <c r="F424" s="224" t="s">
        <v>776</v>
      </c>
      <c r="G424" s="221"/>
      <c r="H424" s="225">
        <v>9</v>
      </c>
      <c r="I424" s="226"/>
      <c r="J424" s="221"/>
      <c r="K424" s="221"/>
      <c r="L424" s="227"/>
      <c r="M424" s="228"/>
      <c r="N424" s="229"/>
      <c r="O424" s="229"/>
      <c r="P424" s="229"/>
      <c r="Q424" s="229"/>
      <c r="R424" s="229"/>
      <c r="S424" s="229"/>
      <c r="T424" s="230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1" t="s">
        <v>123</v>
      </c>
      <c r="AU424" s="231" t="s">
        <v>81</v>
      </c>
      <c r="AV424" s="13" t="s">
        <v>81</v>
      </c>
      <c r="AW424" s="13" t="s">
        <v>125</v>
      </c>
      <c r="AX424" s="13" t="s">
        <v>79</v>
      </c>
      <c r="AY424" s="231" t="s">
        <v>113</v>
      </c>
    </row>
    <row r="425" s="2" customFormat="1" ht="24.15" customHeight="1">
      <c r="A425" s="38"/>
      <c r="B425" s="39"/>
      <c r="C425" s="201" t="s">
        <v>777</v>
      </c>
      <c r="D425" s="201" t="s">
        <v>115</v>
      </c>
      <c r="E425" s="202" t="s">
        <v>778</v>
      </c>
      <c r="F425" s="203" t="s">
        <v>779</v>
      </c>
      <c r="G425" s="204" t="s">
        <v>118</v>
      </c>
      <c r="H425" s="205">
        <v>75</v>
      </c>
      <c r="I425" s="206"/>
      <c r="J425" s="207">
        <f>ROUND(I425*H425,2)</f>
        <v>0</v>
      </c>
      <c r="K425" s="208"/>
      <c r="L425" s="44"/>
      <c r="M425" s="209" t="s">
        <v>19</v>
      </c>
      <c r="N425" s="210" t="s">
        <v>42</v>
      </c>
      <c r="O425" s="84"/>
      <c r="P425" s="211">
        <f>O425*H425</f>
        <v>0</v>
      </c>
      <c r="Q425" s="211">
        <v>0</v>
      </c>
      <c r="R425" s="211">
        <f>Q425*H425</f>
        <v>0</v>
      </c>
      <c r="S425" s="211">
        <v>0</v>
      </c>
      <c r="T425" s="21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3" t="s">
        <v>119</v>
      </c>
      <c r="AT425" s="213" t="s">
        <v>115</v>
      </c>
      <c r="AU425" s="213" t="s">
        <v>81</v>
      </c>
      <c r="AY425" s="17" t="s">
        <v>113</v>
      </c>
      <c r="BE425" s="214">
        <f>IF(N425="základní",J425,0)</f>
        <v>0</v>
      </c>
      <c r="BF425" s="214">
        <f>IF(N425="snížená",J425,0)</f>
        <v>0</v>
      </c>
      <c r="BG425" s="214">
        <f>IF(N425="zákl. přenesená",J425,0)</f>
        <v>0</v>
      </c>
      <c r="BH425" s="214">
        <f>IF(N425="sníž. přenesená",J425,0)</f>
        <v>0</v>
      </c>
      <c r="BI425" s="214">
        <f>IF(N425="nulová",J425,0)</f>
        <v>0</v>
      </c>
      <c r="BJ425" s="17" t="s">
        <v>79</v>
      </c>
      <c r="BK425" s="214">
        <f>ROUND(I425*H425,2)</f>
        <v>0</v>
      </c>
      <c r="BL425" s="17" t="s">
        <v>119</v>
      </c>
      <c r="BM425" s="213" t="s">
        <v>780</v>
      </c>
    </row>
    <row r="426" s="2" customFormat="1">
      <c r="A426" s="38"/>
      <c r="B426" s="39"/>
      <c r="C426" s="40"/>
      <c r="D426" s="215" t="s">
        <v>121</v>
      </c>
      <c r="E426" s="40"/>
      <c r="F426" s="216" t="s">
        <v>781</v>
      </c>
      <c r="G426" s="40"/>
      <c r="H426" s="40"/>
      <c r="I426" s="217"/>
      <c r="J426" s="40"/>
      <c r="K426" s="40"/>
      <c r="L426" s="44"/>
      <c r="M426" s="218"/>
      <c r="N426" s="219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121</v>
      </c>
      <c r="AU426" s="17" t="s">
        <v>81</v>
      </c>
    </row>
    <row r="427" s="13" customFormat="1">
      <c r="A427" s="13"/>
      <c r="B427" s="220"/>
      <c r="C427" s="221"/>
      <c r="D427" s="222" t="s">
        <v>123</v>
      </c>
      <c r="E427" s="223" t="s">
        <v>19</v>
      </c>
      <c r="F427" s="224" t="s">
        <v>782</v>
      </c>
      <c r="G427" s="221"/>
      <c r="H427" s="225">
        <v>75</v>
      </c>
      <c r="I427" s="226"/>
      <c r="J427" s="221"/>
      <c r="K427" s="221"/>
      <c r="L427" s="227"/>
      <c r="M427" s="228"/>
      <c r="N427" s="229"/>
      <c r="O427" s="229"/>
      <c r="P427" s="229"/>
      <c r="Q427" s="229"/>
      <c r="R427" s="229"/>
      <c r="S427" s="229"/>
      <c r="T427" s="23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1" t="s">
        <v>123</v>
      </c>
      <c r="AU427" s="231" t="s">
        <v>81</v>
      </c>
      <c r="AV427" s="13" t="s">
        <v>81</v>
      </c>
      <c r="AW427" s="13" t="s">
        <v>125</v>
      </c>
      <c r="AX427" s="13" t="s">
        <v>79</v>
      </c>
      <c r="AY427" s="231" t="s">
        <v>113</v>
      </c>
    </row>
    <row r="428" s="2" customFormat="1" ht="21.75" customHeight="1">
      <c r="A428" s="38"/>
      <c r="B428" s="39"/>
      <c r="C428" s="201" t="s">
        <v>783</v>
      </c>
      <c r="D428" s="201" t="s">
        <v>115</v>
      </c>
      <c r="E428" s="202" t="s">
        <v>784</v>
      </c>
      <c r="F428" s="203" t="s">
        <v>785</v>
      </c>
      <c r="G428" s="204" t="s">
        <v>118</v>
      </c>
      <c r="H428" s="205">
        <v>151</v>
      </c>
      <c r="I428" s="206"/>
      <c r="J428" s="207">
        <f>ROUND(I428*H428,2)</f>
        <v>0</v>
      </c>
      <c r="K428" s="208"/>
      <c r="L428" s="44"/>
      <c r="M428" s="209" t="s">
        <v>19</v>
      </c>
      <c r="N428" s="210" t="s">
        <v>42</v>
      </c>
      <c r="O428" s="84"/>
      <c r="P428" s="211">
        <f>O428*H428</f>
        <v>0</v>
      </c>
      <c r="Q428" s="211">
        <v>0</v>
      </c>
      <c r="R428" s="211">
        <f>Q428*H428</f>
        <v>0</v>
      </c>
      <c r="S428" s="211">
        <v>0</v>
      </c>
      <c r="T428" s="212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13" t="s">
        <v>119</v>
      </c>
      <c r="AT428" s="213" t="s">
        <v>115</v>
      </c>
      <c r="AU428" s="213" t="s">
        <v>81</v>
      </c>
      <c r="AY428" s="17" t="s">
        <v>113</v>
      </c>
      <c r="BE428" s="214">
        <f>IF(N428="základní",J428,0)</f>
        <v>0</v>
      </c>
      <c r="BF428" s="214">
        <f>IF(N428="snížená",J428,0)</f>
        <v>0</v>
      </c>
      <c r="BG428" s="214">
        <f>IF(N428="zákl. přenesená",J428,0)</f>
        <v>0</v>
      </c>
      <c r="BH428" s="214">
        <f>IF(N428="sníž. přenesená",J428,0)</f>
        <v>0</v>
      </c>
      <c r="BI428" s="214">
        <f>IF(N428="nulová",J428,0)</f>
        <v>0</v>
      </c>
      <c r="BJ428" s="17" t="s">
        <v>79</v>
      </c>
      <c r="BK428" s="214">
        <f>ROUND(I428*H428,2)</f>
        <v>0</v>
      </c>
      <c r="BL428" s="17" t="s">
        <v>119</v>
      </c>
      <c r="BM428" s="213" t="s">
        <v>786</v>
      </c>
    </row>
    <row r="429" s="13" customFormat="1">
      <c r="A429" s="13"/>
      <c r="B429" s="220"/>
      <c r="C429" s="221"/>
      <c r="D429" s="222" t="s">
        <v>123</v>
      </c>
      <c r="E429" s="223" t="s">
        <v>19</v>
      </c>
      <c r="F429" s="224" t="s">
        <v>787</v>
      </c>
      <c r="G429" s="221"/>
      <c r="H429" s="225">
        <v>151</v>
      </c>
      <c r="I429" s="226"/>
      <c r="J429" s="221"/>
      <c r="K429" s="221"/>
      <c r="L429" s="227"/>
      <c r="M429" s="228"/>
      <c r="N429" s="229"/>
      <c r="O429" s="229"/>
      <c r="P429" s="229"/>
      <c r="Q429" s="229"/>
      <c r="R429" s="229"/>
      <c r="S429" s="229"/>
      <c r="T429" s="23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1" t="s">
        <v>123</v>
      </c>
      <c r="AU429" s="231" t="s">
        <v>81</v>
      </c>
      <c r="AV429" s="13" t="s">
        <v>81</v>
      </c>
      <c r="AW429" s="13" t="s">
        <v>125</v>
      </c>
      <c r="AX429" s="13" t="s">
        <v>79</v>
      </c>
      <c r="AY429" s="231" t="s">
        <v>113</v>
      </c>
    </row>
    <row r="430" s="2" customFormat="1" ht="16.5" customHeight="1">
      <c r="A430" s="38"/>
      <c r="B430" s="39"/>
      <c r="C430" s="201" t="s">
        <v>788</v>
      </c>
      <c r="D430" s="201" t="s">
        <v>115</v>
      </c>
      <c r="E430" s="202" t="s">
        <v>789</v>
      </c>
      <c r="F430" s="203" t="s">
        <v>790</v>
      </c>
      <c r="G430" s="204" t="s">
        <v>118</v>
      </c>
      <c r="H430" s="205">
        <v>75</v>
      </c>
      <c r="I430" s="206"/>
      <c r="J430" s="207">
        <f>ROUND(I430*H430,2)</f>
        <v>0</v>
      </c>
      <c r="K430" s="208"/>
      <c r="L430" s="44"/>
      <c r="M430" s="209" t="s">
        <v>19</v>
      </c>
      <c r="N430" s="210" t="s">
        <v>42</v>
      </c>
      <c r="O430" s="84"/>
      <c r="P430" s="211">
        <f>O430*H430</f>
        <v>0</v>
      </c>
      <c r="Q430" s="211">
        <v>0</v>
      </c>
      <c r="R430" s="211">
        <f>Q430*H430</f>
        <v>0</v>
      </c>
      <c r="S430" s="211">
        <v>0</v>
      </c>
      <c r="T430" s="212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13" t="s">
        <v>119</v>
      </c>
      <c r="AT430" s="213" t="s">
        <v>115</v>
      </c>
      <c r="AU430" s="213" t="s">
        <v>81</v>
      </c>
      <c r="AY430" s="17" t="s">
        <v>113</v>
      </c>
      <c r="BE430" s="214">
        <f>IF(N430="základní",J430,0)</f>
        <v>0</v>
      </c>
      <c r="BF430" s="214">
        <f>IF(N430="snížená",J430,0)</f>
        <v>0</v>
      </c>
      <c r="BG430" s="214">
        <f>IF(N430="zákl. přenesená",J430,0)</f>
        <v>0</v>
      </c>
      <c r="BH430" s="214">
        <f>IF(N430="sníž. přenesená",J430,0)</f>
        <v>0</v>
      </c>
      <c r="BI430" s="214">
        <f>IF(N430="nulová",J430,0)</f>
        <v>0</v>
      </c>
      <c r="BJ430" s="17" t="s">
        <v>79</v>
      </c>
      <c r="BK430" s="214">
        <f>ROUND(I430*H430,2)</f>
        <v>0</v>
      </c>
      <c r="BL430" s="17" t="s">
        <v>119</v>
      </c>
      <c r="BM430" s="213" t="s">
        <v>791</v>
      </c>
    </row>
    <row r="431" s="2" customFormat="1">
      <c r="A431" s="38"/>
      <c r="B431" s="39"/>
      <c r="C431" s="40"/>
      <c r="D431" s="215" t="s">
        <v>121</v>
      </c>
      <c r="E431" s="40"/>
      <c r="F431" s="216" t="s">
        <v>792</v>
      </c>
      <c r="G431" s="40"/>
      <c r="H431" s="40"/>
      <c r="I431" s="217"/>
      <c r="J431" s="40"/>
      <c r="K431" s="40"/>
      <c r="L431" s="44"/>
      <c r="M431" s="218"/>
      <c r="N431" s="219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121</v>
      </c>
      <c r="AU431" s="17" t="s">
        <v>81</v>
      </c>
    </row>
    <row r="432" s="13" customFormat="1">
      <c r="A432" s="13"/>
      <c r="B432" s="220"/>
      <c r="C432" s="221"/>
      <c r="D432" s="222" t="s">
        <v>123</v>
      </c>
      <c r="E432" s="223" t="s">
        <v>19</v>
      </c>
      <c r="F432" s="224" t="s">
        <v>782</v>
      </c>
      <c r="G432" s="221"/>
      <c r="H432" s="225">
        <v>75</v>
      </c>
      <c r="I432" s="226"/>
      <c r="J432" s="221"/>
      <c r="K432" s="221"/>
      <c r="L432" s="227"/>
      <c r="M432" s="228"/>
      <c r="N432" s="229"/>
      <c r="O432" s="229"/>
      <c r="P432" s="229"/>
      <c r="Q432" s="229"/>
      <c r="R432" s="229"/>
      <c r="S432" s="229"/>
      <c r="T432" s="23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1" t="s">
        <v>123</v>
      </c>
      <c r="AU432" s="231" t="s">
        <v>81</v>
      </c>
      <c r="AV432" s="13" t="s">
        <v>81</v>
      </c>
      <c r="AW432" s="13" t="s">
        <v>125</v>
      </c>
      <c r="AX432" s="13" t="s">
        <v>79</v>
      </c>
      <c r="AY432" s="231" t="s">
        <v>113</v>
      </c>
    </row>
    <row r="433" s="2" customFormat="1" ht="16.5" customHeight="1">
      <c r="A433" s="38"/>
      <c r="B433" s="39"/>
      <c r="C433" s="201" t="s">
        <v>793</v>
      </c>
      <c r="D433" s="201" t="s">
        <v>115</v>
      </c>
      <c r="E433" s="202" t="s">
        <v>356</v>
      </c>
      <c r="F433" s="203" t="s">
        <v>357</v>
      </c>
      <c r="G433" s="204" t="s">
        <v>351</v>
      </c>
      <c r="H433" s="205">
        <v>1.238</v>
      </c>
      <c r="I433" s="206"/>
      <c r="J433" s="207">
        <f>ROUND(I433*H433,2)</f>
        <v>0</v>
      </c>
      <c r="K433" s="208"/>
      <c r="L433" s="44"/>
      <c r="M433" s="209" t="s">
        <v>19</v>
      </c>
      <c r="N433" s="210" t="s">
        <v>42</v>
      </c>
      <c r="O433" s="84"/>
      <c r="P433" s="211">
        <f>O433*H433</f>
        <v>0</v>
      </c>
      <c r="Q433" s="211">
        <v>0</v>
      </c>
      <c r="R433" s="211">
        <f>Q433*H433</f>
        <v>0</v>
      </c>
      <c r="S433" s="211">
        <v>0</v>
      </c>
      <c r="T433" s="212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13" t="s">
        <v>119</v>
      </c>
      <c r="AT433" s="213" t="s">
        <v>115</v>
      </c>
      <c r="AU433" s="213" t="s">
        <v>81</v>
      </c>
      <c r="AY433" s="17" t="s">
        <v>113</v>
      </c>
      <c r="BE433" s="214">
        <f>IF(N433="základní",J433,0)</f>
        <v>0</v>
      </c>
      <c r="BF433" s="214">
        <f>IF(N433="snížená",J433,0)</f>
        <v>0</v>
      </c>
      <c r="BG433" s="214">
        <f>IF(N433="zákl. přenesená",J433,0)</f>
        <v>0</v>
      </c>
      <c r="BH433" s="214">
        <f>IF(N433="sníž. přenesená",J433,0)</f>
        <v>0</v>
      </c>
      <c r="BI433" s="214">
        <f>IF(N433="nulová",J433,0)</f>
        <v>0</v>
      </c>
      <c r="BJ433" s="17" t="s">
        <v>79</v>
      </c>
      <c r="BK433" s="214">
        <f>ROUND(I433*H433,2)</f>
        <v>0</v>
      </c>
      <c r="BL433" s="17" t="s">
        <v>119</v>
      </c>
      <c r="BM433" s="213" t="s">
        <v>794</v>
      </c>
    </row>
    <row r="434" s="13" customFormat="1">
      <c r="A434" s="13"/>
      <c r="B434" s="220"/>
      <c r="C434" s="221"/>
      <c r="D434" s="222" t="s">
        <v>123</v>
      </c>
      <c r="E434" s="223" t="s">
        <v>19</v>
      </c>
      <c r="F434" s="224" t="s">
        <v>795</v>
      </c>
      <c r="G434" s="221"/>
      <c r="H434" s="225">
        <v>1.2375</v>
      </c>
      <c r="I434" s="226"/>
      <c r="J434" s="221"/>
      <c r="K434" s="221"/>
      <c r="L434" s="227"/>
      <c r="M434" s="228"/>
      <c r="N434" s="229"/>
      <c r="O434" s="229"/>
      <c r="P434" s="229"/>
      <c r="Q434" s="229"/>
      <c r="R434" s="229"/>
      <c r="S434" s="229"/>
      <c r="T434" s="23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1" t="s">
        <v>123</v>
      </c>
      <c r="AU434" s="231" t="s">
        <v>81</v>
      </c>
      <c r="AV434" s="13" t="s">
        <v>81</v>
      </c>
      <c r="AW434" s="13" t="s">
        <v>125</v>
      </c>
      <c r="AX434" s="13" t="s">
        <v>79</v>
      </c>
      <c r="AY434" s="231" t="s">
        <v>113</v>
      </c>
    </row>
    <row r="435" s="2" customFormat="1" ht="16.5" customHeight="1">
      <c r="A435" s="38"/>
      <c r="B435" s="39"/>
      <c r="C435" s="201" t="s">
        <v>796</v>
      </c>
      <c r="D435" s="201" t="s">
        <v>115</v>
      </c>
      <c r="E435" s="202" t="s">
        <v>797</v>
      </c>
      <c r="F435" s="203" t="s">
        <v>798</v>
      </c>
      <c r="G435" s="204" t="s">
        <v>118</v>
      </c>
      <c r="H435" s="205">
        <v>75</v>
      </c>
      <c r="I435" s="206"/>
      <c r="J435" s="207">
        <f>ROUND(I435*H435,2)</f>
        <v>0</v>
      </c>
      <c r="K435" s="208"/>
      <c r="L435" s="44"/>
      <c r="M435" s="209" t="s">
        <v>19</v>
      </c>
      <c r="N435" s="210" t="s">
        <v>42</v>
      </c>
      <c r="O435" s="84"/>
      <c r="P435" s="211">
        <f>O435*H435</f>
        <v>0</v>
      </c>
      <c r="Q435" s="211">
        <v>0</v>
      </c>
      <c r="R435" s="211">
        <f>Q435*H435</f>
        <v>0</v>
      </c>
      <c r="S435" s="211">
        <v>0</v>
      </c>
      <c r="T435" s="21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13" t="s">
        <v>119</v>
      </c>
      <c r="AT435" s="213" t="s">
        <v>115</v>
      </c>
      <c r="AU435" s="213" t="s">
        <v>81</v>
      </c>
      <c r="AY435" s="17" t="s">
        <v>113</v>
      </c>
      <c r="BE435" s="214">
        <f>IF(N435="základní",J435,0)</f>
        <v>0</v>
      </c>
      <c r="BF435" s="214">
        <f>IF(N435="snížená",J435,0)</f>
        <v>0</v>
      </c>
      <c r="BG435" s="214">
        <f>IF(N435="zákl. přenesená",J435,0)</f>
        <v>0</v>
      </c>
      <c r="BH435" s="214">
        <f>IF(N435="sníž. přenesená",J435,0)</f>
        <v>0</v>
      </c>
      <c r="BI435" s="214">
        <f>IF(N435="nulová",J435,0)</f>
        <v>0</v>
      </c>
      <c r="BJ435" s="17" t="s">
        <v>79</v>
      </c>
      <c r="BK435" s="214">
        <f>ROUND(I435*H435,2)</f>
        <v>0</v>
      </c>
      <c r="BL435" s="17" t="s">
        <v>119</v>
      </c>
      <c r="BM435" s="213" t="s">
        <v>697</v>
      </c>
    </row>
    <row r="436" s="2" customFormat="1">
      <c r="A436" s="38"/>
      <c r="B436" s="39"/>
      <c r="C436" s="40"/>
      <c r="D436" s="215" t="s">
        <v>121</v>
      </c>
      <c r="E436" s="40"/>
      <c r="F436" s="216" t="s">
        <v>799</v>
      </c>
      <c r="G436" s="40"/>
      <c r="H436" s="40"/>
      <c r="I436" s="217"/>
      <c r="J436" s="40"/>
      <c r="K436" s="40"/>
      <c r="L436" s="44"/>
      <c r="M436" s="218"/>
      <c r="N436" s="219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121</v>
      </c>
      <c r="AU436" s="17" t="s">
        <v>81</v>
      </c>
    </row>
    <row r="437" s="13" customFormat="1">
      <c r="A437" s="13"/>
      <c r="B437" s="220"/>
      <c r="C437" s="221"/>
      <c r="D437" s="222" t="s">
        <v>123</v>
      </c>
      <c r="E437" s="223" t="s">
        <v>19</v>
      </c>
      <c r="F437" s="224" t="s">
        <v>782</v>
      </c>
      <c r="G437" s="221"/>
      <c r="H437" s="225">
        <v>75</v>
      </c>
      <c r="I437" s="226"/>
      <c r="J437" s="221"/>
      <c r="K437" s="221"/>
      <c r="L437" s="227"/>
      <c r="M437" s="228"/>
      <c r="N437" s="229"/>
      <c r="O437" s="229"/>
      <c r="P437" s="229"/>
      <c r="Q437" s="229"/>
      <c r="R437" s="229"/>
      <c r="S437" s="229"/>
      <c r="T437" s="23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1" t="s">
        <v>123</v>
      </c>
      <c r="AU437" s="231" t="s">
        <v>81</v>
      </c>
      <c r="AV437" s="13" t="s">
        <v>81</v>
      </c>
      <c r="AW437" s="13" t="s">
        <v>125</v>
      </c>
      <c r="AX437" s="13" t="s">
        <v>79</v>
      </c>
      <c r="AY437" s="231" t="s">
        <v>113</v>
      </c>
    </row>
    <row r="438" s="2" customFormat="1" ht="16.5" customHeight="1">
      <c r="A438" s="38"/>
      <c r="B438" s="39"/>
      <c r="C438" s="201" t="s">
        <v>800</v>
      </c>
      <c r="D438" s="201" t="s">
        <v>115</v>
      </c>
      <c r="E438" s="202" t="s">
        <v>801</v>
      </c>
      <c r="F438" s="203" t="s">
        <v>802</v>
      </c>
      <c r="G438" s="204" t="s">
        <v>118</v>
      </c>
      <c r="H438" s="205">
        <v>75</v>
      </c>
      <c r="I438" s="206"/>
      <c r="J438" s="207">
        <f>ROUND(I438*H438,2)</f>
        <v>0</v>
      </c>
      <c r="K438" s="208"/>
      <c r="L438" s="44"/>
      <c r="M438" s="209" t="s">
        <v>19</v>
      </c>
      <c r="N438" s="210" t="s">
        <v>42</v>
      </c>
      <c r="O438" s="84"/>
      <c r="P438" s="211">
        <f>O438*H438</f>
        <v>0</v>
      </c>
      <c r="Q438" s="211">
        <v>0</v>
      </c>
      <c r="R438" s="211">
        <f>Q438*H438</f>
        <v>0</v>
      </c>
      <c r="S438" s="211">
        <v>0</v>
      </c>
      <c r="T438" s="212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13" t="s">
        <v>119</v>
      </c>
      <c r="AT438" s="213" t="s">
        <v>115</v>
      </c>
      <c r="AU438" s="213" t="s">
        <v>81</v>
      </c>
      <c r="AY438" s="17" t="s">
        <v>113</v>
      </c>
      <c r="BE438" s="214">
        <f>IF(N438="základní",J438,0)</f>
        <v>0</v>
      </c>
      <c r="BF438" s="214">
        <f>IF(N438="snížená",J438,0)</f>
        <v>0</v>
      </c>
      <c r="BG438" s="214">
        <f>IF(N438="zákl. přenesená",J438,0)</f>
        <v>0</v>
      </c>
      <c r="BH438" s="214">
        <f>IF(N438="sníž. přenesená",J438,0)</f>
        <v>0</v>
      </c>
      <c r="BI438" s="214">
        <f>IF(N438="nulová",J438,0)</f>
        <v>0</v>
      </c>
      <c r="BJ438" s="17" t="s">
        <v>79</v>
      </c>
      <c r="BK438" s="214">
        <f>ROUND(I438*H438,2)</f>
        <v>0</v>
      </c>
      <c r="BL438" s="17" t="s">
        <v>119</v>
      </c>
      <c r="BM438" s="213" t="s">
        <v>730</v>
      </c>
    </row>
    <row r="439" s="2" customFormat="1">
      <c r="A439" s="38"/>
      <c r="B439" s="39"/>
      <c r="C439" s="40"/>
      <c r="D439" s="215" t="s">
        <v>121</v>
      </c>
      <c r="E439" s="40"/>
      <c r="F439" s="216" t="s">
        <v>803</v>
      </c>
      <c r="G439" s="40"/>
      <c r="H439" s="40"/>
      <c r="I439" s="217"/>
      <c r="J439" s="40"/>
      <c r="K439" s="40"/>
      <c r="L439" s="44"/>
      <c r="M439" s="218"/>
      <c r="N439" s="219"/>
      <c r="O439" s="84"/>
      <c r="P439" s="84"/>
      <c r="Q439" s="84"/>
      <c r="R439" s="84"/>
      <c r="S439" s="84"/>
      <c r="T439" s="85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121</v>
      </c>
      <c r="AU439" s="17" t="s">
        <v>81</v>
      </c>
    </row>
    <row r="440" s="13" customFormat="1">
      <c r="A440" s="13"/>
      <c r="B440" s="220"/>
      <c r="C440" s="221"/>
      <c r="D440" s="222" t="s">
        <v>123</v>
      </c>
      <c r="E440" s="223" t="s">
        <v>19</v>
      </c>
      <c r="F440" s="224" t="s">
        <v>782</v>
      </c>
      <c r="G440" s="221"/>
      <c r="H440" s="225">
        <v>75</v>
      </c>
      <c r="I440" s="226"/>
      <c r="J440" s="221"/>
      <c r="K440" s="221"/>
      <c r="L440" s="227"/>
      <c r="M440" s="228"/>
      <c r="N440" s="229"/>
      <c r="O440" s="229"/>
      <c r="P440" s="229"/>
      <c r="Q440" s="229"/>
      <c r="R440" s="229"/>
      <c r="S440" s="229"/>
      <c r="T440" s="23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1" t="s">
        <v>123</v>
      </c>
      <c r="AU440" s="231" t="s">
        <v>81</v>
      </c>
      <c r="AV440" s="13" t="s">
        <v>81</v>
      </c>
      <c r="AW440" s="13" t="s">
        <v>125</v>
      </c>
      <c r="AX440" s="13" t="s">
        <v>79</v>
      </c>
      <c r="AY440" s="231" t="s">
        <v>113</v>
      </c>
    </row>
    <row r="441" s="2" customFormat="1" ht="24.15" customHeight="1">
      <c r="A441" s="38"/>
      <c r="B441" s="39"/>
      <c r="C441" s="201" t="s">
        <v>804</v>
      </c>
      <c r="D441" s="201" t="s">
        <v>115</v>
      </c>
      <c r="E441" s="202" t="s">
        <v>805</v>
      </c>
      <c r="F441" s="203" t="s">
        <v>806</v>
      </c>
      <c r="G441" s="204" t="s">
        <v>184</v>
      </c>
      <c r="H441" s="205">
        <v>90</v>
      </c>
      <c r="I441" s="206"/>
      <c r="J441" s="207">
        <f>ROUND(I441*H441,2)</f>
        <v>0</v>
      </c>
      <c r="K441" s="208"/>
      <c r="L441" s="44"/>
      <c r="M441" s="209" t="s">
        <v>19</v>
      </c>
      <c r="N441" s="210" t="s">
        <v>42</v>
      </c>
      <c r="O441" s="84"/>
      <c r="P441" s="211">
        <f>O441*H441</f>
        <v>0</v>
      </c>
      <c r="Q441" s="211">
        <v>0</v>
      </c>
      <c r="R441" s="211">
        <f>Q441*H441</f>
        <v>0</v>
      </c>
      <c r="S441" s="211">
        <v>0</v>
      </c>
      <c r="T441" s="212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13" t="s">
        <v>119</v>
      </c>
      <c r="AT441" s="213" t="s">
        <v>115</v>
      </c>
      <c r="AU441" s="213" t="s">
        <v>81</v>
      </c>
      <c r="AY441" s="17" t="s">
        <v>113</v>
      </c>
      <c r="BE441" s="214">
        <f>IF(N441="základní",J441,0)</f>
        <v>0</v>
      </c>
      <c r="BF441" s="214">
        <f>IF(N441="snížená",J441,0)</f>
        <v>0</v>
      </c>
      <c r="BG441" s="214">
        <f>IF(N441="zákl. přenesená",J441,0)</f>
        <v>0</v>
      </c>
      <c r="BH441" s="214">
        <f>IF(N441="sníž. přenesená",J441,0)</f>
        <v>0</v>
      </c>
      <c r="BI441" s="214">
        <f>IF(N441="nulová",J441,0)</f>
        <v>0</v>
      </c>
      <c r="BJ441" s="17" t="s">
        <v>79</v>
      </c>
      <c r="BK441" s="214">
        <f>ROUND(I441*H441,2)</f>
        <v>0</v>
      </c>
      <c r="BL441" s="17" t="s">
        <v>119</v>
      </c>
      <c r="BM441" s="213" t="s">
        <v>807</v>
      </c>
    </row>
    <row r="442" s="2" customFormat="1">
      <c r="A442" s="38"/>
      <c r="B442" s="39"/>
      <c r="C442" s="40"/>
      <c r="D442" s="215" t="s">
        <v>121</v>
      </c>
      <c r="E442" s="40"/>
      <c r="F442" s="216" t="s">
        <v>808</v>
      </c>
      <c r="G442" s="40"/>
      <c r="H442" s="40"/>
      <c r="I442" s="217"/>
      <c r="J442" s="40"/>
      <c r="K442" s="40"/>
      <c r="L442" s="44"/>
      <c r="M442" s="218"/>
      <c r="N442" s="219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121</v>
      </c>
      <c r="AU442" s="17" t="s">
        <v>81</v>
      </c>
    </row>
    <row r="443" s="13" customFormat="1">
      <c r="A443" s="13"/>
      <c r="B443" s="220"/>
      <c r="C443" s="221"/>
      <c r="D443" s="222" t="s">
        <v>123</v>
      </c>
      <c r="E443" s="223" t="s">
        <v>19</v>
      </c>
      <c r="F443" s="224" t="s">
        <v>809</v>
      </c>
      <c r="G443" s="221"/>
      <c r="H443" s="225">
        <v>90</v>
      </c>
      <c r="I443" s="226"/>
      <c r="J443" s="221"/>
      <c r="K443" s="221"/>
      <c r="L443" s="227"/>
      <c r="M443" s="228"/>
      <c r="N443" s="229"/>
      <c r="O443" s="229"/>
      <c r="P443" s="229"/>
      <c r="Q443" s="229"/>
      <c r="R443" s="229"/>
      <c r="S443" s="229"/>
      <c r="T443" s="23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1" t="s">
        <v>123</v>
      </c>
      <c r="AU443" s="231" t="s">
        <v>81</v>
      </c>
      <c r="AV443" s="13" t="s">
        <v>81</v>
      </c>
      <c r="AW443" s="13" t="s">
        <v>125</v>
      </c>
      <c r="AX443" s="13" t="s">
        <v>79</v>
      </c>
      <c r="AY443" s="231" t="s">
        <v>113</v>
      </c>
    </row>
    <row r="444" s="2" customFormat="1" ht="24.15" customHeight="1">
      <c r="A444" s="38"/>
      <c r="B444" s="39"/>
      <c r="C444" s="201" t="s">
        <v>810</v>
      </c>
      <c r="D444" s="201" t="s">
        <v>115</v>
      </c>
      <c r="E444" s="202" t="s">
        <v>811</v>
      </c>
      <c r="F444" s="203" t="s">
        <v>812</v>
      </c>
      <c r="G444" s="204" t="s">
        <v>184</v>
      </c>
      <c r="H444" s="205">
        <v>7</v>
      </c>
      <c r="I444" s="206"/>
      <c r="J444" s="207">
        <f>ROUND(I444*H444,2)</f>
        <v>0</v>
      </c>
      <c r="K444" s="208"/>
      <c r="L444" s="44"/>
      <c r="M444" s="209" t="s">
        <v>19</v>
      </c>
      <c r="N444" s="210" t="s">
        <v>42</v>
      </c>
      <c r="O444" s="84"/>
      <c r="P444" s="211">
        <f>O444*H444</f>
        <v>0</v>
      </c>
      <c r="Q444" s="211">
        <v>0</v>
      </c>
      <c r="R444" s="211">
        <f>Q444*H444</f>
        <v>0</v>
      </c>
      <c r="S444" s="211">
        <v>0</v>
      </c>
      <c r="T444" s="21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13" t="s">
        <v>119</v>
      </c>
      <c r="AT444" s="213" t="s">
        <v>115</v>
      </c>
      <c r="AU444" s="213" t="s">
        <v>81</v>
      </c>
      <c r="AY444" s="17" t="s">
        <v>113</v>
      </c>
      <c r="BE444" s="214">
        <f>IF(N444="základní",J444,0)</f>
        <v>0</v>
      </c>
      <c r="BF444" s="214">
        <f>IF(N444="snížená",J444,0)</f>
        <v>0</v>
      </c>
      <c r="BG444" s="214">
        <f>IF(N444="zákl. přenesená",J444,0)</f>
        <v>0</v>
      </c>
      <c r="BH444" s="214">
        <f>IF(N444="sníž. přenesená",J444,0)</f>
        <v>0</v>
      </c>
      <c r="BI444" s="214">
        <f>IF(N444="nulová",J444,0)</f>
        <v>0</v>
      </c>
      <c r="BJ444" s="17" t="s">
        <v>79</v>
      </c>
      <c r="BK444" s="214">
        <f>ROUND(I444*H444,2)</f>
        <v>0</v>
      </c>
      <c r="BL444" s="17" t="s">
        <v>119</v>
      </c>
      <c r="BM444" s="213" t="s">
        <v>813</v>
      </c>
    </row>
    <row r="445" s="2" customFormat="1">
      <c r="A445" s="38"/>
      <c r="B445" s="39"/>
      <c r="C445" s="40"/>
      <c r="D445" s="215" t="s">
        <v>121</v>
      </c>
      <c r="E445" s="40"/>
      <c r="F445" s="216" t="s">
        <v>814</v>
      </c>
      <c r="G445" s="40"/>
      <c r="H445" s="40"/>
      <c r="I445" s="217"/>
      <c r="J445" s="40"/>
      <c r="K445" s="40"/>
      <c r="L445" s="44"/>
      <c r="M445" s="218"/>
      <c r="N445" s="219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121</v>
      </c>
      <c r="AU445" s="17" t="s">
        <v>81</v>
      </c>
    </row>
    <row r="446" s="13" customFormat="1">
      <c r="A446" s="13"/>
      <c r="B446" s="220"/>
      <c r="C446" s="221"/>
      <c r="D446" s="222" t="s">
        <v>123</v>
      </c>
      <c r="E446" s="223" t="s">
        <v>19</v>
      </c>
      <c r="F446" s="224" t="s">
        <v>815</v>
      </c>
      <c r="G446" s="221"/>
      <c r="H446" s="225">
        <v>7</v>
      </c>
      <c r="I446" s="226"/>
      <c r="J446" s="221"/>
      <c r="K446" s="221"/>
      <c r="L446" s="227"/>
      <c r="M446" s="228"/>
      <c r="N446" s="229"/>
      <c r="O446" s="229"/>
      <c r="P446" s="229"/>
      <c r="Q446" s="229"/>
      <c r="R446" s="229"/>
      <c r="S446" s="229"/>
      <c r="T446" s="23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1" t="s">
        <v>123</v>
      </c>
      <c r="AU446" s="231" t="s">
        <v>81</v>
      </c>
      <c r="AV446" s="13" t="s">
        <v>81</v>
      </c>
      <c r="AW446" s="13" t="s">
        <v>125</v>
      </c>
      <c r="AX446" s="13" t="s">
        <v>79</v>
      </c>
      <c r="AY446" s="231" t="s">
        <v>113</v>
      </c>
    </row>
    <row r="447" s="2" customFormat="1" ht="24.15" customHeight="1">
      <c r="A447" s="38"/>
      <c r="B447" s="39"/>
      <c r="C447" s="201" t="s">
        <v>816</v>
      </c>
      <c r="D447" s="201" t="s">
        <v>115</v>
      </c>
      <c r="E447" s="202" t="s">
        <v>817</v>
      </c>
      <c r="F447" s="203" t="s">
        <v>818</v>
      </c>
      <c r="G447" s="204" t="s">
        <v>184</v>
      </c>
      <c r="H447" s="205">
        <v>2</v>
      </c>
      <c r="I447" s="206"/>
      <c r="J447" s="207">
        <f>ROUND(I447*H447,2)</f>
        <v>0</v>
      </c>
      <c r="K447" s="208"/>
      <c r="L447" s="44"/>
      <c r="M447" s="209" t="s">
        <v>19</v>
      </c>
      <c r="N447" s="210" t="s">
        <v>42</v>
      </c>
      <c r="O447" s="84"/>
      <c r="P447" s="211">
        <f>O447*H447</f>
        <v>0</v>
      </c>
      <c r="Q447" s="211">
        <v>0</v>
      </c>
      <c r="R447" s="211">
        <f>Q447*H447</f>
        <v>0</v>
      </c>
      <c r="S447" s="211">
        <v>0</v>
      </c>
      <c r="T447" s="212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13" t="s">
        <v>119</v>
      </c>
      <c r="AT447" s="213" t="s">
        <v>115</v>
      </c>
      <c r="AU447" s="213" t="s">
        <v>81</v>
      </c>
      <c r="AY447" s="17" t="s">
        <v>113</v>
      </c>
      <c r="BE447" s="214">
        <f>IF(N447="základní",J447,0)</f>
        <v>0</v>
      </c>
      <c r="BF447" s="214">
        <f>IF(N447="snížená",J447,0)</f>
        <v>0</v>
      </c>
      <c r="BG447" s="214">
        <f>IF(N447="zákl. přenesená",J447,0)</f>
        <v>0</v>
      </c>
      <c r="BH447" s="214">
        <f>IF(N447="sníž. přenesená",J447,0)</f>
        <v>0</v>
      </c>
      <c r="BI447" s="214">
        <f>IF(N447="nulová",J447,0)</f>
        <v>0</v>
      </c>
      <c r="BJ447" s="17" t="s">
        <v>79</v>
      </c>
      <c r="BK447" s="214">
        <f>ROUND(I447*H447,2)</f>
        <v>0</v>
      </c>
      <c r="BL447" s="17" t="s">
        <v>119</v>
      </c>
      <c r="BM447" s="213" t="s">
        <v>819</v>
      </c>
    </row>
    <row r="448" s="2" customFormat="1">
      <c r="A448" s="38"/>
      <c r="B448" s="39"/>
      <c r="C448" s="40"/>
      <c r="D448" s="215" t="s">
        <v>121</v>
      </c>
      <c r="E448" s="40"/>
      <c r="F448" s="216" t="s">
        <v>820</v>
      </c>
      <c r="G448" s="40"/>
      <c r="H448" s="40"/>
      <c r="I448" s="217"/>
      <c r="J448" s="40"/>
      <c r="K448" s="40"/>
      <c r="L448" s="44"/>
      <c r="M448" s="218"/>
      <c r="N448" s="219"/>
      <c r="O448" s="84"/>
      <c r="P448" s="84"/>
      <c r="Q448" s="84"/>
      <c r="R448" s="84"/>
      <c r="S448" s="84"/>
      <c r="T448" s="85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121</v>
      </c>
      <c r="AU448" s="17" t="s">
        <v>81</v>
      </c>
    </row>
    <row r="449" s="13" customFormat="1">
      <c r="A449" s="13"/>
      <c r="B449" s="220"/>
      <c r="C449" s="221"/>
      <c r="D449" s="222" t="s">
        <v>123</v>
      </c>
      <c r="E449" s="223" t="s">
        <v>19</v>
      </c>
      <c r="F449" s="224" t="s">
        <v>821</v>
      </c>
      <c r="G449" s="221"/>
      <c r="H449" s="225">
        <v>2</v>
      </c>
      <c r="I449" s="226"/>
      <c r="J449" s="221"/>
      <c r="K449" s="221"/>
      <c r="L449" s="227"/>
      <c r="M449" s="228"/>
      <c r="N449" s="229"/>
      <c r="O449" s="229"/>
      <c r="P449" s="229"/>
      <c r="Q449" s="229"/>
      <c r="R449" s="229"/>
      <c r="S449" s="229"/>
      <c r="T449" s="230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1" t="s">
        <v>123</v>
      </c>
      <c r="AU449" s="231" t="s">
        <v>81</v>
      </c>
      <c r="AV449" s="13" t="s">
        <v>81</v>
      </c>
      <c r="AW449" s="13" t="s">
        <v>125</v>
      </c>
      <c r="AX449" s="13" t="s">
        <v>79</v>
      </c>
      <c r="AY449" s="231" t="s">
        <v>113</v>
      </c>
    </row>
    <row r="450" s="2" customFormat="1" ht="24.15" customHeight="1">
      <c r="A450" s="38"/>
      <c r="B450" s="39"/>
      <c r="C450" s="201" t="s">
        <v>822</v>
      </c>
      <c r="D450" s="201" t="s">
        <v>115</v>
      </c>
      <c r="E450" s="202" t="s">
        <v>823</v>
      </c>
      <c r="F450" s="203" t="s">
        <v>824</v>
      </c>
      <c r="G450" s="204" t="s">
        <v>184</v>
      </c>
      <c r="H450" s="205">
        <v>90</v>
      </c>
      <c r="I450" s="206"/>
      <c r="J450" s="207">
        <f>ROUND(I450*H450,2)</f>
        <v>0</v>
      </c>
      <c r="K450" s="208"/>
      <c r="L450" s="44"/>
      <c r="M450" s="209" t="s">
        <v>19</v>
      </c>
      <c r="N450" s="210" t="s">
        <v>42</v>
      </c>
      <c r="O450" s="84"/>
      <c r="P450" s="211">
        <f>O450*H450</f>
        <v>0</v>
      </c>
      <c r="Q450" s="211">
        <v>0</v>
      </c>
      <c r="R450" s="211">
        <f>Q450*H450</f>
        <v>0</v>
      </c>
      <c r="S450" s="211">
        <v>0</v>
      </c>
      <c r="T450" s="212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13" t="s">
        <v>119</v>
      </c>
      <c r="AT450" s="213" t="s">
        <v>115</v>
      </c>
      <c r="AU450" s="213" t="s">
        <v>81</v>
      </c>
      <c r="AY450" s="17" t="s">
        <v>113</v>
      </c>
      <c r="BE450" s="214">
        <f>IF(N450="základní",J450,0)</f>
        <v>0</v>
      </c>
      <c r="BF450" s="214">
        <f>IF(N450="snížená",J450,0)</f>
        <v>0</v>
      </c>
      <c r="BG450" s="214">
        <f>IF(N450="zákl. přenesená",J450,0)</f>
        <v>0</v>
      </c>
      <c r="BH450" s="214">
        <f>IF(N450="sníž. přenesená",J450,0)</f>
        <v>0</v>
      </c>
      <c r="BI450" s="214">
        <f>IF(N450="nulová",J450,0)</f>
        <v>0</v>
      </c>
      <c r="BJ450" s="17" t="s">
        <v>79</v>
      </c>
      <c r="BK450" s="214">
        <f>ROUND(I450*H450,2)</f>
        <v>0</v>
      </c>
      <c r="BL450" s="17" t="s">
        <v>119</v>
      </c>
      <c r="BM450" s="213" t="s">
        <v>771</v>
      </c>
    </row>
    <row r="451" s="2" customFormat="1">
      <c r="A451" s="38"/>
      <c r="B451" s="39"/>
      <c r="C451" s="40"/>
      <c r="D451" s="215" t="s">
        <v>121</v>
      </c>
      <c r="E451" s="40"/>
      <c r="F451" s="216" t="s">
        <v>825</v>
      </c>
      <c r="G451" s="40"/>
      <c r="H451" s="40"/>
      <c r="I451" s="217"/>
      <c r="J451" s="40"/>
      <c r="K451" s="40"/>
      <c r="L451" s="44"/>
      <c r="M451" s="218"/>
      <c r="N451" s="219"/>
      <c r="O451" s="84"/>
      <c r="P451" s="84"/>
      <c r="Q451" s="84"/>
      <c r="R451" s="84"/>
      <c r="S451" s="84"/>
      <c r="T451" s="85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121</v>
      </c>
      <c r="AU451" s="17" t="s">
        <v>81</v>
      </c>
    </row>
    <row r="452" s="13" customFormat="1">
      <c r="A452" s="13"/>
      <c r="B452" s="220"/>
      <c r="C452" s="221"/>
      <c r="D452" s="222" t="s">
        <v>123</v>
      </c>
      <c r="E452" s="223" t="s">
        <v>19</v>
      </c>
      <c r="F452" s="224" t="s">
        <v>809</v>
      </c>
      <c r="G452" s="221"/>
      <c r="H452" s="225">
        <v>90</v>
      </c>
      <c r="I452" s="226"/>
      <c r="J452" s="221"/>
      <c r="K452" s="221"/>
      <c r="L452" s="227"/>
      <c r="M452" s="228"/>
      <c r="N452" s="229"/>
      <c r="O452" s="229"/>
      <c r="P452" s="229"/>
      <c r="Q452" s="229"/>
      <c r="R452" s="229"/>
      <c r="S452" s="229"/>
      <c r="T452" s="23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1" t="s">
        <v>123</v>
      </c>
      <c r="AU452" s="231" t="s">
        <v>81</v>
      </c>
      <c r="AV452" s="13" t="s">
        <v>81</v>
      </c>
      <c r="AW452" s="13" t="s">
        <v>125</v>
      </c>
      <c r="AX452" s="13" t="s">
        <v>79</v>
      </c>
      <c r="AY452" s="231" t="s">
        <v>113</v>
      </c>
    </row>
    <row r="453" s="2" customFormat="1" ht="24.15" customHeight="1">
      <c r="A453" s="38"/>
      <c r="B453" s="39"/>
      <c r="C453" s="201" t="s">
        <v>826</v>
      </c>
      <c r="D453" s="201" t="s">
        <v>115</v>
      </c>
      <c r="E453" s="202" t="s">
        <v>827</v>
      </c>
      <c r="F453" s="203" t="s">
        <v>828</v>
      </c>
      <c r="G453" s="204" t="s">
        <v>184</v>
      </c>
      <c r="H453" s="205">
        <v>4</v>
      </c>
      <c r="I453" s="206"/>
      <c r="J453" s="207">
        <f>ROUND(I453*H453,2)</f>
        <v>0</v>
      </c>
      <c r="K453" s="208"/>
      <c r="L453" s="44"/>
      <c r="M453" s="209" t="s">
        <v>19</v>
      </c>
      <c r="N453" s="210" t="s">
        <v>42</v>
      </c>
      <c r="O453" s="84"/>
      <c r="P453" s="211">
        <f>O453*H453</f>
        <v>0</v>
      </c>
      <c r="Q453" s="211">
        <v>0</v>
      </c>
      <c r="R453" s="211">
        <f>Q453*H453</f>
        <v>0</v>
      </c>
      <c r="S453" s="211">
        <v>0</v>
      </c>
      <c r="T453" s="212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13" t="s">
        <v>119</v>
      </c>
      <c r="AT453" s="213" t="s">
        <v>115</v>
      </c>
      <c r="AU453" s="213" t="s">
        <v>81</v>
      </c>
      <c r="AY453" s="17" t="s">
        <v>113</v>
      </c>
      <c r="BE453" s="214">
        <f>IF(N453="základní",J453,0)</f>
        <v>0</v>
      </c>
      <c r="BF453" s="214">
        <f>IF(N453="snížená",J453,0)</f>
        <v>0</v>
      </c>
      <c r="BG453" s="214">
        <f>IF(N453="zákl. přenesená",J453,0)</f>
        <v>0</v>
      </c>
      <c r="BH453" s="214">
        <f>IF(N453="sníž. přenesená",J453,0)</f>
        <v>0</v>
      </c>
      <c r="BI453" s="214">
        <f>IF(N453="nulová",J453,0)</f>
        <v>0</v>
      </c>
      <c r="BJ453" s="17" t="s">
        <v>79</v>
      </c>
      <c r="BK453" s="214">
        <f>ROUND(I453*H453,2)</f>
        <v>0</v>
      </c>
      <c r="BL453" s="17" t="s">
        <v>119</v>
      </c>
      <c r="BM453" s="213" t="s">
        <v>829</v>
      </c>
    </row>
    <row r="454" s="2" customFormat="1">
      <c r="A454" s="38"/>
      <c r="B454" s="39"/>
      <c r="C454" s="40"/>
      <c r="D454" s="215" t="s">
        <v>121</v>
      </c>
      <c r="E454" s="40"/>
      <c r="F454" s="216" t="s">
        <v>830</v>
      </c>
      <c r="G454" s="40"/>
      <c r="H454" s="40"/>
      <c r="I454" s="217"/>
      <c r="J454" s="40"/>
      <c r="K454" s="40"/>
      <c r="L454" s="44"/>
      <c r="M454" s="218"/>
      <c r="N454" s="219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121</v>
      </c>
      <c r="AU454" s="17" t="s">
        <v>81</v>
      </c>
    </row>
    <row r="455" s="13" customFormat="1">
      <c r="A455" s="13"/>
      <c r="B455" s="220"/>
      <c r="C455" s="221"/>
      <c r="D455" s="222" t="s">
        <v>123</v>
      </c>
      <c r="E455" s="223" t="s">
        <v>19</v>
      </c>
      <c r="F455" s="224" t="s">
        <v>831</v>
      </c>
      <c r="G455" s="221"/>
      <c r="H455" s="225">
        <v>4</v>
      </c>
      <c r="I455" s="226"/>
      <c r="J455" s="221"/>
      <c r="K455" s="221"/>
      <c r="L455" s="227"/>
      <c r="M455" s="228"/>
      <c r="N455" s="229"/>
      <c r="O455" s="229"/>
      <c r="P455" s="229"/>
      <c r="Q455" s="229"/>
      <c r="R455" s="229"/>
      <c r="S455" s="229"/>
      <c r="T455" s="23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1" t="s">
        <v>123</v>
      </c>
      <c r="AU455" s="231" t="s">
        <v>81</v>
      </c>
      <c r="AV455" s="13" t="s">
        <v>81</v>
      </c>
      <c r="AW455" s="13" t="s">
        <v>125</v>
      </c>
      <c r="AX455" s="13" t="s">
        <v>79</v>
      </c>
      <c r="AY455" s="231" t="s">
        <v>113</v>
      </c>
    </row>
    <row r="456" s="2" customFormat="1" ht="24.15" customHeight="1">
      <c r="A456" s="38"/>
      <c r="B456" s="39"/>
      <c r="C456" s="201" t="s">
        <v>832</v>
      </c>
      <c r="D456" s="201" t="s">
        <v>115</v>
      </c>
      <c r="E456" s="202" t="s">
        <v>833</v>
      </c>
      <c r="F456" s="203" t="s">
        <v>834</v>
      </c>
      <c r="G456" s="204" t="s">
        <v>184</v>
      </c>
      <c r="H456" s="205">
        <v>2</v>
      </c>
      <c r="I456" s="206"/>
      <c r="J456" s="207">
        <f>ROUND(I456*H456,2)</f>
        <v>0</v>
      </c>
      <c r="K456" s="208"/>
      <c r="L456" s="44"/>
      <c r="M456" s="209" t="s">
        <v>19</v>
      </c>
      <c r="N456" s="210" t="s">
        <v>42</v>
      </c>
      <c r="O456" s="84"/>
      <c r="P456" s="211">
        <f>O456*H456</f>
        <v>0</v>
      </c>
      <c r="Q456" s="211">
        <v>0</v>
      </c>
      <c r="R456" s="211">
        <f>Q456*H456</f>
        <v>0</v>
      </c>
      <c r="S456" s="211">
        <v>0</v>
      </c>
      <c r="T456" s="212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13" t="s">
        <v>119</v>
      </c>
      <c r="AT456" s="213" t="s">
        <v>115</v>
      </c>
      <c r="AU456" s="213" t="s">
        <v>81</v>
      </c>
      <c r="AY456" s="17" t="s">
        <v>113</v>
      </c>
      <c r="BE456" s="214">
        <f>IF(N456="základní",J456,0)</f>
        <v>0</v>
      </c>
      <c r="BF456" s="214">
        <f>IF(N456="snížená",J456,0)</f>
        <v>0</v>
      </c>
      <c r="BG456" s="214">
        <f>IF(N456="zákl. přenesená",J456,0)</f>
        <v>0</v>
      </c>
      <c r="BH456" s="214">
        <f>IF(N456="sníž. přenesená",J456,0)</f>
        <v>0</v>
      </c>
      <c r="BI456" s="214">
        <f>IF(N456="nulová",J456,0)</f>
        <v>0</v>
      </c>
      <c r="BJ456" s="17" t="s">
        <v>79</v>
      </c>
      <c r="BK456" s="214">
        <f>ROUND(I456*H456,2)</f>
        <v>0</v>
      </c>
      <c r="BL456" s="17" t="s">
        <v>119</v>
      </c>
      <c r="BM456" s="213" t="s">
        <v>783</v>
      </c>
    </row>
    <row r="457" s="2" customFormat="1">
      <c r="A457" s="38"/>
      <c r="B457" s="39"/>
      <c r="C457" s="40"/>
      <c r="D457" s="215" t="s">
        <v>121</v>
      </c>
      <c r="E457" s="40"/>
      <c r="F457" s="216" t="s">
        <v>835</v>
      </c>
      <c r="G457" s="40"/>
      <c r="H457" s="40"/>
      <c r="I457" s="217"/>
      <c r="J457" s="40"/>
      <c r="K457" s="40"/>
      <c r="L457" s="44"/>
      <c r="M457" s="218"/>
      <c r="N457" s="219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121</v>
      </c>
      <c r="AU457" s="17" t="s">
        <v>81</v>
      </c>
    </row>
    <row r="458" s="13" customFormat="1">
      <c r="A458" s="13"/>
      <c r="B458" s="220"/>
      <c r="C458" s="221"/>
      <c r="D458" s="222" t="s">
        <v>123</v>
      </c>
      <c r="E458" s="223" t="s">
        <v>19</v>
      </c>
      <c r="F458" s="224" t="s">
        <v>821</v>
      </c>
      <c r="G458" s="221"/>
      <c r="H458" s="225">
        <v>2</v>
      </c>
      <c r="I458" s="226"/>
      <c r="J458" s="221"/>
      <c r="K458" s="221"/>
      <c r="L458" s="227"/>
      <c r="M458" s="228"/>
      <c r="N458" s="229"/>
      <c r="O458" s="229"/>
      <c r="P458" s="229"/>
      <c r="Q458" s="229"/>
      <c r="R458" s="229"/>
      <c r="S458" s="229"/>
      <c r="T458" s="23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1" t="s">
        <v>123</v>
      </c>
      <c r="AU458" s="231" t="s">
        <v>81</v>
      </c>
      <c r="AV458" s="13" t="s">
        <v>81</v>
      </c>
      <c r="AW458" s="13" t="s">
        <v>125</v>
      </c>
      <c r="AX458" s="13" t="s">
        <v>79</v>
      </c>
      <c r="AY458" s="231" t="s">
        <v>113</v>
      </c>
    </row>
    <row r="459" s="2" customFormat="1" ht="24.15" customHeight="1">
      <c r="A459" s="38"/>
      <c r="B459" s="39"/>
      <c r="C459" s="201" t="s">
        <v>836</v>
      </c>
      <c r="D459" s="201" t="s">
        <v>115</v>
      </c>
      <c r="E459" s="202" t="s">
        <v>837</v>
      </c>
      <c r="F459" s="203" t="s">
        <v>838</v>
      </c>
      <c r="G459" s="204" t="s">
        <v>184</v>
      </c>
      <c r="H459" s="205">
        <v>3</v>
      </c>
      <c r="I459" s="206"/>
      <c r="J459" s="207">
        <f>ROUND(I459*H459,2)</f>
        <v>0</v>
      </c>
      <c r="K459" s="208"/>
      <c r="L459" s="44"/>
      <c r="M459" s="209" t="s">
        <v>19</v>
      </c>
      <c r="N459" s="210" t="s">
        <v>42</v>
      </c>
      <c r="O459" s="84"/>
      <c r="P459" s="211">
        <f>O459*H459</f>
        <v>0</v>
      </c>
      <c r="Q459" s="211">
        <v>0</v>
      </c>
      <c r="R459" s="211">
        <f>Q459*H459</f>
        <v>0</v>
      </c>
      <c r="S459" s="211">
        <v>0</v>
      </c>
      <c r="T459" s="212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13" t="s">
        <v>119</v>
      </c>
      <c r="AT459" s="213" t="s">
        <v>115</v>
      </c>
      <c r="AU459" s="213" t="s">
        <v>81</v>
      </c>
      <c r="AY459" s="17" t="s">
        <v>113</v>
      </c>
      <c r="BE459" s="214">
        <f>IF(N459="základní",J459,0)</f>
        <v>0</v>
      </c>
      <c r="BF459" s="214">
        <f>IF(N459="snížená",J459,0)</f>
        <v>0</v>
      </c>
      <c r="BG459" s="214">
        <f>IF(N459="zákl. přenesená",J459,0)</f>
        <v>0</v>
      </c>
      <c r="BH459" s="214">
        <f>IF(N459="sníž. přenesená",J459,0)</f>
        <v>0</v>
      </c>
      <c r="BI459" s="214">
        <f>IF(N459="nulová",J459,0)</f>
        <v>0</v>
      </c>
      <c r="BJ459" s="17" t="s">
        <v>79</v>
      </c>
      <c r="BK459" s="214">
        <f>ROUND(I459*H459,2)</f>
        <v>0</v>
      </c>
      <c r="BL459" s="17" t="s">
        <v>119</v>
      </c>
      <c r="BM459" s="213" t="s">
        <v>839</v>
      </c>
    </row>
    <row r="460" s="2" customFormat="1">
      <c r="A460" s="38"/>
      <c r="B460" s="39"/>
      <c r="C460" s="40"/>
      <c r="D460" s="215" t="s">
        <v>121</v>
      </c>
      <c r="E460" s="40"/>
      <c r="F460" s="216" t="s">
        <v>840</v>
      </c>
      <c r="G460" s="40"/>
      <c r="H460" s="40"/>
      <c r="I460" s="217"/>
      <c r="J460" s="40"/>
      <c r="K460" s="40"/>
      <c r="L460" s="44"/>
      <c r="M460" s="218"/>
      <c r="N460" s="219"/>
      <c r="O460" s="84"/>
      <c r="P460" s="84"/>
      <c r="Q460" s="84"/>
      <c r="R460" s="84"/>
      <c r="S460" s="84"/>
      <c r="T460" s="85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121</v>
      </c>
      <c r="AU460" s="17" t="s">
        <v>81</v>
      </c>
    </row>
    <row r="461" s="13" customFormat="1">
      <c r="A461" s="13"/>
      <c r="B461" s="220"/>
      <c r="C461" s="221"/>
      <c r="D461" s="222" t="s">
        <v>123</v>
      </c>
      <c r="E461" s="223" t="s">
        <v>19</v>
      </c>
      <c r="F461" s="224" t="s">
        <v>841</v>
      </c>
      <c r="G461" s="221"/>
      <c r="H461" s="225">
        <v>3</v>
      </c>
      <c r="I461" s="226"/>
      <c r="J461" s="221"/>
      <c r="K461" s="221"/>
      <c r="L461" s="227"/>
      <c r="M461" s="228"/>
      <c r="N461" s="229"/>
      <c r="O461" s="229"/>
      <c r="P461" s="229"/>
      <c r="Q461" s="229"/>
      <c r="R461" s="229"/>
      <c r="S461" s="229"/>
      <c r="T461" s="23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1" t="s">
        <v>123</v>
      </c>
      <c r="AU461" s="231" t="s">
        <v>81</v>
      </c>
      <c r="AV461" s="13" t="s">
        <v>81</v>
      </c>
      <c r="AW461" s="13" t="s">
        <v>125</v>
      </c>
      <c r="AX461" s="13" t="s">
        <v>79</v>
      </c>
      <c r="AY461" s="231" t="s">
        <v>113</v>
      </c>
    </row>
    <row r="462" s="2" customFormat="1" ht="24.15" customHeight="1">
      <c r="A462" s="38"/>
      <c r="B462" s="39"/>
      <c r="C462" s="201" t="s">
        <v>842</v>
      </c>
      <c r="D462" s="201" t="s">
        <v>115</v>
      </c>
      <c r="E462" s="202" t="s">
        <v>843</v>
      </c>
      <c r="F462" s="203" t="s">
        <v>844</v>
      </c>
      <c r="G462" s="204" t="s">
        <v>351</v>
      </c>
      <c r="H462" s="205">
        <v>0.001</v>
      </c>
      <c r="I462" s="206"/>
      <c r="J462" s="207">
        <f>ROUND(I462*H462,2)</f>
        <v>0</v>
      </c>
      <c r="K462" s="208"/>
      <c r="L462" s="44"/>
      <c r="M462" s="209" t="s">
        <v>19</v>
      </c>
      <c r="N462" s="210" t="s">
        <v>42</v>
      </c>
      <c r="O462" s="84"/>
      <c r="P462" s="211">
        <f>O462*H462</f>
        <v>0</v>
      </c>
      <c r="Q462" s="211">
        <v>0</v>
      </c>
      <c r="R462" s="211">
        <f>Q462*H462</f>
        <v>0</v>
      </c>
      <c r="S462" s="211">
        <v>0</v>
      </c>
      <c r="T462" s="212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13" t="s">
        <v>119</v>
      </c>
      <c r="AT462" s="213" t="s">
        <v>115</v>
      </c>
      <c r="AU462" s="213" t="s">
        <v>81</v>
      </c>
      <c r="AY462" s="17" t="s">
        <v>113</v>
      </c>
      <c r="BE462" s="214">
        <f>IF(N462="základní",J462,0)</f>
        <v>0</v>
      </c>
      <c r="BF462" s="214">
        <f>IF(N462="snížená",J462,0)</f>
        <v>0</v>
      </c>
      <c r="BG462" s="214">
        <f>IF(N462="zákl. přenesená",J462,0)</f>
        <v>0</v>
      </c>
      <c r="BH462" s="214">
        <f>IF(N462="sníž. přenesená",J462,0)</f>
        <v>0</v>
      </c>
      <c r="BI462" s="214">
        <f>IF(N462="nulová",J462,0)</f>
        <v>0</v>
      </c>
      <c r="BJ462" s="17" t="s">
        <v>79</v>
      </c>
      <c r="BK462" s="214">
        <f>ROUND(I462*H462,2)</f>
        <v>0</v>
      </c>
      <c r="BL462" s="17" t="s">
        <v>119</v>
      </c>
      <c r="BM462" s="213" t="s">
        <v>845</v>
      </c>
    </row>
    <row r="463" s="2" customFormat="1">
      <c r="A463" s="38"/>
      <c r="B463" s="39"/>
      <c r="C463" s="40"/>
      <c r="D463" s="215" t="s">
        <v>121</v>
      </c>
      <c r="E463" s="40"/>
      <c r="F463" s="216" t="s">
        <v>846</v>
      </c>
      <c r="G463" s="40"/>
      <c r="H463" s="40"/>
      <c r="I463" s="217"/>
      <c r="J463" s="40"/>
      <c r="K463" s="40"/>
      <c r="L463" s="44"/>
      <c r="M463" s="218"/>
      <c r="N463" s="219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121</v>
      </c>
      <c r="AU463" s="17" t="s">
        <v>81</v>
      </c>
    </row>
    <row r="464" s="13" customFormat="1">
      <c r="A464" s="13"/>
      <c r="B464" s="220"/>
      <c r="C464" s="221"/>
      <c r="D464" s="222" t="s">
        <v>123</v>
      </c>
      <c r="E464" s="223" t="s">
        <v>19</v>
      </c>
      <c r="F464" s="224" t="s">
        <v>847</v>
      </c>
      <c r="G464" s="221"/>
      <c r="H464" s="225">
        <v>0.00044999999999999999</v>
      </c>
      <c r="I464" s="226"/>
      <c r="J464" s="221"/>
      <c r="K464" s="221"/>
      <c r="L464" s="227"/>
      <c r="M464" s="228"/>
      <c r="N464" s="229"/>
      <c r="O464" s="229"/>
      <c r="P464" s="229"/>
      <c r="Q464" s="229"/>
      <c r="R464" s="229"/>
      <c r="S464" s="229"/>
      <c r="T464" s="230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1" t="s">
        <v>123</v>
      </c>
      <c r="AU464" s="231" t="s">
        <v>81</v>
      </c>
      <c r="AV464" s="13" t="s">
        <v>81</v>
      </c>
      <c r="AW464" s="13" t="s">
        <v>125</v>
      </c>
      <c r="AX464" s="13" t="s">
        <v>71</v>
      </c>
      <c r="AY464" s="231" t="s">
        <v>113</v>
      </c>
    </row>
    <row r="465" s="13" customFormat="1">
      <c r="A465" s="13"/>
      <c r="B465" s="220"/>
      <c r="C465" s="221"/>
      <c r="D465" s="222" t="s">
        <v>123</v>
      </c>
      <c r="E465" s="223" t="s">
        <v>19</v>
      </c>
      <c r="F465" s="224" t="s">
        <v>848</v>
      </c>
      <c r="G465" s="221"/>
      <c r="H465" s="225">
        <v>0.00089999999999999998</v>
      </c>
      <c r="I465" s="226"/>
      <c r="J465" s="221"/>
      <c r="K465" s="221"/>
      <c r="L465" s="227"/>
      <c r="M465" s="228"/>
      <c r="N465" s="229"/>
      <c r="O465" s="229"/>
      <c r="P465" s="229"/>
      <c r="Q465" s="229"/>
      <c r="R465" s="229"/>
      <c r="S465" s="229"/>
      <c r="T465" s="23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1" t="s">
        <v>123</v>
      </c>
      <c r="AU465" s="231" t="s">
        <v>81</v>
      </c>
      <c r="AV465" s="13" t="s">
        <v>81</v>
      </c>
      <c r="AW465" s="13" t="s">
        <v>125</v>
      </c>
      <c r="AX465" s="13" t="s">
        <v>71</v>
      </c>
      <c r="AY465" s="231" t="s">
        <v>113</v>
      </c>
    </row>
    <row r="466" s="14" customFormat="1">
      <c r="A466" s="14"/>
      <c r="B466" s="232"/>
      <c r="C466" s="233"/>
      <c r="D466" s="222" t="s">
        <v>123</v>
      </c>
      <c r="E466" s="234" t="s">
        <v>19</v>
      </c>
      <c r="F466" s="235" t="s">
        <v>128</v>
      </c>
      <c r="G466" s="233"/>
      <c r="H466" s="236">
        <v>0.0013500000000000001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2" t="s">
        <v>123</v>
      </c>
      <c r="AU466" s="242" t="s">
        <v>81</v>
      </c>
      <c r="AV466" s="14" t="s">
        <v>119</v>
      </c>
      <c r="AW466" s="14" t="s">
        <v>125</v>
      </c>
      <c r="AX466" s="14" t="s">
        <v>79</v>
      </c>
      <c r="AY466" s="242" t="s">
        <v>113</v>
      </c>
    </row>
    <row r="467" s="2" customFormat="1" ht="16.5" customHeight="1">
      <c r="A467" s="38"/>
      <c r="B467" s="39"/>
      <c r="C467" s="243" t="s">
        <v>849</v>
      </c>
      <c r="D467" s="243" t="s">
        <v>348</v>
      </c>
      <c r="E467" s="244" t="s">
        <v>850</v>
      </c>
      <c r="F467" s="245" t="s">
        <v>851</v>
      </c>
      <c r="G467" s="246" t="s">
        <v>852</v>
      </c>
      <c r="H467" s="247">
        <v>1.3500000000000001</v>
      </c>
      <c r="I467" s="248"/>
      <c r="J467" s="249">
        <f>ROUND(I467*H467,2)</f>
        <v>0</v>
      </c>
      <c r="K467" s="250"/>
      <c r="L467" s="251"/>
      <c r="M467" s="252" t="s">
        <v>19</v>
      </c>
      <c r="N467" s="253" t="s">
        <v>42</v>
      </c>
      <c r="O467" s="84"/>
      <c r="P467" s="211">
        <f>O467*H467</f>
        <v>0</v>
      </c>
      <c r="Q467" s="211">
        <v>0.001</v>
      </c>
      <c r="R467" s="211">
        <f>Q467*H467</f>
        <v>0.0013500000000000001</v>
      </c>
      <c r="S467" s="211">
        <v>0</v>
      </c>
      <c r="T467" s="21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13" t="s">
        <v>162</v>
      </c>
      <c r="AT467" s="213" t="s">
        <v>348</v>
      </c>
      <c r="AU467" s="213" t="s">
        <v>81</v>
      </c>
      <c r="AY467" s="17" t="s">
        <v>113</v>
      </c>
      <c r="BE467" s="214">
        <f>IF(N467="základní",J467,0)</f>
        <v>0</v>
      </c>
      <c r="BF467" s="214">
        <f>IF(N467="snížená",J467,0)</f>
        <v>0</v>
      </c>
      <c r="BG467" s="214">
        <f>IF(N467="zákl. přenesená",J467,0)</f>
        <v>0</v>
      </c>
      <c r="BH467" s="214">
        <f>IF(N467="sníž. přenesená",J467,0)</f>
        <v>0</v>
      </c>
      <c r="BI467" s="214">
        <f>IF(N467="nulová",J467,0)</f>
        <v>0</v>
      </c>
      <c r="BJ467" s="17" t="s">
        <v>79</v>
      </c>
      <c r="BK467" s="214">
        <f>ROUND(I467*H467,2)</f>
        <v>0</v>
      </c>
      <c r="BL467" s="17" t="s">
        <v>119</v>
      </c>
      <c r="BM467" s="213" t="s">
        <v>853</v>
      </c>
    </row>
    <row r="468" s="13" customFormat="1">
      <c r="A468" s="13"/>
      <c r="B468" s="220"/>
      <c r="C468" s="221"/>
      <c r="D468" s="222" t="s">
        <v>123</v>
      </c>
      <c r="E468" s="223" t="s">
        <v>19</v>
      </c>
      <c r="F468" s="224" t="s">
        <v>854</v>
      </c>
      <c r="G468" s="221"/>
      <c r="H468" s="225">
        <v>0.90000000000000002</v>
      </c>
      <c r="I468" s="226"/>
      <c r="J468" s="221"/>
      <c r="K468" s="221"/>
      <c r="L468" s="227"/>
      <c r="M468" s="228"/>
      <c r="N468" s="229"/>
      <c r="O468" s="229"/>
      <c r="P468" s="229"/>
      <c r="Q468" s="229"/>
      <c r="R468" s="229"/>
      <c r="S468" s="229"/>
      <c r="T468" s="23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1" t="s">
        <v>123</v>
      </c>
      <c r="AU468" s="231" t="s">
        <v>81</v>
      </c>
      <c r="AV468" s="13" t="s">
        <v>81</v>
      </c>
      <c r="AW468" s="13" t="s">
        <v>125</v>
      </c>
      <c r="AX468" s="13" t="s">
        <v>71</v>
      </c>
      <c r="AY468" s="231" t="s">
        <v>113</v>
      </c>
    </row>
    <row r="469" s="13" customFormat="1">
      <c r="A469" s="13"/>
      <c r="B469" s="220"/>
      <c r="C469" s="221"/>
      <c r="D469" s="222" t="s">
        <v>123</v>
      </c>
      <c r="E469" s="223" t="s">
        <v>19</v>
      </c>
      <c r="F469" s="224" t="s">
        <v>855</v>
      </c>
      <c r="G469" s="221"/>
      <c r="H469" s="225">
        <v>0.45000000000000001</v>
      </c>
      <c r="I469" s="226"/>
      <c r="J469" s="221"/>
      <c r="K469" s="221"/>
      <c r="L469" s="227"/>
      <c r="M469" s="228"/>
      <c r="N469" s="229"/>
      <c r="O469" s="229"/>
      <c r="P469" s="229"/>
      <c r="Q469" s="229"/>
      <c r="R469" s="229"/>
      <c r="S469" s="229"/>
      <c r="T469" s="230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1" t="s">
        <v>123</v>
      </c>
      <c r="AU469" s="231" t="s">
        <v>81</v>
      </c>
      <c r="AV469" s="13" t="s">
        <v>81</v>
      </c>
      <c r="AW469" s="13" t="s">
        <v>125</v>
      </c>
      <c r="AX469" s="13" t="s">
        <v>71</v>
      </c>
      <c r="AY469" s="231" t="s">
        <v>113</v>
      </c>
    </row>
    <row r="470" s="14" customFormat="1">
      <c r="A470" s="14"/>
      <c r="B470" s="232"/>
      <c r="C470" s="233"/>
      <c r="D470" s="222" t="s">
        <v>123</v>
      </c>
      <c r="E470" s="234" t="s">
        <v>19</v>
      </c>
      <c r="F470" s="235" t="s">
        <v>128</v>
      </c>
      <c r="G470" s="233"/>
      <c r="H470" s="236">
        <v>1.3500000000000001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2" t="s">
        <v>123</v>
      </c>
      <c r="AU470" s="242" t="s">
        <v>81</v>
      </c>
      <c r="AV470" s="14" t="s">
        <v>119</v>
      </c>
      <c r="AW470" s="14" t="s">
        <v>125</v>
      </c>
      <c r="AX470" s="14" t="s">
        <v>79</v>
      </c>
      <c r="AY470" s="242" t="s">
        <v>113</v>
      </c>
    </row>
    <row r="471" s="2" customFormat="1" ht="16.5" customHeight="1">
      <c r="A471" s="38"/>
      <c r="B471" s="39"/>
      <c r="C471" s="201" t="s">
        <v>856</v>
      </c>
      <c r="D471" s="201" t="s">
        <v>115</v>
      </c>
      <c r="E471" s="202" t="s">
        <v>857</v>
      </c>
      <c r="F471" s="203" t="s">
        <v>858</v>
      </c>
      <c r="G471" s="204" t="s">
        <v>184</v>
      </c>
      <c r="H471" s="205">
        <v>4</v>
      </c>
      <c r="I471" s="206"/>
      <c r="J471" s="207">
        <f>ROUND(I471*H471,2)</f>
        <v>0</v>
      </c>
      <c r="K471" s="208"/>
      <c r="L471" s="44"/>
      <c r="M471" s="209" t="s">
        <v>19</v>
      </c>
      <c r="N471" s="210" t="s">
        <v>42</v>
      </c>
      <c r="O471" s="84"/>
      <c r="P471" s="211">
        <f>O471*H471</f>
        <v>0</v>
      </c>
      <c r="Q471" s="211">
        <v>4.6E-05</v>
      </c>
      <c r="R471" s="211">
        <f>Q471*H471</f>
        <v>0.000184</v>
      </c>
      <c r="S471" s="211">
        <v>0</v>
      </c>
      <c r="T471" s="212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3" t="s">
        <v>119</v>
      </c>
      <c r="AT471" s="213" t="s">
        <v>115</v>
      </c>
      <c r="AU471" s="213" t="s">
        <v>81</v>
      </c>
      <c r="AY471" s="17" t="s">
        <v>113</v>
      </c>
      <c r="BE471" s="214">
        <f>IF(N471="základní",J471,0)</f>
        <v>0</v>
      </c>
      <c r="BF471" s="214">
        <f>IF(N471="snížená",J471,0)</f>
        <v>0</v>
      </c>
      <c r="BG471" s="214">
        <f>IF(N471="zákl. přenesená",J471,0)</f>
        <v>0</v>
      </c>
      <c r="BH471" s="214">
        <f>IF(N471="sníž. přenesená",J471,0)</f>
        <v>0</v>
      </c>
      <c r="BI471" s="214">
        <f>IF(N471="nulová",J471,0)</f>
        <v>0</v>
      </c>
      <c r="BJ471" s="17" t="s">
        <v>79</v>
      </c>
      <c r="BK471" s="214">
        <f>ROUND(I471*H471,2)</f>
        <v>0</v>
      </c>
      <c r="BL471" s="17" t="s">
        <v>119</v>
      </c>
      <c r="BM471" s="213" t="s">
        <v>832</v>
      </c>
    </row>
    <row r="472" s="2" customFormat="1">
      <c r="A472" s="38"/>
      <c r="B472" s="39"/>
      <c r="C472" s="40"/>
      <c r="D472" s="215" t="s">
        <v>121</v>
      </c>
      <c r="E472" s="40"/>
      <c r="F472" s="216" t="s">
        <v>859</v>
      </c>
      <c r="G472" s="40"/>
      <c r="H472" s="40"/>
      <c r="I472" s="217"/>
      <c r="J472" s="40"/>
      <c r="K472" s="40"/>
      <c r="L472" s="44"/>
      <c r="M472" s="218"/>
      <c r="N472" s="219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121</v>
      </c>
      <c r="AU472" s="17" t="s">
        <v>81</v>
      </c>
    </row>
    <row r="473" s="13" customFormat="1">
      <c r="A473" s="13"/>
      <c r="B473" s="220"/>
      <c r="C473" s="221"/>
      <c r="D473" s="222" t="s">
        <v>123</v>
      </c>
      <c r="E473" s="223" t="s">
        <v>19</v>
      </c>
      <c r="F473" s="224" t="s">
        <v>831</v>
      </c>
      <c r="G473" s="221"/>
      <c r="H473" s="225">
        <v>4</v>
      </c>
      <c r="I473" s="226"/>
      <c r="J473" s="221"/>
      <c r="K473" s="221"/>
      <c r="L473" s="227"/>
      <c r="M473" s="228"/>
      <c r="N473" s="229"/>
      <c r="O473" s="229"/>
      <c r="P473" s="229"/>
      <c r="Q473" s="229"/>
      <c r="R473" s="229"/>
      <c r="S473" s="229"/>
      <c r="T473" s="23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1" t="s">
        <v>123</v>
      </c>
      <c r="AU473" s="231" t="s">
        <v>81</v>
      </c>
      <c r="AV473" s="13" t="s">
        <v>81</v>
      </c>
      <c r="AW473" s="13" t="s">
        <v>125</v>
      </c>
      <c r="AX473" s="13" t="s">
        <v>79</v>
      </c>
      <c r="AY473" s="231" t="s">
        <v>113</v>
      </c>
    </row>
    <row r="474" s="2" customFormat="1" ht="16.5" customHeight="1">
      <c r="A474" s="38"/>
      <c r="B474" s="39"/>
      <c r="C474" s="201" t="s">
        <v>860</v>
      </c>
      <c r="D474" s="201" t="s">
        <v>115</v>
      </c>
      <c r="E474" s="202" t="s">
        <v>861</v>
      </c>
      <c r="F474" s="203" t="s">
        <v>862</v>
      </c>
      <c r="G474" s="204" t="s">
        <v>184</v>
      </c>
      <c r="H474" s="205">
        <v>5</v>
      </c>
      <c r="I474" s="206"/>
      <c r="J474" s="207">
        <f>ROUND(I474*H474,2)</f>
        <v>0</v>
      </c>
      <c r="K474" s="208"/>
      <c r="L474" s="44"/>
      <c r="M474" s="209" t="s">
        <v>19</v>
      </c>
      <c r="N474" s="210" t="s">
        <v>42</v>
      </c>
      <c r="O474" s="84"/>
      <c r="P474" s="211">
        <f>O474*H474</f>
        <v>0</v>
      </c>
      <c r="Q474" s="211">
        <v>5.8E-05</v>
      </c>
      <c r="R474" s="211">
        <f>Q474*H474</f>
        <v>0.00029</v>
      </c>
      <c r="S474" s="211">
        <v>0</v>
      </c>
      <c r="T474" s="212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13" t="s">
        <v>119</v>
      </c>
      <c r="AT474" s="213" t="s">
        <v>115</v>
      </c>
      <c r="AU474" s="213" t="s">
        <v>81</v>
      </c>
      <c r="AY474" s="17" t="s">
        <v>113</v>
      </c>
      <c r="BE474" s="214">
        <f>IF(N474="základní",J474,0)</f>
        <v>0</v>
      </c>
      <c r="BF474" s="214">
        <f>IF(N474="snížená",J474,0)</f>
        <v>0</v>
      </c>
      <c r="BG474" s="214">
        <f>IF(N474="zákl. přenesená",J474,0)</f>
        <v>0</v>
      </c>
      <c r="BH474" s="214">
        <f>IF(N474="sníž. přenesená",J474,0)</f>
        <v>0</v>
      </c>
      <c r="BI474" s="214">
        <f>IF(N474="nulová",J474,0)</f>
        <v>0</v>
      </c>
      <c r="BJ474" s="17" t="s">
        <v>79</v>
      </c>
      <c r="BK474" s="214">
        <f>ROUND(I474*H474,2)</f>
        <v>0</v>
      </c>
      <c r="BL474" s="17" t="s">
        <v>119</v>
      </c>
      <c r="BM474" s="213" t="s">
        <v>842</v>
      </c>
    </row>
    <row r="475" s="2" customFormat="1">
      <c r="A475" s="38"/>
      <c r="B475" s="39"/>
      <c r="C475" s="40"/>
      <c r="D475" s="215" t="s">
        <v>121</v>
      </c>
      <c r="E475" s="40"/>
      <c r="F475" s="216" t="s">
        <v>863</v>
      </c>
      <c r="G475" s="40"/>
      <c r="H475" s="40"/>
      <c r="I475" s="217"/>
      <c r="J475" s="40"/>
      <c r="K475" s="40"/>
      <c r="L475" s="44"/>
      <c r="M475" s="218"/>
      <c r="N475" s="219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121</v>
      </c>
      <c r="AU475" s="17" t="s">
        <v>81</v>
      </c>
    </row>
    <row r="476" s="13" customFormat="1">
      <c r="A476" s="13"/>
      <c r="B476" s="220"/>
      <c r="C476" s="221"/>
      <c r="D476" s="222" t="s">
        <v>123</v>
      </c>
      <c r="E476" s="223" t="s">
        <v>19</v>
      </c>
      <c r="F476" s="224" t="s">
        <v>864</v>
      </c>
      <c r="G476" s="221"/>
      <c r="H476" s="225">
        <v>5</v>
      </c>
      <c r="I476" s="226"/>
      <c r="J476" s="221"/>
      <c r="K476" s="221"/>
      <c r="L476" s="227"/>
      <c r="M476" s="228"/>
      <c r="N476" s="229"/>
      <c r="O476" s="229"/>
      <c r="P476" s="229"/>
      <c r="Q476" s="229"/>
      <c r="R476" s="229"/>
      <c r="S476" s="229"/>
      <c r="T476" s="23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1" t="s">
        <v>123</v>
      </c>
      <c r="AU476" s="231" t="s">
        <v>81</v>
      </c>
      <c r="AV476" s="13" t="s">
        <v>81</v>
      </c>
      <c r="AW476" s="13" t="s">
        <v>125</v>
      </c>
      <c r="AX476" s="13" t="s">
        <v>79</v>
      </c>
      <c r="AY476" s="231" t="s">
        <v>113</v>
      </c>
    </row>
    <row r="477" s="2" customFormat="1" ht="16.5" customHeight="1">
      <c r="A477" s="38"/>
      <c r="B477" s="39"/>
      <c r="C477" s="243" t="s">
        <v>865</v>
      </c>
      <c r="D477" s="243" t="s">
        <v>348</v>
      </c>
      <c r="E477" s="244" t="s">
        <v>866</v>
      </c>
      <c r="F477" s="245" t="s">
        <v>867</v>
      </c>
      <c r="G477" s="246" t="s">
        <v>184</v>
      </c>
      <c r="H477" s="247">
        <v>19</v>
      </c>
      <c r="I477" s="248"/>
      <c r="J477" s="249">
        <f>ROUND(I477*H477,2)</f>
        <v>0</v>
      </c>
      <c r="K477" s="250"/>
      <c r="L477" s="251"/>
      <c r="M477" s="252" t="s">
        <v>19</v>
      </c>
      <c r="N477" s="253" t="s">
        <v>42</v>
      </c>
      <c r="O477" s="84"/>
      <c r="P477" s="211">
        <f>O477*H477</f>
        <v>0</v>
      </c>
      <c r="Q477" s="211">
        <v>0</v>
      </c>
      <c r="R477" s="211">
        <f>Q477*H477</f>
        <v>0</v>
      </c>
      <c r="S477" s="211">
        <v>0</v>
      </c>
      <c r="T477" s="212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13" t="s">
        <v>162</v>
      </c>
      <c r="AT477" s="213" t="s">
        <v>348</v>
      </c>
      <c r="AU477" s="213" t="s">
        <v>81</v>
      </c>
      <c r="AY477" s="17" t="s">
        <v>113</v>
      </c>
      <c r="BE477" s="214">
        <f>IF(N477="základní",J477,0)</f>
        <v>0</v>
      </c>
      <c r="BF477" s="214">
        <f>IF(N477="snížená",J477,0)</f>
        <v>0</v>
      </c>
      <c r="BG477" s="214">
        <f>IF(N477="zákl. přenesená",J477,0)</f>
        <v>0</v>
      </c>
      <c r="BH477" s="214">
        <f>IF(N477="sníž. přenesená",J477,0)</f>
        <v>0</v>
      </c>
      <c r="BI477" s="214">
        <f>IF(N477="nulová",J477,0)</f>
        <v>0</v>
      </c>
      <c r="BJ477" s="17" t="s">
        <v>79</v>
      </c>
      <c r="BK477" s="214">
        <f>ROUND(I477*H477,2)</f>
        <v>0</v>
      </c>
      <c r="BL477" s="17" t="s">
        <v>119</v>
      </c>
      <c r="BM477" s="213" t="s">
        <v>865</v>
      </c>
    </row>
    <row r="478" s="13" customFormat="1">
      <c r="A478" s="13"/>
      <c r="B478" s="220"/>
      <c r="C478" s="221"/>
      <c r="D478" s="222" t="s">
        <v>123</v>
      </c>
      <c r="E478" s="223" t="s">
        <v>19</v>
      </c>
      <c r="F478" s="224" t="s">
        <v>868</v>
      </c>
      <c r="G478" s="221"/>
      <c r="H478" s="225">
        <v>15</v>
      </c>
      <c r="I478" s="226"/>
      <c r="J478" s="221"/>
      <c r="K478" s="221"/>
      <c r="L478" s="227"/>
      <c r="M478" s="228"/>
      <c r="N478" s="229"/>
      <c r="O478" s="229"/>
      <c r="P478" s="229"/>
      <c r="Q478" s="229"/>
      <c r="R478" s="229"/>
      <c r="S478" s="229"/>
      <c r="T478" s="23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1" t="s">
        <v>123</v>
      </c>
      <c r="AU478" s="231" t="s">
        <v>81</v>
      </c>
      <c r="AV478" s="13" t="s">
        <v>81</v>
      </c>
      <c r="AW478" s="13" t="s">
        <v>125</v>
      </c>
      <c r="AX478" s="13" t="s">
        <v>71</v>
      </c>
      <c r="AY478" s="231" t="s">
        <v>113</v>
      </c>
    </row>
    <row r="479" s="13" customFormat="1">
      <c r="A479" s="13"/>
      <c r="B479" s="220"/>
      <c r="C479" s="221"/>
      <c r="D479" s="222" t="s">
        <v>123</v>
      </c>
      <c r="E479" s="223" t="s">
        <v>19</v>
      </c>
      <c r="F479" s="224" t="s">
        <v>869</v>
      </c>
      <c r="G479" s="221"/>
      <c r="H479" s="225">
        <v>4</v>
      </c>
      <c r="I479" s="226"/>
      <c r="J479" s="221"/>
      <c r="K479" s="221"/>
      <c r="L479" s="227"/>
      <c r="M479" s="228"/>
      <c r="N479" s="229"/>
      <c r="O479" s="229"/>
      <c r="P479" s="229"/>
      <c r="Q479" s="229"/>
      <c r="R479" s="229"/>
      <c r="S479" s="229"/>
      <c r="T479" s="230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1" t="s">
        <v>123</v>
      </c>
      <c r="AU479" s="231" t="s">
        <v>81</v>
      </c>
      <c r="AV479" s="13" t="s">
        <v>81</v>
      </c>
      <c r="AW479" s="13" t="s">
        <v>125</v>
      </c>
      <c r="AX479" s="13" t="s">
        <v>71</v>
      </c>
      <c r="AY479" s="231" t="s">
        <v>113</v>
      </c>
    </row>
    <row r="480" s="14" customFormat="1">
      <c r="A480" s="14"/>
      <c r="B480" s="232"/>
      <c r="C480" s="233"/>
      <c r="D480" s="222" t="s">
        <v>123</v>
      </c>
      <c r="E480" s="234" t="s">
        <v>19</v>
      </c>
      <c r="F480" s="235" t="s">
        <v>128</v>
      </c>
      <c r="G480" s="233"/>
      <c r="H480" s="236">
        <v>19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2" t="s">
        <v>123</v>
      </c>
      <c r="AU480" s="242" t="s">
        <v>81</v>
      </c>
      <c r="AV480" s="14" t="s">
        <v>119</v>
      </c>
      <c r="AW480" s="14" t="s">
        <v>125</v>
      </c>
      <c r="AX480" s="14" t="s">
        <v>79</v>
      </c>
      <c r="AY480" s="242" t="s">
        <v>113</v>
      </c>
    </row>
    <row r="481" s="2" customFormat="1" ht="16.5" customHeight="1">
      <c r="A481" s="38"/>
      <c r="B481" s="39"/>
      <c r="C481" s="243" t="s">
        <v>870</v>
      </c>
      <c r="D481" s="243" t="s">
        <v>348</v>
      </c>
      <c r="E481" s="244" t="s">
        <v>871</v>
      </c>
      <c r="F481" s="245" t="s">
        <v>872</v>
      </c>
      <c r="G481" s="246" t="s">
        <v>184</v>
      </c>
      <c r="H481" s="247">
        <v>15</v>
      </c>
      <c r="I481" s="248"/>
      <c r="J481" s="249">
        <f>ROUND(I481*H481,2)</f>
        <v>0</v>
      </c>
      <c r="K481" s="250"/>
      <c r="L481" s="251"/>
      <c r="M481" s="252" t="s">
        <v>19</v>
      </c>
      <c r="N481" s="253" t="s">
        <v>42</v>
      </c>
      <c r="O481" s="84"/>
      <c r="P481" s="211">
        <f>O481*H481</f>
        <v>0</v>
      </c>
      <c r="Q481" s="211">
        <v>0</v>
      </c>
      <c r="R481" s="211">
        <f>Q481*H481</f>
        <v>0</v>
      </c>
      <c r="S481" s="211">
        <v>0</v>
      </c>
      <c r="T481" s="212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13" t="s">
        <v>162</v>
      </c>
      <c r="AT481" s="213" t="s">
        <v>348</v>
      </c>
      <c r="AU481" s="213" t="s">
        <v>81</v>
      </c>
      <c r="AY481" s="17" t="s">
        <v>113</v>
      </c>
      <c r="BE481" s="214">
        <f>IF(N481="základní",J481,0)</f>
        <v>0</v>
      </c>
      <c r="BF481" s="214">
        <f>IF(N481="snížená",J481,0)</f>
        <v>0</v>
      </c>
      <c r="BG481" s="214">
        <f>IF(N481="zákl. přenesená",J481,0)</f>
        <v>0</v>
      </c>
      <c r="BH481" s="214">
        <f>IF(N481="sníž. přenesená",J481,0)</f>
        <v>0</v>
      </c>
      <c r="BI481" s="214">
        <f>IF(N481="nulová",J481,0)</f>
        <v>0</v>
      </c>
      <c r="BJ481" s="17" t="s">
        <v>79</v>
      </c>
      <c r="BK481" s="214">
        <f>ROUND(I481*H481,2)</f>
        <v>0</v>
      </c>
      <c r="BL481" s="17" t="s">
        <v>119</v>
      </c>
      <c r="BM481" s="213" t="s">
        <v>873</v>
      </c>
    </row>
    <row r="482" s="13" customFormat="1">
      <c r="A482" s="13"/>
      <c r="B482" s="220"/>
      <c r="C482" s="221"/>
      <c r="D482" s="222" t="s">
        <v>123</v>
      </c>
      <c r="E482" s="223" t="s">
        <v>19</v>
      </c>
      <c r="F482" s="224" t="s">
        <v>874</v>
      </c>
      <c r="G482" s="221"/>
      <c r="H482" s="225">
        <v>15</v>
      </c>
      <c r="I482" s="226"/>
      <c r="J482" s="221"/>
      <c r="K482" s="221"/>
      <c r="L482" s="227"/>
      <c r="M482" s="228"/>
      <c r="N482" s="229"/>
      <c r="O482" s="229"/>
      <c r="P482" s="229"/>
      <c r="Q482" s="229"/>
      <c r="R482" s="229"/>
      <c r="S482" s="229"/>
      <c r="T482" s="23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1" t="s">
        <v>123</v>
      </c>
      <c r="AU482" s="231" t="s">
        <v>81</v>
      </c>
      <c r="AV482" s="13" t="s">
        <v>81</v>
      </c>
      <c r="AW482" s="13" t="s">
        <v>125</v>
      </c>
      <c r="AX482" s="13" t="s">
        <v>79</v>
      </c>
      <c r="AY482" s="231" t="s">
        <v>113</v>
      </c>
    </row>
    <row r="483" s="2" customFormat="1" ht="16.5" customHeight="1">
      <c r="A483" s="38"/>
      <c r="B483" s="39"/>
      <c r="C483" s="201" t="s">
        <v>873</v>
      </c>
      <c r="D483" s="201" t="s">
        <v>115</v>
      </c>
      <c r="E483" s="202" t="s">
        <v>875</v>
      </c>
      <c r="F483" s="203" t="s">
        <v>876</v>
      </c>
      <c r="G483" s="204" t="s">
        <v>184</v>
      </c>
      <c r="H483" s="205">
        <v>5</v>
      </c>
      <c r="I483" s="206"/>
      <c r="J483" s="207">
        <f>ROUND(I483*H483,2)</f>
        <v>0</v>
      </c>
      <c r="K483" s="208"/>
      <c r="L483" s="44"/>
      <c r="M483" s="209" t="s">
        <v>19</v>
      </c>
      <c r="N483" s="210" t="s">
        <v>42</v>
      </c>
      <c r="O483" s="84"/>
      <c r="P483" s="211">
        <f>O483*H483</f>
        <v>0</v>
      </c>
      <c r="Q483" s="211">
        <v>0</v>
      </c>
      <c r="R483" s="211">
        <f>Q483*H483</f>
        <v>0</v>
      </c>
      <c r="S483" s="211">
        <v>0</v>
      </c>
      <c r="T483" s="212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13" t="s">
        <v>119</v>
      </c>
      <c r="AT483" s="213" t="s">
        <v>115</v>
      </c>
      <c r="AU483" s="213" t="s">
        <v>81</v>
      </c>
      <c r="AY483" s="17" t="s">
        <v>113</v>
      </c>
      <c r="BE483" s="214">
        <f>IF(N483="základní",J483,0)</f>
        <v>0</v>
      </c>
      <c r="BF483" s="214">
        <f>IF(N483="snížená",J483,0)</f>
        <v>0</v>
      </c>
      <c r="BG483" s="214">
        <f>IF(N483="zákl. přenesená",J483,0)</f>
        <v>0</v>
      </c>
      <c r="BH483" s="214">
        <f>IF(N483="sníž. přenesená",J483,0)</f>
        <v>0</v>
      </c>
      <c r="BI483" s="214">
        <f>IF(N483="nulová",J483,0)</f>
        <v>0</v>
      </c>
      <c r="BJ483" s="17" t="s">
        <v>79</v>
      </c>
      <c r="BK483" s="214">
        <f>ROUND(I483*H483,2)</f>
        <v>0</v>
      </c>
      <c r="BL483" s="17" t="s">
        <v>119</v>
      </c>
      <c r="BM483" s="213" t="s">
        <v>877</v>
      </c>
    </row>
    <row r="484" s="2" customFormat="1">
      <c r="A484" s="38"/>
      <c r="B484" s="39"/>
      <c r="C484" s="40"/>
      <c r="D484" s="215" t="s">
        <v>121</v>
      </c>
      <c r="E484" s="40"/>
      <c r="F484" s="216" t="s">
        <v>878</v>
      </c>
      <c r="G484" s="40"/>
      <c r="H484" s="40"/>
      <c r="I484" s="217"/>
      <c r="J484" s="40"/>
      <c r="K484" s="40"/>
      <c r="L484" s="44"/>
      <c r="M484" s="218"/>
      <c r="N484" s="219"/>
      <c r="O484" s="84"/>
      <c r="P484" s="84"/>
      <c r="Q484" s="84"/>
      <c r="R484" s="84"/>
      <c r="S484" s="84"/>
      <c r="T484" s="85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121</v>
      </c>
      <c r="AU484" s="17" t="s">
        <v>81</v>
      </c>
    </row>
    <row r="485" s="13" customFormat="1">
      <c r="A485" s="13"/>
      <c r="B485" s="220"/>
      <c r="C485" s="221"/>
      <c r="D485" s="222" t="s">
        <v>123</v>
      </c>
      <c r="E485" s="223" t="s">
        <v>19</v>
      </c>
      <c r="F485" s="224" t="s">
        <v>864</v>
      </c>
      <c r="G485" s="221"/>
      <c r="H485" s="225">
        <v>5</v>
      </c>
      <c r="I485" s="226"/>
      <c r="J485" s="221"/>
      <c r="K485" s="221"/>
      <c r="L485" s="227"/>
      <c r="M485" s="228"/>
      <c r="N485" s="229"/>
      <c r="O485" s="229"/>
      <c r="P485" s="229"/>
      <c r="Q485" s="229"/>
      <c r="R485" s="229"/>
      <c r="S485" s="229"/>
      <c r="T485" s="23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1" t="s">
        <v>123</v>
      </c>
      <c r="AU485" s="231" t="s">
        <v>81</v>
      </c>
      <c r="AV485" s="13" t="s">
        <v>81</v>
      </c>
      <c r="AW485" s="13" t="s">
        <v>125</v>
      </c>
      <c r="AX485" s="13" t="s">
        <v>79</v>
      </c>
      <c r="AY485" s="231" t="s">
        <v>113</v>
      </c>
    </row>
    <row r="486" s="2" customFormat="1" ht="21.75" customHeight="1">
      <c r="A486" s="38"/>
      <c r="B486" s="39"/>
      <c r="C486" s="243" t="s">
        <v>879</v>
      </c>
      <c r="D486" s="243" t="s">
        <v>348</v>
      </c>
      <c r="E486" s="244" t="s">
        <v>880</v>
      </c>
      <c r="F486" s="245" t="s">
        <v>881</v>
      </c>
      <c r="G486" s="246" t="s">
        <v>184</v>
      </c>
      <c r="H486" s="247">
        <v>5</v>
      </c>
      <c r="I486" s="248"/>
      <c r="J486" s="249">
        <f>ROUND(I486*H486,2)</f>
        <v>0</v>
      </c>
      <c r="K486" s="250"/>
      <c r="L486" s="251"/>
      <c r="M486" s="252" t="s">
        <v>19</v>
      </c>
      <c r="N486" s="253" t="s">
        <v>42</v>
      </c>
      <c r="O486" s="84"/>
      <c r="P486" s="211">
        <f>O486*H486</f>
        <v>0</v>
      </c>
      <c r="Q486" s="211">
        <v>0</v>
      </c>
      <c r="R486" s="211">
        <f>Q486*H486</f>
        <v>0</v>
      </c>
      <c r="S486" s="211">
        <v>0</v>
      </c>
      <c r="T486" s="212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13" t="s">
        <v>162</v>
      </c>
      <c r="AT486" s="213" t="s">
        <v>348</v>
      </c>
      <c r="AU486" s="213" t="s">
        <v>81</v>
      </c>
      <c r="AY486" s="17" t="s">
        <v>113</v>
      </c>
      <c r="BE486" s="214">
        <f>IF(N486="základní",J486,0)</f>
        <v>0</v>
      </c>
      <c r="BF486" s="214">
        <f>IF(N486="snížená",J486,0)</f>
        <v>0</v>
      </c>
      <c r="BG486" s="214">
        <f>IF(N486="zákl. přenesená",J486,0)</f>
        <v>0</v>
      </c>
      <c r="BH486" s="214">
        <f>IF(N486="sníž. přenesená",J486,0)</f>
        <v>0</v>
      </c>
      <c r="BI486" s="214">
        <f>IF(N486="nulová",J486,0)</f>
        <v>0</v>
      </c>
      <c r="BJ486" s="17" t="s">
        <v>79</v>
      </c>
      <c r="BK486" s="214">
        <f>ROUND(I486*H486,2)</f>
        <v>0</v>
      </c>
      <c r="BL486" s="17" t="s">
        <v>119</v>
      </c>
      <c r="BM486" s="213" t="s">
        <v>882</v>
      </c>
    </row>
    <row r="487" s="13" customFormat="1">
      <c r="A487" s="13"/>
      <c r="B487" s="220"/>
      <c r="C487" s="221"/>
      <c r="D487" s="222" t="s">
        <v>123</v>
      </c>
      <c r="E487" s="223" t="s">
        <v>19</v>
      </c>
      <c r="F487" s="224" t="s">
        <v>864</v>
      </c>
      <c r="G487" s="221"/>
      <c r="H487" s="225">
        <v>5</v>
      </c>
      <c r="I487" s="226"/>
      <c r="J487" s="221"/>
      <c r="K487" s="221"/>
      <c r="L487" s="227"/>
      <c r="M487" s="228"/>
      <c r="N487" s="229"/>
      <c r="O487" s="229"/>
      <c r="P487" s="229"/>
      <c r="Q487" s="229"/>
      <c r="R487" s="229"/>
      <c r="S487" s="229"/>
      <c r="T487" s="23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1" t="s">
        <v>123</v>
      </c>
      <c r="AU487" s="231" t="s">
        <v>81</v>
      </c>
      <c r="AV487" s="13" t="s">
        <v>81</v>
      </c>
      <c r="AW487" s="13" t="s">
        <v>125</v>
      </c>
      <c r="AX487" s="13" t="s">
        <v>79</v>
      </c>
      <c r="AY487" s="231" t="s">
        <v>113</v>
      </c>
    </row>
    <row r="488" s="2" customFormat="1" ht="21.75" customHeight="1">
      <c r="A488" s="38"/>
      <c r="B488" s="39"/>
      <c r="C488" s="201" t="s">
        <v>883</v>
      </c>
      <c r="D488" s="201" t="s">
        <v>115</v>
      </c>
      <c r="E488" s="202" t="s">
        <v>884</v>
      </c>
      <c r="F488" s="203" t="s">
        <v>885</v>
      </c>
      <c r="G488" s="204" t="s">
        <v>184</v>
      </c>
      <c r="H488" s="205">
        <v>9</v>
      </c>
      <c r="I488" s="206"/>
      <c r="J488" s="207">
        <f>ROUND(I488*H488,2)</f>
        <v>0</v>
      </c>
      <c r="K488" s="208"/>
      <c r="L488" s="44"/>
      <c r="M488" s="209" t="s">
        <v>19</v>
      </c>
      <c r="N488" s="210" t="s">
        <v>42</v>
      </c>
      <c r="O488" s="84"/>
      <c r="P488" s="211">
        <f>O488*H488</f>
        <v>0</v>
      </c>
      <c r="Q488" s="211">
        <v>0</v>
      </c>
      <c r="R488" s="211">
        <f>Q488*H488</f>
        <v>0</v>
      </c>
      <c r="S488" s="211">
        <v>0</v>
      </c>
      <c r="T488" s="212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13" t="s">
        <v>119</v>
      </c>
      <c r="AT488" s="213" t="s">
        <v>115</v>
      </c>
      <c r="AU488" s="213" t="s">
        <v>81</v>
      </c>
      <c r="AY488" s="17" t="s">
        <v>113</v>
      </c>
      <c r="BE488" s="214">
        <f>IF(N488="základní",J488,0)</f>
        <v>0</v>
      </c>
      <c r="BF488" s="214">
        <f>IF(N488="snížená",J488,0)</f>
        <v>0</v>
      </c>
      <c r="BG488" s="214">
        <f>IF(N488="zákl. přenesená",J488,0)</f>
        <v>0</v>
      </c>
      <c r="BH488" s="214">
        <f>IF(N488="sníž. přenesená",J488,0)</f>
        <v>0</v>
      </c>
      <c r="BI488" s="214">
        <f>IF(N488="nulová",J488,0)</f>
        <v>0</v>
      </c>
      <c r="BJ488" s="17" t="s">
        <v>79</v>
      </c>
      <c r="BK488" s="214">
        <f>ROUND(I488*H488,2)</f>
        <v>0</v>
      </c>
      <c r="BL488" s="17" t="s">
        <v>119</v>
      </c>
      <c r="BM488" s="213" t="s">
        <v>886</v>
      </c>
    </row>
    <row r="489" s="2" customFormat="1">
      <c r="A489" s="38"/>
      <c r="B489" s="39"/>
      <c r="C489" s="40"/>
      <c r="D489" s="215" t="s">
        <v>121</v>
      </c>
      <c r="E489" s="40"/>
      <c r="F489" s="216" t="s">
        <v>887</v>
      </c>
      <c r="G489" s="40"/>
      <c r="H489" s="40"/>
      <c r="I489" s="217"/>
      <c r="J489" s="40"/>
      <c r="K489" s="40"/>
      <c r="L489" s="44"/>
      <c r="M489" s="218"/>
      <c r="N489" s="219"/>
      <c r="O489" s="84"/>
      <c r="P489" s="84"/>
      <c r="Q489" s="84"/>
      <c r="R489" s="84"/>
      <c r="S489" s="84"/>
      <c r="T489" s="85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121</v>
      </c>
      <c r="AU489" s="17" t="s">
        <v>81</v>
      </c>
    </row>
    <row r="490" s="13" customFormat="1">
      <c r="A490" s="13"/>
      <c r="B490" s="220"/>
      <c r="C490" s="221"/>
      <c r="D490" s="222" t="s">
        <v>123</v>
      </c>
      <c r="E490" s="223" t="s">
        <v>19</v>
      </c>
      <c r="F490" s="224" t="s">
        <v>776</v>
      </c>
      <c r="G490" s="221"/>
      <c r="H490" s="225">
        <v>9</v>
      </c>
      <c r="I490" s="226"/>
      <c r="J490" s="221"/>
      <c r="K490" s="221"/>
      <c r="L490" s="227"/>
      <c r="M490" s="228"/>
      <c r="N490" s="229"/>
      <c r="O490" s="229"/>
      <c r="P490" s="229"/>
      <c r="Q490" s="229"/>
      <c r="R490" s="229"/>
      <c r="S490" s="229"/>
      <c r="T490" s="230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1" t="s">
        <v>123</v>
      </c>
      <c r="AU490" s="231" t="s">
        <v>81</v>
      </c>
      <c r="AV490" s="13" t="s">
        <v>81</v>
      </c>
      <c r="AW490" s="13" t="s">
        <v>125</v>
      </c>
      <c r="AX490" s="13" t="s">
        <v>79</v>
      </c>
      <c r="AY490" s="231" t="s">
        <v>113</v>
      </c>
    </row>
    <row r="491" s="2" customFormat="1" ht="16.5" customHeight="1">
      <c r="A491" s="38"/>
      <c r="B491" s="39"/>
      <c r="C491" s="201" t="s">
        <v>888</v>
      </c>
      <c r="D491" s="201" t="s">
        <v>115</v>
      </c>
      <c r="E491" s="202" t="s">
        <v>889</v>
      </c>
      <c r="F491" s="203" t="s">
        <v>890</v>
      </c>
      <c r="G491" s="204" t="s">
        <v>118</v>
      </c>
      <c r="H491" s="205">
        <v>210</v>
      </c>
      <c r="I491" s="206"/>
      <c r="J491" s="207">
        <f>ROUND(I491*H491,2)</f>
        <v>0</v>
      </c>
      <c r="K491" s="208"/>
      <c r="L491" s="44"/>
      <c r="M491" s="209" t="s">
        <v>19</v>
      </c>
      <c r="N491" s="210" t="s">
        <v>42</v>
      </c>
      <c r="O491" s="84"/>
      <c r="P491" s="211">
        <f>O491*H491</f>
        <v>0</v>
      </c>
      <c r="Q491" s="211">
        <v>0</v>
      </c>
      <c r="R491" s="211">
        <f>Q491*H491</f>
        <v>0</v>
      </c>
      <c r="S491" s="211">
        <v>0</v>
      </c>
      <c r="T491" s="212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13" t="s">
        <v>119</v>
      </c>
      <c r="AT491" s="213" t="s">
        <v>115</v>
      </c>
      <c r="AU491" s="213" t="s">
        <v>81</v>
      </c>
      <c r="AY491" s="17" t="s">
        <v>113</v>
      </c>
      <c r="BE491" s="214">
        <f>IF(N491="základní",J491,0)</f>
        <v>0</v>
      </c>
      <c r="BF491" s="214">
        <f>IF(N491="snížená",J491,0)</f>
        <v>0</v>
      </c>
      <c r="BG491" s="214">
        <f>IF(N491="zákl. přenesená",J491,0)</f>
        <v>0</v>
      </c>
      <c r="BH491" s="214">
        <f>IF(N491="sníž. přenesená",J491,0)</f>
        <v>0</v>
      </c>
      <c r="BI491" s="214">
        <f>IF(N491="nulová",J491,0)</f>
        <v>0</v>
      </c>
      <c r="BJ491" s="17" t="s">
        <v>79</v>
      </c>
      <c r="BK491" s="214">
        <f>ROUND(I491*H491,2)</f>
        <v>0</v>
      </c>
      <c r="BL491" s="17" t="s">
        <v>119</v>
      </c>
      <c r="BM491" s="213" t="s">
        <v>891</v>
      </c>
    </row>
    <row r="492" s="2" customFormat="1">
      <c r="A492" s="38"/>
      <c r="B492" s="39"/>
      <c r="C492" s="40"/>
      <c r="D492" s="215" t="s">
        <v>121</v>
      </c>
      <c r="E492" s="40"/>
      <c r="F492" s="216" t="s">
        <v>892</v>
      </c>
      <c r="G492" s="40"/>
      <c r="H492" s="40"/>
      <c r="I492" s="217"/>
      <c r="J492" s="40"/>
      <c r="K492" s="40"/>
      <c r="L492" s="44"/>
      <c r="M492" s="218"/>
      <c r="N492" s="219"/>
      <c r="O492" s="84"/>
      <c r="P492" s="84"/>
      <c r="Q492" s="84"/>
      <c r="R492" s="84"/>
      <c r="S492" s="84"/>
      <c r="T492" s="85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121</v>
      </c>
      <c r="AU492" s="17" t="s">
        <v>81</v>
      </c>
    </row>
    <row r="493" s="13" customFormat="1">
      <c r="A493" s="13"/>
      <c r="B493" s="220"/>
      <c r="C493" s="221"/>
      <c r="D493" s="222" t="s">
        <v>123</v>
      </c>
      <c r="E493" s="223" t="s">
        <v>19</v>
      </c>
      <c r="F493" s="224" t="s">
        <v>782</v>
      </c>
      <c r="G493" s="221"/>
      <c r="H493" s="225">
        <v>75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1" t="s">
        <v>123</v>
      </c>
      <c r="AU493" s="231" t="s">
        <v>81</v>
      </c>
      <c r="AV493" s="13" t="s">
        <v>81</v>
      </c>
      <c r="AW493" s="13" t="s">
        <v>125</v>
      </c>
      <c r="AX493" s="13" t="s">
        <v>71</v>
      </c>
      <c r="AY493" s="231" t="s">
        <v>113</v>
      </c>
    </row>
    <row r="494" s="13" customFormat="1">
      <c r="A494" s="13"/>
      <c r="B494" s="220"/>
      <c r="C494" s="221"/>
      <c r="D494" s="222" t="s">
        <v>123</v>
      </c>
      <c r="E494" s="223" t="s">
        <v>19</v>
      </c>
      <c r="F494" s="224" t="s">
        <v>893</v>
      </c>
      <c r="G494" s="221"/>
      <c r="H494" s="225">
        <v>76</v>
      </c>
      <c r="I494" s="226"/>
      <c r="J494" s="221"/>
      <c r="K494" s="221"/>
      <c r="L494" s="227"/>
      <c r="M494" s="228"/>
      <c r="N494" s="229"/>
      <c r="O494" s="229"/>
      <c r="P494" s="229"/>
      <c r="Q494" s="229"/>
      <c r="R494" s="229"/>
      <c r="S494" s="229"/>
      <c r="T494" s="23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1" t="s">
        <v>123</v>
      </c>
      <c r="AU494" s="231" t="s">
        <v>81</v>
      </c>
      <c r="AV494" s="13" t="s">
        <v>81</v>
      </c>
      <c r="AW494" s="13" t="s">
        <v>125</v>
      </c>
      <c r="AX494" s="13" t="s">
        <v>71</v>
      </c>
      <c r="AY494" s="231" t="s">
        <v>113</v>
      </c>
    </row>
    <row r="495" s="13" customFormat="1">
      <c r="A495" s="13"/>
      <c r="B495" s="220"/>
      <c r="C495" s="221"/>
      <c r="D495" s="222" t="s">
        <v>123</v>
      </c>
      <c r="E495" s="223" t="s">
        <v>19</v>
      </c>
      <c r="F495" s="224" t="s">
        <v>776</v>
      </c>
      <c r="G495" s="221"/>
      <c r="H495" s="225">
        <v>9</v>
      </c>
      <c r="I495" s="226"/>
      <c r="J495" s="221"/>
      <c r="K495" s="221"/>
      <c r="L495" s="227"/>
      <c r="M495" s="228"/>
      <c r="N495" s="229"/>
      <c r="O495" s="229"/>
      <c r="P495" s="229"/>
      <c r="Q495" s="229"/>
      <c r="R495" s="229"/>
      <c r="S495" s="229"/>
      <c r="T495" s="23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1" t="s">
        <v>123</v>
      </c>
      <c r="AU495" s="231" t="s">
        <v>81</v>
      </c>
      <c r="AV495" s="13" t="s">
        <v>81</v>
      </c>
      <c r="AW495" s="13" t="s">
        <v>125</v>
      </c>
      <c r="AX495" s="13" t="s">
        <v>71</v>
      </c>
      <c r="AY495" s="231" t="s">
        <v>113</v>
      </c>
    </row>
    <row r="496" s="13" customFormat="1">
      <c r="A496" s="13"/>
      <c r="B496" s="220"/>
      <c r="C496" s="221"/>
      <c r="D496" s="222" t="s">
        <v>123</v>
      </c>
      <c r="E496" s="223" t="s">
        <v>19</v>
      </c>
      <c r="F496" s="224" t="s">
        <v>894</v>
      </c>
      <c r="G496" s="221"/>
      <c r="H496" s="225">
        <v>50</v>
      </c>
      <c r="I496" s="226"/>
      <c r="J496" s="221"/>
      <c r="K496" s="221"/>
      <c r="L496" s="227"/>
      <c r="M496" s="228"/>
      <c r="N496" s="229"/>
      <c r="O496" s="229"/>
      <c r="P496" s="229"/>
      <c r="Q496" s="229"/>
      <c r="R496" s="229"/>
      <c r="S496" s="229"/>
      <c r="T496" s="23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1" t="s">
        <v>123</v>
      </c>
      <c r="AU496" s="231" t="s">
        <v>81</v>
      </c>
      <c r="AV496" s="13" t="s">
        <v>81</v>
      </c>
      <c r="AW496" s="13" t="s">
        <v>125</v>
      </c>
      <c r="AX496" s="13" t="s">
        <v>71</v>
      </c>
      <c r="AY496" s="231" t="s">
        <v>113</v>
      </c>
    </row>
    <row r="497" s="14" customFormat="1">
      <c r="A497" s="14"/>
      <c r="B497" s="232"/>
      <c r="C497" s="233"/>
      <c r="D497" s="222" t="s">
        <v>123</v>
      </c>
      <c r="E497" s="234" t="s">
        <v>19</v>
      </c>
      <c r="F497" s="235" t="s">
        <v>128</v>
      </c>
      <c r="G497" s="233"/>
      <c r="H497" s="236">
        <v>210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2" t="s">
        <v>123</v>
      </c>
      <c r="AU497" s="242" t="s">
        <v>81</v>
      </c>
      <c r="AV497" s="14" t="s">
        <v>119</v>
      </c>
      <c r="AW497" s="14" t="s">
        <v>125</v>
      </c>
      <c r="AX497" s="14" t="s">
        <v>79</v>
      </c>
      <c r="AY497" s="242" t="s">
        <v>113</v>
      </c>
    </row>
    <row r="498" s="2" customFormat="1" ht="16.5" customHeight="1">
      <c r="A498" s="38"/>
      <c r="B498" s="39"/>
      <c r="C498" s="201" t="s">
        <v>895</v>
      </c>
      <c r="D498" s="201" t="s">
        <v>115</v>
      </c>
      <c r="E498" s="202" t="s">
        <v>896</v>
      </c>
      <c r="F498" s="203" t="s">
        <v>897</v>
      </c>
      <c r="G498" s="204" t="s">
        <v>118</v>
      </c>
      <c r="H498" s="205">
        <v>39</v>
      </c>
      <c r="I498" s="206"/>
      <c r="J498" s="207">
        <f>ROUND(I498*H498,2)</f>
        <v>0</v>
      </c>
      <c r="K498" s="208"/>
      <c r="L498" s="44"/>
      <c r="M498" s="209" t="s">
        <v>19</v>
      </c>
      <c r="N498" s="210" t="s">
        <v>42</v>
      </c>
      <c r="O498" s="84"/>
      <c r="P498" s="211">
        <f>O498*H498</f>
        <v>0</v>
      </c>
      <c r="Q498" s="211">
        <v>0</v>
      </c>
      <c r="R498" s="211">
        <f>Q498*H498</f>
        <v>0</v>
      </c>
      <c r="S498" s="211">
        <v>0</v>
      </c>
      <c r="T498" s="212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13" t="s">
        <v>119</v>
      </c>
      <c r="AT498" s="213" t="s">
        <v>115</v>
      </c>
      <c r="AU498" s="213" t="s">
        <v>81</v>
      </c>
      <c r="AY498" s="17" t="s">
        <v>113</v>
      </c>
      <c r="BE498" s="214">
        <f>IF(N498="základní",J498,0)</f>
        <v>0</v>
      </c>
      <c r="BF498" s="214">
        <f>IF(N498="snížená",J498,0)</f>
        <v>0</v>
      </c>
      <c r="BG498" s="214">
        <f>IF(N498="zákl. přenesená",J498,0)</f>
        <v>0</v>
      </c>
      <c r="BH498" s="214">
        <f>IF(N498="sníž. přenesená",J498,0)</f>
        <v>0</v>
      </c>
      <c r="BI498" s="214">
        <f>IF(N498="nulová",J498,0)</f>
        <v>0</v>
      </c>
      <c r="BJ498" s="17" t="s">
        <v>79</v>
      </c>
      <c r="BK498" s="214">
        <f>ROUND(I498*H498,2)</f>
        <v>0</v>
      </c>
      <c r="BL498" s="17" t="s">
        <v>119</v>
      </c>
      <c r="BM498" s="213" t="s">
        <v>898</v>
      </c>
    </row>
    <row r="499" s="2" customFormat="1">
      <c r="A499" s="38"/>
      <c r="B499" s="39"/>
      <c r="C499" s="40"/>
      <c r="D499" s="215" t="s">
        <v>121</v>
      </c>
      <c r="E499" s="40"/>
      <c r="F499" s="216" t="s">
        <v>899</v>
      </c>
      <c r="G499" s="40"/>
      <c r="H499" s="40"/>
      <c r="I499" s="217"/>
      <c r="J499" s="40"/>
      <c r="K499" s="40"/>
      <c r="L499" s="44"/>
      <c r="M499" s="218"/>
      <c r="N499" s="219"/>
      <c r="O499" s="84"/>
      <c r="P499" s="84"/>
      <c r="Q499" s="84"/>
      <c r="R499" s="84"/>
      <c r="S499" s="84"/>
      <c r="T499" s="85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121</v>
      </c>
      <c r="AU499" s="17" t="s">
        <v>81</v>
      </c>
    </row>
    <row r="500" s="13" customFormat="1">
      <c r="A500" s="13"/>
      <c r="B500" s="220"/>
      <c r="C500" s="221"/>
      <c r="D500" s="222" t="s">
        <v>123</v>
      </c>
      <c r="E500" s="223" t="s">
        <v>19</v>
      </c>
      <c r="F500" s="224" t="s">
        <v>900</v>
      </c>
      <c r="G500" s="221"/>
      <c r="H500" s="225">
        <v>39</v>
      </c>
      <c r="I500" s="226"/>
      <c r="J500" s="221"/>
      <c r="K500" s="221"/>
      <c r="L500" s="227"/>
      <c r="M500" s="228"/>
      <c r="N500" s="229"/>
      <c r="O500" s="229"/>
      <c r="P500" s="229"/>
      <c r="Q500" s="229"/>
      <c r="R500" s="229"/>
      <c r="S500" s="229"/>
      <c r="T500" s="23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1" t="s">
        <v>123</v>
      </c>
      <c r="AU500" s="231" t="s">
        <v>81</v>
      </c>
      <c r="AV500" s="13" t="s">
        <v>81</v>
      </c>
      <c r="AW500" s="13" t="s">
        <v>125</v>
      </c>
      <c r="AX500" s="13" t="s">
        <v>79</v>
      </c>
      <c r="AY500" s="231" t="s">
        <v>113</v>
      </c>
    </row>
    <row r="501" s="2" customFormat="1" ht="16.5" customHeight="1">
      <c r="A501" s="38"/>
      <c r="B501" s="39"/>
      <c r="C501" s="243" t="s">
        <v>901</v>
      </c>
      <c r="D501" s="243" t="s">
        <v>348</v>
      </c>
      <c r="E501" s="244" t="s">
        <v>902</v>
      </c>
      <c r="F501" s="245" t="s">
        <v>903</v>
      </c>
      <c r="G501" s="246" t="s">
        <v>904</v>
      </c>
      <c r="H501" s="247">
        <v>25.646999999999998</v>
      </c>
      <c r="I501" s="248"/>
      <c r="J501" s="249">
        <f>ROUND(I501*H501,2)</f>
        <v>0</v>
      </c>
      <c r="K501" s="250"/>
      <c r="L501" s="251"/>
      <c r="M501" s="252" t="s">
        <v>19</v>
      </c>
      <c r="N501" s="253" t="s">
        <v>42</v>
      </c>
      <c r="O501" s="84"/>
      <c r="P501" s="211">
        <f>O501*H501</f>
        <v>0</v>
      </c>
      <c r="Q501" s="211">
        <v>0.20000000000000001</v>
      </c>
      <c r="R501" s="211">
        <f>Q501*H501</f>
        <v>5.1294000000000004</v>
      </c>
      <c r="S501" s="211">
        <v>0</v>
      </c>
      <c r="T501" s="212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13" t="s">
        <v>162</v>
      </c>
      <c r="AT501" s="213" t="s">
        <v>348</v>
      </c>
      <c r="AU501" s="213" t="s">
        <v>81</v>
      </c>
      <c r="AY501" s="17" t="s">
        <v>113</v>
      </c>
      <c r="BE501" s="214">
        <f>IF(N501="základní",J501,0)</f>
        <v>0</v>
      </c>
      <c r="BF501" s="214">
        <f>IF(N501="snížená",J501,0)</f>
        <v>0</v>
      </c>
      <c r="BG501" s="214">
        <f>IF(N501="zákl. přenesená",J501,0)</f>
        <v>0</v>
      </c>
      <c r="BH501" s="214">
        <f>IF(N501="sníž. přenesená",J501,0)</f>
        <v>0</v>
      </c>
      <c r="BI501" s="214">
        <f>IF(N501="nulová",J501,0)</f>
        <v>0</v>
      </c>
      <c r="BJ501" s="17" t="s">
        <v>79</v>
      </c>
      <c r="BK501" s="214">
        <f>ROUND(I501*H501,2)</f>
        <v>0</v>
      </c>
      <c r="BL501" s="17" t="s">
        <v>119</v>
      </c>
      <c r="BM501" s="213" t="s">
        <v>905</v>
      </c>
    </row>
    <row r="502" s="13" customFormat="1">
      <c r="A502" s="13"/>
      <c r="B502" s="220"/>
      <c r="C502" s="221"/>
      <c r="D502" s="222" t="s">
        <v>123</v>
      </c>
      <c r="E502" s="221"/>
      <c r="F502" s="224" t="s">
        <v>906</v>
      </c>
      <c r="G502" s="221"/>
      <c r="H502" s="225">
        <v>25.646999999999998</v>
      </c>
      <c r="I502" s="226"/>
      <c r="J502" s="221"/>
      <c r="K502" s="221"/>
      <c r="L502" s="227"/>
      <c r="M502" s="228"/>
      <c r="N502" s="229"/>
      <c r="O502" s="229"/>
      <c r="P502" s="229"/>
      <c r="Q502" s="229"/>
      <c r="R502" s="229"/>
      <c r="S502" s="229"/>
      <c r="T502" s="23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1" t="s">
        <v>123</v>
      </c>
      <c r="AU502" s="231" t="s">
        <v>81</v>
      </c>
      <c r="AV502" s="13" t="s">
        <v>81</v>
      </c>
      <c r="AW502" s="13" t="s">
        <v>4</v>
      </c>
      <c r="AX502" s="13" t="s">
        <v>79</v>
      </c>
      <c r="AY502" s="231" t="s">
        <v>113</v>
      </c>
    </row>
    <row r="503" s="2" customFormat="1" ht="16.5" customHeight="1">
      <c r="A503" s="38"/>
      <c r="B503" s="39"/>
      <c r="C503" s="201" t="s">
        <v>882</v>
      </c>
      <c r="D503" s="201" t="s">
        <v>115</v>
      </c>
      <c r="E503" s="202" t="s">
        <v>907</v>
      </c>
      <c r="F503" s="203" t="s">
        <v>908</v>
      </c>
      <c r="G503" s="204" t="s">
        <v>184</v>
      </c>
      <c r="H503" s="205">
        <v>5</v>
      </c>
      <c r="I503" s="206"/>
      <c r="J503" s="207">
        <f>ROUND(I503*H503,2)</f>
        <v>0</v>
      </c>
      <c r="K503" s="208"/>
      <c r="L503" s="44"/>
      <c r="M503" s="209" t="s">
        <v>19</v>
      </c>
      <c r="N503" s="210" t="s">
        <v>42</v>
      </c>
      <c r="O503" s="84"/>
      <c r="P503" s="211">
        <f>O503*H503</f>
        <v>0</v>
      </c>
      <c r="Q503" s="211">
        <v>0</v>
      </c>
      <c r="R503" s="211">
        <f>Q503*H503</f>
        <v>0</v>
      </c>
      <c r="S503" s="211">
        <v>0</v>
      </c>
      <c r="T503" s="212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13" t="s">
        <v>119</v>
      </c>
      <c r="AT503" s="213" t="s">
        <v>115</v>
      </c>
      <c r="AU503" s="213" t="s">
        <v>81</v>
      </c>
      <c r="AY503" s="17" t="s">
        <v>113</v>
      </c>
      <c r="BE503" s="214">
        <f>IF(N503="základní",J503,0)</f>
        <v>0</v>
      </c>
      <c r="BF503" s="214">
        <f>IF(N503="snížená",J503,0)</f>
        <v>0</v>
      </c>
      <c r="BG503" s="214">
        <f>IF(N503="zákl. přenesená",J503,0)</f>
        <v>0</v>
      </c>
      <c r="BH503" s="214">
        <f>IF(N503="sníž. přenesená",J503,0)</f>
        <v>0</v>
      </c>
      <c r="BI503" s="214">
        <f>IF(N503="nulová",J503,0)</f>
        <v>0</v>
      </c>
      <c r="BJ503" s="17" t="s">
        <v>79</v>
      </c>
      <c r="BK503" s="214">
        <f>ROUND(I503*H503,2)</f>
        <v>0</v>
      </c>
      <c r="BL503" s="17" t="s">
        <v>119</v>
      </c>
      <c r="BM503" s="213" t="s">
        <v>909</v>
      </c>
    </row>
    <row r="504" s="2" customFormat="1">
      <c r="A504" s="38"/>
      <c r="B504" s="39"/>
      <c r="C504" s="40"/>
      <c r="D504" s="215" t="s">
        <v>121</v>
      </c>
      <c r="E504" s="40"/>
      <c r="F504" s="216" t="s">
        <v>910</v>
      </c>
      <c r="G504" s="40"/>
      <c r="H504" s="40"/>
      <c r="I504" s="217"/>
      <c r="J504" s="40"/>
      <c r="K504" s="40"/>
      <c r="L504" s="44"/>
      <c r="M504" s="218"/>
      <c r="N504" s="219"/>
      <c r="O504" s="84"/>
      <c r="P504" s="84"/>
      <c r="Q504" s="84"/>
      <c r="R504" s="84"/>
      <c r="S504" s="84"/>
      <c r="T504" s="85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121</v>
      </c>
      <c r="AU504" s="17" t="s">
        <v>81</v>
      </c>
    </row>
    <row r="505" s="13" customFormat="1">
      <c r="A505" s="13"/>
      <c r="B505" s="220"/>
      <c r="C505" s="221"/>
      <c r="D505" s="222" t="s">
        <v>123</v>
      </c>
      <c r="E505" s="223" t="s">
        <v>19</v>
      </c>
      <c r="F505" s="224" t="s">
        <v>864</v>
      </c>
      <c r="G505" s="221"/>
      <c r="H505" s="225">
        <v>5</v>
      </c>
      <c r="I505" s="226"/>
      <c r="J505" s="221"/>
      <c r="K505" s="221"/>
      <c r="L505" s="227"/>
      <c r="M505" s="228"/>
      <c r="N505" s="229"/>
      <c r="O505" s="229"/>
      <c r="P505" s="229"/>
      <c r="Q505" s="229"/>
      <c r="R505" s="229"/>
      <c r="S505" s="229"/>
      <c r="T505" s="23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1" t="s">
        <v>123</v>
      </c>
      <c r="AU505" s="231" t="s">
        <v>81</v>
      </c>
      <c r="AV505" s="13" t="s">
        <v>81</v>
      </c>
      <c r="AW505" s="13" t="s">
        <v>125</v>
      </c>
      <c r="AX505" s="13" t="s">
        <v>79</v>
      </c>
      <c r="AY505" s="231" t="s">
        <v>113</v>
      </c>
    </row>
    <row r="506" s="2" customFormat="1" ht="16.5" customHeight="1">
      <c r="A506" s="38"/>
      <c r="B506" s="39"/>
      <c r="C506" s="243" t="s">
        <v>911</v>
      </c>
      <c r="D506" s="243" t="s">
        <v>348</v>
      </c>
      <c r="E506" s="244" t="s">
        <v>912</v>
      </c>
      <c r="F506" s="245" t="s">
        <v>913</v>
      </c>
      <c r="G506" s="246" t="s">
        <v>184</v>
      </c>
      <c r="H506" s="247">
        <v>5</v>
      </c>
      <c r="I506" s="248"/>
      <c r="J506" s="249">
        <f>ROUND(I506*H506,2)</f>
        <v>0</v>
      </c>
      <c r="K506" s="250"/>
      <c r="L506" s="251"/>
      <c r="M506" s="252" t="s">
        <v>19</v>
      </c>
      <c r="N506" s="253" t="s">
        <v>42</v>
      </c>
      <c r="O506" s="84"/>
      <c r="P506" s="211">
        <f>O506*H506</f>
        <v>0</v>
      </c>
      <c r="Q506" s="211">
        <v>0.00069999999999999999</v>
      </c>
      <c r="R506" s="211">
        <f>Q506*H506</f>
        <v>0.0035000000000000001</v>
      </c>
      <c r="S506" s="211">
        <v>0</v>
      </c>
      <c r="T506" s="212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13" t="s">
        <v>162</v>
      </c>
      <c r="AT506" s="213" t="s">
        <v>348</v>
      </c>
      <c r="AU506" s="213" t="s">
        <v>81</v>
      </c>
      <c r="AY506" s="17" t="s">
        <v>113</v>
      </c>
      <c r="BE506" s="214">
        <f>IF(N506="základní",J506,0)</f>
        <v>0</v>
      </c>
      <c r="BF506" s="214">
        <f>IF(N506="snížená",J506,0)</f>
        <v>0</v>
      </c>
      <c r="BG506" s="214">
        <f>IF(N506="zákl. přenesená",J506,0)</f>
        <v>0</v>
      </c>
      <c r="BH506" s="214">
        <f>IF(N506="sníž. přenesená",J506,0)</f>
        <v>0</v>
      </c>
      <c r="BI506" s="214">
        <f>IF(N506="nulová",J506,0)</f>
        <v>0</v>
      </c>
      <c r="BJ506" s="17" t="s">
        <v>79</v>
      </c>
      <c r="BK506" s="214">
        <f>ROUND(I506*H506,2)</f>
        <v>0</v>
      </c>
      <c r="BL506" s="17" t="s">
        <v>119</v>
      </c>
      <c r="BM506" s="213" t="s">
        <v>914</v>
      </c>
    </row>
    <row r="507" s="12" customFormat="1" ht="20.88" customHeight="1">
      <c r="A507" s="12"/>
      <c r="B507" s="185"/>
      <c r="C507" s="186"/>
      <c r="D507" s="187" t="s">
        <v>70</v>
      </c>
      <c r="E507" s="199" t="s">
        <v>915</v>
      </c>
      <c r="F507" s="199" t="s">
        <v>916</v>
      </c>
      <c r="G507" s="186"/>
      <c r="H507" s="186"/>
      <c r="I507" s="189"/>
      <c r="J507" s="200">
        <f>BK507</f>
        <v>0</v>
      </c>
      <c r="K507" s="186"/>
      <c r="L507" s="191"/>
      <c r="M507" s="192"/>
      <c r="N507" s="193"/>
      <c r="O507" s="193"/>
      <c r="P507" s="194">
        <f>P508+P517</f>
        <v>0</v>
      </c>
      <c r="Q507" s="193"/>
      <c r="R507" s="194">
        <f>R508+R517</f>
        <v>0.033000000000000002</v>
      </c>
      <c r="S507" s="193"/>
      <c r="T507" s="195">
        <f>T508+T517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96" t="s">
        <v>79</v>
      </c>
      <c r="AT507" s="197" t="s">
        <v>70</v>
      </c>
      <c r="AU507" s="197" t="s">
        <v>81</v>
      </c>
      <c r="AY507" s="196" t="s">
        <v>113</v>
      </c>
      <c r="BK507" s="198">
        <f>BK508+BK517</f>
        <v>0</v>
      </c>
    </row>
    <row r="508" s="15" customFormat="1" ht="20.88" customHeight="1">
      <c r="A508" s="15"/>
      <c r="B508" s="254"/>
      <c r="C508" s="255"/>
      <c r="D508" s="256" t="s">
        <v>70</v>
      </c>
      <c r="E508" s="256" t="s">
        <v>917</v>
      </c>
      <c r="F508" s="256" t="s">
        <v>918</v>
      </c>
      <c r="G508" s="255"/>
      <c r="H508" s="255"/>
      <c r="I508" s="257"/>
      <c r="J508" s="258">
        <f>BK508</f>
        <v>0</v>
      </c>
      <c r="K508" s="255"/>
      <c r="L508" s="259"/>
      <c r="M508" s="260"/>
      <c r="N508" s="261"/>
      <c r="O508" s="261"/>
      <c r="P508" s="262">
        <f>SUM(P509:P516)</f>
        <v>0</v>
      </c>
      <c r="Q508" s="261"/>
      <c r="R508" s="262">
        <f>SUM(R509:R516)</f>
        <v>0.033000000000000002</v>
      </c>
      <c r="S508" s="261"/>
      <c r="T508" s="263">
        <f>SUM(T509:T516)</f>
        <v>0</v>
      </c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R508" s="264" t="s">
        <v>79</v>
      </c>
      <c r="AT508" s="265" t="s">
        <v>70</v>
      </c>
      <c r="AU508" s="265" t="s">
        <v>134</v>
      </c>
      <c r="AY508" s="264" t="s">
        <v>113</v>
      </c>
      <c r="BK508" s="266">
        <f>SUM(BK509:BK516)</f>
        <v>0</v>
      </c>
    </row>
    <row r="509" s="2" customFormat="1" ht="16.5" customHeight="1">
      <c r="A509" s="38"/>
      <c r="B509" s="39"/>
      <c r="C509" s="243" t="s">
        <v>886</v>
      </c>
      <c r="D509" s="243" t="s">
        <v>348</v>
      </c>
      <c r="E509" s="244" t="s">
        <v>919</v>
      </c>
      <c r="F509" s="245" t="s">
        <v>920</v>
      </c>
      <c r="G509" s="246" t="s">
        <v>184</v>
      </c>
      <c r="H509" s="247">
        <v>4</v>
      </c>
      <c r="I509" s="248"/>
      <c r="J509" s="249">
        <f>ROUND(I509*H509,2)</f>
        <v>0</v>
      </c>
      <c r="K509" s="250"/>
      <c r="L509" s="251"/>
      <c r="M509" s="252" t="s">
        <v>19</v>
      </c>
      <c r="N509" s="253" t="s">
        <v>42</v>
      </c>
      <c r="O509" s="84"/>
      <c r="P509" s="211">
        <f>O509*H509</f>
        <v>0</v>
      </c>
      <c r="Q509" s="211">
        <v>0</v>
      </c>
      <c r="R509" s="211">
        <f>Q509*H509</f>
        <v>0</v>
      </c>
      <c r="S509" s="211">
        <v>0</v>
      </c>
      <c r="T509" s="212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13" t="s">
        <v>162</v>
      </c>
      <c r="AT509" s="213" t="s">
        <v>348</v>
      </c>
      <c r="AU509" s="213" t="s">
        <v>119</v>
      </c>
      <c r="AY509" s="17" t="s">
        <v>113</v>
      </c>
      <c r="BE509" s="214">
        <f>IF(N509="základní",J509,0)</f>
        <v>0</v>
      </c>
      <c r="BF509" s="214">
        <f>IF(N509="snížená",J509,0)</f>
        <v>0</v>
      </c>
      <c r="BG509" s="214">
        <f>IF(N509="zákl. přenesená",J509,0)</f>
        <v>0</v>
      </c>
      <c r="BH509" s="214">
        <f>IF(N509="sníž. přenesená",J509,0)</f>
        <v>0</v>
      </c>
      <c r="BI509" s="214">
        <f>IF(N509="nulová",J509,0)</f>
        <v>0</v>
      </c>
      <c r="BJ509" s="17" t="s">
        <v>79</v>
      </c>
      <c r="BK509" s="214">
        <f>ROUND(I509*H509,2)</f>
        <v>0</v>
      </c>
      <c r="BL509" s="17" t="s">
        <v>119</v>
      </c>
      <c r="BM509" s="213" t="s">
        <v>921</v>
      </c>
    </row>
    <row r="510" s="13" customFormat="1">
      <c r="A510" s="13"/>
      <c r="B510" s="220"/>
      <c r="C510" s="221"/>
      <c r="D510" s="222" t="s">
        <v>123</v>
      </c>
      <c r="E510" s="223" t="s">
        <v>19</v>
      </c>
      <c r="F510" s="224" t="s">
        <v>922</v>
      </c>
      <c r="G510" s="221"/>
      <c r="H510" s="225">
        <v>4</v>
      </c>
      <c r="I510" s="226"/>
      <c r="J510" s="221"/>
      <c r="K510" s="221"/>
      <c r="L510" s="227"/>
      <c r="M510" s="228"/>
      <c r="N510" s="229"/>
      <c r="O510" s="229"/>
      <c r="P510" s="229"/>
      <c r="Q510" s="229"/>
      <c r="R510" s="229"/>
      <c r="S510" s="229"/>
      <c r="T510" s="23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1" t="s">
        <v>123</v>
      </c>
      <c r="AU510" s="231" t="s">
        <v>119</v>
      </c>
      <c r="AV510" s="13" t="s">
        <v>81</v>
      </c>
      <c r="AW510" s="13" t="s">
        <v>125</v>
      </c>
      <c r="AX510" s="13" t="s">
        <v>79</v>
      </c>
      <c r="AY510" s="231" t="s">
        <v>113</v>
      </c>
    </row>
    <row r="511" s="2" customFormat="1" ht="16.5" customHeight="1">
      <c r="A511" s="38"/>
      <c r="B511" s="39"/>
      <c r="C511" s="243" t="s">
        <v>923</v>
      </c>
      <c r="D511" s="243" t="s">
        <v>348</v>
      </c>
      <c r="E511" s="244" t="s">
        <v>924</v>
      </c>
      <c r="F511" s="245" t="s">
        <v>925</v>
      </c>
      <c r="G511" s="246" t="s">
        <v>184</v>
      </c>
      <c r="H511" s="247">
        <v>1</v>
      </c>
      <c r="I511" s="248"/>
      <c r="J511" s="249">
        <f>ROUND(I511*H511,2)</f>
        <v>0</v>
      </c>
      <c r="K511" s="250"/>
      <c r="L511" s="251"/>
      <c r="M511" s="252" t="s">
        <v>19</v>
      </c>
      <c r="N511" s="253" t="s">
        <v>42</v>
      </c>
      <c r="O511" s="84"/>
      <c r="P511" s="211">
        <f>O511*H511</f>
        <v>0</v>
      </c>
      <c r="Q511" s="211">
        <v>0</v>
      </c>
      <c r="R511" s="211">
        <f>Q511*H511</f>
        <v>0</v>
      </c>
      <c r="S511" s="211">
        <v>0</v>
      </c>
      <c r="T511" s="212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13" t="s">
        <v>162</v>
      </c>
      <c r="AT511" s="213" t="s">
        <v>348</v>
      </c>
      <c r="AU511" s="213" t="s">
        <v>119</v>
      </c>
      <c r="AY511" s="17" t="s">
        <v>113</v>
      </c>
      <c r="BE511" s="214">
        <f>IF(N511="základní",J511,0)</f>
        <v>0</v>
      </c>
      <c r="BF511" s="214">
        <f>IF(N511="snížená",J511,0)</f>
        <v>0</v>
      </c>
      <c r="BG511" s="214">
        <f>IF(N511="zákl. přenesená",J511,0)</f>
        <v>0</v>
      </c>
      <c r="BH511" s="214">
        <f>IF(N511="sníž. přenesená",J511,0)</f>
        <v>0</v>
      </c>
      <c r="BI511" s="214">
        <f>IF(N511="nulová",J511,0)</f>
        <v>0</v>
      </c>
      <c r="BJ511" s="17" t="s">
        <v>79</v>
      </c>
      <c r="BK511" s="214">
        <f>ROUND(I511*H511,2)</f>
        <v>0</v>
      </c>
      <c r="BL511" s="17" t="s">
        <v>119</v>
      </c>
      <c r="BM511" s="213" t="s">
        <v>926</v>
      </c>
    </row>
    <row r="512" s="13" customFormat="1">
      <c r="A512" s="13"/>
      <c r="B512" s="220"/>
      <c r="C512" s="221"/>
      <c r="D512" s="222" t="s">
        <v>123</v>
      </c>
      <c r="E512" s="223" t="s">
        <v>19</v>
      </c>
      <c r="F512" s="224" t="s">
        <v>927</v>
      </c>
      <c r="G512" s="221"/>
      <c r="H512" s="225">
        <v>1</v>
      </c>
      <c r="I512" s="226"/>
      <c r="J512" s="221"/>
      <c r="K512" s="221"/>
      <c r="L512" s="227"/>
      <c r="M512" s="228"/>
      <c r="N512" s="229"/>
      <c r="O512" s="229"/>
      <c r="P512" s="229"/>
      <c r="Q512" s="229"/>
      <c r="R512" s="229"/>
      <c r="S512" s="229"/>
      <c r="T512" s="23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1" t="s">
        <v>123</v>
      </c>
      <c r="AU512" s="231" t="s">
        <v>119</v>
      </c>
      <c r="AV512" s="13" t="s">
        <v>81</v>
      </c>
      <c r="AW512" s="13" t="s">
        <v>125</v>
      </c>
      <c r="AX512" s="13" t="s">
        <v>79</v>
      </c>
      <c r="AY512" s="231" t="s">
        <v>113</v>
      </c>
    </row>
    <row r="513" s="2" customFormat="1" ht="16.5" customHeight="1">
      <c r="A513" s="38"/>
      <c r="B513" s="39"/>
      <c r="C513" s="243" t="s">
        <v>928</v>
      </c>
      <c r="D513" s="243" t="s">
        <v>348</v>
      </c>
      <c r="E513" s="244" t="s">
        <v>929</v>
      </c>
      <c r="F513" s="245" t="s">
        <v>930</v>
      </c>
      <c r="G513" s="246" t="s">
        <v>184</v>
      </c>
      <c r="H513" s="247">
        <v>1</v>
      </c>
      <c r="I513" s="248"/>
      <c r="J513" s="249">
        <f>ROUND(I513*H513,2)</f>
        <v>0</v>
      </c>
      <c r="K513" s="250"/>
      <c r="L513" s="251"/>
      <c r="M513" s="252" t="s">
        <v>19</v>
      </c>
      <c r="N513" s="253" t="s">
        <v>42</v>
      </c>
      <c r="O513" s="84"/>
      <c r="P513" s="211">
        <f>O513*H513</f>
        <v>0</v>
      </c>
      <c r="Q513" s="211">
        <v>0.017999999999999999</v>
      </c>
      <c r="R513" s="211">
        <f>Q513*H513</f>
        <v>0.017999999999999999</v>
      </c>
      <c r="S513" s="211">
        <v>0</v>
      </c>
      <c r="T513" s="212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13" t="s">
        <v>162</v>
      </c>
      <c r="AT513" s="213" t="s">
        <v>348</v>
      </c>
      <c r="AU513" s="213" t="s">
        <v>119</v>
      </c>
      <c r="AY513" s="17" t="s">
        <v>113</v>
      </c>
      <c r="BE513" s="214">
        <f>IF(N513="základní",J513,0)</f>
        <v>0</v>
      </c>
      <c r="BF513" s="214">
        <f>IF(N513="snížená",J513,0)</f>
        <v>0</v>
      </c>
      <c r="BG513" s="214">
        <f>IF(N513="zákl. přenesená",J513,0)</f>
        <v>0</v>
      </c>
      <c r="BH513" s="214">
        <f>IF(N513="sníž. přenesená",J513,0)</f>
        <v>0</v>
      </c>
      <c r="BI513" s="214">
        <f>IF(N513="nulová",J513,0)</f>
        <v>0</v>
      </c>
      <c r="BJ513" s="17" t="s">
        <v>79</v>
      </c>
      <c r="BK513" s="214">
        <f>ROUND(I513*H513,2)</f>
        <v>0</v>
      </c>
      <c r="BL513" s="17" t="s">
        <v>119</v>
      </c>
      <c r="BM513" s="213" t="s">
        <v>931</v>
      </c>
    </row>
    <row r="514" s="13" customFormat="1">
      <c r="A514" s="13"/>
      <c r="B514" s="220"/>
      <c r="C514" s="221"/>
      <c r="D514" s="222" t="s">
        <v>123</v>
      </c>
      <c r="E514" s="223" t="s">
        <v>19</v>
      </c>
      <c r="F514" s="224" t="s">
        <v>932</v>
      </c>
      <c r="G514" s="221"/>
      <c r="H514" s="225">
        <v>1</v>
      </c>
      <c r="I514" s="226"/>
      <c r="J514" s="221"/>
      <c r="K514" s="221"/>
      <c r="L514" s="227"/>
      <c r="M514" s="228"/>
      <c r="N514" s="229"/>
      <c r="O514" s="229"/>
      <c r="P514" s="229"/>
      <c r="Q514" s="229"/>
      <c r="R514" s="229"/>
      <c r="S514" s="229"/>
      <c r="T514" s="23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1" t="s">
        <v>123</v>
      </c>
      <c r="AU514" s="231" t="s">
        <v>119</v>
      </c>
      <c r="AV514" s="13" t="s">
        <v>81</v>
      </c>
      <c r="AW514" s="13" t="s">
        <v>125</v>
      </c>
      <c r="AX514" s="13" t="s">
        <v>79</v>
      </c>
      <c r="AY514" s="231" t="s">
        <v>113</v>
      </c>
    </row>
    <row r="515" s="2" customFormat="1" ht="16.5" customHeight="1">
      <c r="A515" s="38"/>
      <c r="B515" s="39"/>
      <c r="C515" s="243" t="s">
        <v>933</v>
      </c>
      <c r="D515" s="243" t="s">
        <v>348</v>
      </c>
      <c r="E515" s="244" t="s">
        <v>934</v>
      </c>
      <c r="F515" s="245" t="s">
        <v>935</v>
      </c>
      <c r="G515" s="246" t="s">
        <v>184</v>
      </c>
      <c r="H515" s="247">
        <v>3</v>
      </c>
      <c r="I515" s="248"/>
      <c r="J515" s="249">
        <f>ROUND(I515*H515,2)</f>
        <v>0</v>
      </c>
      <c r="K515" s="250"/>
      <c r="L515" s="251"/>
      <c r="M515" s="252" t="s">
        <v>19</v>
      </c>
      <c r="N515" s="253" t="s">
        <v>42</v>
      </c>
      <c r="O515" s="84"/>
      <c r="P515" s="211">
        <f>O515*H515</f>
        <v>0</v>
      </c>
      <c r="Q515" s="211">
        <v>0.0050000000000000001</v>
      </c>
      <c r="R515" s="211">
        <f>Q515*H515</f>
        <v>0.014999999999999999</v>
      </c>
      <c r="S515" s="211">
        <v>0</v>
      </c>
      <c r="T515" s="212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13" t="s">
        <v>162</v>
      </c>
      <c r="AT515" s="213" t="s">
        <v>348</v>
      </c>
      <c r="AU515" s="213" t="s">
        <v>119</v>
      </c>
      <c r="AY515" s="17" t="s">
        <v>113</v>
      </c>
      <c r="BE515" s="214">
        <f>IF(N515="základní",J515,0)</f>
        <v>0</v>
      </c>
      <c r="BF515" s="214">
        <f>IF(N515="snížená",J515,0)</f>
        <v>0</v>
      </c>
      <c r="BG515" s="214">
        <f>IF(N515="zákl. přenesená",J515,0)</f>
        <v>0</v>
      </c>
      <c r="BH515" s="214">
        <f>IF(N515="sníž. přenesená",J515,0)</f>
        <v>0</v>
      </c>
      <c r="BI515" s="214">
        <f>IF(N515="nulová",J515,0)</f>
        <v>0</v>
      </c>
      <c r="BJ515" s="17" t="s">
        <v>79</v>
      </c>
      <c r="BK515" s="214">
        <f>ROUND(I515*H515,2)</f>
        <v>0</v>
      </c>
      <c r="BL515" s="17" t="s">
        <v>119</v>
      </c>
      <c r="BM515" s="213" t="s">
        <v>936</v>
      </c>
    </row>
    <row r="516" s="13" customFormat="1">
      <c r="A516" s="13"/>
      <c r="B516" s="220"/>
      <c r="C516" s="221"/>
      <c r="D516" s="222" t="s">
        <v>123</v>
      </c>
      <c r="E516" s="223" t="s">
        <v>19</v>
      </c>
      <c r="F516" s="224" t="s">
        <v>937</v>
      </c>
      <c r="G516" s="221"/>
      <c r="H516" s="225">
        <v>3</v>
      </c>
      <c r="I516" s="226"/>
      <c r="J516" s="221"/>
      <c r="K516" s="221"/>
      <c r="L516" s="227"/>
      <c r="M516" s="228"/>
      <c r="N516" s="229"/>
      <c r="O516" s="229"/>
      <c r="P516" s="229"/>
      <c r="Q516" s="229"/>
      <c r="R516" s="229"/>
      <c r="S516" s="229"/>
      <c r="T516" s="23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1" t="s">
        <v>123</v>
      </c>
      <c r="AU516" s="231" t="s">
        <v>119</v>
      </c>
      <c r="AV516" s="13" t="s">
        <v>81</v>
      </c>
      <c r="AW516" s="13" t="s">
        <v>125</v>
      </c>
      <c r="AX516" s="13" t="s">
        <v>79</v>
      </c>
      <c r="AY516" s="231" t="s">
        <v>113</v>
      </c>
    </row>
    <row r="517" s="15" customFormat="1" ht="20.88" customHeight="1">
      <c r="A517" s="15"/>
      <c r="B517" s="254"/>
      <c r="C517" s="255"/>
      <c r="D517" s="256" t="s">
        <v>70</v>
      </c>
      <c r="E517" s="256" t="s">
        <v>938</v>
      </c>
      <c r="F517" s="256" t="s">
        <v>939</v>
      </c>
      <c r="G517" s="255"/>
      <c r="H517" s="255"/>
      <c r="I517" s="257"/>
      <c r="J517" s="258">
        <f>BK517</f>
        <v>0</v>
      </c>
      <c r="K517" s="255"/>
      <c r="L517" s="259"/>
      <c r="M517" s="260"/>
      <c r="N517" s="261"/>
      <c r="O517" s="261"/>
      <c r="P517" s="262">
        <f>SUM(P518:P521)</f>
        <v>0</v>
      </c>
      <c r="Q517" s="261"/>
      <c r="R517" s="262">
        <f>SUM(R518:R521)</f>
        <v>0</v>
      </c>
      <c r="S517" s="261"/>
      <c r="T517" s="263">
        <f>SUM(T518:T521)</f>
        <v>0</v>
      </c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R517" s="264" t="s">
        <v>79</v>
      </c>
      <c r="AT517" s="265" t="s">
        <v>70</v>
      </c>
      <c r="AU517" s="265" t="s">
        <v>134</v>
      </c>
      <c r="AY517" s="264" t="s">
        <v>113</v>
      </c>
      <c r="BK517" s="266">
        <f>SUM(BK518:BK521)</f>
        <v>0</v>
      </c>
    </row>
    <row r="518" s="2" customFormat="1" ht="16.5" customHeight="1">
      <c r="A518" s="38"/>
      <c r="B518" s="39"/>
      <c r="C518" s="243" t="s">
        <v>891</v>
      </c>
      <c r="D518" s="243" t="s">
        <v>348</v>
      </c>
      <c r="E518" s="244" t="s">
        <v>940</v>
      </c>
      <c r="F518" s="245" t="s">
        <v>941</v>
      </c>
      <c r="G518" s="246" t="s">
        <v>184</v>
      </c>
      <c r="H518" s="247">
        <v>30</v>
      </c>
      <c r="I518" s="248"/>
      <c r="J518" s="249">
        <f>ROUND(I518*H518,2)</f>
        <v>0</v>
      </c>
      <c r="K518" s="250"/>
      <c r="L518" s="251"/>
      <c r="M518" s="252" t="s">
        <v>19</v>
      </c>
      <c r="N518" s="253" t="s">
        <v>42</v>
      </c>
      <c r="O518" s="84"/>
      <c r="P518" s="211">
        <f>O518*H518</f>
        <v>0</v>
      </c>
      <c r="Q518" s="211">
        <v>0</v>
      </c>
      <c r="R518" s="211">
        <f>Q518*H518</f>
        <v>0</v>
      </c>
      <c r="S518" s="211">
        <v>0</v>
      </c>
      <c r="T518" s="212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13" t="s">
        <v>162</v>
      </c>
      <c r="AT518" s="213" t="s">
        <v>348</v>
      </c>
      <c r="AU518" s="213" t="s">
        <v>119</v>
      </c>
      <c r="AY518" s="17" t="s">
        <v>113</v>
      </c>
      <c r="BE518" s="214">
        <f>IF(N518="základní",J518,0)</f>
        <v>0</v>
      </c>
      <c r="BF518" s="214">
        <f>IF(N518="snížená",J518,0)</f>
        <v>0</v>
      </c>
      <c r="BG518" s="214">
        <f>IF(N518="zákl. přenesená",J518,0)</f>
        <v>0</v>
      </c>
      <c r="BH518" s="214">
        <f>IF(N518="sníž. přenesená",J518,0)</f>
        <v>0</v>
      </c>
      <c r="BI518" s="214">
        <f>IF(N518="nulová",J518,0)</f>
        <v>0</v>
      </c>
      <c r="BJ518" s="17" t="s">
        <v>79</v>
      </c>
      <c r="BK518" s="214">
        <f>ROUND(I518*H518,2)</f>
        <v>0</v>
      </c>
      <c r="BL518" s="17" t="s">
        <v>119</v>
      </c>
      <c r="BM518" s="213" t="s">
        <v>942</v>
      </c>
    </row>
    <row r="519" s="13" customFormat="1">
      <c r="A519" s="13"/>
      <c r="B519" s="220"/>
      <c r="C519" s="221"/>
      <c r="D519" s="222" t="s">
        <v>123</v>
      </c>
      <c r="E519" s="223" t="s">
        <v>19</v>
      </c>
      <c r="F519" s="224" t="s">
        <v>943</v>
      </c>
      <c r="G519" s="221"/>
      <c r="H519" s="225">
        <v>30</v>
      </c>
      <c r="I519" s="226"/>
      <c r="J519" s="221"/>
      <c r="K519" s="221"/>
      <c r="L519" s="227"/>
      <c r="M519" s="228"/>
      <c r="N519" s="229"/>
      <c r="O519" s="229"/>
      <c r="P519" s="229"/>
      <c r="Q519" s="229"/>
      <c r="R519" s="229"/>
      <c r="S519" s="229"/>
      <c r="T519" s="23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1" t="s">
        <v>123</v>
      </c>
      <c r="AU519" s="231" t="s">
        <v>119</v>
      </c>
      <c r="AV519" s="13" t="s">
        <v>81</v>
      </c>
      <c r="AW519" s="13" t="s">
        <v>125</v>
      </c>
      <c r="AX519" s="13" t="s">
        <v>79</v>
      </c>
      <c r="AY519" s="231" t="s">
        <v>113</v>
      </c>
    </row>
    <row r="520" s="2" customFormat="1" ht="16.5" customHeight="1">
      <c r="A520" s="38"/>
      <c r="B520" s="39"/>
      <c r="C520" s="243" t="s">
        <v>944</v>
      </c>
      <c r="D520" s="243" t="s">
        <v>348</v>
      </c>
      <c r="E520" s="244" t="s">
        <v>945</v>
      </c>
      <c r="F520" s="245" t="s">
        <v>946</v>
      </c>
      <c r="G520" s="246" t="s">
        <v>184</v>
      </c>
      <c r="H520" s="247">
        <v>60</v>
      </c>
      <c r="I520" s="248"/>
      <c r="J520" s="249">
        <f>ROUND(I520*H520,2)</f>
        <v>0</v>
      </c>
      <c r="K520" s="250"/>
      <c r="L520" s="251"/>
      <c r="M520" s="252" t="s">
        <v>19</v>
      </c>
      <c r="N520" s="253" t="s">
        <v>42</v>
      </c>
      <c r="O520" s="84"/>
      <c r="P520" s="211">
        <f>O520*H520</f>
        <v>0</v>
      </c>
      <c r="Q520" s="211">
        <v>0</v>
      </c>
      <c r="R520" s="211">
        <f>Q520*H520</f>
        <v>0</v>
      </c>
      <c r="S520" s="211">
        <v>0</v>
      </c>
      <c r="T520" s="212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13" t="s">
        <v>162</v>
      </c>
      <c r="AT520" s="213" t="s">
        <v>348</v>
      </c>
      <c r="AU520" s="213" t="s">
        <v>119</v>
      </c>
      <c r="AY520" s="17" t="s">
        <v>113</v>
      </c>
      <c r="BE520" s="214">
        <f>IF(N520="základní",J520,0)</f>
        <v>0</v>
      </c>
      <c r="BF520" s="214">
        <f>IF(N520="snížená",J520,0)</f>
        <v>0</v>
      </c>
      <c r="BG520" s="214">
        <f>IF(N520="zákl. přenesená",J520,0)</f>
        <v>0</v>
      </c>
      <c r="BH520" s="214">
        <f>IF(N520="sníž. přenesená",J520,0)</f>
        <v>0</v>
      </c>
      <c r="BI520" s="214">
        <f>IF(N520="nulová",J520,0)</f>
        <v>0</v>
      </c>
      <c r="BJ520" s="17" t="s">
        <v>79</v>
      </c>
      <c r="BK520" s="214">
        <f>ROUND(I520*H520,2)</f>
        <v>0</v>
      </c>
      <c r="BL520" s="17" t="s">
        <v>119</v>
      </c>
      <c r="BM520" s="213" t="s">
        <v>947</v>
      </c>
    </row>
    <row r="521" s="13" customFormat="1">
      <c r="A521" s="13"/>
      <c r="B521" s="220"/>
      <c r="C521" s="221"/>
      <c r="D521" s="222" t="s">
        <v>123</v>
      </c>
      <c r="E521" s="223" t="s">
        <v>19</v>
      </c>
      <c r="F521" s="224" t="s">
        <v>948</v>
      </c>
      <c r="G521" s="221"/>
      <c r="H521" s="225">
        <v>60</v>
      </c>
      <c r="I521" s="226"/>
      <c r="J521" s="221"/>
      <c r="K521" s="221"/>
      <c r="L521" s="227"/>
      <c r="M521" s="228"/>
      <c r="N521" s="229"/>
      <c r="O521" s="229"/>
      <c r="P521" s="229"/>
      <c r="Q521" s="229"/>
      <c r="R521" s="229"/>
      <c r="S521" s="229"/>
      <c r="T521" s="23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1" t="s">
        <v>123</v>
      </c>
      <c r="AU521" s="231" t="s">
        <v>119</v>
      </c>
      <c r="AV521" s="13" t="s">
        <v>81</v>
      </c>
      <c r="AW521" s="13" t="s">
        <v>125</v>
      </c>
      <c r="AX521" s="13" t="s">
        <v>79</v>
      </c>
      <c r="AY521" s="231" t="s">
        <v>113</v>
      </c>
    </row>
    <row r="522" s="12" customFormat="1" ht="22.8" customHeight="1">
      <c r="A522" s="12"/>
      <c r="B522" s="185"/>
      <c r="C522" s="186"/>
      <c r="D522" s="187" t="s">
        <v>70</v>
      </c>
      <c r="E522" s="199" t="s">
        <v>949</v>
      </c>
      <c r="F522" s="199" t="s">
        <v>950</v>
      </c>
      <c r="G522" s="186"/>
      <c r="H522" s="186"/>
      <c r="I522" s="189"/>
      <c r="J522" s="200">
        <f>BK522</f>
        <v>0</v>
      </c>
      <c r="K522" s="186"/>
      <c r="L522" s="191"/>
      <c r="M522" s="192"/>
      <c r="N522" s="193"/>
      <c r="O522" s="193"/>
      <c r="P522" s="194">
        <f>SUM(P523:P584)</f>
        <v>0</v>
      </c>
      <c r="Q522" s="193"/>
      <c r="R522" s="194">
        <f>SUM(R523:R584)</f>
        <v>12.0977517</v>
      </c>
      <c r="S522" s="193"/>
      <c r="T522" s="195">
        <f>SUM(T523:T584)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196" t="s">
        <v>79</v>
      </c>
      <c r="AT522" s="197" t="s">
        <v>70</v>
      </c>
      <c r="AU522" s="197" t="s">
        <v>79</v>
      </c>
      <c r="AY522" s="196" t="s">
        <v>113</v>
      </c>
      <c r="BK522" s="198">
        <f>SUM(BK523:BK584)</f>
        <v>0</v>
      </c>
    </row>
    <row r="523" s="2" customFormat="1" ht="16.5" customHeight="1">
      <c r="A523" s="38"/>
      <c r="B523" s="39"/>
      <c r="C523" s="201" t="s">
        <v>951</v>
      </c>
      <c r="D523" s="201" t="s">
        <v>115</v>
      </c>
      <c r="E523" s="202" t="s">
        <v>789</v>
      </c>
      <c r="F523" s="203" t="s">
        <v>790</v>
      </c>
      <c r="G523" s="204" t="s">
        <v>118</v>
      </c>
      <c r="H523" s="205">
        <v>196</v>
      </c>
      <c r="I523" s="206"/>
      <c r="J523" s="207">
        <f>ROUND(I523*H523,2)</f>
        <v>0</v>
      </c>
      <c r="K523" s="208"/>
      <c r="L523" s="44"/>
      <c r="M523" s="209" t="s">
        <v>19</v>
      </c>
      <c r="N523" s="210" t="s">
        <v>42</v>
      </c>
      <c r="O523" s="84"/>
      <c r="P523" s="211">
        <f>O523*H523</f>
        <v>0</v>
      </c>
      <c r="Q523" s="211">
        <v>0</v>
      </c>
      <c r="R523" s="211">
        <f>Q523*H523</f>
        <v>0</v>
      </c>
      <c r="S523" s="211">
        <v>0</v>
      </c>
      <c r="T523" s="212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13" t="s">
        <v>119</v>
      </c>
      <c r="AT523" s="213" t="s">
        <v>115</v>
      </c>
      <c r="AU523" s="213" t="s">
        <v>81</v>
      </c>
      <c r="AY523" s="17" t="s">
        <v>113</v>
      </c>
      <c r="BE523" s="214">
        <f>IF(N523="základní",J523,0)</f>
        <v>0</v>
      </c>
      <c r="BF523" s="214">
        <f>IF(N523="snížená",J523,0)</f>
        <v>0</v>
      </c>
      <c r="BG523" s="214">
        <f>IF(N523="zákl. přenesená",J523,0)</f>
        <v>0</v>
      </c>
      <c r="BH523" s="214">
        <f>IF(N523="sníž. přenesená",J523,0)</f>
        <v>0</v>
      </c>
      <c r="BI523" s="214">
        <f>IF(N523="nulová",J523,0)</f>
        <v>0</v>
      </c>
      <c r="BJ523" s="17" t="s">
        <v>79</v>
      </c>
      <c r="BK523" s="214">
        <f>ROUND(I523*H523,2)</f>
        <v>0</v>
      </c>
      <c r="BL523" s="17" t="s">
        <v>119</v>
      </c>
      <c r="BM523" s="213" t="s">
        <v>952</v>
      </c>
    </row>
    <row r="524" s="2" customFormat="1">
      <c r="A524" s="38"/>
      <c r="B524" s="39"/>
      <c r="C524" s="40"/>
      <c r="D524" s="215" t="s">
        <v>121</v>
      </c>
      <c r="E524" s="40"/>
      <c r="F524" s="216" t="s">
        <v>792</v>
      </c>
      <c r="G524" s="40"/>
      <c r="H524" s="40"/>
      <c r="I524" s="217"/>
      <c r="J524" s="40"/>
      <c r="K524" s="40"/>
      <c r="L524" s="44"/>
      <c r="M524" s="218"/>
      <c r="N524" s="219"/>
      <c r="O524" s="84"/>
      <c r="P524" s="84"/>
      <c r="Q524" s="84"/>
      <c r="R524" s="84"/>
      <c r="S524" s="84"/>
      <c r="T524" s="85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121</v>
      </c>
      <c r="AU524" s="17" t="s">
        <v>81</v>
      </c>
    </row>
    <row r="525" s="13" customFormat="1">
      <c r="A525" s="13"/>
      <c r="B525" s="220"/>
      <c r="C525" s="221"/>
      <c r="D525" s="222" t="s">
        <v>123</v>
      </c>
      <c r="E525" s="223" t="s">
        <v>19</v>
      </c>
      <c r="F525" s="224" t="s">
        <v>953</v>
      </c>
      <c r="G525" s="221"/>
      <c r="H525" s="225">
        <v>77</v>
      </c>
      <c r="I525" s="226"/>
      <c r="J525" s="221"/>
      <c r="K525" s="221"/>
      <c r="L525" s="227"/>
      <c r="M525" s="228"/>
      <c r="N525" s="229"/>
      <c r="O525" s="229"/>
      <c r="P525" s="229"/>
      <c r="Q525" s="229"/>
      <c r="R525" s="229"/>
      <c r="S525" s="229"/>
      <c r="T525" s="230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1" t="s">
        <v>123</v>
      </c>
      <c r="AU525" s="231" t="s">
        <v>81</v>
      </c>
      <c r="AV525" s="13" t="s">
        <v>81</v>
      </c>
      <c r="AW525" s="13" t="s">
        <v>125</v>
      </c>
      <c r="AX525" s="13" t="s">
        <v>71</v>
      </c>
      <c r="AY525" s="231" t="s">
        <v>113</v>
      </c>
    </row>
    <row r="526" s="13" customFormat="1">
      <c r="A526" s="13"/>
      <c r="B526" s="220"/>
      <c r="C526" s="221"/>
      <c r="D526" s="222" t="s">
        <v>123</v>
      </c>
      <c r="E526" s="223" t="s">
        <v>19</v>
      </c>
      <c r="F526" s="224" t="s">
        <v>954</v>
      </c>
      <c r="G526" s="221"/>
      <c r="H526" s="225">
        <v>50</v>
      </c>
      <c r="I526" s="226"/>
      <c r="J526" s="221"/>
      <c r="K526" s="221"/>
      <c r="L526" s="227"/>
      <c r="M526" s="228"/>
      <c r="N526" s="229"/>
      <c r="O526" s="229"/>
      <c r="P526" s="229"/>
      <c r="Q526" s="229"/>
      <c r="R526" s="229"/>
      <c r="S526" s="229"/>
      <c r="T526" s="23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1" t="s">
        <v>123</v>
      </c>
      <c r="AU526" s="231" t="s">
        <v>81</v>
      </c>
      <c r="AV526" s="13" t="s">
        <v>81</v>
      </c>
      <c r="AW526" s="13" t="s">
        <v>125</v>
      </c>
      <c r="AX526" s="13" t="s">
        <v>71</v>
      </c>
      <c r="AY526" s="231" t="s">
        <v>113</v>
      </c>
    </row>
    <row r="527" s="13" customFormat="1">
      <c r="A527" s="13"/>
      <c r="B527" s="220"/>
      <c r="C527" s="221"/>
      <c r="D527" s="222" t="s">
        <v>123</v>
      </c>
      <c r="E527" s="223" t="s">
        <v>19</v>
      </c>
      <c r="F527" s="224" t="s">
        <v>955</v>
      </c>
      <c r="G527" s="221"/>
      <c r="H527" s="225">
        <v>23</v>
      </c>
      <c r="I527" s="226"/>
      <c r="J527" s="221"/>
      <c r="K527" s="221"/>
      <c r="L527" s="227"/>
      <c r="M527" s="228"/>
      <c r="N527" s="229"/>
      <c r="O527" s="229"/>
      <c r="P527" s="229"/>
      <c r="Q527" s="229"/>
      <c r="R527" s="229"/>
      <c r="S527" s="229"/>
      <c r="T527" s="23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1" t="s">
        <v>123</v>
      </c>
      <c r="AU527" s="231" t="s">
        <v>81</v>
      </c>
      <c r="AV527" s="13" t="s">
        <v>81</v>
      </c>
      <c r="AW527" s="13" t="s">
        <v>125</v>
      </c>
      <c r="AX527" s="13" t="s">
        <v>71</v>
      </c>
      <c r="AY527" s="231" t="s">
        <v>113</v>
      </c>
    </row>
    <row r="528" s="13" customFormat="1">
      <c r="A528" s="13"/>
      <c r="B528" s="220"/>
      <c r="C528" s="221"/>
      <c r="D528" s="222" t="s">
        <v>123</v>
      </c>
      <c r="E528" s="223" t="s">
        <v>19</v>
      </c>
      <c r="F528" s="224" t="s">
        <v>956</v>
      </c>
      <c r="G528" s="221"/>
      <c r="H528" s="225">
        <v>23</v>
      </c>
      <c r="I528" s="226"/>
      <c r="J528" s="221"/>
      <c r="K528" s="221"/>
      <c r="L528" s="227"/>
      <c r="M528" s="228"/>
      <c r="N528" s="229"/>
      <c r="O528" s="229"/>
      <c r="P528" s="229"/>
      <c r="Q528" s="229"/>
      <c r="R528" s="229"/>
      <c r="S528" s="229"/>
      <c r="T528" s="23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1" t="s">
        <v>123</v>
      </c>
      <c r="AU528" s="231" t="s">
        <v>81</v>
      </c>
      <c r="AV528" s="13" t="s">
        <v>81</v>
      </c>
      <c r="AW528" s="13" t="s">
        <v>125</v>
      </c>
      <c r="AX528" s="13" t="s">
        <v>71</v>
      </c>
      <c r="AY528" s="231" t="s">
        <v>113</v>
      </c>
    </row>
    <row r="529" s="13" customFormat="1">
      <c r="A529" s="13"/>
      <c r="B529" s="220"/>
      <c r="C529" s="221"/>
      <c r="D529" s="222" t="s">
        <v>123</v>
      </c>
      <c r="E529" s="223" t="s">
        <v>19</v>
      </c>
      <c r="F529" s="224" t="s">
        <v>957</v>
      </c>
      <c r="G529" s="221"/>
      <c r="H529" s="225">
        <v>23</v>
      </c>
      <c r="I529" s="226"/>
      <c r="J529" s="221"/>
      <c r="K529" s="221"/>
      <c r="L529" s="227"/>
      <c r="M529" s="228"/>
      <c r="N529" s="229"/>
      <c r="O529" s="229"/>
      <c r="P529" s="229"/>
      <c r="Q529" s="229"/>
      <c r="R529" s="229"/>
      <c r="S529" s="229"/>
      <c r="T529" s="23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1" t="s">
        <v>123</v>
      </c>
      <c r="AU529" s="231" t="s">
        <v>81</v>
      </c>
      <c r="AV529" s="13" t="s">
        <v>81</v>
      </c>
      <c r="AW529" s="13" t="s">
        <v>125</v>
      </c>
      <c r="AX529" s="13" t="s">
        <v>71</v>
      </c>
      <c r="AY529" s="231" t="s">
        <v>113</v>
      </c>
    </row>
    <row r="530" s="14" customFormat="1">
      <c r="A530" s="14"/>
      <c r="B530" s="232"/>
      <c r="C530" s="233"/>
      <c r="D530" s="222" t="s">
        <v>123</v>
      </c>
      <c r="E530" s="234" t="s">
        <v>19</v>
      </c>
      <c r="F530" s="235" t="s">
        <v>128</v>
      </c>
      <c r="G530" s="233"/>
      <c r="H530" s="236">
        <v>196</v>
      </c>
      <c r="I530" s="237"/>
      <c r="J530" s="233"/>
      <c r="K530" s="233"/>
      <c r="L530" s="238"/>
      <c r="M530" s="239"/>
      <c r="N530" s="240"/>
      <c r="O530" s="240"/>
      <c r="P530" s="240"/>
      <c r="Q530" s="240"/>
      <c r="R530" s="240"/>
      <c r="S530" s="240"/>
      <c r="T530" s="241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2" t="s">
        <v>123</v>
      </c>
      <c r="AU530" s="242" t="s">
        <v>81</v>
      </c>
      <c r="AV530" s="14" t="s">
        <v>119</v>
      </c>
      <c r="AW530" s="14" t="s">
        <v>125</v>
      </c>
      <c r="AX530" s="14" t="s">
        <v>79</v>
      </c>
      <c r="AY530" s="242" t="s">
        <v>113</v>
      </c>
    </row>
    <row r="531" s="2" customFormat="1" ht="16.5" customHeight="1">
      <c r="A531" s="38"/>
      <c r="B531" s="39"/>
      <c r="C531" s="201" t="s">
        <v>958</v>
      </c>
      <c r="D531" s="201" t="s">
        <v>115</v>
      </c>
      <c r="E531" s="202" t="s">
        <v>959</v>
      </c>
      <c r="F531" s="203" t="s">
        <v>960</v>
      </c>
      <c r="G531" s="204" t="s">
        <v>118</v>
      </c>
      <c r="H531" s="205">
        <v>39</v>
      </c>
      <c r="I531" s="206"/>
      <c r="J531" s="207">
        <f>ROUND(I531*H531,2)</f>
        <v>0</v>
      </c>
      <c r="K531" s="208"/>
      <c r="L531" s="44"/>
      <c r="M531" s="209" t="s">
        <v>19</v>
      </c>
      <c r="N531" s="210" t="s">
        <v>42</v>
      </c>
      <c r="O531" s="84"/>
      <c r="P531" s="211">
        <f>O531*H531</f>
        <v>0</v>
      </c>
      <c r="Q531" s="211">
        <v>0</v>
      </c>
      <c r="R531" s="211">
        <f>Q531*H531</f>
        <v>0</v>
      </c>
      <c r="S531" s="211">
        <v>0</v>
      </c>
      <c r="T531" s="212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13" t="s">
        <v>119</v>
      </c>
      <c r="AT531" s="213" t="s">
        <v>115</v>
      </c>
      <c r="AU531" s="213" t="s">
        <v>81</v>
      </c>
      <c r="AY531" s="17" t="s">
        <v>113</v>
      </c>
      <c r="BE531" s="214">
        <f>IF(N531="základní",J531,0)</f>
        <v>0</v>
      </c>
      <c r="BF531" s="214">
        <f>IF(N531="snížená",J531,0)</f>
        <v>0</v>
      </c>
      <c r="BG531" s="214">
        <f>IF(N531="zákl. přenesená",J531,0)</f>
        <v>0</v>
      </c>
      <c r="BH531" s="214">
        <f>IF(N531="sníž. přenesená",J531,0)</f>
        <v>0</v>
      </c>
      <c r="BI531" s="214">
        <f>IF(N531="nulová",J531,0)</f>
        <v>0</v>
      </c>
      <c r="BJ531" s="17" t="s">
        <v>79</v>
      </c>
      <c r="BK531" s="214">
        <f>ROUND(I531*H531,2)</f>
        <v>0</v>
      </c>
      <c r="BL531" s="17" t="s">
        <v>119</v>
      </c>
      <c r="BM531" s="213" t="s">
        <v>961</v>
      </c>
    </row>
    <row r="532" s="2" customFormat="1">
      <c r="A532" s="38"/>
      <c r="B532" s="39"/>
      <c r="C532" s="40"/>
      <c r="D532" s="215" t="s">
        <v>121</v>
      </c>
      <c r="E532" s="40"/>
      <c r="F532" s="216" t="s">
        <v>962</v>
      </c>
      <c r="G532" s="40"/>
      <c r="H532" s="40"/>
      <c r="I532" s="217"/>
      <c r="J532" s="40"/>
      <c r="K532" s="40"/>
      <c r="L532" s="44"/>
      <c r="M532" s="218"/>
      <c r="N532" s="219"/>
      <c r="O532" s="84"/>
      <c r="P532" s="84"/>
      <c r="Q532" s="84"/>
      <c r="R532" s="84"/>
      <c r="S532" s="84"/>
      <c r="T532" s="85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121</v>
      </c>
      <c r="AU532" s="17" t="s">
        <v>81</v>
      </c>
    </row>
    <row r="533" s="13" customFormat="1">
      <c r="A533" s="13"/>
      <c r="B533" s="220"/>
      <c r="C533" s="221"/>
      <c r="D533" s="222" t="s">
        <v>123</v>
      </c>
      <c r="E533" s="223" t="s">
        <v>19</v>
      </c>
      <c r="F533" s="224" t="s">
        <v>900</v>
      </c>
      <c r="G533" s="221"/>
      <c r="H533" s="225">
        <v>39</v>
      </c>
      <c r="I533" s="226"/>
      <c r="J533" s="221"/>
      <c r="K533" s="221"/>
      <c r="L533" s="227"/>
      <c r="M533" s="228"/>
      <c r="N533" s="229"/>
      <c r="O533" s="229"/>
      <c r="P533" s="229"/>
      <c r="Q533" s="229"/>
      <c r="R533" s="229"/>
      <c r="S533" s="229"/>
      <c r="T533" s="23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1" t="s">
        <v>123</v>
      </c>
      <c r="AU533" s="231" t="s">
        <v>81</v>
      </c>
      <c r="AV533" s="13" t="s">
        <v>81</v>
      </c>
      <c r="AW533" s="13" t="s">
        <v>125</v>
      </c>
      <c r="AX533" s="13" t="s">
        <v>79</v>
      </c>
      <c r="AY533" s="231" t="s">
        <v>113</v>
      </c>
    </row>
    <row r="534" s="2" customFormat="1" ht="24.15" customHeight="1">
      <c r="A534" s="38"/>
      <c r="B534" s="39"/>
      <c r="C534" s="201" t="s">
        <v>963</v>
      </c>
      <c r="D534" s="201" t="s">
        <v>115</v>
      </c>
      <c r="E534" s="202" t="s">
        <v>964</v>
      </c>
      <c r="F534" s="203" t="s">
        <v>965</v>
      </c>
      <c r="G534" s="204" t="s">
        <v>118</v>
      </c>
      <c r="H534" s="205">
        <v>449</v>
      </c>
      <c r="I534" s="206"/>
      <c r="J534" s="207">
        <f>ROUND(I534*H534,2)</f>
        <v>0</v>
      </c>
      <c r="K534" s="208"/>
      <c r="L534" s="44"/>
      <c r="M534" s="209" t="s">
        <v>19</v>
      </c>
      <c r="N534" s="210" t="s">
        <v>42</v>
      </c>
      <c r="O534" s="84"/>
      <c r="P534" s="211">
        <f>O534*H534</f>
        <v>0</v>
      </c>
      <c r="Q534" s="211">
        <v>3.3000000000000002E-06</v>
      </c>
      <c r="R534" s="211">
        <f>Q534*H534</f>
        <v>0.0014817000000000001</v>
      </c>
      <c r="S534" s="211">
        <v>0</v>
      </c>
      <c r="T534" s="212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13" t="s">
        <v>119</v>
      </c>
      <c r="AT534" s="213" t="s">
        <v>115</v>
      </c>
      <c r="AU534" s="213" t="s">
        <v>81</v>
      </c>
      <c r="AY534" s="17" t="s">
        <v>113</v>
      </c>
      <c r="BE534" s="214">
        <f>IF(N534="základní",J534,0)</f>
        <v>0</v>
      </c>
      <c r="BF534" s="214">
        <f>IF(N534="snížená",J534,0)</f>
        <v>0</v>
      </c>
      <c r="BG534" s="214">
        <f>IF(N534="zákl. přenesená",J534,0)</f>
        <v>0</v>
      </c>
      <c r="BH534" s="214">
        <f>IF(N534="sníž. přenesená",J534,0)</f>
        <v>0</v>
      </c>
      <c r="BI534" s="214">
        <f>IF(N534="nulová",J534,0)</f>
        <v>0</v>
      </c>
      <c r="BJ534" s="17" t="s">
        <v>79</v>
      </c>
      <c r="BK534" s="214">
        <f>ROUND(I534*H534,2)</f>
        <v>0</v>
      </c>
      <c r="BL534" s="17" t="s">
        <v>119</v>
      </c>
      <c r="BM534" s="213" t="s">
        <v>966</v>
      </c>
    </row>
    <row r="535" s="2" customFormat="1">
      <c r="A535" s="38"/>
      <c r="B535" s="39"/>
      <c r="C535" s="40"/>
      <c r="D535" s="215" t="s">
        <v>121</v>
      </c>
      <c r="E535" s="40"/>
      <c r="F535" s="216" t="s">
        <v>967</v>
      </c>
      <c r="G535" s="40"/>
      <c r="H535" s="40"/>
      <c r="I535" s="217"/>
      <c r="J535" s="40"/>
      <c r="K535" s="40"/>
      <c r="L535" s="44"/>
      <c r="M535" s="218"/>
      <c r="N535" s="219"/>
      <c r="O535" s="84"/>
      <c r="P535" s="84"/>
      <c r="Q535" s="84"/>
      <c r="R535" s="84"/>
      <c r="S535" s="84"/>
      <c r="T535" s="85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121</v>
      </c>
      <c r="AU535" s="17" t="s">
        <v>81</v>
      </c>
    </row>
    <row r="536" s="13" customFormat="1">
      <c r="A536" s="13"/>
      <c r="B536" s="220"/>
      <c r="C536" s="221"/>
      <c r="D536" s="222" t="s">
        <v>123</v>
      </c>
      <c r="E536" s="223" t="s">
        <v>19</v>
      </c>
      <c r="F536" s="224" t="s">
        <v>955</v>
      </c>
      <c r="G536" s="221"/>
      <c r="H536" s="225">
        <v>23</v>
      </c>
      <c r="I536" s="226"/>
      <c r="J536" s="221"/>
      <c r="K536" s="221"/>
      <c r="L536" s="227"/>
      <c r="M536" s="228"/>
      <c r="N536" s="229"/>
      <c r="O536" s="229"/>
      <c r="P536" s="229"/>
      <c r="Q536" s="229"/>
      <c r="R536" s="229"/>
      <c r="S536" s="229"/>
      <c r="T536" s="230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1" t="s">
        <v>123</v>
      </c>
      <c r="AU536" s="231" t="s">
        <v>81</v>
      </c>
      <c r="AV536" s="13" t="s">
        <v>81</v>
      </c>
      <c r="AW536" s="13" t="s">
        <v>125</v>
      </c>
      <c r="AX536" s="13" t="s">
        <v>71</v>
      </c>
      <c r="AY536" s="231" t="s">
        <v>113</v>
      </c>
    </row>
    <row r="537" s="13" customFormat="1">
      <c r="A537" s="13"/>
      <c r="B537" s="220"/>
      <c r="C537" s="221"/>
      <c r="D537" s="222" t="s">
        <v>123</v>
      </c>
      <c r="E537" s="223" t="s">
        <v>19</v>
      </c>
      <c r="F537" s="224" t="s">
        <v>968</v>
      </c>
      <c r="G537" s="221"/>
      <c r="H537" s="225">
        <v>23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1" t="s">
        <v>123</v>
      </c>
      <c r="AU537" s="231" t="s">
        <v>81</v>
      </c>
      <c r="AV537" s="13" t="s">
        <v>81</v>
      </c>
      <c r="AW537" s="13" t="s">
        <v>125</v>
      </c>
      <c r="AX537" s="13" t="s">
        <v>71</v>
      </c>
      <c r="AY537" s="231" t="s">
        <v>113</v>
      </c>
    </row>
    <row r="538" s="13" customFormat="1">
      <c r="A538" s="13"/>
      <c r="B538" s="220"/>
      <c r="C538" s="221"/>
      <c r="D538" s="222" t="s">
        <v>123</v>
      </c>
      <c r="E538" s="223" t="s">
        <v>19</v>
      </c>
      <c r="F538" s="224" t="s">
        <v>969</v>
      </c>
      <c r="G538" s="221"/>
      <c r="H538" s="225">
        <v>23</v>
      </c>
      <c r="I538" s="226"/>
      <c r="J538" s="221"/>
      <c r="K538" s="221"/>
      <c r="L538" s="227"/>
      <c r="M538" s="228"/>
      <c r="N538" s="229"/>
      <c r="O538" s="229"/>
      <c r="P538" s="229"/>
      <c r="Q538" s="229"/>
      <c r="R538" s="229"/>
      <c r="S538" s="229"/>
      <c r="T538" s="23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1" t="s">
        <v>123</v>
      </c>
      <c r="AU538" s="231" t="s">
        <v>81</v>
      </c>
      <c r="AV538" s="13" t="s">
        <v>81</v>
      </c>
      <c r="AW538" s="13" t="s">
        <v>125</v>
      </c>
      <c r="AX538" s="13" t="s">
        <v>71</v>
      </c>
      <c r="AY538" s="231" t="s">
        <v>113</v>
      </c>
    </row>
    <row r="539" s="13" customFormat="1">
      <c r="A539" s="13"/>
      <c r="B539" s="220"/>
      <c r="C539" s="221"/>
      <c r="D539" s="222" t="s">
        <v>123</v>
      </c>
      <c r="E539" s="223" t="s">
        <v>19</v>
      </c>
      <c r="F539" s="224" t="s">
        <v>970</v>
      </c>
      <c r="G539" s="221"/>
      <c r="H539" s="225">
        <v>380</v>
      </c>
      <c r="I539" s="226"/>
      <c r="J539" s="221"/>
      <c r="K539" s="221"/>
      <c r="L539" s="227"/>
      <c r="M539" s="228"/>
      <c r="N539" s="229"/>
      <c r="O539" s="229"/>
      <c r="P539" s="229"/>
      <c r="Q539" s="229"/>
      <c r="R539" s="229"/>
      <c r="S539" s="229"/>
      <c r="T539" s="230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1" t="s">
        <v>123</v>
      </c>
      <c r="AU539" s="231" t="s">
        <v>81</v>
      </c>
      <c r="AV539" s="13" t="s">
        <v>81</v>
      </c>
      <c r="AW539" s="13" t="s">
        <v>125</v>
      </c>
      <c r="AX539" s="13" t="s">
        <v>71</v>
      </c>
      <c r="AY539" s="231" t="s">
        <v>113</v>
      </c>
    </row>
    <row r="540" s="14" customFormat="1">
      <c r="A540" s="14"/>
      <c r="B540" s="232"/>
      <c r="C540" s="233"/>
      <c r="D540" s="222" t="s">
        <v>123</v>
      </c>
      <c r="E540" s="234" t="s">
        <v>19</v>
      </c>
      <c r="F540" s="235" t="s">
        <v>128</v>
      </c>
      <c r="G540" s="233"/>
      <c r="H540" s="236">
        <v>449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2" t="s">
        <v>123</v>
      </c>
      <c r="AU540" s="242" t="s">
        <v>81</v>
      </c>
      <c r="AV540" s="14" t="s">
        <v>119</v>
      </c>
      <c r="AW540" s="14" t="s">
        <v>125</v>
      </c>
      <c r="AX540" s="14" t="s">
        <v>79</v>
      </c>
      <c r="AY540" s="242" t="s">
        <v>113</v>
      </c>
    </row>
    <row r="541" s="2" customFormat="1" ht="16.5" customHeight="1">
      <c r="A541" s="38"/>
      <c r="B541" s="39"/>
      <c r="C541" s="243" t="s">
        <v>971</v>
      </c>
      <c r="D541" s="243" t="s">
        <v>348</v>
      </c>
      <c r="E541" s="244" t="s">
        <v>972</v>
      </c>
      <c r="F541" s="245" t="s">
        <v>973</v>
      </c>
      <c r="G541" s="246" t="s">
        <v>974</v>
      </c>
      <c r="H541" s="247">
        <v>0.22500000000000001</v>
      </c>
      <c r="I541" s="248"/>
      <c r="J541" s="249">
        <f>ROUND(I541*H541,2)</f>
        <v>0</v>
      </c>
      <c r="K541" s="250"/>
      <c r="L541" s="251"/>
      <c r="M541" s="252" t="s">
        <v>19</v>
      </c>
      <c r="N541" s="253" t="s">
        <v>42</v>
      </c>
      <c r="O541" s="84"/>
      <c r="P541" s="211">
        <f>O541*H541</f>
        <v>0</v>
      </c>
      <c r="Q541" s="211">
        <v>0.001</v>
      </c>
      <c r="R541" s="211">
        <f>Q541*H541</f>
        <v>0.00022500000000000002</v>
      </c>
      <c r="S541" s="211">
        <v>0</v>
      </c>
      <c r="T541" s="212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13" t="s">
        <v>162</v>
      </c>
      <c r="AT541" s="213" t="s">
        <v>348</v>
      </c>
      <c r="AU541" s="213" t="s">
        <v>81</v>
      </c>
      <c r="AY541" s="17" t="s">
        <v>113</v>
      </c>
      <c r="BE541" s="214">
        <f>IF(N541="základní",J541,0)</f>
        <v>0</v>
      </c>
      <c r="BF541" s="214">
        <f>IF(N541="snížená",J541,0)</f>
        <v>0</v>
      </c>
      <c r="BG541" s="214">
        <f>IF(N541="zákl. přenesená",J541,0)</f>
        <v>0</v>
      </c>
      <c r="BH541" s="214">
        <f>IF(N541="sníž. přenesená",J541,0)</f>
        <v>0</v>
      </c>
      <c r="BI541" s="214">
        <f>IF(N541="nulová",J541,0)</f>
        <v>0</v>
      </c>
      <c r="BJ541" s="17" t="s">
        <v>79</v>
      </c>
      <c r="BK541" s="214">
        <f>ROUND(I541*H541,2)</f>
        <v>0</v>
      </c>
      <c r="BL541" s="17" t="s">
        <v>119</v>
      </c>
      <c r="BM541" s="213" t="s">
        <v>975</v>
      </c>
    </row>
    <row r="542" s="13" customFormat="1">
      <c r="A542" s="13"/>
      <c r="B542" s="220"/>
      <c r="C542" s="221"/>
      <c r="D542" s="222" t="s">
        <v>123</v>
      </c>
      <c r="E542" s="223" t="s">
        <v>19</v>
      </c>
      <c r="F542" s="224" t="s">
        <v>976</v>
      </c>
      <c r="G542" s="221"/>
      <c r="H542" s="225">
        <v>0.22450000000000001</v>
      </c>
      <c r="I542" s="226"/>
      <c r="J542" s="221"/>
      <c r="K542" s="221"/>
      <c r="L542" s="227"/>
      <c r="M542" s="228"/>
      <c r="N542" s="229"/>
      <c r="O542" s="229"/>
      <c r="P542" s="229"/>
      <c r="Q542" s="229"/>
      <c r="R542" s="229"/>
      <c r="S542" s="229"/>
      <c r="T542" s="230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1" t="s">
        <v>123</v>
      </c>
      <c r="AU542" s="231" t="s">
        <v>81</v>
      </c>
      <c r="AV542" s="13" t="s">
        <v>81</v>
      </c>
      <c r="AW542" s="13" t="s">
        <v>125</v>
      </c>
      <c r="AX542" s="13" t="s">
        <v>79</v>
      </c>
      <c r="AY542" s="231" t="s">
        <v>113</v>
      </c>
    </row>
    <row r="543" s="2" customFormat="1" ht="16.5" customHeight="1">
      <c r="A543" s="38"/>
      <c r="B543" s="39"/>
      <c r="C543" s="201" t="s">
        <v>909</v>
      </c>
      <c r="D543" s="201" t="s">
        <v>115</v>
      </c>
      <c r="E543" s="202" t="s">
        <v>977</v>
      </c>
      <c r="F543" s="203" t="s">
        <v>978</v>
      </c>
      <c r="G543" s="204" t="s">
        <v>904</v>
      </c>
      <c r="H543" s="205">
        <v>12.09</v>
      </c>
      <c r="I543" s="206"/>
      <c r="J543" s="207">
        <f>ROUND(I543*H543,2)</f>
        <v>0</v>
      </c>
      <c r="K543" s="208"/>
      <c r="L543" s="44"/>
      <c r="M543" s="209" t="s">
        <v>19</v>
      </c>
      <c r="N543" s="210" t="s">
        <v>42</v>
      </c>
      <c r="O543" s="84"/>
      <c r="P543" s="211">
        <f>O543*H543</f>
        <v>0</v>
      </c>
      <c r="Q543" s="211">
        <v>0</v>
      </c>
      <c r="R543" s="211">
        <f>Q543*H543</f>
        <v>0</v>
      </c>
      <c r="S543" s="211">
        <v>0</v>
      </c>
      <c r="T543" s="212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13" t="s">
        <v>119</v>
      </c>
      <c r="AT543" s="213" t="s">
        <v>115</v>
      </c>
      <c r="AU543" s="213" t="s">
        <v>81</v>
      </c>
      <c r="AY543" s="17" t="s">
        <v>113</v>
      </c>
      <c r="BE543" s="214">
        <f>IF(N543="základní",J543,0)</f>
        <v>0</v>
      </c>
      <c r="BF543" s="214">
        <f>IF(N543="snížená",J543,0)</f>
        <v>0</v>
      </c>
      <c r="BG543" s="214">
        <f>IF(N543="zákl. přenesená",J543,0)</f>
        <v>0</v>
      </c>
      <c r="BH543" s="214">
        <f>IF(N543="sníž. přenesená",J543,0)</f>
        <v>0</v>
      </c>
      <c r="BI543" s="214">
        <f>IF(N543="nulová",J543,0)</f>
        <v>0</v>
      </c>
      <c r="BJ543" s="17" t="s">
        <v>79</v>
      </c>
      <c r="BK543" s="214">
        <f>ROUND(I543*H543,2)</f>
        <v>0</v>
      </c>
      <c r="BL543" s="17" t="s">
        <v>119</v>
      </c>
      <c r="BM543" s="213" t="s">
        <v>979</v>
      </c>
    </row>
    <row r="544" s="2" customFormat="1">
      <c r="A544" s="38"/>
      <c r="B544" s="39"/>
      <c r="C544" s="40"/>
      <c r="D544" s="215" t="s">
        <v>121</v>
      </c>
      <c r="E544" s="40"/>
      <c r="F544" s="216" t="s">
        <v>980</v>
      </c>
      <c r="G544" s="40"/>
      <c r="H544" s="40"/>
      <c r="I544" s="217"/>
      <c r="J544" s="40"/>
      <c r="K544" s="40"/>
      <c r="L544" s="44"/>
      <c r="M544" s="218"/>
      <c r="N544" s="219"/>
      <c r="O544" s="84"/>
      <c r="P544" s="84"/>
      <c r="Q544" s="84"/>
      <c r="R544" s="84"/>
      <c r="S544" s="84"/>
      <c r="T544" s="85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121</v>
      </c>
      <c r="AU544" s="17" t="s">
        <v>81</v>
      </c>
    </row>
    <row r="545" s="13" customFormat="1">
      <c r="A545" s="13"/>
      <c r="B545" s="220"/>
      <c r="C545" s="221"/>
      <c r="D545" s="222" t="s">
        <v>123</v>
      </c>
      <c r="E545" s="223" t="s">
        <v>19</v>
      </c>
      <c r="F545" s="224" t="s">
        <v>981</v>
      </c>
      <c r="G545" s="221"/>
      <c r="H545" s="225">
        <v>12.09</v>
      </c>
      <c r="I545" s="226"/>
      <c r="J545" s="221"/>
      <c r="K545" s="221"/>
      <c r="L545" s="227"/>
      <c r="M545" s="228"/>
      <c r="N545" s="229"/>
      <c r="O545" s="229"/>
      <c r="P545" s="229"/>
      <c r="Q545" s="229"/>
      <c r="R545" s="229"/>
      <c r="S545" s="229"/>
      <c r="T545" s="23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1" t="s">
        <v>123</v>
      </c>
      <c r="AU545" s="231" t="s">
        <v>81</v>
      </c>
      <c r="AV545" s="13" t="s">
        <v>81</v>
      </c>
      <c r="AW545" s="13" t="s">
        <v>125</v>
      </c>
      <c r="AX545" s="13" t="s">
        <v>79</v>
      </c>
      <c r="AY545" s="231" t="s">
        <v>113</v>
      </c>
    </row>
    <row r="546" s="2" customFormat="1" ht="16.5" customHeight="1">
      <c r="A546" s="38"/>
      <c r="B546" s="39"/>
      <c r="C546" s="243" t="s">
        <v>982</v>
      </c>
      <c r="D546" s="243" t="s">
        <v>348</v>
      </c>
      <c r="E546" s="244" t="s">
        <v>349</v>
      </c>
      <c r="F546" s="245" t="s">
        <v>350</v>
      </c>
      <c r="G546" s="246" t="s">
        <v>351</v>
      </c>
      <c r="H546" s="247">
        <v>12.09</v>
      </c>
      <c r="I546" s="248"/>
      <c r="J546" s="249">
        <f>ROUND(I546*H546,2)</f>
        <v>0</v>
      </c>
      <c r="K546" s="250"/>
      <c r="L546" s="251"/>
      <c r="M546" s="252" t="s">
        <v>19</v>
      </c>
      <c r="N546" s="253" t="s">
        <v>42</v>
      </c>
      <c r="O546" s="84"/>
      <c r="P546" s="211">
        <f>O546*H546</f>
        <v>0</v>
      </c>
      <c r="Q546" s="211">
        <v>1</v>
      </c>
      <c r="R546" s="211">
        <f>Q546*H546</f>
        <v>12.09</v>
      </c>
      <c r="S546" s="211">
        <v>0</v>
      </c>
      <c r="T546" s="212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13" t="s">
        <v>162</v>
      </c>
      <c r="AT546" s="213" t="s">
        <v>348</v>
      </c>
      <c r="AU546" s="213" t="s">
        <v>81</v>
      </c>
      <c r="AY546" s="17" t="s">
        <v>113</v>
      </c>
      <c r="BE546" s="214">
        <f>IF(N546="základní",J546,0)</f>
        <v>0</v>
      </c>
      <c r="BF546" s="214">
        <f>IF(N546="snížená",J546,0)</f>
        <v>0</v>
      </c>
      <c r="BG546" s="214">
        <f>IF(N546="zákl. přenesená",J546,0)</f>
        <v>0</v>
      </c>
      <c r="BH546" s="214">
        <f>IF(N546="sníž. přenesená",J546,0)</f>
        <v>0</v>
      </c>
      <c r="BI546" s="214">
        <f>IF(N546="nulová",J546,0)</f>
        <v>0</v>
      </c>
      <c r="BJ546" s="17" t="s">
        <v>79</v>
      </c>
      <c r="BK546" s="214">
        <f>ROUND(I546*H546,2)</f>
        <v>0</v>
      </c>
      <c r="BL546" s="17" t="s">
        <v>119</v>
      </c>
      <c r="BM546" s="213" t="s">
        <v>983</v>
      </c>
    </row>
    <row r="547" s="2" customFormat="1" ht="33" customHeight="1">
      <c r="A547" s="38"/>
      <c r="B547" s="39"/>
      <c r="C547" s="201" t="s">
        <v>914</v>
      </c>
      <c r="D547" s="201" t="s">
        <v>115</v>
      </c>
      <c r="E547" s="202" t="s">
        <v>984</v>
      </c>
      <c r="F547" s="203" t="s">
        <v>985</v>
      </c>
      <c r="G547" s="204" t="s">
        <v>118</v>
      </c>
      <c r="H547" s="205">
        <v>403</v>
      </c>
      <c r="I547" s="206"/>
      <c r="J547" s="207">
        <f>ROUND(I547*H547,2)</f>
        <v>0</v>
      </c>
      <c r="K547" s="208"/>
      <c r="L547" s="44"/>
      <c r="M547" s="209" t="s">
        <v>19</v>
      </c>
      <c r="N547" s="210" t="s">
        <v>42</v>
      </c>
      <c r="O547" s="84"/>
      <c r="P547" s="211">
        <f>O547*H547</f>
        <v>0</v>
      </c>
      <c r="Q547" s="211">
        <v>0</v>
      </c>
      <c r="R547" s="211">
        <f>Q547*H547</f>
        <v>0</v>
      </c>
      <c r="S547" s="211">
        <v>0</v>
      </c>
      <c r="T547" s="212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13" t="s">
        <v>119</v>
      </c>
      <c r="AT547" s="213" t="s">
        <v>115</v>
      </c>
      <c r="AU547" s="213" t="s">
        <v>81</v>
      </c>
      <c r="AY547" s="17" t="s">
        <v>113</v>
      </c>
      <c r="BE547" s="214">
        <f>IF(N547="základní",J547,0)</f>
        <v>0</v>
      </c>
      <c r="BF547" s="214">
        <f>IF(N547="snížená",J547,0)</f>
        <v>0</v>
      </c>
      <c r="BG547" s="214">
        <f>IF(N547="zákl. přenesená",J547,0)</f>
        <v>0</v>
      </c>
      <c r="BH547" s="214">
        <f>IF(N547="sníž. přenesená",J547,0)</f>
        <v>0</v>
      </c>
      <c r="BI547" s="214">
        <f>IF(N547="nulová",J547,0)</f>
        <v>0</v>
      </c>
      <c r="BJ547" s="17" t="s">
        <v>79</v>
      </c>
      <c r="BK547" s="214">
        <f>ROUND(I547*H547,2)</f>
        <v>0</v>
      </c>
      <c r="BL547" s="17" t="s">
        <v>119</v>
      </c>
      <c r="BM547" s="213" t="s">
        <v>986</v>
      </c>
    </row>
    <row r="548" s="2" customFormat="1">
      <c r="A548" s="38"/>
      <c r="B548" s="39"/>
      <c r="C548" s="40"/>
      <c r="D548" s="215" t="s">
        <v>121</v>
      </c>
      <c r="E548" s="40"/>
      <c r="F548" s="216" t="s">
        <v>987</v>
      </c>
      <c r="G548" s="40"/>
      <c r="H548" s="40"/>
      <c r="I548" s="217"/>
      <c r="J548" s="40"/>
      <c r="K548" s="40"/>
      <c r="L548" s="44"/>
      <c r="M548" s="218"/>
      <c r="N548" s="219"/>
      <c r="O548" s="84"/>
      <c r="P548" s="84"/>
      <c r="Q548" s="84"/>
      <c r="R548" s="84"/>
      <c r="S548" s="84"/>
      <c r="T548" s="85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121</v>
      </c>
      <c r="AU548" s="17" t="s">
        <v>81</v>
      </c>
    </row>
    <row r="549" s="13" customFormat="1">
      <c r="A549" s="13"/>
      <c r="B549" s="220"/>
      <c r="C549" s="221"/>
      <c r="D549" s="222" t="s">
        <v>123</v>
      </c>
      <c r="E549" s="223" t="s">
        <v>19</v>
      </c>
      <c r="F549" s="224" t="s">
        <v>988</v>
      </c>
      <c r="G549" s="221"/>
      <c r="H549" s="225">
        <v>23</v>
      </c>
      <c r="I549" s="226"/>
      <c r="J549" s="221"/>
      <c r="K549" s="221"/>
      <c r="L549" s="227"/>
      <c r="M549" s="228"/>
      <c r="N549" s="229"/>
      <c r="O549" s="229"/>
      <c r="P549" s="229"/>
      <c r="Q549" s="229"/>
      <c r="R549" s="229"/>
      <c r="S549" s="229"/>
      <c r="T549" s="23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1" t="s">
        <v>123</v>
      </c>
      <c r="AU549" s="231" t="s">
        <v>81</v>
      </c>
      <c r="AV549" s="13" t="s">
        <v>81</v>
      </c>
      <c r="AW549" s="13" t="s">
        <v>125</v>
      </c>
      <c r="AX549" s="13" t="s">
        <v>71</v>
      </c>
      <c r="AY549" s="231" t="s">
        <v>113</v>
      </c>
    </row>
    <row r="550" s="13" customFormat="1">
      <c r="A550" s="13"/>
      <c r="B550" s="220"/>
      <c r="C550" s="221"/>
      <c r="D550" s="222" t="s">
        <v>123</v>
      </c>
      <c r="E550" s="223" t="s">
        <v>19</v>
      </c>
      <c r="F550" s="224" t="s">
        <v>989</v>
      </c>
      <c r="G550" s="221"/>
      <c r="H550" s="225">
        <v>380</v>
      </c>
      <c r="I550" s="226"/>
      <c r="J550" s="221"/>
      <c r="K550" s="221"/>
      <c r="L550" s="227"/>
      <c r="M550" s="228"/>
      <c r="N550" s="229"/>
      <c r="O550" s="229"/>
      <c r="P550" s="229"/>
      <c r="Q550" s="229"/>
      <c r="R550" s="229"/>
      <c r="S550" s="229"/>
      <c r="T550" s="23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1" t="s">
        <v>123</v>
      </c>
      <c r="AU550" s="231" t="s">
        <v>81</v>
      </c>
      <c r="AV550" s="13" t="s">
        <v>81</v>
      </c>
      <c r="AW550" s="13" t="s">
        <v>125</v>
      </c>
      <c r="AX550" s="13" t="s">
        <v>71</v>
      </c>
      <c r="AY550" s="231" t="s">
        <v>113</v>
      </c>
    </row>
    <row r="551" s="14" customFormat="1">
      <c r="A551" s="14"/>
      <c r="B551" s="232"/>
      <c r="C551" s="233"/>
      <c r="D551" s="222" t="s">
        <v>123</v>
      </c>
      <c r="E551" s="234" t="s">
        <v>19</v>
      </c>
      <c r="F551" s="235" t="s">
        <v>128</v>
      </c>
      <c r="G551" s="233"/>
      <c r="H551" s="236">
        <v>403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2" t="s">
        <v>123</v>
      </c>
      <c r="AU551" s="242" t="s">
        <v>81</v>
      </c>
      <c r="AV551" s="14" t="s">
        <v>119</v>
      </c>
      <c r="AW551" s="14" t="s">
        <v>125</v>
      </c>
      <c r="AX551" s="14" t="s">
        <v>79</v>
      </c>
      <c r="AY551" s="242" t="s">
        <v>113</v>
      </c>
    </row>
    <row r="552" s="2" customFormat="1" ht="16.5" customHeight="1">
      <c r="A552" s="38"/>
      <c r="B552" s="39"/>
      <c r="C552" s="201" t="s">
        <v>990</v>
      </c>
      <c r="D552" s="201" t="s">
        <v>115</v>
      </c>
      <c r="E552" s="202" t="s">
        <v>797</v>
      </c>
      <c r="F552" s="203" t="s">
        <v>798</v>
      </c>
      <c r="G552" s="204" t="s">
        <v>118</v>
      </c>
      <c r="H552" s="205">
        <v>403</v>
      </c>
      <c r="I552" s="206"/>
      <c r="J552" s="207">
        <f>ROUND(I552*H552,2)</f>
        <v>0</v>
      </c>
      <c r="K552" s="208"/>
      <c r="L552" s="44"/>
      <c r="M552" s="209" t="s">
        <v>19</v>
      </c>
      <c r="N552" s="210" t="s">
        <v>42</v>
      </c>
      <c r="O552" s="84"/>
      <c r="P552" s="211">
        <f>O552*H552</f>
        <v>0</v>
      </c>
      <c r="Q552" s="211">
        <v>0</v>
      </c>
      <c r="R552" s="211">
        <f>Q552*H552</f>
        <v>0</v>
      </c>
      <c r="S552" s="211">
        <v>0</v>
      </c>
      <c r="T552" s="212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13" t="s">
        <v>119</v>
      </c>
      <c r="AT552" s="213" t="s">
        <v>115</v>
      </c>
      <c r="AU552" s="213" t="s">
        <v>81</v>
      </c>
      <c r="AY552" s="17" t="s">
        <v>113</v>
      </c>
      <c r="BE552" s="214">
        <f>IF(N552="základní",J552,0)</f>
        <v>0</v>
      </c>
      <c r="BF552" s="214">
        <f>IF(N552="snížená",J552,0)</f>
        <v>0</v>
      </c>
      <c r="BG552" s="214">
        <f>IF(N552="zákl. přenesená",J552,0)</f>
        <v>0</v>
      </c>
      <c r="BH552" s="214">
        <f>IF(N552="sníž. přenesená",J552,0)</f>
        <v>0</v>
      </c>
      <c r="BI552" s="214">
        <f>IF(N552="nulová",J552,0)</f>
        <v>0</v>
      </c>
      <c r="BJ552" s="17" t="s">
        <v>79</v>
      </c>
      <c r="BK552" s="214">
        <f>ROUND(I552*H552,2)</f>
        <v>0</v>
      </c>
      <c r="BL552" s="17" t="s">
        <v>119</v>
      </c>
      <c r="BM552" s="213" t="s">
        <v>991</v>
      </c>
    </row>
    <row r="553" s="2" customFormat="1">
      <c r="A553" s="38"/>
      <c r="B553" s="39"/>
      <c r="C553" s="40"/>
      <c r="D553" s="215" t="s">
        <v>121</v>
      </c>
      <c r="E553" s="40"/>
      <c r="F553" s="216" t="s">
        <v>799</v>
      </c>
      <c r="G553" s="40"/>
      <c r="H553" s="40"/>
      <c r="I553" s="217"/>
      <c r="J553" s="40"/>
      <c r="K553" s="40"/>
      <c r="L553" s="44"/>
      <c r="M553" s="218"/>
      <c r="N553" s="219"/>
      <c r="O553" s="84"/>
      <c r="P553" s="84"/>
      <c r="Q553" s="84"/>
      <c r="R553" s="84"/>
      <c r="S553" s="84"/>
      <c r="T553" s="85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121</v>
      </c>
      <c r="AU553" s="17" t="s">
        <v>81</v>
      </c>
    </row>
    <row r="554" s="13" customFormat="1">
      <c r="A554" s="13"/>
      <c r="B554" s="220"/>
      <c r="C554" s="221"/>
      <c r="D554" s="222" t="s">
        <v>123</v>
      </c>
      <c r="E554" s="223" t="s">
        <v>19</v>
      </c>
      <c r="F554" s="224" t="s">
        <v>988</v>
      </c>
      <c r="G554" s="221"/>
      <c r="H554" s="225">
        <v>23</v>
      </c>
      <c r="I554" s="226"/>
      <c r="J554" s="221"/>
      <c r="K554" s="221"/>
      <c r="L554" s="227"/>
      <c r="M554" s="228"/>
      <c r="N554" s="229"/>
      <c r="O554" s="229"/>
      <c r="P554" s="229"/>
      <c r="Q554" s="229"/>
      <c r="R554" s="229"/>
      <c r="S554" s="229"/>
      <c r="T554" s="230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1" t="s">
        <v>123</v>
      </c>
      <c r="AU554" s="231" t="s">
        <v>81</v>
      </c>
      <c r="AV554" s="13" t="s">
        <v>81</v>
      </c>
      <c r="AW554" s="13" t="s">
        <v>125</v>
      </c>
      <c r="AX554" s="13" t="s">
        <v>71</v>
      </c>
      <c r="AY554" s="231" t="s">
        <v>113</v>
      </c>
    </row>
    <row r="555" s="13" customFormat="1">
      <c r="A555" s="13"/>
      <c r="B555" s="220"/>
      <c r="C555" s="221"/>
      <c r="D555" s="222" t="s">
        <v>123</v>
      </c>
      <c r="E555" s="223" t="s">
        <v>19</v>
      </c>
      <c r="F555" s="224" t="s">
        <v>992</v>
      </c>
      <c r="G555" s="221"/>
      <c r="H555" s="225">
        <v>380</v>
      </c>
      <c r="I555" s="226"/>
      <c r="J555" s="221"/>
      <c r="K555" s="221"/>
      <c r="L555" s="227"/>
      <c r="M555" s="228"/>
      <c r="N555" s="229"/>
      <c r="O555" s="229"/>
      <c r="P555" s="229"/>
      <c r="Q555" s="229"/>
      <c r="R555" s="229"/>
      <c r="S555" s="229"/>
      <c r="T555" s="230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1" t="s">
        <v>123</v>
      </c>
      <c r="AU555" s="231" t="s">
        <v>81</v>
      </c>
      <c r="AV555" s="13" t="s">
        <v>81</v>
      </c>
      <c r="AW555" s="13" t="s">
        <v>125</v>
      </c>
      <c r="AX555" s="13" t="s">
        <v>71</v>
      </c>
      <c r="AY555" s="231" t="s">
        <v>113</v>
      </c>
    </row>
    <row r="556" s="14" customFormat="1">
      <c r="A556" s="14"/>
      <c r="B556" s="232"/>
      <c r="C556" s="233"/>
      <c r="D556" s="222" t="s">
        <v>123</v>
      </c>
      <c r="E556" s="234" t="s">
        <v>19</v>
      </c>
      <c r="F556" s="235" t="s">
        <v>128</v>
      </c>
      <c r="G556" s="233"/>
      <c r="H556" s="236">
        <v>403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2" t="s">
        <v>123</v>
      </c>
      <c r="AU556" s="242" t="s">
        <v>81</v>
      </c>
      <c r="AV556" s="14" t="s">
        <v>119</v>
      </c>
      <c r="AW556" s="14" t="s">
        <v>125</v>
      </c>
      <c r="AX556" s="14" t="s">
        <v>79</v>
      </c>
      <c r="AY556" s="242" t="s">
        <v>113</v>
      </c>
    </row>
    <row r="557" s="2" customFormat="1" ht="16.5" customHeight="1">
      <c r="A557" s="38"/>
      <c r="B557" s="39"/>
      <c r="C557" s="201" t="s">
        <v>993</v>
      </c>
      <c r="D557" s="201" t="s">
        <v>115</v>
      </c>
      <c r="E557" s="202" t="s">
        <v>994</v>
      </c>
      <c r="F557" s="203" t="s">
        <v>995</v>
      </c>
      <c r="G557" s="204" t="s">
        <v>904</v>
      </c>
      <c r="H557" s="205">
        <v>2</v>
      </c>
      <c r="I557" s="206"/>
      <c r="J557" s="207">
        <f>ROUND(I557*H557,2)</f>
        <v>0</v>
      </c>
      <c r="K557" s="208"/>
      <c r="L557" s="44"/>
      <c r="M557" s="209" t="s">
        <v>19</v>
      </c>
      <c r="N557" s="210" t="s">
        <v>42</v>
      </c>
      <c r="O557" s="84"/>
      <c r="P557" s="211">
        <f>O557*H557</f>
        <v>0</v>
      </c>
      <c r="Q557" s="211">
        <v>0</v>
      </c>
      <c r="R557" s="211">
        <f>Q557*H557</f>
        <v>0</v>
      </c>
      <c r="S557" s="211">
        <v>0</v>
      </c>
      <c r="T557" s="212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13" t="s">
        <v>119</v>
      </c>
      <c r="AT557" s="213" t="s">
        <v>115</v>
      </c>
      <c r="AU557" s="213" t="s">
        <v>81</v>
      </c>
      <c r="AY557" s="17" t="s">
        <v>113</v>
      </c>
      <c r="BE557" s="214">
        <f>IF(N557="základní",J557,0)</f>
        <v>0</v>
      </c>
      <c r="BF557" s="214">
        <f>IF(N557="snížená",J557,0)</f>
        <v>0</v>
      </c>
      <c r="BG557" s="214">
        <f>IF(N557="zákl. přenesená",J557,0)</f>
        <v>0</v>
      </c>
      <c r="BH557" s="214">
        <f>IF(N557="sníž. přenesená",J557,0)</f>
        <v>0</v>
      </c>
      <c r="BI557" s="214">
        <f>IF(N557="nulová",J557,0)</f>
        <v>0</v>
      </c>
      <c r="BJ557" s="17" t="s">
        <v>79</v>
      </c>
      <c r="BK557" s="214">
        <f>ROUND(I557*H557,2)</f>
        <v>0</v>
      </c>
      <c r="BL557" s="17" t="s">
        <v>119</v>
      </c>
      <c r="BM557" s="213" t="s">
        <v>996</v>
      </c>
    </row>
    <row r="558" s="2" customFormat="1">
      <c r="A558" s="38"/>
      <c r="B558" s="39"/>
      <c r="C558" s="40"/>
      <c r="D558" s="215" t="s">
        <v>121</v>
      </c>
      <c r="E558" s="40"/>
      <c r="F558" s="216" t="s">
        <v>997</v>
      </c>
      <c r="G558" s="40"/>
      <c r="H558" s="40"/>
      <c r="I558" s="217"/>
      <c r="J558" s="40"/>
      <c r="K558" s="40"/>
      <c r="L558" s="44"/>
      <c r="M558" s="218"/>
      <c r="N558" s="219"/>
      <c r="O558" s="84"/>
      <c r="P558" s="84"/>
      <c r="Q558" s="84"/>
      <c r="R558" s="84"/>
      <c r="S558" s="84"/>
      <c r="T558" s="85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121</v>
      </c>
      <c r="AU558" s="17" t="s">
        <v>81</v>
      </c>
    </row>
    <row r="559" s="13" customFormat="1">
      <c r="A559" s="13"/>
      <c r="B559" s="220"/>
      <c r="C559" s="221"/>
      <c r="D559" s="222" t="s">
        <v>123</v>
      </c>
      <c r="E559" s="223" t="s">
        <v>19</v>
      </c>
      <c r="F559" s="224" t="s">
        <v>998</v>
      </c>
      <c r="G559" s="221"/>
      <c r="H559" s="225">
        <v>2</v>
      </c>
      <c r="I559" s="226"/>
      <c r="J559" s="221"/>
      <c r="K559" s="221"/>
      <c r="L559" s="227"/>
      <c r="M559" s="228"/>
      <c r="N559" s="229"/>
      <c r="O559" s="229"/>
      <c r="P559" s="229"/>
      <c r="Q559" s="229"/>
      <c r="R559" s="229"/>
      <c r="S559" s="229"/>
      <c r="T559" s="23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1" t="s">
        <v>123</v>
      </c>
      <c r="AU559" s="231" t="s">
        <v>81</v>
      </c>
      <c r="AV559" s="13" t="s">
        <v>81</v>
      </c>
      <c r="AW559" s="13" t="s">
        <v>125</v>
      </c>
      <c r="AX559" s="13" t="s">
        <v>79</v>
      </c>
      <c r="AY559" s="231" t="s">
        <v>113</v>
      </c>
    </row>
    <row r="560" s="2" customFormat="1" ht="37.8" customHeight="1">
      <c r="A560" s="38"/>
      <c r="B560" s="39"/>
      <c r="C560" s="201" t="s">
        <v>999</v>
      </c>
      <c r="D560" s="201" t="s">
        <v>115</v>
      </c>
      <c r="E560" s="202" t="s">
        <v>1000</v>
      </c>
      <c r="F560" s="203" t="s">
        <v>1001</v>
      </c>
      <c r="G560" s="204" t="s">
        <v>904</v>
      </c>
      <c r="H560" s="205">
        <v>2</v>
      </c>
      <c r="I560" s="206"/>
      <c r="J560" s="207">
        <f>ROUND(I560*H560,2)</f>
        <v>0</v>
      </c>
      <c r="K560" s="208"/>
      <c r="L560" s="44"/>
      <c r="M560" s="209" t="s">
        <v>19</v>
      </c>
      <c r="N560" s="210" t="s">
        <v>42</v>
      </c>
      <c r="O560" s="84"/>
      <c r="P560" s="211">
        <f>O560*H560</f>
        <v>0</v>
      </c>
      <c r="Q560" s="211">
        <v>0</v>
      </c>
      <c r="R560" s="211">
        <f>Q560*H560</f>
        <v>0</v>
      </c>
      <c r="S560" s="211">
        <v>0</v>
      </c>
      <c r="T560" s="212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13" t="s">
        <v>119</v>
      </c>
      <c r="AT560" s="213" t="s">
        <v>115</v>
      </c>
      <c r="AU560" s="213" t="s">
        <v>81</v>
      </c>
      <c r="AY560" s="17" t="s">
        <v>113</v>
      </c>
      <c r="BE560" s="214">
        <f>IF(N560="základní",J560,0)</f>
        <v>0</v>
      </c>
      <c r="BF560" s="214">
        <f>IF(N560="snížená",J560,0)</f>
        <v>0</v>
      </c>
      <c r="BG560" s="214">
        <f>IF(N560="zákl. přenesená",J560,0)</f>
        <v>0</v>
      </c>
      <c r="BH560" s="214">
        <f>IF(N560="sníž. přenesená",J560,0)</f>
        <v>0</v>
      </c>
      <c r="BI560" s="214">
        <f>IF(N560="nulová",J560,0)</f>
        <v>0</v>
      </c>
      <c r="BJ560" s="17" t="s">
        <v>79</v>
      </c>
      <c r="BK560" s="214">
        <f>ROUND(I560*H560,2)</f>
        <v>0</v>
      </c>
      <c r="BL560" s="17" t="s">
        <v>119</v>
      </c>
      <c r="BM560" s="213" t="s">
        <v>1002</v>
      </c>
    </row>
    <row r="561" s="2" customFormat="1">
      <c r="A561" s="38"/>
      <c r="B561" s="39"/>
      <c r="C561" s="40"/>
      <c r="D561" s="215" t="s">
        <v>121</v>
      </c>
      <c r="E561" s="40"/>
      <c r="F561" s="216" t="s">
        <v>1003</v>
      </c>
      <c r="G561" s="40"/>
      <c r="H561" s="40"/>
      <c r="I561" s="217"/>
      <c r="J561" s="40"/>
      <c r="K561" s="40"/>
      <c r="L561" s="44"/>
      <c r="M561" s="218"/>
      <c r="N561" s="219"/>
      <c r="O561" s="84"/>
      <c r="P561" s="84"/>
      <c r="Q561" s="84"/>
      <c r="R561" s="84"/>
      <c r="S561" s="84"/>
      <c r="T561" s="85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121</v>
      </c>
      <c r="AU561" s="17" t="s">
        <v>81</v>
      </c>
    </row>
    <row r="562" s="13" customFormat="1">
      <c r="A562" s="13"/>
      <c r="B562" s="220"/>
      <c r="C562" s="221"/>
      <c r="D562" s="222" t="s">
        <v>123</v>
      </c>
      <c r="E562" s="223" t="s">
        <v>19</v>
      </c>
      <c r="F562" s="224" t="s">
        <v>998</v>
      </c>
      <c r="G562" s="221"/>
      <c r="H562" s="225">
        <v>2</v>
      </c>
      <c r="I562" s="226"/>
      <c r="J562" s="221"/>
      <c r="K562" s="221"/>
      <c r="L562" s="227"/>
      <c r="M562" s="228"/>
      <c r="N562" s="229"/>
      <c r="O562" s="229"/>
      <c r="P562" s="229"/>
      <c r="Q562" s="229"/>
      <c r="R562" s="229"/>
      <c r="S562" s="229"/>
      <c r="T562" s="230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1" t="s">
        <v>123</v>
      </c>
      <c r="AU562" s="231" t="s">
        <v>81</v>
      </c>
      <c r="AV562" s="13" t="s">
        <v>81</v>
      </c>
      <c r="AW562" s="13" t="s">
        <v>125</v>
      </c>
      <c r="AX562" s="13" t="s">
        <v>79</v>
      </c>
      <c r="AY562" s="231" t="s">
        <v>113</v>
      </c>
    </row>
    <row r="563" s="2" customFormat="1" ht="24.15" customHeight="1">
      <c r="A563" s="38"/>
      <c r="B563" s="39"/>
      <c r="C563" s="201" t="s">
        <v>1004</v>
      </c>
      <c r="D563" s="201" t="s">
        <v>115</v>
      </c>
      <c r="E563" s="202" t="s">
        <v>1005</v>
      </c>
      <c r="F563" s="203" t="s">
        <v>1006</v>
      </c>
      <c r="G563" s="204" t="s">
        <v>351</v>
      </c>
      <c r="H563" s="205">
        <v>3.6000000000000001</v>
      </c>
      <c r="I563" s="206"/>
      <c r="J563" s="207">
        <f>ROUND(I563*H563,2)</f>
        <v>0</v>
      </c>
      <c r="K563" s="208"/>
      <c r="L563" s="44"/>
      <c r="M563" s="209" t="s">
        <v>19</v>
      </c>
      <c r="N563" s="210" t="s">
        <v>42</v>
      </c>
      <c r="O563" s="84"/>
      <c r="P563" s="211">
        <f>O563*H563</f>
        <v>0</v>
      </c>
      <c r="Q563" s="211">
        <v>0</v>
      </c>
      <c r="R563" s="211">
        <f>Q563*H563</f>
        <v>0</v>
      </c>
      <c r="S563" s="211">
        <v>0</v>
      </c>
      <c r="T563" s="212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13" t="s">
        <v>119</v>
      </c>
      <c r="AT563" s="213" t="s">
        <v>115</v>
      </c>
      <c r="AU563" s="213" t="s">
        <v>81</v>
      </c>
      <c r="AY563" s="17" t="s">
        <v>113</v>
      </c>
      <c r="BE563" s="214">
        <f>IF(N563="základní",J563,0)</f>
        <v>0</v>
      </c>
      <c r="BF563" s="214">
        <f>IF(N563="snížená",J563,0)</f>
        <v>0</v>
      </c>
      <c r="BG563" s="214">
        <f>IF(N563="zákl. přenesená",J563,0)</f>
        <v>0</v>
      </c>
      <c r="BH563" s="214">
        <f>IF(N563="sníž. přenesená",J563,0)</f>
        <v>0</v>
      </c>
      <c r="BI563" s="214">
        <f>IF(N563="nulová",J563,0)</f>
        <v>0</v>
      </c>
      <c r="BJ563" s="17" t="s">
        <v>79</v>
      </c>
      <c r="BK563" s="214">
        <f>ROUND(I563*H563,2)</f>
        <v>0</v>
      </c>
      <c r="BL563" s="17" t="s">
        <v>119</v>
      </c>
      <c r="BM563" s="213" t="s">
        <v>1007</v>
      </c>
    </row>
    <row r="564" s="2" customFormat="1">
      <c r="A564" s="38"/>
      <c r="B564" s="39"/>
      <c r="C564" s="40"/>
      <c r="D564" s="215" t="s">
        <v>121</v>
      </c>
      <c r="E564" s="40"/>
      <c r="F564" s="216" t="s">
        <v>1008</v>
      </c>
      <c r="G564" s="40"/>
      <c r="H564" s="40"/>
      <c r="I564" s="217"/>
      <c r="J564" s="40"/>
      <c r="K564" s="40"/>
      <c r="L564" s="44"/>
      <c r="M564" s="218"/>
      <c r="N564" s="219"/>
      <c r="O564" s="84"/>
      <c r="P564" s="84"/>
      <c r="Q564" s="84"/>
      <c r="R564" s="84"/>
      <c r="S564" s="84"/>
      <c r="T564" s="85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121</v>
      </c>
      <c r="AU564" s="17" t="s">
        <v>81</v>
      </c>
    </row>
    <row r="565" s="13" customFormat="1">
      <c r="A565" s="13"/>
      <c r="B565" s="220"/>
      <c r="C565" s="221"/>
      <c r="D565" s="222" t="s">
        <v>123</v>
      </c>
      <c r="E565" s="223" t="s">
        <v>19</v>
      </c>
      <c r="F565" s="224" t="s">
        <v>1009</v>
      </c>
      <c r="G565" s="221"/>
      <c r="H565" s="225">
        <v>3.6000000000000001</v>
      </c>
      <c r="I565" s="226"/>
      <c r="J565" s="221"/>
      <c r="K565" s="221"/>
      <c r="L565" s="227"/>
      <c r="M565" s="228"/>
      <c r="N565" s="229"/>
      <c r="O565" s="229"/>
      <c r="P565" s="229"/>
      <c r="Q565" s="229"/>
      <c r="R565" s="229"/>
      <c r="S565" s="229"/>
      <c r="T565" s="230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1" t="s">
        <v>123</v>
      </c>
      <c r="AU565" s="231" t="s">
        <v>81</v>
      </c>
      <c r="AV565" s="13" t="s">
        <v>81</v>
      </c>
      <c r="AW565" s="13" t="s">
        <v>125</v>
      </c>
      <c r="AX565" s="13" t="s">
        <v>79</v>
      </c>
      <c r="AY565" s="231" t="s">
        <v>113</v>
      </c>
    </row>
    <row r="566" s="2" customFormat="1" ht="16.5" customHeight="1">
      <c r="A566" s="38"/>
      <c r="B566" s="39"/>
      <c r="C566" s="201" t="s">
        <v>1010</v>
      </c>
      <c r="D566" s="201" t="s">
        <v>115</v>
      </c>
      <c r="E566" s="202" t="s">
        <v>801</v>
      </c>
      <c r="F566" s="203" t="s">
        <v>802</v>
      </c>
      <c r="G566" s="204" t="s">
        <v>118</v>
      </c>
      <c r="H566" s="205">
        <v>403</v>
      </c>
      <c r="I566" s="206"/>
      <c r="J566" s="207">
        <f>ROUND(I566*H566,2)</f>
        <v>0</v>
      </c>
      <c r="K566" s="208"/>
      <c r="L566" s="44"/>
      <c r="M566" s="209" t="s">
        <v>19</v>
      </c>
      <c r="N566" s="210" t="s">
        <v>42</v>
      </c>
      <c r="O566" s="84"/>
      <c r="P566" s="211">
        <f>O566*H566</f>
        <v>0</v>
      </c>
      <c r="Q566" s="211">
        <v>0</v>
      </c>
      <c r="R566" s="211">
        <f>Q566*H566</f>
        <v>0</v>
      </c>
      <c r="S566" s="211">
        <v>0</v>
      </c>
      <c r="T566" s="212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13" t="s">
        <v>119</v>
      </c>
      <c r="AT566" s="213" t="s">
        <v>115</v>
      </c>
      <c r="AU566" s="213" t="s">
        <v>81</v>
      </c>
      <c r="AY566" s="17" t="s">
        <v>113</v>
      </c>
      <c r="BE566" s="214">
        <f>IF(N566="základní",J566,0)</f>
        <v>0</v>
      </c>
      <c r="BF566" s="214">
        <f>IF(N566="snížená",J566,0)</f>
        <v>0</v>
      </c>
      <c r="BG566" s="214">
        <f>IF(N566="zákl. přenesená",J566,0)</f>
        <v>0</v>
      </c>
      <c r="BH566" s="214">
        <f>IF(N566="sníž. přenesená",J566,0)</f>
        <v>0</v>
      </c>
      <c r="BI566" s="214">
        <f>IF(N566="nulová",J566,0)</f>
        <v>0</v>
      </c>
      <c r="BJ566" s="17" t="s">
        <v>79</v>
      </c>
      <c r="BK566" s="214">
        <f>ROUND(I566*H566,2)</f>
        <v>0</v>
      </c>
      <c r="BL566" s="17" t="s">
        <v>119</v>
      </c>
      <c r="BM566" s="213" t="s">
        <v>1011</v>
      </c>
    </row>
    <row r="567" s="2" customFormat="1">
      <c r="A567" s="38"/>
      <c r="B567" s="39"/>
      <c r="C567" s="40"/>
      <c r="D567" s="215" t="s">
        <v>121</v>
      </c>
      <c r="E567" s="40"/>
      <c r="F567" s="216" t="s">
        <v>803</v>
      </c>
      <c r="G567" s="40"/>
      <c r="H567" s="40"/>
      <c r="I567" s="217"/>
      <c r="J567" s="40"/>
      <c r="K567" s="40"/>
      <c r="L567" s="44"/>
      <c r="M567" s="218"/>
      <c r="N567" s="219"/>
      <c r="O567" s="84"/>
      <c r="P567" s="84"/>
      <c r="Q567" s="84"/>
      <c r="R567" s="84"/>
      <c r="S567" s="84"/>
      <c r="T567" s="85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121</v>
      </c>
      <c r="AU567" s="17" t="s">
        <v>81</v>
      </c>
    </row>
    <row r="568" s="13" customFormat="1">
      <c r="A568" s="13"/>
      <c r="B568" s="220"/>
      <c r="C568" s="221"/>
      <c r="D568" s="222" t="s">
        <v>123</v>
      </c>
      <c r="E568" s="223" t="s">
        <v>19</v>
      </c>
      <c r="F568" s="224" t="s">
        <v>988</v>
      </c>
      <c r="G568" s="221"/>
      <c r="H568" s="225">
        <v>23</v>
      </c>
      <c r="I568" s="226"/>
      <c r="J568" s="221"/>
      <c r="K568" s="221"/>
      <c r="L568" s="227"/>
      <c r="M568" s="228"/>
      <c r="N568" s="229"/>
      <c r="O568" s="229"/>
      <c r="P568" s="229"/>
      <c r="Q568" s="229"/>
      <c r="R568" s="229"/>
      <c r="S568" s="229"/>
      <c r="T568" s="23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1" t="s">
        <v>123</v>
      </c>
      <c r="AU568" s="231" t="s">
        <v>81</v>
      </c>
      <c r="AV568" s="13" t="s">
        <v>81</v>
      </c>
      <c r="AW568" s="13" t="s">
        <v>125</v>
      </c>
      <c r="AX568" s="13" t="s">
        <v>71</v>
      </c>
      <c r="AY568" s="231" t="s">
        <v>113</v>
      </c>
    </row>
    <row r="569" s="13" customFormat="1">
      <c r="A569" s="13"/>
      <c r="B569" s="220"/>
      <c r="C569" s="221"/>
      <c r="D569" s="222" t="s">
        <v>123</v>
      </c>
      <c r="E569" s="223" t="s">
        <v>19</v>
      </c>
      <c r="F569" s="224" t="s">
        <v>992</v>
      </c>
      <c r="G569" s="221"/>
      <c r="H569" s="225">
        <v>380</v>
      </c>
      <c r="I569" s="226"/>
      <c r="J569" s="221"/>
      <c r="K569" s="221"/>
      <c r="L569" s="227"/>
      <c r="M569" s="228"/>
      <c r="N569" s="229"/>
      <c r="O569" s="229"/>
      <c r="P569" s="229"/>
      <c r="Q569" s="229"/>
      <c r="R569" s="229"/>
      <c r="S569" s="229"/>
      <c r="T569" s="230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1" t="s">
        <v>123</v>
      </c>
      <c r="AU569" s="231" t="s">
        <v>81</v>
      </c>
      <c r="AV569" s="13" t="s">
        <v>81</v>
      </c>
      <c r="AW569" s="13" t="s">
        <v>125</v>
      </c>
      <c r="AX569" s="13" t="s">
        <v>71</v>
      </c>
      <c r="AY569" s="231" t="s">
        <v>113</v>
      </c>
    </row>
    <row r="570" s="14" customFormat="1">
      <c r="A570" s="14"/>
      <c r="B570" s="232"/>
      <c r="C570" s="233"/>
      <c r="D570" s="222" t="s">
        <v>123</v>
      </c>
      <c r="E570" s="234" t="s">
        <v>19</v>
      </c>
      <c r="F570" s="235" t="s">
        <v>128</v>
      </c>
      <c r="G570" s="233"/>
      <c r="H570" s="236">
        <v>403</v>
      </c>
      <c r="I570" s="237"/>
      <c r="J570" s="233"/>
      <c r="K570" s="233"/>
      <c r="L570" s="238"/>
      <c r="M570" s="239"/>
      <c r="N570" s="240"/>
      <c r="O570" s="240"/>
      <c r="P570" s="240"/>
      <c r="Q570" s="240"/>
      <c r="R570" s="240"/>
      <c r="S570" s="240"/>
      <c r="T570" s="241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2" t="s">
        <v>123</v>
      </c>
      <c r="AU570" s="242" t="s">
        <v>81</v>
      </c>
      <c r="AV570" s="14" t="s">
        <v>119</v>
      </c>
      <c r="AW570" s="14" t="s">
        <v>125</v>
      </c>
      <c r="AX570" s="14" t="s">
        <v>79</v>
      </c>
      <c r="AY570" s="242" t="s">
        <v>113</v>
      </c>
    </row>
    <row r="571" s="2" customFormat="1" ht="16.5" customHeight="1">
      <c r="A571" s="38"/>
      <c r="B571" s="39"/>
      <c r="C571" s="201" t="s">
        <v>1012</v>
      </c>
      <c r="D571" s="201" t="s">
        <v>115</v>
      </c>
      <c r="E571" s="202" t="s">
        <v>1013</v>
      </c>
      <c r="F571" s="203" t="s">
        <v>1014</v>
      </c>
      <c r="G571" s="204" t="s">
        <v>118</v>
      </c>
      <c r="H571" s="205">
        <v>403</v>
      </c>
      <c r="I571" s="206"/>
      <c r="J571" s="207">
        <f>ROUND(I571*H571,2)</f>
        <v>0</v>
      </c>
      <c r="K571" s="208"/>
      <c r="L571" s="44"/>
      <c r="M571" s="209" t="s">
        <v>19</v>
      </c>
      <c r="N571" s="210" t="s">
        <v>42</v>
      </c>
      <c r="O571" s="84"/>
      <c r="P571" s="211">
        <f>O571*H571</f>
        <v>0</v>
      </c>
      <c r="Q571" s="211">
        <v>0</v>
      </c>
      <c r="R571" s="211">
        <f>Q571*H571</f>
        <v>0</v>
      </c>
      <c r="S571" s="211">
        <v>0</v>
      </c>
      <c r="T571" s="212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13" t="s">
        <v>119</v>
      </c>
      <c r="AT571" s="213" t="s">
        <v>115</v>
      </c>
      <c r="AU571" s="213" t="s">
        <v>81</v>
      </c>
      <c r="AY571" s="17" t="s">
        <v>113</v>
      </c>
      <c r="BE571" s="214">
        <f>IF(N571="základní",J571,0)</f>
        <v>0</v>
      </c>
      <c r="BF571" s="214">
        <f>IF(N571="snížená",J571,0)</f>
        <v>0</v>
      </c>
      <c r="BG571" s="214">
        <f>IF(N571="zákl. přenesená",J571,0)</f>
        <v>0</v>
      </c>
      <c r="BH571" s="214">
        <f>IF(N571="sníž. přenesená",J571,0)</f>
        <v>0</v>
      </c>
      <c r="BI571" s="214">
        <f>IF(N571="nulová",J571,0)</f>
        <v>0</v>
      </c>
      <c r="BJ571" s="17" t="s">
        <v>79</v>
      </c>
      <c r="BK571" s="214">
        <f>ROUND(I571*H571,2)</f>
        <v>0</v>
      </c>
      <c r="BL571" s="17" t="s">
        <v>119</v>
      </c>
      <c r="BM571" s="213" t="s">
        <v>1015</v>
      </c>
    </row>
    <row r="572" s="2" customFormat="1">
      <c r="A572" s="38"/>
      <c r="B572" s="39"/>
      <c r="C572" s="40"/>
      <c r="D572" s="215" t="s">
        <v>121</v>
      </c>
      <c r="E572" s="40"/>
      <c r="F572" s="216" t="s">
        <v>1016</v>
      </c>
      <c r="G572" s="40"/>
      <c r="H572" s="40"/>
      <c r="I572" s="217"/>
      <c r="J572" s="40"/>
      <c r="K572" s="40"/>
      <c r="L572" s="44"/>
      <c r="M572" s="218"/>
      <c r="N572" s="219"/>
      <c r="O572" s="84"/>
      <c r="P572" s="84"/>
      <c r="Q572" s="84"/>
      <c r="R572" s="84"/>
      <c r="S572" s="84"/>
      <c r="T572" s="85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121</v>
      </c>
      <c r="AU572" s="17" t="s">
        <v>81</v>
      </c>
    </row>
    <row r="573" s="13" customFormat="1">
      <c r="A573" s="13"/>
      <c r="B573" s="220"/>
      <c r="C573" s="221"/>
      <c r="D573" s="222" t="s">
        <v>123</v>
      </c>
      <c r="E573" s="223" t="s">
        <v>19</v>
      </c>
      <c r="F573" s="224" t="s">
        <v>988</v>
      </c>
      <c r="G573" s="221"/>
      <c r="H573" s="225">
        <v>23</v>
      </c>
      <c r="I573" s="226"/>
      <c r="J573" s="221"/>
      <c r="K573" s="221"/>
      <c r="L573" s="227"/>
      <c r="M573" s="228"/>
      <c r="N573" s="229"/>
      <c r="O573" s="229"/>
      <c r="P573" s="229"/>
      <c r="Q573" s="229"/>
      <c r="R573" s="229"/>
      <c r="S573" s="229"/>
      <c r="T573" s="230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1" t="s">
        <v>123</v>
      </c>
      <c r="AU573" s="231" t="s">
        <v>81</v>
      </c>
      <c r="AV573" s="13" t="s">
        <v>81</v>
      </c>
      <c r="AW573" s="13" t="s">
        <v>125</v>
      </c>
      <c r="AX573" s="13" t="s">
        <v>71</v>
      </c>
      <c r="AY573" s="231" t="s">
        <v>113</v>
      </c>
    </row>
    <row r="574" s="13" customFormat="1">
      <c r="A574" s="13"/>
      <c r="B574" s="220"/>
      <c r="C574" s="221"/>
      <c r="D574" s="222" t="s">
        <v>123</v>
      </c>
      <c r="E574" s="223" t="s">
        <v>19</v>
      </c>
      <c r="F574" s="224" t="s">
        <v>992</v>
      </c>
      <c r="G574" s="221"/>
      <c r="H574" s="225">
        <v>380</v>
      </c>
      <c r="I574" s="226"/>
      <c r="J574" s="221"/>
      <c r="K574" s="221"/>
      <c r="L574" s="227"/>
      <c r="M574" s="228"/>
      <c r="N574" s="229"/>
      <c r="O574" s="229"/>
      <c r="P574" s="229"/>
      <c r="Q574" s="229"/>
      <c r="R574" s="229"/>
      <c r="S574" s="229"/>
      <c r="T574" s="230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1" t="s">
        <v>123</v>
      </c>
      <c r="AU574" s="231" t="s">
        <v>81</v>
      </c>
      <c r="AV574" s="13" t="s">
        <v>81</v>
      </c>
      <c r="AW574" s="13" t="s">
        <v>125</v>
      </c>
      <c r="AX574" s="13" t="s">
        <v>71</v>
      </c>
      <c r="AY574" s="231" t="s">
        <v>113</v>
      </c>
    </row>
    <row r="575" s="14" customFormat="1">
      <c r="A575" s="14"/>
      <c r="B575" s="232"/>
      <c r="C575" s="233"/>
      <c r="D575" s="222" t="s">
        <v>123</v>
      </c>
      <c r="E575" s="234" t="s">
        <v>19</v>
      </c>
      <c r="F575" s="235" t="s">
        <v>128</v>
      </c>
      <c r="G575" s="233"/>
      <c r="H575" s="236">
        <v>403</v>
      </c>
      <c r="I575" s="237"/>
      <c r="J575" s="233"/>
      <c r="K575" s="233"/>
      <c r="L575" s="238"/>
      <c r="M575" s="239"/>
      <c r="N575" s="240"/>
      <c r="O575" s="240"/>
      <c r="P575" s="240"/>
      <c r="Q575" s="240"/>
      <c r="R575" s="240"/>
      <c r="S575" s="240"/>
      <c r="T575" s="241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2" t="s">
        <v>123</v>
      </c>
      <c r="AU575" s="242" t="s">
        <v>81</v>
      </c>
      <c r="AV575" s="14" t="s">
        <v>119</v>
      </c>
      <c r="AW575" s="14" t="s">
        <v>125</v>
      </c>
      <c r="AX575" s="14" t="s">
        <v>79</v>
      </c>
      <c r="AY575" s="242" t="s">
        <v>113</v>
      </c>
    </row>
    <row r="576" s="2" customFormat="1" ht="24.15" customHeight="1">
      <c r="A576" s="38"/>
      <c r="B576" s="39"/>
      <c r="C576" s="201" t="s">
        <v>1017</v>
      </c>
      <c r="D576" s="201" t="s">
        <v>115</v>
      </c>
      <c r="E576" s="202" t="s">
        <v>1018</v>
      </c>
      <c r="F576" s="203" t="s">
        <v>1019</v>
      </c>
      <c r="G576" s="204" t="s">
        <v>118</v>
      </c>
      <c r="H576" s="205">
        <v>403</v>
      </c>
      <c r="I576" s="206"/>
      <c r="J576" s="207">
        <f>ROUND(I576*H576,2)</f>
        <v>0</v>
      </c>
      <c r="K576" s="208"/>
      <c r="L576" s="44"/>
      <c r="M576" s="209" t="s">
        <v>19</v>
      </c>
      <c r="N576" s="210" t="s">
        <v>42</v>
      </c>
      <c r="O576" s="84"/>
      <c r="P576" s="211">
        <f>O576*H576</f>
        <v>0</v>
      </c>
      <c r="Q576" s="211">
        <v>0</v>
      </c>
      <c r="R576" s="211">
        <f>Q576*H576</f>
        <v>0</v>
      </c>
      <c r="S576" s="211">
        <v>0</v>
      </c>
      <c r="T576" s="212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13" t="s">
        <v>119</v>
      </c>
      <c r="AT576" s="213" t="s">
        <v>115</v>
      </c>
      <c r="AU576" s="213" t="s">
        <v>81</v>
      </c>
      <c r="AY576" s="17" t="s">
        <v>113</v>
      </c>
      <c r="BE576" s="214">
        <f>IF(N576="základní",J576,0)</f>
        <v>0</v>
      </c>
      <c r="BF576" s="214">
        <f>IF(N576="snížená",J576,0)</f>
        <v>0</v>
      </c>
      <c r="BG576" s="214">
        <f>IF(N576="zákl. přenesená",J576,0)</f>
        <v>0</v>
      </c>
      <c r="BH576" s="214">
        <f>IF(N576="sníž. přenesená",J576,0)</f>
        <v>0</v>
      </c>
      <c r="BI576" s="214">
        <f>IF(N576="nulová",J576,0)</f>
        <v>0</v>
      </c>
      <c r="BJ576" s="17" t="s">
        <v>79</v>
      </c>
      <c r="BK576" s="214">
        <f>ROUND(I576*H576,2)</f>
        <v>0</v>
      </c>
      <c r="BL576" s="17" t="s">
        <v>119</v>
      </c>
      <c r="BM576" s="213" t="s">
        <v>1020</v>
      </c>
    </row>
    <row r="577" s="2" customFormat="1">
      <c r="A577" s="38"/>
      <c r="B577" s="39"/>
      <c r="C577" s="40"/>
      <c r="D577" s="215" t="s">
        <v>121</v>
      </c>
      <c r="E577" s="40"/>
      <c r="F577" s="216" t="s">
        <v>1021</v>
      </c>
      <c r="G577" s="40"/>
      <c r="H577" s="40"/>
      <c r="I577" s="217"/>
      <c r="J577" s="40"/>
      <c r="K577" s="40"/>
      <c r="L577" s="44"/>
      <c r="M577" s="218"/>
      <c r="N577" s="219"/>
      <c r="O577" s="84"/>
      <c r="P577" s="84"/>
      <c r="Q577" s="84"/>
      <c r="R577" s="84"/>
      <c r="S577" s="84"/>
      <c r="T577" s="85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T577" s="17" t="s">
        <v>121</v>
      </c>
      <c r="AU577" s="17" t="s">
        <v>81</v>
      </c>
    </row>
    <row r="578" s="13" customFormat="1">
      <c r="A578" s="13"/>
      <c r="B578" s="220"/>
      <c r="C578" s="221"/>
      <c r="D578" s="222" t="s">
        <v>123</v>
      </c>
      <c r="E578" s="223" t="s">
        <v>19</v>
      </c>
      <c r="F578" s="224" t="s">
        <v>988</v>
      </c>
      <c r="G578" s="221"/>
      <c r="H578" s="225">
        <v>23</v>
      </c>
      <c r="I578" s="226"/>
      <c r="J578" s="221"/>
      <c r="K578" s="221"/>
      <c r="L578" s="227"/>
      <c r="M578" s="228"/>
      <c r="N578" s="229"/>
      <c r="O578" s="229"/>
      <c r="P578" s="229"/>
      <c r="Q578" s="229"/>
      <c r="R578" s="229"/>
      <c r="S578" s="229"/>
      <c r="T578" s="23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1" t="s">
        <v>123</v>
      </c>
      <c r="AU578" s="231" t="s">
        <v>81</v>
      </c>
      <c r="AV578" s="13" t="s">
        <v>81</v>
      </c>
      <c r="AW578" s="13" t="s">
        <v>125</v>
      </c>
      <c r="AX578" s="13" t="s">
        <v>71</v>
      </c>
      <c r="AY578" s="231" t="s">
        <v>113</v>
      </c>
    </row>
    <row r="579" s="13" customFormat="1">
      <c r="A579" s="13"/>
      <c r="B579" s="220"/>
      <c r="C579" s="221"/>
      <c r="D579" s="222" t="s">
        <v>123</v>
      </c>
      <c r="E579" s="223" t="s">
        <v>19</v>
      </c>
      <c r="F579" s="224" t="s">
        <v>992</v>
      </c>
      <c r="G579" s="221"/>
      <c r="H579" s="225">
        <v>380</v>
      </c>
      <c r="I579" s="226"/>
      <c r="J579" s="221"/>
      <c r="K579" s="221"/>
      <c r="L579" s="227"/>
      <c r="M579" s="228"/>
      <c r="N579" s="229"/>
      <c r="O579" s="229"/>
      <c r="P579" s="229"/>
      <c r="Q579" s="229"/>
      <c r="R579" s="229"/>
      <c r="S579" s="229"/>
      <c r="T579" s="230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1" t="s">
        <v>123</v>
      </c>
      <c r="AU579" s="231" t="s">
        <v>81</v>
      </c>
      <c r="AV579" s="13" t="s">
        <v>81</v>
      </c>
      <c r="AW579" s="13" t="s">
        <v>125</v>
      </c>
      <c r="AX579" s="13" t="s">
        <v>71</v>
      </c>
      <c r="AY579" s="231" t="s">
        <v>113</v>
      </c>
    </row>
    <row r="580" s="14" customFormat="1">
      <c r="A580" s="14"/>
      <c r="B580" s="232"/>
      <c r="C580" s="233"/>
      <c r="D580" s="222" t="s">
        <v>123</v>
      </c>
      <c r="E580" s="234" t="s">
        <v>19</v>
      </c>
      <c r="F580" s="235" t="s">
        <v>128</v>
      </c>
      <c r="G580" s="233"/>
      <c r="H580" s="236">
        <v>403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2" t="s">
        <v>123</v>
      </c>
      <c r="AU580" s="242" t="s">
        <v>81</v>
      </c>
      <c r="AV580" s="14" t="s">
        <v>119</v>
      </c>
      <c r="AW580" s="14" t="s">
        <v>125</v>
      </c>
      <c r="AX580" s="14" t="s">
        <v>79</v>
      </c>
      <c r="AY580" s="242" t="s">
        <v>113</v>
      </c>
    </row>
    <row r="581" s="2" customFormat="1" ht="16.5" customHeight="1">
      <c r="A581" s="38"/>
      <c r="B581" s="39"/>
      <c r="C581" s="243" t="s">
        <v>1022</v>
      </c>
      <c r="D581" s="243" t="s">
        <v>348</v>
      </c>
      <c r="E581" s="244" t="s">
        <v>1023</v>
      </c>
      <c r="F581" s="245" t="s">
        <v>1024</v>
      </c>
      <c r="G581" s="246" t="s">
        <v>852</v>
      </c>
      <c r="H581" s="247">
        <v>6.0449999999999999</v>
      </c>
      <c r="I581" s="248"/>
      <c r="J581" s="249">
        <f>ROUND(I581*H581,2)</f>
        <v>0</v>
      </c>
      <c r="K581" s="250"/>
      <c r="L581" s="251"/>
      <c r="M581" s="252" t="s">
        <v>19</v>
      </c>
      <c r="N581" s="253" t="s">
        <v>42</v>
      </c>
      <c r="O581" s="84"/>
      <c r="P581" s="211">
        <f>O581*H581</f>
        <v>0</v>
      </c>
      <c r="Q581" s="211">
        <v>0.001</v>
      </c>
      <c r="R581" s="211">
        <f>Q581*H581</f>
        <v>0.006045</v>
      </c>
      <c r="S581" s="211">
        <v>0</v>
      </c>
      <c r="T581" s="212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13" t="s">
        <v>162</v>
      </c>
      <c r="AT581" s="213" t="s">
        <v>348</v>
      </c>
      <c r="AU581" s="213" t="s">
        <v>81</v>
      </c>
      <c r="AY581" s="17" t="s">
        <v>113</v>
      </c>
      <c r="BE581" s="214">
        <f>IF(N581="základní",J581,0)</f>
        <v>0</v>
      </c>
      <c r="BF581" s="214">
        <f>IF(N581="snížená",J581,0)</f>
        <v>0</v>
      </c>
      <c r="BG581" s="214">
        <f>IF(N581="zákl. přenesená",J581,0)</f>
        <v>0</v>
      </c>
      <c r="BH581" s="214">
        <f>IF(N581="sníž. přenesená",J581,0)</f>
        <v>0</v>
      </c>
      <c r="BI581" s="214">
        <f>IF(N581="nulová",J581,0)</f>
        <v>0</v>
      </c>
      <c r="BJ581" s="17" t="s">
        <v>79</v>
      </c>
      <c r="BK581" s="214">
        <f>ROUND(I581*H581,2)</f>
        <v>0</v>
      </c>
      <c r="BL581" s="17" t="s">
        <v>119</v>
      </c>
      <c r="BM581" s="213" t="s">
        <v>1025</v>
      </c>
    </row>
    <row r="582" s="13" customFormat="1">
      <c r="A582" s="13"/>
      <c r="B582" s="220"/>
      <c r="C582" s="221"/>
      <c r="D582" s="222" t="s">
        <v>123</v>
      </c>
      <c r="E582" s="223" t="s">
        <v>19</v>
      </c>
      <c r="F582" s="224" t="s">
        <v>1026</v>
      </c>
      <c r="G582" s="221"/>
      <c r="H582" s="225">
        <v>0.34499999999999997</v>
      </c>
      <c r="I582" s="226"/>
      <c r="J582" s="221"/>
      <c r="K582" s="221"/>
      <c r="L582" s="227"/>
      <c r="M582" s="228"/>
      <c r="N582" s="229"/>
      <c r="O582" s="229"/>
      <c r="P582" s="229"/>
      <c r="Q582" s="229"/>
      <c r="R582" s="229"/>
      <c r="S582" s="229"/>
      <c r="T582" s="230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1" t="s">
        <v>123</v>
      </c>
      <c r="AU582" s="231" t="s">
        <v>81</v>
      </c>
      <c r="AV582" s="13" t="s">
        <v>81</v>
      </c>
      <c r="AW582" s="13" t="s">
        <v>125</v>
      </c>
      <c r="AX582" s="13" t="s">
        <v>71</v>
      </c>
      <c r="AY582" s="231" t="s">
        <v>113</v>
      </c>
    </row>
    <row r="583" s="13" customFormat="1">
      <c r="A583" s="13"/>
      <c r="B583" s="220"/>
      <c r="C583" s="221"/>
      <c r="D583" s="222" t="s">
        <v>123</v>
      </c>
      <c r="E583" s="223" t="s">
        <v>19</v>
      </c>
      <c r="F583" s="224" t="s">
        <v>1027</v>
      </c>
      <c r="G583" s="221"/>
      <c r="H583" s="225">
        <v>5.7000000000000002</v>
      </c>
      <c r="I583" s="226"/>
      <c r="J583" s="221"/>
      <c r="K583" s="221"/>
      <c r="L583" s="227"/>
      <c r="M583" s="228"/>
      <c r="N583" s="229"/>
      <c r="O583" s="229"/>
      <c r="P583" s="229"/>
      <c r="Q583" s="229"/>
      <c r="R583" s="229"/>
      <c r="S583" s="229"/>
      <c r="T583" s="230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1" t="s">
        <v>123</v>
      </c>
      <c r="AU583" s="231" t="s">
        <v>81</v>
      </c>
      <c r="AV583" s="13" t="s">
        <v>81</v>
      </c>
      <c r="AW583" s="13" t="s">
        <v>125</v>
      </c>
      <c r="AX583" s="13" t="s">
        <v>71</v>
      </c>
      <c r="AY583" s="231" t="s">
        <v>113</v>
      </c>
    </row>
    <row r="584" s="14" customFormat="1">
      <c r="A584" s="14"/>
      <c r="B584" s="232"/>
      <c r="C584" s="233"/>
      <c r="D584" s="222" t="s">
        <v>123</v>
      </c>
      <c r="E584" s="234" t="s">
        <v>19</v>
      </c>
      <c r="F584" s="235" t="s">
        <v>128</v>
      </c>
      <c r="G584" s="233"/>
      <c r="H584" s="236">
        <v>6.0449999999999999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2" t="s">
        <v>123</v>
      </c>
      <c r="AU584" s="242" t="s">
        <v>81</v>
      </c>
      <c r="AV584" s="14" t="s">
        <v>119</v>
      </c>
      <c r="AW584" s="14" t="s">
        <v>125</v>
      </c>
      <c r="AX584" s="14" t="s">
        <v>79</v>
      </c>
      <c r="AY584" s="242" t="s">
        <v>113</v>
      </c>
    </row>
    <row r="585" s="12" customFormat="1" ht="22.8" customHeight="1">
      <c r="A585" s="12"/>
      <c r="B585" s="185"/>
      <c r="C585" s="186"/>
      <c r="D585" s="187" t="s">
        <v>70</v>
      </c>
      <c r="E585" s="199" t="s">
        <v>1028</v>
      </c>
      <c r="F585" s="199" t="s">
        <v>1029</v>
      </c>
      <c r="G585" s="186"/>
      <c r="H585" s="186"/>
      <c r="I585" s="189"/>
      <c r="J585" s="200">
        <f>BK585</f>
        <v>0</v>
      </c>
      <c r="K585" s="186"/>
      <c r="L585" s="191"/>
      <c r="M585" s="192"/>
      <c r="N585" s="193"/>
      <c r="O585" s="193"/>
      <c r="P585" s="194">
        <f>SUM(P586:P589)</f>
        <v>0</v>
      </c>
      <c r="Q585" s="193"/>
      <c r="R585" s="194">
        <f>SUM(R586:R589)</f>
        <v>0</v>
      </c>
      <c r="S585" s="193"/>
      <c r="T585" s="195">
        <f>SUM(T586:T589)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196" t="s">
        <v>79</v>
      </c>
      <c r="AT585" s="197" t="s">
        <v>70</v>
      </c>
      <c r="AU585" s="197" t="s">
        <v>79</v>
      </c>
      <c r="AY585" s="196" t="s">
        <v>113</v>
      </c>
      <c r="BK585" s="198">
        <f>SUM(BK586:BK589)</f>
        <v>0</v>
      </c>
    </row>
    <row r="586" s="2" customFormat="1" ht="16.5" customHeight="1">
      <c r="A586" s="38"/>
      <c r="B586" s="39"/>
      <c r="C586" s="201" t="s">
        <v>1030</v>
      </c>
      <c r="D586" s="201" t="s">
        <v>115</v>
      </c>
      <c r="E586" s="202" t="s">
        <v>1031</v>
      </c>
      <c r="F586" s="203" t="s">
        <v>1032</v>
      </c>
      <c r="G586" s="204" t="s">
        <v>351</v>
      </c>
      <c r="H586" s="205">
        <v>20.585999999999999</v>
      </c>
      <c r="I586" s="206"/>
      <c r="J586" s="207">
        <f>ROUND(I586*H586,2)</f>
        <v>0</v>
      </c>
      <c r="K586" s="208"/>
      <c r="L586" s="44"/>
      <c r="M586" s="209" t="s">
        <v>19</v>
      </c>
      <c r="N586" s="210" t="s">
        <v>42</v>
      </c>
      <c r="O586" s="84"/>
      <c r="P586" s="211">
        <f>O586*H586</f>
        <v>0</v>
      </c>
      <c r="Q586" s="211">
        <v>0</v>
      </c>
      <c r="R586" s="211">
        <f>Q586*H586</f>
        <v>0</v>
      </c>
      <c r="S586" s="211">
        <v>0</v>
      </c>
      <c r="T586" s="212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13" t="s">
        <v>119</v>
      </c>
      <c r="AT586" s="213" t="s">
        <v>115</v>
      </c>
      <c r="AU586" s="213" t="s">
        <v>81</v>
      </c>
      <c r="AY586" s="17" t="s">
        <v>113</v>
      </c>
      <c r="BE586" s="214">
        <f>IF(N586="základní",J586,0)</f>
        <v>0</v>
      </c>
      <c r="BF586" s="214">
        <f>IF(N586="snížená",J586,0)</f>
        <v>0</v>
      </c>
      <c r="BG586" s="214">
        <f>IF(N586="zákl. přenesená",J586,0)</f>
        <v>0</v>
      </c>
      <c r="BH586" s="214">
        <f>IF(N586="sníž. přenesená",J586,0)</f>
        <v>0</v>
      </c>
      <c r="BI586" s="214">
        <f>IF(N586="nulová",J586,0)</f>
        <v>0</v>
      </c>
      <c r="BJ586" s="17" t="s">
        <v>79</v>
      </c>
      <c r="BK586" s="214">
        <f>ROUND(I586*H586,2)</f>
        <v>0</v>
      </c>
      <c r="BL586" s="17" t="s">
        <v>119</v>
      </c>
      <c r="BM586" s="213" t="s">
        <v>1033</v>
      </c>
    </row>
    <row r="587" s="2" customFormat="1">
      <c r="A587" s="38"/>
      <c r="B587" s="39"/>
      <c r="C587" s="40"/>
      <c r="D587" s="215" t="s">
        <v>121</v>
      </c>
      <c r="E587" s="40"/>
      <c r="F587" s="216" t="s">
        <v>1034</v>
      </c>
      <c r="G587" s="40"/>
      <c r="H587" s="40"/>
      <c r="I587" s="217"/>
      <c r="J587" s="40"/>
      <c r="K587" s="40"/>
      <c r="L587" s="44"/>
      <c r="M587" s="218"/>
      <c r="N587" s="219"/>
      <c r="O587" s="84"/>
      <c r="P587" s="84"/>
      <c r="Q587" s="84"/>
      <c r="R587" s="84"/>
      <c r="S587" s="84"/>
      <c r="T587" s="85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7" t="s">
        <v>121</v>
      </c>
      <c r="AU587" s="17" t="s">
        <v>81</v>
      </c>
    </row>
    <row r="588" s="2" customFormat="1" ht="21.75" customHeight="1">
      <c r="A588" s="38"/>
      <c r="B588" s="39"/>
      <c r="C588" s="201" t="s">
        <v>931</v>
      </c>
      <c r="D588" s="201" t="s">
        <v>115</v>
      </c>
      <c r="E588" s="202" t="s">
        <v>1035</v>
      </c>
      <c r="F588" s="203" t="s">
        <v>1036</v>
      </c>
      <c r="G588" s="204" t="s">
        <v>351</v>
      </c>
      <c r="H588" s="205">
        <v>20.585999999999999</v>
      </c>
      <c r="I588" s="206"/>
      <c r="J588" s="207">
        <f>ROUND(I588*H588,2)</f>
        <v>0</v>
      </c>
      <c r="K588" s="208"/>
      <c r="L588" s="44"/>
      <c r="M588" s="209" t="s">
        <v>19</v>
      </c>
      <c r="N588" s="210" t="s">
        <v>42</v>
      </c>
      <c r="O588" s="84"/>
      <c r="P588" s="211">
        <f>O588*H588</f>
        <v>0</v>
      </c>
      <c r="Q588" s="211">
        <v>0</v>
      </c>
      <c r="R588" s="211">
        <f>Q588*H588</f>
        <v>0</v>
      </c>
      <c r="S588" s="211">
        <v>0</v>
      </c>
      <c r="T588" s="212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13" t="s">
        <v>119</v>
      </c>
      <c r="AT588" s="213" t="s">
        <v>115</v>
      </c>
      <c r="AU588" s="213" t="s">
        <v>81</v>
      </c>
      <c r="AY588" s="17" t="s">
        <v>113</v>
      </c>
      <c r="BE588" s="214">
        <f>IF(N588="základní",J588,0)</f>
        <v>0</v>
      </c>
      <c r="BF588" s="214">
        <f>IF(N588="snížená",J588,0)</f>
        <v>0</v>
      </c>
      <c r="BG588" s="214">
        <f>IF(N588="zákl. přenesená",J588,0)</f>
        <v>0</v>
      </c>
      <c r="BH588" s="214">
        <f>IF(N588="sníž. přenesená",J588,0)</f>
        <v>0</v>
      </c>
      <c r="BI588" s="214">
        <f>IF(N588="nulová",J588,0)</f>
        <v>0</v>
      </c>
      <c r="BJ588" s="17" t="s">
        <v>79</v>
      </c>
      <c r="BK588" s="214">
        <f>ROUND(I588*H588,2)</f>
        <v>0</v>
      </c>
      <c r="BL588" s="17" t="s">
        <v>119</v>
      </c>
      <c r="BM588" s="213" t="s">
        <v>1037</v>
      </c>
    </row>
    <row r="589" s="2" customFormat="1">
      <c r="A589" s="38"/>
      <c r="B589" s="39"/>
      <c r="C589" s="40"/>
      <c r="D589" s="215" t="s">
        <v>121</v>
      </c>
      <c r="E589" s="40"/>
      <c r="F589" s="216" t="s">
        <v>1038</v>
      </c>
      <c r="G589" s="40"/>
      <c r="H589" s="40"/>
      <c r="I589" s="217"/>
      <c r="J589" s="40"/>
      <c r="K589" s="40"/>
      <c r="L589" s="44"/>
      <c r="M589" s="267"/>
      <c r="N589" s="268"/>
      <c r="O589" s="269"/>
      <c r="P589" s="269"/>
      <c r="Q589" s="269"/>
      <c r="R589" s="269"/>
      <c r="S589" s="269"/>
      <c r="T589" s="270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7" t="s">
        <v>121</v>
      </c>
      <c r="AU589" s="17" t="s">
        <v>81</v>
      </c>
    </row>
    <row r="590" s="2" customFormat="1" ht="6.96" customHeight="1">
      <c r="A590" s="38"/>
      <c r="B590" s="59"/>
      <c r="C590" s="60"/>
      <c r="D590" s="60"/>
      <c r="E590" s="60"/>
      <c r="F590" s="60"/>
      <c r="G590" s="60"/>
      <c r="H590" s="60"/>
      <c r="I590" s="60"/>
      <c r="J590" s="60"/>
      <c r="K590" s="60"/>
      <c r="L590" s="44"/>
      <c r="M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</row>
  </sheetData>
  <sheetProtection sheet="1" autoFilter="0" formatColumns="0" formatRows="0" objects="1" scenarios="1" spinCount="100000" saltValue="nNRkjHFGHMExi7ZElugJCxbKywMHSoVVZ007mYD1ojLfbVGskIqxmjsYgWW0gDlMp+4X6WyrmCAL9dZBm/BYyg==" hashValue="v0WfFqdXmeBj+5sOObkGt0+SUDqmzY/azYcJgK32INhwt1h6ewVAtcYG4dBhFXTBQmlcenzwnl2hCcUqRmdO3w==" algorithmName="SHA-512" password="CC5F"/>
  <autoFilter ref="C87:K58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2/111212211"/>
    <hyperlink ref="F98" r:id="rId2" display="https://podminky.urs.cz/item/CS_URS_2025_02/111212311"/>
    <hyperlink ref="F101" r:id="rId3" display="https://podminky.urs.cz/item/CS_URS_2025_02/111212352"/>
    <hyperlink ref="F104" r:id="rId4" display="https://podminky.urs.cz/item/CS_URS_2025_02/111212313"/>
    <hyperlink ref="F107" r:id="rId5" display="https://podminky.urs.cz/item/CS_URS_2025_02/111212351"/>
    <hyperlink ref="F112" r:id="rId6" display="https://podminky.urs.cz/item/CS_URS_2025_02/111212352"/>
    <hyperlink ref="F115" r:id="rId7" display="https://podminky.urs.cz/item/CS_URS_2025_02/184813551"/>
    <hyperlink ref="F120" r:id="rId8" display="https://podminky.urs.cz/item/CS_URS_2025_02/184813552"/>
    <hyperlink ref="F123" r:id="rId9" display="https://podminky.urs.cz/item/CS_URS_2025_02/184813553"/>
    <hyperlink ref="F128" r:id="rId10" display="https://podminky.urs.cz/item/CS_URS_2025_02/112155315"/>
    <hyperlink ref="F131" r:id="rId11" display="https://podminky.urs.cz/item/CS_URS_2025_02/112151011"/>
    <hyperlink ref="F134" r:id="rId12" display="https://podminky.urs.cz/item/CS_URS_2025_02/112151012"/>
    <hyperlink ref="F137" r:id="rId13" display="https://podminky.urs.cz/item/CS_URS_2025_02/112151014"/>
    <hyperlink ref="F140" r:id="rId14" display="https://podminky.urs.cz/item/CS_URS_2025_02/112151016"/>
    <hyperlink ref="F143" r:id="rId15" display="https://podminky.urs.cz/item/CS_URS_2025_02/112151111"/>
    <hyperlink ref="F146" r:id="rId16" display="https://podminky.urs.cz/item/CS_URS_2025_02/112151112"/>
    <hyperlink ref="F149" r:id="rId17" display="https://podminky.urs.cz/item/CS_URS_2025_02/112151113"/>
    <hyperlink ref="F152" r:id="rId18" display="https://podminky.urs.cz/item/CS_URS_2025_02/112151114"/>
    <hyperlink ref="F155" r:id="rId19" display="https://podminky.urs.cz/item/CS_URS_2025_02/112151317"/>
    <hyperlink ref="F158" r:id="rId20" display="https://podminky.urs.cz/item/CS_URS_2025_02/112151318"/>
    <hyperlink ref="F161" r:id="rId21" display="https://podminky.urs.cz/item/CS_URS_2025_02/112155115"/>
    <hyperlink ref="F167" r:id="rId22" display="https://podminky.urs.cz/item/CS_URS_2025_02/112155215"/>
    <hyperlink ref="F170" r:id="rId23" display="https://podminky.urs.cz/item/CS_URS_2025_02/112155221"/>
    <hyperlink ref="F173" r:id="rId24" display="https://podminky.urs.cz/item/CS_URS_2025_02/112155225"/>
    <hyperlink ref="F178" r:id="rId25" display="https://podminky.urs.cz/item/CS_URS_2025_02/162201411"/>
    <hyperlink ref="F181" r:id="rId26" display="https://podminky.urs.cz/item/CS_URS_2025_02/162201412"/>
    <hyperlink ref="F184" r:id="rId27" display="https://podminky.urs.cz/item/CS_URS_2025_02/162201416"/>
    <hyperlink ref="F187" r:id="rId28" display="https://podminky.urs.cz/item/CS_URS_2025_02/162201417"/>
    <hyperlink ref="F190" r:id="rId29" display="https://podminky.urs.cz/item/CS_URS_2025_02/162201418"/>
    <hyperlink ref="F193" r:id="rId30" display="https://podminky.urs.cz/item/CS_URS_2025_02/162301951"/>
    <hyperlink ref="F196" r:id="rId31" display="https://podminky.urs.cz/item/CS_URS_2025_02/162301952"/>
    <hyperlink ref="F199" r:id="rId32" display="https://podminky.urs.cz/item/CS_URS_2025_02/162301962"/>
    <hyperlink ref="F202" r:id="rId33" display="https://podminky.urs.cz/item/CS_URS_2025_02/162301963"/>
    <hyperlink ref="F205" r:id="rId34" display="https://podminky.urs.cz/item/CS_URS_2025_02/162301964"/>
    <hyperlink ref="F208" r:id="rId35" display="https://podminky.urs.cz/item/CS_URS_2025_02/112251211"/>
    <hyperlink ref="F215" r:id="rId36" display="https://podminky.urs.cz/item/CS_URS_2025_02/122911111"/>
    <hyperlink ref="F218" r:id="rId37" display="https://podminky.urs.cz/item/CS_URS_2025_02/174111111"/>
    <hyperlink ref="F229" r:id="rId38" display="https://podminky.urs.cz/item/CS_URS_2025_02/184852135"/>
    <hyperlink ref="F234" r:id="rId39" display="https://podminky.urs.cz/item/CS_URS_2025_02/184852143"/>
    <hyperlink ref="F237" r:id="rId40" display="https://podminky.urs.cz/item/CS_URS_2025_02/184852821"/>
    <hyperlink ref="F240" r:id="rId41" display="https://podminky.urs.cz/item/CS_URS_2025_02/184852144"/>
    <hyperlink ref="F243" r:id="rId42" display="https://podminky.urs.cz/item/CS_URS_2025_02/184852233"/>
    <hyperlink ref="F246" r:id="rId43" display="https://podminky.urs.cz/item/CS_URS_2025_02/184852234"/>
    <hyperlink ref="F249" r:id="rId44" display="https://podminky.urs.cz/item/CS_URS_2025_02/184852235"/>
    <hyperlink ref="F252" r:id="rId45" display="https://podminky.urs.cz/item/CS_URS_2025_02/184852913"/>
    <hyperlink ref="F255" r:id="rId46" display="https://podminky.urs.cz/item/CS_URS_2025_02/184852237"/>
    <hyperlink ref="F258" r:id="rId47" display="https://podminky.urs.cz/item/CS_URS_2025_02/184852915"/>
    <hyperlink ref="F261" r:id="rId48" display="https://podminky.urs.cz/item/CS_URS_2025_02/184852238"/>
    <hyperlink ref="F264" r:id="rId49" display="https://podminky.urs.cz/item/CS_URS_2025_02/184852916"/>
    <hyperlink ref="F267" r:id="rId50" display="https://podminky.urs.cz/item/CS_URS_2025_02/184852242"/>
    <hyperlink ref="F270" r:id="rId51" display="https://podminky.urs.cz/item/CS_URS_2025_02/184852919"/>
    <hyperlink ref="F273" r:id="rId52" display="https://podminky.urs.cz/item/CS_URS_2025_02/184852243"/>
    <hyperlink ref="F276" r:id="rId53" display="https://podminky.urs.cz/item/CS_URS_2025_02/184852921"/>
    <hyperlink ref="F279" r:id="rId54" display="https://podminky.urs.cz/item/CS_URS_2025_02/184852244"/>
    <hyperlink ref="F282" r:id="rId55" display="https://podminky.urs.cz/item/CS_URS_2025_02/184852245"/>
    <hyperlink ref="F285" r:id="rId56" display="https://podminky.urs.cz/item/CS_URS_2025_02/184852248"/>
    <hyperlink ref="F288" r:id="rId57" display="https://podminky.urs.cz/item/CS_URS_2025_02/184852249"/>
    <hyperlink ref="F291" r:id="rId58" display="https://podminky.urs.cz/item/CS_URS_2025_02/184852927"/>
    <hyperlink ref="F294" r:id="rId59" display="https://podminky.urs.cz/item/CS_URS_2025_02/184852252"/>
    <hyperlink ref="F297" r:id="rId60" display="https://podminky.urs.cz/item/CS_URS_2025_02/184852253"/>
    <hyperlink ref="F300" r:id="rId61" display="https://podminky.urs.cz/item/CS_URS_2025_02/184852931"/>
    <hyperlink ref="F325" r:id="rId62" display="https://podminky.urs.cz/item/CS_URS_2025_02/184214113"/>
    <hyperlink ref="F351" r:id="rId63" display="https://podminky.urs.cz/item/CS_URS_2025_02/184852443"/>
    <hyperlink ref="F370" r:id="rId64" display="https://podminky.urs.cz/item/CS_URS_2025_02/184852322"/>
    <hyperlink ref="F373" r:id="rId65" display="https://podminky.urs.cz/item/CS_URS_2025_02/184852323"/>
    <hyperlink ref="F390" r:id="rId66" display="https://podminky.urs.cz/item/CS_URS_2025_02/184818311"/>
    <hyperlink ref="F393" r:id="rId67" display="https://podminky.urs.cz/item/CS_URS_2025_02/184818312"/>
    <hyperlink ref="F396" r:id="rId68" display="https://podminky.urs.cz/item/CS_URS_2025_02/184818313"/>
    <hyperlink ref="F403" r:id="rId69" display="https://podminky.urs.cz/item/CS_URS_2025_02/184806151"/>
    <hyperlink ref="F406" r:id="rId70" display="https://podminky.urs.cz/item/CS_URS_2025_02/184806161"/>
    <hyperlink ref="F409" r:id="rId71" display="https://podminky.urs.cz/item/CS_URS_2025_02/184806172"/>
    <hyperlink ref="F412" r:id="rId72" display="https://podminky.urs.cz/item/CS_URS_2025_02/185804214"/>
    <hyperlink ref="F415" r:id="rId73" display="https://podminky.urs.cz/item/CS_URS_2025_02/112155315"/>
    <hyperlink ref="F423" r:id="rId74" display="https://podminky.urs.cz/item/CS_URS_2025_02/119005151"/>
    <hyperlink ref="F426" r:id="rId75" display="https://podminky.urs.cz/item/CS_URS_2025_02/119005122"/>
    <hyperlink ref="F431" r:id="rId76" display="https://podminky.urs.cz/item/CS_URS_2025_02/111111311"/>
    <hyperlink ref="F436" r:id="rId77" display="https://podminky.urs.cz/item/CS_URS_2025_02/183403114"/>
    <hyperlink ref="F439" r:id="rId78" display="https://podminky.urs.cz/item/CS_URS_2025_02/183403153"/>
    <hyperlink ref="F442" r:id="rId79" display="https://podminky.urs.cz/item/CS_URS_2025_02/183111113"/>
    <hyperlink ref="F445" r:id="rId80" display="https://podminky.urs.cz/item/CS_URS_2025_02/183101114"/>
    <hyperlink ref="F448" r:id="rId81" display="https://podminky.urs.cz/item/CS_URS_2025_02/183101115"/>
    <hyperlink ref="F451" r:id="rId82" display="https://podminky.urs.cz/item/CS_URS_2025_02/184102111"/>
    <hyperlink ref="F454" r:id="rId83" display="https://podminky.urs.cz/item/CS_URS_2025_02/184102113"/>
    <hyperlink ref="F457" r:id="rId84" display="https://podminky.urs.cz/item/CS_URS_2025_02/184102114"/>
    <hyperlink ref="F460" r:id="rId85" display="https://podminky.urs.cz/item/CS_URS_2025_02/184201111"/>
    <hyperlink ref="F463" r:id="rId86" display="https://podminky.urs.cz/item/CS_URS_2025_02/185802114"/>
    <hyperlink ref="F472" r:id="rId87" display="https://podminky.urs.cz/item/CS_URS_2025_02/184215113"/>
    <hyperlink ref="F475" r:id="rId88" display="https://podminky.urs.cz/item/CS_URS_2025_02/184215133"/>
    <hyperlink ref="F484" r:id="rId89" display="https://podminky.urs.cz/item/CS_URS_2025_02/184813161"/>
    <hyperlink ref="F489" r:id="rId90" display="https://podminky.urs.cz/item/CS_URS_2025_02/184215412"/>
    <hyperlink ref="F492" r:id="rId91" display="https://podminky.urs.cz/item/CS_URS_2025_02/184911421"/>
    <hyperlink ref="F499" r:id="rId92" display="https://podminky.urs.cz/item/CS_URS_2025_02/184911423"/>
    <hyperlink ref="F504" r:id="rId93" display="https://podminky.urs.cz/item/CS_URS_2025_02/184813241"/>
    <hyperlink ref="F524" r:id="rId94" display="https://podminky.urs.cz/item/CS_URS_2025_02/111111311"/>
    <hyperlink ref="F532" r:id="rId95" display="https://podminky.urs.cz/item/CS_URS_2025_02/111111313"/>
    <hyperlink ref="F535" r:id="rId96" display="https://podminky.urs.cz/item/CS_URS_2025_02/184813511"/>
    <hyperlink ref="F544" r:id="rId97" display="https://podminky.urs.cz/item/CS_URS_2025_02/171203111"/>
    <hyperlink ref="F548" r:id="rId98" display="https://podminky.urs.cz/item/CS_URS_2025_02/181111111"/>
    <hyperlink ref="F553" r:id="rId99" display="https://podminky.urs.cz/item/CS_URS_2025_02/183403114"/>
    <hyperlink ref="F558" r:id="rId100" display="https://podminky.urs.cz/item/CS_URS_2025_02/181114711"/>
    <hyperlink ref="F561" r:id="rId101" display="https://podminky.urs.cz/item/CS_URS_2025_02/162651112"/>
    <hyperlink ref="F564" r:id="rId102" display="https://podminky.urs.cz/item/CS_URS_2025_02/171201221"/>
    <hyperlink ref="F567" r:id="rId103" display="https://podminky.urs.cz/item/CS_URS_2025_02/183403153"/>
    <hyperlink ref="F572" r:id="rId104" display="https://podminky.urs.cz/item/CS_URS_2025_02/183403161"/>
    <hyperlink ref="F577" r:id="rId105" display="https://podminky.urs.cz/item/CS_URS_2025_02/181411131"/>
    <hyperlink ref="F587" r:id="rId106" display="https://podminky.urs.cz/item/CS_URS_2025_02/998231311"/>
    <hyperlink ref="F589" r:id="rId107" display="https://podminky.urs.cz/item/CS_URS_2025_02/99823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Joneš Jan Ing.</dc:creator>
  <cp:lastModifiedBy>Joneš Jan Ing.</cp:lastModifiedBy>
  <dcterms:created xsi:type="dcterms:W3CDTF">2025-12-03T13:24:41Z</dcterms:created>
  <dcterms:modified xsi:type="dcterms:W3CDTF">2025-12-03T13:24:47Z</dcterms:modified>
</cp:coreProperties>
</file>