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 OM - VZMR\DOMKÁŘ\2026\Gymnázium Třebíč - odstranění stavebního objektu č.p. 109_8 Masarykovo náměstí\Dotaz\"/>
    </mc:Choice>
  </mc:AlternateContent>
  <bookViews>
    <workbookView xWindow="-21720" yWindow="-9165" windowWidth="21840" windowHeight="37920"/>
  </bookViews>
  <sheets>
    <sheet name="Pokyny pro vyplnění" sheetId="11" r:id="rId1"/>
    <sheet name="Stavba" sheetId="1" r:id="rId2"/>
    <sheet name="VzorPolozky" sheetId="10" state="hidden" r:id="rId3"/>
    <sheet name="01 00 Pol" sheetId="12" r:id="rId4"/>
    <sheet name="01 01 Pol" sheetId="13" r:id="rId5"/>
    <sheet name="01 02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 Pol'!$1:$7</definedName>
    <definedName name="_xlnm.Print_Titles" localSheetId="4">'01 01 Pol'!$1:$7</definedName>
    <definedName name="_xlnm.Print_Titles" localSheetId="5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 Pol'!$A$1:$Y$28</definedName>
    <definedName name="_xlnm.Print_Area" localSheetId="4">'01 01 Pol'!$A$1:$Y$199</definedName>
    <definedName name="_xlnm.Print_Area" localSheetId="5">'01 02 Pol'!$A$1:$Y$47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5" i="1" l="1"/>
  <c r="I20" i="1" s="1"/>
  <c r="I62" i="1"/>
  <c r="I59" i="1"/>
  <c r="I58" i="1"/>
  <c r="F44" i="1"/>
  <c r="G42" i="1"/>
  <c r="F42" i="1"/>
  <c r="BA42" i="14"/>
  <c r="BA40" i="14"/>
  <c r="BA38" i="14"/>
  <c r="BA33" i="14"/>
  <c r="BA31" i="14"/>
  <c r="BA20" i="14"/>
  <c r="BA18" i="14"/>
  <c r="BA16" i="14"/>
  <c r="BA14" i="14"/>
  <c r="BA10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5" i="14"/>
  <c r="M15" i="14" s="1"/>
  <c r="I15" i="14"/>
  <c r="K15" i="14"/>
  <c r="O15" i="14"/>
  <c r="O8" i="14" s="1"/>
  <c r="Q15" i="14"/>
  <c r="V15" i="14"/>
  <c r="G17" i="14"/>
  <c r="M17" i="14" s="1"/>
  <c r="I17" i="14"/>
  <c r="K17" i="14"/>
  <c r="O17" i="14"/>
  <c r="Q17" i="14"/>
  <c r="V17" i="14"/>
  <c r="G19" i="14"/>
  <c r="I19" i="14"/>
  <c r="K19" i="14"/>
  <c r="M19" i="14"/>
  <c r="O19" i="14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6" i="14"/>
  <c r="I26" i="14"/>
  <c r="K26" i="14"/>
  <c r="K25" i="14" s="1"/>
  <c r="M26" i="14"/>
  <c r="O26" i="14"/>
  <c r="Q26" i="14"/>
  <c r="V26" i="14"/>
  <c r="V25" i="14" s="1"/>
  <c r="G27" i="14"/>
  <c r="I27" i="14"/>
  <c r="K27" i="14"/>
  <c r="M27" i="14"/>
  <c r="O27" i="14"/>
  <c r="Q27" i="14"/>
  <c r="V27" i="14"/>
  <c r="G28" i="14"/>
  <c r="G25" i="14" s="1"/>
  <c r="I28" i="14"/>
  <c r="K28" i="14"/>
  <c r="O28" i="14"/>
  <c r="O25" i="14" s="1"/>
  <c r="Q28" i="14"/>
  <c r="V28" i="14"/>
  <c r="G29" i="14"/>
  <c r="M29" i="14" s="1"/>
  <c r="I29" i="14"/>
  <c r="I25" i="14" s="1"/>
  <c r="K29" i="14"/>
  <c r="O29" i="14"/>
  <c r="Q29" i="14"/>
  <c r="Q25" i="14" s="1"/>
  <c r="V29" i="14"/>
  <c r="G30" i="14"/>
  <c r="I30" i="14"/>
  <c r="K30" i="14"/>
  <c r="M30" i="14"/>
  <c r="O30" i="14"/>
  <c r="Q30" i="14"/>
  <c r="V30" i="14"/>
  <c r="G32" i="14"/>
  <c r="I32" i="14"/>
  <c r="K32" i="14"/>
  <c r="M32" i="14"/>
  <c r="O32" i="14"/>
  <c r="Q32" i="14"/>
  <c r="V32" i="14"/>
  <c r="G34" i="14"/>
  <c r="M34" i="14" s="1"/>
  <c r="I34" i="14"/>
  <c r="K34" i="14"/>
  <c r="O34" i="14"/>
  <c r="Q34" i="14"/>
  <c r="V34" i="14"/>
  <c r="G35" i="14"/>
  <c r="M35" i="14" s="1"/>
  <c r="I35" i="14"/>
  <c r="K35" i="14"/>
  <c r="O35" i="14"/>
  <c r="Q35" i="14"/>
  <c r="V35" i="14"/>
  <c r="G36" i="14"/>
  <c r="M36" i="14" s="1"/>
  <c r="I36" i="14"/>
  <c r="K36" i="14"/>
  <c r="O36" i="14"/>
  <c r="Q36" i="14"/>
  <c r="V36" i="14"/>
  <c r="G37" i="14"/>
  <c r="I37" i="14"/>
  <c r="K37" i="14"/>
  <c r="M37" i="14"/>
  <c r="O37" i="14"/>
  <c r="Q37" i="14"/>
  <c r="V37" i="14"/>
  <c r="G39" i="14"/>
  <c r="M39" i="14" s="1"/>
  <c r="I39" i="14"/>
  <c r="K39" i="14"/>
  <c r="O39" i="14"/>
  <c r="Q39" i="14"/>
  <c r="V39" i="14"/>
  <c r="G41" i="14"/>
  <c r="M41" i="14" s="1"/>
  <c r="I41" i="14"/>
  <c r="K41" i="14"/>
  <c r="O41" i="14"/>
  <c r="Q41" i="14"/>
  <c r="V41" i="14"/>
  <c r="G43" i="14"/>
  <c r="M43" i="14" s="1"/>
  <c r="I43" i="14"/>
  <c r="K43" i="14"/>
  <c r="O43" i="14"/>
  <c r="Q43" i="14"/>
  <c r="V43" i="14"/>
  <c r="G44" i="14"/>
  <c r="I44" i="14"/>
  <c r="K44" i="14"/>
  <c r="M44" i="14"/>
  <c r="O44" i="14"/>
  <c r="Q44" i="14"/>
  <c r="V44" i="14"/>
  <c r="AE46" i="14"/>
  <c r="BA196" i="13"/>
  <c r="BA194" i="13"/>
  <c r="BA192" i="13"/>
  <c r="BA184" i="13"/>
  <c r="BA164" i="13"/>
  <c r="BA134" i="13"/>
  <c r="BA34" i="13"/>
  <c r="BA18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2" i="13"/>
  <c r="I12" i="13"/>
  <c r="K12" i="13"/>
  <c r="M12" i="13"/>
  <c r="O12" i="13"/>
  <c r="Q12" i="13"/>
  <c r="V12" i="13"/>
  <c r="G14" i="13"/>
  <c r="I14" i="13"/>
  <c r="K14" i="13"/>
  <c r="M14" i="13"/>
  <c r="O14" i="13"/>
  <c r="Q14" i="13"/>
  <c r="V14" i="13"/>
  <c r="G17" i="13"/>
  <c r="I17" i="13"/>
  <c r="K17" i="13"/>
  <c r="O17" i="13"/>
  <c r="O8" i="13" s="1"/>
  <c r="Q17" i="13"/>
  <c r="V17" i="13"/>
  <c r="G19" i="13"/>
  <c r="M19" i="13" s="1"/>
  <c r="I19" i="13"/>
  <c r="K19" i="13"/>
  <c r="O19" i="13"/>
  <c r="Q19" i="13"/>
  <c r="V19" i="13"/>
  <c r="G21" i="13"/>
  <c r="I21" i="13"/>
  <c r="K21" i="13"/>
  <c r="M21" i="13"/>
  <c r="O21" i="13"/>
  <c r="Q21" i="13"/>
  <c r="V21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I28" i="13"/>
  <c r="Q28" i="13"/>
  <c r="G29" i="13"/>
  <c r="I29" i="13"/>
  <c r="K29" i="13"/>
  <c r="K28" i="13" s="1"/>
  <c r="M29" i="13"/>
  <c r="O29" i="13"/>
  <c r="Q29" i="13"/>
  <c r="V29" i="13"/>
  <c r="V28" i="13" s="1"/>
  <c r="G33" i="13"/>
  <c r="I33" i="13"/>
  <c r="K33" i="13"/>
  <c r="M33" i="13"/>
  <c r="O33" i="13"/>
  <c r="Q33" i="13"/>
  <c r="V33" i="13"/>
  <c r="G38" i="13"/>
  <c r="G28" i="13" s="1"/>
  <c r="I38" i="13"/>
  <c r="K38" i="13"/>
  <c r="O38" i="13"/>
  <c r="O28" i="13" s="1"/>
  <c r="Q38" i="13"/>
  <c r="V38" i="13"/>
  <c r="G41" i="13"/>
  <c r="O41" i="13"/>
  <c r="G42" i="13"/>
  <c r="M42" i="13" s="1"/>
  <c r="M41" i="13" s="1"/>
  <c r="I42" i="13"/>
  <c r="I41" i="13" s="1"/>
  <c r="K42" i="13"/>
  <c r="K41" i="13" s="1"/>
  <c r="O42" i="13"/>
  <c r="Q42" i="13"/>
  <c r="Q41" i="13" s="1"/>
  <c r="V42" i="13"/>
  <c r="V41" i="13" s="1"/>
  <c r="G50" i="13"/>
  <c r="I50" i="13"/>
  <c r="K50" i="13"/>
  <c r="M50" i="13"/>
  <c r="O50" i="13"/>
  <c r="Q50" i="13"/>
  <c r="V50" i="13"/>
  <c r="G127" i="13"/>
  <c r="I127" i="13"/>
  <c r="K127" i="13"/>
  <c r="M127" i="13"/>
  <c r="O127" i="13"/>
  <c r="Q127" i="13"/>
  <c r="V127" i="13"/>
  <c r="O129" i="13"/>
  <c r="G130" i="13"/>
  <c r="M130" i="13" s="1"/>
  <c r="M129" i="13" s="1"/>
  <c r="I130" i="13"/>
  <c r="I129" i="13" s="1"/>
  <c r="K130" i="13"/>
  <c r="K129" i="13" s="1"/>
  <c r="O130" i="13"/>
  <c r="Q130" i="13"/>
  <c r="Q129" i="13" s="1"/>
  <c r="V130" i="13"/>
  <c r="V129" i="13" s="1"/>
  <c r="K132" i="13"/>
  <c r="V132" i="13"/>
  <c r="G133" i="13"/>
  <c r="G132" i="13" s="1"/>
  <c r="I61" i="1" s="1"/>
  <c r="I17" i="1" s="1"/>
  <c r="I133" i="13"/>
  <c r="I132" i="13" s="1"/>
  <c r="K133" i="13"/>
  <c r="M133" i="13"/>
  <c r="M132" i="13" s="1"/>
  <c r="O133" i="13"/>
  <c r="O132" i="13" s="1"/>
  <c r="Q133" i="13"/>
  <c r="Q132" i="13" s="1"/>
  <c r="V133" i="13"/>
  <c r="G161" i="13"/>
  <c r="O161" i="13"/>
  <c r="G162" i="13"/>
  <c r="I162" i="13"/>
  <c r="I161" i="13" s="1"/>
  <c r="K162" i="13"/>
  <c r="K161" i="13" s="1"/>
  <c r="M162" i="13"/>
  <c r="M161" i="13" s="1"/>
  <c r="O162" i="13"/>
  <c r="Q162" i="13"/>
  <c r="Q161" i="13" s="1"/>
  <c r="V162" i="13"/>
  <c r="V161" i="13" s="1"/>
  <c r="G169" i="13"/>
  <c r="I169" i="13"/>
  <c r="I168" i="13" s="1"/>
  <c r="K169" i="13"/>
  <c r="M169" i="13"/>
  <c r="O169" i="13"/>
  <c r="O168" i="13" s="1"/>
  <c r="Q169" i="13"/>
  <c r="Q168" i="13" s="1"/>
  <c r="V169" i="13"/>
  <c r="G173" i="13"/>
  <c r="M173" i="13" s="1"/>
  <c r="I173" i="13"/>
  <c r="K173" i="13"/>
  <c r="O173" i="13"/>
  <c r="Q173" i="13"/>
  <c r="V173" i="13"/>
  <c r="G177" i="13"/>
  <c r="I177" i="13"/>
  <c r="K177" i="13"/>
  <c r="M177" i="13"/>
  <c r="O177" i="13"/>
  <c r="Q177" i="13"/>
  <c r="V177" i="13"/>
  <c r="G180" i="13"/>
  <c r="I180" i="13"/>
  <c r="K180" i="13"/>
  <c r="K168" i="13" s="1"/>
  <c r="M180" i="13"/>
  <c r="O180" i="13"/>
  <c r="Q180" i="13"/>
  <c r="V180" i="13"/>
  <c r="V168" i="13" s="1"/>
  <c r="G183" i="13"/>
  <c r="M183" i="13" s="1"/>
  <c r="I183" i="13"/>
  <c r="K183" i="13"/>
  <c r="O183" i="13"/>
  <c r="Q183" i="13"/>
  <c r="V183" i="13"/>
  <c r="G187" i="13"/>
  <c r="M187" i="13" s="1"/>
  <c r="I187" i="13"/>
  <c r="K187" i="13"/>
  <c r="O187" i="13"/>
  <c r="Q187" i="13"/>
  <c r="V187" i="13"/>
  <c r="AE198" i="13"/>
  <c r="F43" i="1" s="1"/>
  <c r="G27" i="12"/>
  <c r="BA25" i="12"/>
  <c r="BA20" i="12"/>
  <c r="BA19" i="12"/>
  <c r="BA18" i="12"/>
  <c r="BA17" i="12"/>
  <c r="BA16" i="12"/>
  <c r="BA13" i="12"/>
  <c r="BA12" i="12"/>
  <c r="BA10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AE27" i="12"/>
  <c r="AF27" i="12"/>
  <c r="I18" i="1"/>
  <c r="H42" i="1"/>
  <c r="I42" i="1" s="1"/>
  <c r="H40" i="1"/>
  <c r="G129" i="13" l="1"/>
  <c r="I60" i="1" s="1"/>
  <c r="G8" i="13"/>
  <c r="I57" i="1" s="1"/>
  <c r="AF198" i="13"/>
  <c r="G43" i="1" s="1"/>
  <c r="H43" i="1" s="1"/>
  <c r="I43" i="1" s="1"/>
  <c r="G168" i="13"/>
  <c r="I63" i="1" s="1"/>
  <c r="F39" i="1"/>
  <c r="F45" i="1" s="1"/>
  <c r="G23" i="1" s="1"/>
  <c r="F41" i="1"/>
  <c r="M8" i="14"/>
  <c r="AF46" i="14"/>
  <c r="G8" i="14"/>
  <c r="M28" i="14"/>
  <c r="M25" i="14" s="1"/>
  <c r="M168" i="13"/>
  <c r="M8" i="13"/>
  <c r="M38" i="13"/>
  <c r="M28" i="13" s="1"/>
  <c r="M17" i="13"/>
  <c r="J28" i="1"/>
  <c r="J26" i="1"/>
  <c r="G38" i="1"/>
  <c r="F38" i="1"/>
  <c r="J23" i="1"/>
  <c r="J24" i="1"/>
  <c r="J25" i="1"/>
  <c r="J27" i="1"/>
  <c r="E24" i="1"/>
  <c r="E26" i="1"/>
  <c r="I16" i="1" l="1"/>
  <c r="G198" i="13"/>
  <c r="G46" i="14"/>
  <c r="I64" i="1"/>
  <c r="G44" i="1"/>
  <c r="H44" i="1" s="1"/>
  <c r="I44" i="1" s="1"/>
  <c r="G41" i="1"/>
  <c r="H41" i="1" s="1"/>
  <c r="I41" i="1" s="1"/>
  <c r="G39" i="1"/>
  <c r="A23" i="1"/>
  <c r="G45" i="1" l="1"/>
  <c r="H39" i="1"/>
  <c r="I19" i="1"/>
  <c r="I21" i="1" s="1"/>
  <c r="I66" i="1"/>
  <c r="A24" i="1"/>
  <c r="G24" i="1"/>
  <c r="J65" i="1" l="1"/>
  <c r="J59" i="1"/>
  <c r="J60" i="1"/>
  <c r="J63" i="1"/>
  <c r="J57" i="1"/>
  <c r="J61" i="1"/>
  <c r="J58" i="1"/>
  <c r="J64" i="1"/>
  <c r="J62" i="1"/>
  <c r="I39" i="1"/>
  <c r="I45" i="1" s="1"/>
  <c r="H45" i="1"/>
  <c r="G25" i="1"/>
  <c r="A25" i="1" s="1"/>
  <c r="G28" i="1"/>
  <c r="G26" i="1" l="1"/>
  <c r="A27" i="1" s="1"/>
  <c r="A26" i="1"/>
  <c r="J43" i="1"/>
  <c r="J44" i="1"/>
  <c r="J41" i="1"/>
  <c r="J39" i="1"/>
  <c r="J45" i="1" s="1"/>
  <c r="J42" i="1"/>
  <c r="J66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<sst xmlns="http://schemas.openxmlformats.org/spreadsheetml/2006/main" count="1041" uniqueCount="416">
  <si>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</si>
  <si>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</si>
  <si>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</si>
  <si>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</si>
  <si>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</si>
  <si>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</si>
  <si>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</si>
  <si>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</si>
  <si>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</si>
  <si>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</si>
  <si>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</si>
  <si>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</si>
  <si>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</si>
  <si>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</si>
  <si>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</si>
  <si>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</si>
  <si>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</si>
  <si>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</si>
  <si>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</si>
  <si>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</si>
  <si>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</si>
  <si>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</si>
  <si>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</si>
  <si>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</si>
  <si>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</si>
  <si>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</si>
  <si>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</si>
  <si>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</si>
  <si>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</si>
  <si>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</si>
  <si>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</si>
  <si>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</si>
  <si>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</si>
  <si>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</si>
  <si>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</si>
  <si>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</si>
  <si>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</si>
  <si>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</si>
  <si>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</si>
  <si>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</si>
  <si>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</si>
  <si>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</si>
  <si>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</si>
  <si>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</si>
  <si>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Demolice RD - Masarykovo nám. č.p. 109</t>
  </si>
  <si>
    <t>Stavba</t>
  </si>
  <si>
    <t>Stavební objekt</t>
  </si>
  <si>
    <t xml:space="preserve">Demolice </t>
  </si>
  <si>
    <t>00</t>
  </si>
  <si>
    <t xml:space="preserve">Pokyny pro vyplnění </t>
  </si>
  <si>
    <t>02</t>
  </si>
  <si>
    <t>OPN, VRN</t>
  </si>
  <si>
    <t>Celkem za stavbu</t>
  </si>
  <si>
    <t>CZK</t>
  </si>
  <si>
    <t>#POPS</t>
  </si>
  <si>
    <t>Popis stavby: 01 - Demolice RD - Masarykovo nám. č.p. 109</t>
  </si>
  <si>
    <t>#POPO</t>
  </si>
  <si>
    <t xml:space="preserve">Popis objektu: 01 - Demolice </t>
  </si>
  <si>
    <t>#POPR</t>
  </si>
  <si>
    <t xml:space="preserve">Popis rozpočtu: 00 - Pokyny pro vyplnění </t>
  </si>
  <si>
    <t xml:space="preserve">Popis rozpočtu: 01 - Demolice </t>
  </si>
  <si>
    <t>Popis rozpočtu: 02 - OPN, VRN</t>
  </si>
  <si>
    <t>Rekapitulace dílů</t>
  </si>
  <si>
    <t>Typ dílu</t>
  </si>
  <si>
    <t>1</t>
  </si>
  <si>
    <t>Zemní práce</t>
  </si>
  <si>
    <t>96</t>
  </si>
  <si>
    <t>Bourání konstrukcí</t>
  </si>
  <si>
    <t>98</t>
  </si>
  <si>
    <t>Demolice</t>
  </si>
  <si>
    <t>99</t>
  </si>
  <si>
    <t>Staveništní přesun hmot</t>
  </si>
  <si>
    <t>762</t>
  </si>
  <si>
    <t>Konstrukce tesařské</t>
  </si>
  <si>
    <t>764</t>
  </si>
  <si>
    <t>Konstrukce klempířské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</si>
  <si>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</si>
  <si>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</si>
  <si>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</si>
  <si>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</si>
  <si>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</si>
  <si>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</si>
  <si>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</si>
  <si>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</si>
  <si>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</si>
  <si>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</si>
  <si>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</si>
  <si>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</si>
  <si>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</si>
  <si>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</si>
  <si>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</si>
  <si>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</si>
  <si>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</si>
  <si>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</si>
  <si>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</si>
  <si>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</si>
  <si>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</si>
  <si>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</si>
  <si>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</si>
  <si>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</si>
  <si>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</si>
  <si>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</si>
  <si>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</si>
  <si>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</si>
  <si>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</si>
  <si>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</si>
  <si>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</si>
  <si>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</si>
  <si>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</si>
  <si>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</si>
  <si>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 xml:space="preserve">POKYNY PRO VYPLNĚNÍ - NENACEŇOVAT !!! </t>
  </si>
  <si>
    <t>KPL</t>
  </si>
  <si>
    <t>Vlastní</t>
  </si>
  <si>
    <t>Indiv</t>
  </si>
  <si>
    <t>Specifikace</t>
  </si>
  <si>
    <t>Běžná</t>
  </si>
  <si>
    <t>POL3_0</t>
  </si>
  <si>
    <t>POP</t>
  </si>
  <si>
    <t>prostřednictvím žádosti o dodatečné informace k zadávacím podmínkám.  Následné změny výměr v průběhu realizace nebudou akceptovány. :</t>
  </si>
  <si>
    <t>SUM</t>
  </si>
  <si>
    <t>POLOŽKY VLASTNÍ VYTVOŘENY INDIVIDIULNÍ KALKULACÍ DLE OBOROVÉHO KALKULAČNÍHO VZORCE S NASTAVENÍM  REŽIÍ A MÍRY ZISKU  DLE RTS S INDIVIDUÁLNÍMI VSTUPY MATERIÁLŮ A VÝKONŮ, KTERÉ NEOBSAHUJÍ KMENOVÉ POLOŽKY CENÍKŮ RTS. :</t>
  </si>
  <si>
    <t>Platí pro celou stavbu :</t>
  </si>
  <si>
    <t>a) veškeré položky na přípomoce,  dopravu, montáž, zpevněné montážní plochy, atd...  zahrnout do jednotlivých jednotkových cen. :</t>
  </si>
  <si>
    <t>b) součásti prací jsou veškeré zkoušky, potřebná měření, inspekce, uvedení zařízení do provozu, zaškolení obsluhy, provozní řády, manuály a revize v českém jazyce. Za komplexní vyzkoušení se považuje bezporuchový provoz po dobu minimálně 96 hod. :</t>
  </si>
  <si>
    <t>c) součástí dodávky je zpracování veškeré dílenské dokumentace a dokumentace skutečného provedení :</t>
  </si>
  <si>
    <t>d) součástí dodávky je kompletní dokladová část díla nutná k získání kolaudačního souhlasu stavby :</t>
  </si>
  <si>
    <t>e) v rozsahu prací zhotovitele jsou rovněž jakékoliv prvky, zařízení, práce a pomocné materiály, neuvedené v tomto soupisu výkonů, které jsou ale nezbytně nutné k dodání, instalaci , dokončení a provozování díla, včetně ztratného a prořezů :</t>
  </si>
  <si>
    <t>f) součástí dodávky jsou veškerá geodetická měření jako například vytyčení konstrukcí, kontrolní měření, zaměření skutečného stavu apod. :</t>
  </si>
  <si>
    <t>g) součástí dodávky jsou i náklady na případná  opatření související s ochranou stávajících sítí, komunikací či staveb :</t>
  </si>
  <si>
    <t>h) součástí jednotkových cen jsou i vícenáklady související s výstavbou v zimním období, průběžný úklid staveniště a přilehlých komunikací, likvidaci odpadů, dočasná dopravní omezení atd. :</t>
  </si>
  <si>
    <t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</t>
  </si>
  <si>
    <t>Nedílnou součástí výkazu výměr ( slepého rozpočtu ) je projektová dokumentace !! :</t>
  </si>
  <si>
    <t>Zpracovatel nabídky  je povinen prověřit specifikace a výměry uvedené ve výkazu výměr. :</t>
  </si>
  <si>
    <t>V případě zjištěných :</t>
  </si>
  <si>
    <t>rozdílů má na tyto rozdíly upozornit ve lhůtě pro podání nabídek :</t>
  </si>
  <si>
    <t>END</t>
  </si>
  <si>
    <t>162701105R00</t>
  </si>
  <si>
    <t>Vodorovné přemístění výkopku z horniny 1 až 4, na vzdálenost přes 9 000  do 10 000 m</t>
  </si>
  <si>
    <t>m3</t>
  </si>
  <si>
    <t>800-1</t>
  </si>
  <si>
    <t>RTS 25/ II</t>
  </si>
  <si>
    <t>Práce</t>
  </si>
  <si>
    <t>POL1_</t>
  </si>
  <si>
    <t>po suchu, bez naložení výkopku, avšak se složením bez rozhrnutí, zpáteční cesta vozidla.</t>
  </si>
  <si>
    <t>SPI</t>
  </si>
  <si>
    <t>Dovoz zeminy do zásypů : 175*3,8</t>
  </si>
  <si>
    <t>VV</t>
  </si>
  <si>
    <t>171101103R00</t>
  </si>
  <si>
    <t>Uložení sypaniny do násypů zhutněných s uzavřením povrchu násypu z hornin soudržných s předepsanou mírou zhutnění v procentech výsledků zkoušek Proctor-Standard                 přes 96 do 100 % PS</t>
  </si>
  <si>
    <t>s rozprostřením sypaniny ve vrstvách a s hrubým urovnáním,</t>
  </si>
  <si>
    <t>182001121R00</t>
  </si>
  <si>
    <t>Plošná úprava terénu při nerovnostech terénu přes 100 do 150 mm, v rovině nebo na svahu do 1:5</t>
  </si>
  <si>
    <t>m2</t>
  </si>
  <si>
    <t>823-1</t>
  </si>
  <si>
    <t>s urovnáním povrchu, bez doplnění ornice, v hornině 1 až 4,</t>
  </si>
  <si>
    <t>250,3</t>
  </si>
  <si>
    <t>181411132</t>
  </si>
  <si>
    <t>Založení trávníku na půdě předem připravené plochy do 1000 m2 výsevem včetně utažení parkového na sv</t>
  </si>
  <si>
    <t>POL1_1</t>
  </si>
  <si>
    <t>V cenách jsou započteny i náklady na osetí, zapravení, urovnání povrchu hladkým válcem a na první pokosení, naložení shrabu na dopravní prostředek, odvoz do 20 km a jeho složení</t>
  </si>
  <si>
    <t>R-06156</t>
  </si>
  <si>
    <t>Nákup vhodné zeminy pro zásyp</t>
  </si>
  <si>
    <t xml:space="preserve">m3    </t>
  </si>
  <si>
    <t>MAT</t>
  </si>
  <si>
    <t>Hnojivo travní</t>
  </si>
  <si>
    <t>kg</t>
  </si>
  <si>
    <t>R-položka</t>
  </si>
  <si>
    <t>POL12_0</t>
  </si>
  <si>
    <t>30 g/m2</t>
  </si>
  <si>
    <t>250,3*30/1000</t>
  </si>
  <si>
    <t>Směs travní parková I. běžná zátěž</t>
  </si>
  <si>
    <t>Spotřeba cca 30 g/m2</t>
  </si>
  <si>
    <t>Zemina kvalitní tříděná zahradní - pro doplnění na travnatých plochách</t>
  </si>
  <si>
    <t>250,3*0,15</t>
  </si>
  <si>
    <t>963016111R00</t>
  </si>
  <si>
    <t>Demontáž sádrokartonových a sádrovláknitých podhledů z desek bez minerální izolace, na jednoduché ocelové konstrukci, 1x opláštěné tl. 12,5 mm</t>
  </si>
  <si>
    <t>801-3</t>
  </si>
  <si>
    <t>1NP SDK podhledy : 38,15</t>
  </si>
  <si>
    <t>SDK obklad : (3,94+1,35+3,74+4,459+4,459+4,459+4,459+2,71+2,71+2,51+2,51)*2,95</t>
  </si>
  <si>
    <t>SDK příčka : 3,74*2,95</t>
  </si>
  <si>
    <t>979092119R00</t>
  </si>
  <si>
    <t>Vyklízení ulehlé suti z prostorů  ,  , příplatek za každých dalších i započatých 5 m hloubky přes 10 m</t>
  </si>
  <si>
    <t xml:space="preserve">m2    </t>
  </si>
  <si>
    <t>800-2</t>
  </si>
  <si>
    <t>o půdorysné ploše do 15 m2 na vzdálenost do 3 m od okraje vyklízeného prostoru nebo s naložením na dopravní prostředek,</t>
  </si>
  <si>
    <t>Kompletní vyklizení budovy</t>
  </si>
  <si>
    <t>1S : 62,98</t>
  </si>
  <si>
    <t>1NP : 175,73</t>
  </si>
  <si>
    <t>965200021RAA</t>
  </si>
  <si>
    <t>Odstranění násypů pod podlahami a ochranného na střechách na střechách, tloušťka 10 cm</t>
  </si>
  <si>
    <t>AP-HSV</t>
  </si>
  <si>
    <t>Agregovaná položka</t>
  </si>
  <si>
    <t>POL2_</t>
  </si>
  <si>
    <t>Svislá a vodorovná doprava suti, odvoz do 10 km.</t>
  </si>
  <si>
    <t>190,35*0,1*2</t>
  </si>
  <si>
    <t>R-161132</t>
  </si>
  <si>
    <t>Vybourání oken a dveří</t>
  </si>
  <si>
    <t xml:space="preserve">ks </t>
  </si>
  <si>
    <t>1S : 6</t>
  </si>
  <si>
    <t xml:space="preserve">1NP : </t>
  </si>
  <si>
    <t>obvod : 16</t>
  </si>
  <si>
    <t>VNitřní : 11</t>
  </si>
  <si>
    <t xml:space="preserve">2NP : </t>
  </si>
  <si>
    <t>vnitření : 17</t>
  </si>
  <si>
    <t>R-9812316R00</t>
  </si>
  <si>
    <t>Demolice budov, zdivo, podíl konstr. do 45 %, MVC</t>
  </si>
  <si>
    <t>Budovy výšky do 35 m.</t>
  </si>
  <si>
    <t xml:space="preserve">Uroveň 1NP : </t>
  </si>
  <si>
    <t>Začátek provozního součtu</t>
  </si>
  <si>
    <t xml:space="preserve">  obvod včetně základů : 11,3*1,004*3,8</t>
  </si>
  <si>
    <t xml:space="preserve">  13,969*0,802*3,8</t>
  </si>
  <si>
    <t xml:space="preserve">  10,866*0,802*3,8</t>
  </si>
  <si>
    <t xml:space="preserve">  17,026*0,798*3,8</t>
  </si>
  <si>
    <t xml:space="preserve">  (4+1)*0,5*3,8</t>
  </si>
  <si>
    <t xml:space="preserve">  </t>
  </si>
  <si>
    <t xml:space="preserve">  VNitřní zdivo včetně zakladů : (4,234+1+1,86+0,691)*1,034*3,5</t>
  </si>
  <si>
    <t xml:space="preserve">  (1+2,58)*1,034*3,5</t>
  </si>
  <si>
    <t xml:space="preserve">  2,408*0,5*3,5</t>
  </si>
  <si>
    <t xml:space="preserve">  (5,031+0,5+3,737)*0,6*3,5*2</t>
  </si>
  <si>
    <t xml:space="preserve">  (0,6+2,7+0,65+2,294)*0,3*3,5</t>
  </si>
  <si>
    <t xml:space="preserve">  2,92*0,3*3,5</t>
  </si>
  <si>
    <t xml:space="preserve">  Podlahová konstrukce 1S včetně nášlapných vrstev : 62,98*0,5</t>
  </si>
  <si>
    <t xml:space="preserve">  Strop nad 1S : 175,35*0,25</t>
  </si>
  <si>
    <t xml:space="preserve">  klenby nad 1S : (12,54+13,82+12,04+11,73)*0,9</t>
  </si>
  <si>
    <t xml:space="preserve">  Uroveň 1NP : </t>
  </si>
  <si>
    <t xml:space="preserve">  Obvodové stěny : 11,3*0,6*2,98</t>
  </si>
  <si>
    <t xml:space="preserve">  13,96*0,6*2,98</t>
  </si>
  <si>
    <t xml:space="preserve">  12,26*0,6*2,98</t>
  </si>
  <si>
    <t xml:space="preserve">  (5,66+2,09+2,066+0,37+0,3)*0,915*2,98</t>
  </si>
  <si>
    <t xml:space="preserve">  (1,87+0,355+0,55+2,095+0,18)*0,75*2,98</t>
  </si>
  <si>
    <t xml:space="preserve">  (0,2+1,72+0,36)*0,5*2,98</t>
  </si>
  <si>
    <t xml:space="preserve">  (2,08*0,36*2,98)</t>
  </si>
  <si>
    <t xml:space="preserve">  1,5*0,36*2,98</t>
  </si>
  <si>
    <t xml:space="preserve">  (1,4+0,37+0,3+017+1,2+0,18+0,3)*0,15*2,98</t>
  </si>
  <si>
    <t xml:space="preserve">  (1,87+2,02)*0,31*2,98</t>
  </si>
  <si>
    <t xml:space="preserve">  (0,78+0,82+0,35+0,45+0,26)*0,15*2,98</t>
  </si>
  <si>
    <t xml:space="preserve">  Vnitřní nosné, příčky a komíny : (2,105+0,8+3,942+0,95+0,15)*0,815*2,98</t>
  </si>
  <si>
    <t xml:space="preserve">  komín : (1,7*1,47)*2,98</t>
  </si>
  <si>
    <t xml:space="preserve">  (0,66+0,956+0,38)*0,81*2,98</t>
  </si>
  <si>
    <t xml:space="preserve">  10,26*0,6*2,98</t>
  </si>
  <si>
    <t xml:space="preserve">  (0,6+4,5+0,3+1,3+0,6+1,24)*0,65*2,98</t>
  </si>
  <si>
    <t xml:space="preserve">  (2,71+2,51)*0,3*2,98</t>
  </si>
  <si>
    <t xml:space="preserve">  2,51*0,6*2,98</t>
  </si>
  <si>
    <t xml:space="preserve">  1,3*0,15*2,98</t>
  </si>
  <si>
    <t xml:space="preserve">  2,7*0,15*2,98</t>
  </si>
  <si>
    <t xml:space="preserve">  Původní štítová stěna strženého objektu : 12,58*0,5*2,98</t>
  </si>
  <si>
    <t xml:space="preserve">  schodiště : 3,733*1,2*0,3</t>
  </si>
  <si>
    <t xml:space="preserve">  Uroveň 1NP Garáž : </t>
  </si>
  <si>
    <t xml:space="preserve">  zdivo : (10,039+6,033+10,039+9,544+6,03)*0,35*2,98</t>
  </si>
  <si>
    <t xml:space="preserve">  Stropní konstrukce nad garáží : 25*0,25</t>
  </si>
  <si>
    <t xml:space="preserve">  Stropní konstrukce nad 1NP : 175,35*0,56</t>
  </si>
  <si>
    <t xml:space="preserve">  Uroveň 2NP : </t>
  </si>
  <si>
    <t xml:space="preserve">  Obvodové zdivo : 13,97*0,6*2,9</t>
  </si>
  <si>
    <t xml:space="preserve">  10,9*0,6*2,9</t>
  </si>
  <si>
    <t xml:space="preserve">  (9,805+2,7+2)*0,6*2,9</t>
  </si>
  <si>
    <t xml:space="preserve">  (2,33+1,85)*0,81*2,9</t>
  </si>
  <si>
    <t xml:space="preserve">  11,3*0,6*2,9</t>
  </si>
  <si>
    <t xml:space="preserve">  Vnitřní nosné, příčky a komíny : </t>
  </si>
  <si>
    <t xml:space="preserve">  (2,53+0,75+4,919)*0,5*2,9</t>
  </si>
  <si>
    <t xml:space="preserve">  (0,7+0,9+2,052)*0,45*2,9</t>
  </si>
  <si>
    <t xml:space="preserve">  komín : 1*1,2*6,3</t>
  </si>
  <si>
    <t xml:space="preserve">  (4,45+0,2+0,9+1,2)*0,15*2,9</t>
  </si>
  <si>
    <t xml:space="preserve">  4,45*0,32*2,9</t>
  </si>
  <si>
    <t xml:space="preserve">  4,45*0,43*2,9</t>
  </si>
  <si>
    <t xml:space="preserve">  3,14*0,32*2,9</t>
  </si>
  <si>
    <t xml:space="preserve">  2,56*0,45*2,9</t>
  </si>
  <si>
    <t xml:space="preserve">  3,23*0,15*2,9</t>
  </si>
  <si>
    <t xml:space="preserve">  1,45*0,35*2,9</t>
  </si>
  <si>
    <t xml:space="preserve">  1,45*0,15*2,9</t>
  </si>
  <si>
    <t xml:space="preserve">  (2,32+1,29)*0,15*2,9*2</t>
  </si>
  <si>
    <t xml:space="preserve">  2,5*0,15*2,9</t>
  </si>
  <si>
    <t xml:space="preserve">  2*0,5*2,9</t>
  </si>
  <si>
    <t xml:space="preserve">  1,2*0,15*2,9</t>
  </si>
  <si>
    <t xml:space="preserve">  schodiště : (3+3+3)*0,3*1,2</t>
  </si>
  <si>
    <t xml:space="preserve">  Strop nad 2NP : 175,35*0,65</t>
  </si>
  <si>
    <t>Konec provozního součtu</t>
  </si>
  <si>
    <t/>
  </si>
  <si>
    <t xml:space="preserve">Podíl konstrukcí k obestavěnému prostoru v procentech : </t>
  </si>
  <si>
    <t xml:space="preserve">  (1059,29024/2476)*100</t>
  </si>
  <si>
    <t>Obestavěný prostor dle PD : 2476</t>
  </si>
  <si>
    <t>R98-54896</t>
  </si>
  <si>
    <t>Vybourání stávající železné brány a její likvicdace</t>
  </si>
  <si>
    <t>kompl</t>
  </si>
  <si>
    <t>včetně sloupků</t>
  </si>
  <si>
    <t>998981123R00</t>
  </si>
  <si>
    <t>Přesun hmot pro demolice obj. postup. rozebíráním postupným rozebíráním, výšky do 21 m</t>
  </si>
  <si>
    <t>t</t>
  </si>
  <si>
    <t>800-6</t>
  </si>
  <si>
    <t>(JKSO 801 až 803, 811 až 815) bez omezení</t>
  </si>
  <si>
    <t>762900040RAA</t>
  </si>
  <si>
    <t>Demontáž samostatných prvků krovu nosné konstrukce</t>
  </si>
  <si>
    <t>m</t>
  </si>
  <si>
    <t>AP-PSV</t>
  </si>
  <si>
    <t>Svislé přemístění ze 2. NP, nebo 1. PP, vodorovné vnitrostaveništní přemístění do 30 m, odvoz na skládku do 10 km. Bez poplatku za skládku.</t>
  </si>
  <si>
    <t>krokve : 6,48*13</t>
  </si>
  <si>
    <t>5,5*13</t>
  </si>
  <si>
    <t>0,45*2</t>
  </si>
  <si>
    <t>2,15</t>
  </si>
  <si>
    <t>3,34</t>
  </si>
  <si>
    <t>4,45</t>
  </si>
  <si>
    <t>6,85</t>
  </si>
  <si>
    <t>8</t>
  </si>
  <si>
    <t>9,13</t>
  </si>
  <si>
    <t>10,28</t>
  </si>
  <si>
    <t>14,83</t>
  </si>
  <si>
    <t>15,52</t>
  </si>
  <si>
    <t>11,8</t>
  </si>
  <si>
    <t>7,77</t>
  </si>
  <si>
    <t>3,81</t>
  </si>
  <si>
    <t>3,53</t>
  </si>
  <si>
    <t>1,35</t>
  </si>
  <si>
    <t>vaznice : 17,3</t>
  </si>
  <si>
    <t>15,4</t>
  </si>
  <si>
    <t>14,25</t>
  </si>
  <si>
    <t>5,5</t>
  </si>
  <si>
    <t>sloupky : 4,5*8</t>
  </si>
  <si>
    <t>vazný trám : 9,97*3</t>
  </si>
  <si>
    <t>pozednice : 12,94</t>
  </si>
  <si>
    <t>10,7</t>
  </si>
  <si>
    <t>15,82</t>
  </si>
  <si>
    <t>764900010RA0</t>
  </si>
  <si>
    <t>Demontáž krytiny z pozinkovaného plechu</t>
  </si>
  <si>
    <t>hladké střešní z tabulí 2 x 1 m.</t>
  </si>
  <si>
    <t>12,2*9/2</t>
  </si>
  <si>
    <t>145,36</t>
  </si>
  <si>
    <t>151,36</t>
  </si>
  <si>
    <t>979990109R00</t>
  </si>
  <si>
    <t>Poplatek za uložení, skleněné tvárnice,  , skupina 17 02 02 z Katalogu odpadů</t>
  </si>
  <si>
    <t>kategorie 17 09 04 smíšené stavební a demoliční odpady</t>
  </si>
  <si>
    <t>včetně polatku za dopravu</t>
  </si>
  <si>
    <t>979990110R00</t>
  </si>
  <si>
    <t>Poplatek za uložení, sádrokartonové desky,  , skupina 17 08 02 z Katalogu odpadů</t>
  </si>
  <si>
    <t>kategorie 17 08 02 stavební materiály na bázi sádry</t>
  </si>
  <si>
    <t>979990181R00</t>
  </si>
  <si>
    <t>Poplatek za uložení, PVC podlahová krytina,  , skupina 20 03 07 z Katalogu odpadů</t>
  </si>
  <si>
    <t>kategorie 17 02 03 plasty</t>
  </si>
  <si>
    <t>979990111R00</t>
  </si>
  <si>
    <t>Poplatek za uložení, tašky, stavební keramika, skupina 170103 z katalogu odpadů</t>
  </si>
  <si>
    <t xml:space="preserve">t     </t>
  </si>
  <si>
    <t>15,368</t>
  </si>
  <si>
    <t>R-79951112R00</t>
  </si>
  <si>
    <t>Výkup kovů - železný šrot</t>
  </si>
  <si>
    <t>Pro vyjádření výnosu ve prospěch zhotovitele je nutné jednotkovou cenu uvést se záporným znaménkem. (Získaná částka ponižuje náklad stavby.)</t>
  </si>
  <si>
    <t>185415</t>
  </si>
  <si>
    <t>LIKVIDACE  ODPADŮ VČ DOPRAVY</t>
  </si>
  <si>
    <t>T</t>
  </si>
  <si>
    <t>Tunou se rozumí hmotnost odpadu vytříděného v souladu se zákonem č. 185/2001 Sb., o nakládání s odpady, v platném znění."</t>
  </si>
  <si>
    <t>Předpoklad</t>
  </si>
  <si>
    <t>POPLATKY ZA LIKVIDACI ODPADŮ NEKONTAMINOVANÝCH - směs betonu, cihel, dřeva, skupina odpadu 170904</t>
  </si>
  <si>
    <t>VČ DOPRAVY</t>
  </si>
  <si>
    <t>"1. Položka obsahuje:</t>
  </si>
  <si>
    <t xml:space="preserve"> – veškeré poplatky provozovateli skládky, recyklační linky nebo jiného zařízení na zpracování nebo likvidaci odpadů související s převzetím, uložením, zpracováním nebo likvidací odpadu</t>
  </si>
  <si>
    <t>2. Položka obsahuje:</t>
  </si>
  <si>
    <t xml:space="preserve"> – náklady spojené s dopravou odpadu z místa stavby na místo převzetí provozovatelem skládky, recyklační linky nebo jiného zařízení na zpracování nebo likvidaci odpadů</t>
  </si>
  <si>
    <t>3. Způsob měření:</t>
  </si>
  <si>
    <t>005121 R</t>
  </si>
  <si>
    <t>Vyřízení nezbytných povolení k vybudování zařízení staveniště</t>
  </si>
  <si>
    <t>Soubor</t>
  </si>
  <si>
    <t>Veškeré náklady spojené s vyřízením nezbytných povolení pro vybudování zařízení staveniště a přípojek inženýrských sítí pro zařízení staveniště</t>
  </si>
  <si>
    <t>00511 R</t>
  </si>
  <si>
    <t>Geodetické práce, kompletní polohopisné a výškopisné zaměření budovaných objektů vč. inženýrských, sítí</t>
  </si>
  <si>
    <t>OPN</t>
  </si>
  <si>
    <t>POL13_0</t>
  </si>
  <si>
    <t>005111020R</t>
  </si>
  <si>
    <t>Vytyčení stavby</t>
  </si>
  <si>
    <t>VRN</t>
  </si>
  <si>
    <t>POL99_8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</si>
  <si>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</si>
  <si>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</si>
  <si>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</si>
  <si>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</si>
  <si>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</si>
  <si>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</si>
  <si>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a provoz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</si>
  <si>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staveniště, včetně nákladů na provoz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</si>
  <si>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</si>
  <si>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</si>
  <si>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</si>
  <si>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</si>
  <si>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</si>
  <si>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</si>
  <si>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561916</t>
  </si>
  <si>
    <t>Hutnící zkoušky</t>
  </si>
  <si>
    <t>VRN-01</t>
  </si>
  <si>
    <t>Pasportizace díla</t>
  </si>
  <si>
    <t>VRN-02</t>
  </si>
  <si>
    <t>Protihluková opatření spojená s výstavbou</t>
  </si>
  <si>
    <t>VRN-09</t>
  </si>
  <si>
    <t>Zkoušky kontaminace vytěžované zeminy</t>
  </si>
  <si>
    <t>VRN-10</t>
  </si>
  <si>
    <t>Čištění vozidel při výjezdu ze staveniště</t>
  </si>
  <si>
    <t>VRN-22</t>
  </si>
  <si>
    <t>Pasportizace sousedních objektů</t>
  </si>
  <si>
    <t>pasportizace stavebně technického a statického stavu sousedních objektů před zahájením stavebních prací a po dokončení stavebních prací, vč. souhlasu vlastníků s převzetím končeného stavu</t>
  </si>
  <si>
    <t>005211030R</t>
  </si>
  <si>
    <t>Dočasná dopravní opatření a obnova vodorovného dopravního značení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</si>
  <si>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</si>
  <si>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VRN-11</t>
  </si>
  <si>
    <t>Průbězná fotodokumentace stavby</t>
  </si>
  <si>
    <t>VRN-12</t>
  </si>
  <si>
    <t>Užívání veřejných ploch a prostranství vč. souvisejících poplatků</t>
  </si>
  <si>
    <t>VRN-21</t>
  </si>
  <si>
    <t>Poplatky za bankovní záruky dle obchodních podmínek</t>
  </si>
  <si>
    <t>00411 R</t>
  </si>
  <si>
    <t>Přípravné a průzkumné služby či práce</t>
  </si>
  <si>
    <t>Náklady dodavatele vyplývající z povinností dodavatele stanovených obchodními podmínkami před zahájením stavebních prací. Tato skupina zahrnuje zejména náklady na přípravné činnosti.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</si>
  <si>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</si>
  <si>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</si>
  <si>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</si>
  <si>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005261010R-01</t>
  </si>
  <si>
    <t>Pojištění zhotovitele dle obchodních podmínek</t>
  </si>
  <si>
    <t>Náklady spojené s povinným pojištěním dodavatele nebo stavebního díla či jeho části, v rozsahu obchodních podmínek.</t>
  </si>
  <si>
    <t>VRN-13</t>
  </si>
  <si>
    <t>Náklady zhotovitele s předáním a převzetím díla</t>
  </si>
  <si>
    <t>VRN-14</t>
  </si>
  <si>
    <t>Kompletační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</si>
</sst>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165" fontId="20" fillId="0" borderId="0" xfId="0" quotePrefix="1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3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7" t="s">
        <v>39</v>
      </c>
      <c r="B2" s="197"/>
      <c r="C2" s="197"/>
      <c r="D2" s="197"/>
      <c r="E2" s="197"/>
      <c r="F2" s="197"/>
      <c r="G2" s="197"/>
    </row>
  </sheetData>
  <sheetProtection password="EDD1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9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2" t="s">
        <v>41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">
      <c r="A2" s="2"/>
      <c r="B2" s="76" t="s">
        <v>22</v>
      </c>
      <c r="C2" s="77"/>
      <c r="D2" s="78" t="s">
        <v>43</v>
      </c>
      <c r="E2" s="238" t="s">
        <v>44</v>
      </c>
      <c r="F2" s="239"/>
      <c r="G2" s="239"/>
      <c r="H2" s="239"/>
      <c r="I2" s="239"/>
      <c r="J2" s="240"/>
      <c r="O2" s="1"/>
    </row>
    <row r="3" spans="1:15" ht="27" hidden="1" customHeight="1" x14ac:dyDescent="0.2">
      <c r="A3" s="2"/>
      <c r="B3" s="79"/>
      <c r="C3" s="77"/>
      <c r="D3" s="80"/>
      <c r="E3" s="241"/>
      <c r="F3" s="242"/>
      <c r="G3" s="242"/>
      <c r="H3" s="242"/>
      <c r="I3" s="242"/>
      <c r="J3" s="243"/>
    </row>
    <row r="4" spans="1:15" ht="23.25" customHeight="1" x14ac:dyDescent="0.2">
      <c r="A4" s="2"/>
      <c r="B4" s="81"/>
      <c r="C4" s="82"/>
      <c r="D4" s="83"/>
      <c r="E4" s="222"/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42</v>
      </c>
      <c r="D5" s="226"/>
      <c r="E5" s="227"/>
      <c r="F5" s="227"/>
      <c r="G5" s="227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8"/>
      <c r="E6" s="229"/>
      <c r="F6" s="229"/>
      <c r="G6" s="229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0"/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5"/>
      <c r="E11" s="245"/>
      <c r="F11" s="245"/>
      <c r="G11" s="245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21"/>
      <c r="E12" s="221"/>
      <c r="F12" s="221"/>
      <c r="G12" s="221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4"/>
      <c r="F15" s="244"/>
      <c r="G15" s="246"/>
      <c r="H15" s="246"/>
      <c r="I15" s="246" t="s">
        <v>29</v>
      </c>
      <c r="J15" s="247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10"/>
      <c r="F16" s="211"/>
      <c r="G16" s="210"/>
      <c r="H16" s="211"/>
      <c r="I16" s="210">
        <f>SUMIF(F57:F65,A16,I57:I65)+SUMIF(F57:F65,"PSU",I57:I65)</f>
        <v>0</v>
      </c>
      <c r="J16" s="212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10"/>
      <c r="F17" s="211"/>
      <c r="G17" s="210"/>
      <c r="H17" s="211"/>
      <c r="I17" s="210">
        <f>SUMIF(F57:F65,A17,I57:I65)</f>
        <v>0</v>
      </c>
      <c r="J17" s="212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10"/>
      <c r="F18" s="211"/>
      <c r="G18" s="210"/>
      <c r="H18" s="211"/>
      <c r="I18" s="210">
        <f>SUMIF(F57:F65,A18,I57:I65)</f>
        <v>0</v>
      </c>
      <c r="J18" s="212"/>
    </row>
    <row r="19" spans="1:10" ht="23.25" customHeight="1" x14ac:dyDescent="0.2">
      <c r="A19" s="138" t="s">
        <v>79</v>
      </c>
      <c r="B19" s="38" t="s">
        <v>27</v>
      </c>
      <c r="C19" s="62"/>
      <c r="D19" s="63"/>
      <c r="E19" s="210"/>
      <c r="F19" s="211"/>
      <c r="G19" s="210"/>
      <c r="H19" s="211"/>
      <c r="I19" s="210">
        <f>SUMIF(F57:F65,A19,I57:I65)</f>
        <v>0</v>
      </c>
      <c r="J19" s="212"/>
    </row>
    <row r="20" spans="1:10" ht="23.25" customHeight="1" x14ac:dyDescent="0.2">
      <c r="A20" s="138" t="s">
        <v>80</v>
      </c>
      <c r="B20" s="38" t="s">
        <v>28</v>
      </c>
      <c r="C20" s="62"/>
      <c r="D20" s="63"/>
      <c r="E20" s="210"/>
      <c r="F20" s="211"/>
      <c r="G20" s="210"/>
      <c r="H20" s="211"/>
      <c r="I20" s="210">
        <f>SUMIF(F57:F65,A20,I57:I65)</f>
        <v>0</v>
      </c>
      <c r="J20" s="212"/>
    </row>
    <row r="21" spans="1:10" ht="23.25" customHeight="1" x14ac:dyDescent="0.2">
      <c r="A21" s="2"/>
      <c r="B21" s="48" t="s">
        <v>29</v>
      </c>
      <c r="C21" s="64"/>
      <c r="D21" s="65"/>
      <c r="E21" s="213"/>
      <c r="F21" s="248"/>
      <c r="G21" s="213"/>
      <c r="H21" s="248"/>
      <c r="I21" s="213">
        <f>SUM(I16:J20)</f>
        <v>0</v>
      </c>
      <c r="J21" s="21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8">
        <f>ZakladDPHSniVypocet</f>
        <v>0</v>
      </c>
      <c r="H23" s="209"/>
      <c r="I23" s="20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6">
        <f>A23</f>
        <v>0</v>
      </c>
      <c r="H24" s="207"/>
      <c r="I24" s="20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8">
        <f>ZakladDPHZaklVypocet</f>
        <v>0</v>
      </c>
      <c r="H25" s="209"/>
      <c r="I25" s="20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5">
        <f>A25</f>
        <v>0</v>
      </c>
      <c r="H26" s="236"/>
      <c r="I26" s="23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7">
        <f>CenaCelkem-(ZakladDPHSni+DPHSni+ZakladDPHZakl+DPHZakl)</f>
        <v>0</v>
      </c>
      <c r="H27" s="237"/>
      <c r="I27" s="237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16">
        <f>ZakladDPHSniVypocet+ZakladDPHZaklVypocet</f>
        <v>0</v>
      </c>
      <c r="H28" s="216"/>
      <c r="I28" s="216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5">
        <f>A27</f>
        <v>0</v>
      </c>
      <c r="H29" s="215"/>
      <c r="I29" s="215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7"/>
      <c r="E34" s="218"/>
      <c r="G34" s="219"/>
      <c r="H34" s="220"/>
      <c r="I34" s="220"/>
      <c r="J34" s="25"/>
    </row>
    <row r="35" spans="1:10" ht="12.75" customHeight="1" x14ac:dyDescent="0.2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00"/>
      <c r="D39" s="200"/>
      <c r="E39" s="200"/>
      <c r="F39" s="98">
        <f>'01 00 Pol'!AE27+'01 01 Pol'!AE198+'01 02 Pol'!AE46</f>
        <v>0</v>
      </c>
      <c r="G39" s="99">
        <f>'01 00 Pol'!AF27+'01 01 Pol'!AF198+'01 02 Pol'!AF46</f>
        <v>0</v>
      </c>
      <c r="H39" s="100">
        <f t="shared" ref="H39:H44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/>
      <c r="C40" s="204" t="s">
        <v>46</v>
      </c>
      <c r="D40" s="204"/>
      <c r="E40" s="204"/>
      <c r="F40" s="103"/>
      <c r="G40" s="104"/>
      <c r="H40" s="104">
        <f t="shared" si="1"/>
        <v>0</v>
      </c>
      <c r="I40" s="104"/>
      <c r="J40" s="105"/>
    </row>
    <row r="41" spans="1:10" ht="25.5" customHeight="1" x14ac:dyDescent="0.2">
      <c r="A41" s="87">
        <v>2</v>
      </c>
      <c r="B41" s="102" t="s">
        <v>43</v>
      </c>
      <c r="C41" s="204" t="s">
        <v>47</v>
      </c>
      <c r="D41" s="204"/>
      <c r="E41" s="204"/>
      <c r="F41" s="103">
        <f>'01 00 Pol'!AE27+'01 01 Pol'!AE198+'01 02 Pol'!AE46</f>
        <v>0</v>
      </c>
      <c r="G41" s="104">
        <f>'01 00 Pol'!AF27+'01 01 Pol'!AF198+'01 02 Pol'!AF46</f>
        <v>0</v>
      </c>
      <c r="H41" s="104">
        <f t="shared" si="1"/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customHeight="1" x14ac:dyDescent="0.2">
      <c r="A42" s="87">
        <v>3</v>
      </c>
      <c r="B42" s="106" t="s">
        <v>48</v>
      </c>
      <c r="C42" s="200" t="s">
        <v>49</v>
      </c>
      <c r="D42" s="200"/>
      <c r="E42" s="200"/>
      <c r="F42" s="107">
        <f>'01 00 Pol'!AE27</f>
        <v>0</v>
      </c>
      <c r="G42" s="100">
        <f>'01 00 Pol'!AF27</f>
        <v>0</v>
      </c>
      <c r="H42" s="100">
        <f t="shared" si="1"/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43</v>
      </c>
      <c r="C43" s="200" t="s">
        <v>47</v>
      </c>
      <c r="D43" s="200"/>
      <c r="E43" s="200"/>
      <c r="F43" s="107">
        <f>'01 01 Pol'!AE198</f>
        <v>0</v>
      </c>
      <c r="G43" s="100">
        <f>'01 01 Pol'!AF198</f>
        <v>0</v>
      </c>
      <c r="H43" s="100">
        <f t="shared" si="1"/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>
        <v>3</v>
      </c>
      <c r="B44" s="106" t="s">
        <v>50</v>
      </c>
      <c r="C44" s="200" t="s">
        <v>51</v>
      </c>
      <c r="D44" s="200"/>
      <c r="E44" s="200"/>
      <c r="F44" s="107">
        <f>'01 02 Pol'!AE46</f>
        <v>0</v>
      </c>
      <c r="G44" s="100">
        <f>'01 02 Pol'!AF46</f>
        <v>0</v>
      </c>
      <c r="H44" s="100">
        <f t="shared" si="1"/>
        <v>0</v>
      </c>
      <c r="I44" s="100">
        <f>F44+G44+H44</f>
        <v>0</v>
      </c>
      <c r="J44" s="101" t="str">
        <f>IF(CenaCelkemVypocet=0,"",I44/CenaCelkemVypocet*100)</f>
        <v/>
      </c>
    </row>
    <row r="45" spans="1:10" ht="25.5" customHeight="1" x14ac:dyDescent="0.2">
      <c r="A45" s="87"/>
      <c r="B45" s="201" t="s">
        <v>52</v>
      </c>
      <c r="C45" s="202"/>
      <c r="D45" s="202"/>
      <c r="E45" s="203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58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75" x14ac:dyDescent="0.25">
      <c r="B54" s="119" t="s">
        <v>62</v>
      </c>
    </row>
    <row r="56" spans="1:10" ht="25.5" customHeight="1" x14ac:dyDescent="0.2">
      <c r="A56" s="121"/>
      <c r="B56" s="124" t="s">
        <v>17</v>
      </c>
      <c r="C56" s="124" t="s">
        <v>5</v>
      </c>
      <c r="D56" s="125"/>
      <c r="E56" s="125"/>
      <c r="F56" s="126" t="s">
        <v>63</v>
      </c>
      <c r="G56" s="126"/>
      <c r="H56" s="126"/>
      <c r="I56" s="126" t="s">
        <v>29</v>
      </c>
      <c r="J56" s="126" t="s">
        <v>0</v>
      </c>
    </row>
    <row r="57" spans="1:10" ht="36.75" customHeight="1" x14ac:dyDescent="0.2">
      <c r="A57" s="122"/>
      <c r="B57" s="127" t="s">
        <v>64</v>
      </c>
      <c r="C57" s="198" t="s">
        <v>65</v>
      </c>
      <c r="D57" s="199"/>
      <c r="E57" s="199"/>
      <c r="F57" s="134" t="s">
        <v>24</v>
      </c>
      <c r="G57" s="135"/>
      <c r="H57" s="135"/>
      <c r="I57" s="135">
        <f>'01 00 Pol'!G8+'01 01 Pol'!G8</f>
        <v>0</v>
      </c>
      <c r="J57" s="131" t="str">
        <f>IF(I66=0,"",I57/I66*100)</f>
        <v/>
      </c>
    </row>
    <row r="58" spans="1:10" ht="36.75" customHeight="1" x14ac:dyDescent="0.2">
      <c r="A58" s="122"/>
      <c r="B58" s="127" t="s">
        <v>66</v>
      </c>
      <c r="C58" s="198" t="s">
        <v>67</v>
      </c>
      <c r="D58" s="199"/>
      <c r="E58" s="199"/>
      <c r="F58" s="134" t="s">
        <v>24</v>
      </c>
      <c r="G58" s="135"/>
      <c r="H58" s="135"/>
      <c r="I58" s="135">
        <f>'01 01 Pol'!G28</f>
        <v>0</v>
      </c>
      <c r="J58" s="131" t="str">
        <f>IF(I66=0,"",I58/I66*100)</f>
        <v/>
      </c>
    </row>
    <row r="59" spans="1:10" ht="36.75" customHeight="1" x14ac:dyDescent="0.2">
      <c r="A59" s="122"/>
      <c r="B59" s="127" t="s">
        <v>68</v>
      </c>
      <c r="C59" s="198" t="s">
        <v>69</v>
      </c>
      <c r="D59" s="199"/>
      <c r="E59" s="199"/>
      <c r="F59" s="134" t="s">
        <v>24</v>
      </c>
      <c r="G59" s="135"/>
      <c r="H59" s="135"/>
      <c r="I59" s="135">
        <f>'01 01 Pol'!G41</f>
        <v>0</v>
      </c>
      <c r="J59" s="131" t="str">
        <f>IF(I66=0,"",I59/I66*100)</f>
        <v/>
      </c>
    </row>
    <row r="60" spans="1:10" ht="36.75" customHeight="1" x14ac:dyDescent="0.2">
      <c r="A60" s="122"/>
      <c r="B60" s="127" t="s">
        <v>70</v>
      </c>
      <c r="C60" s="198" t="s">
        <v>71</v>
      </c>
      <c r="D60" s="199"/>
      <c r="E60" s="199"/>
      <c r="F60" s="134" t="s">
        <v>24</v>
      </c>
      <c r="G60" s="135"/>
      <c r="H60" s="135"/>
      <c r="I60" s="135">
        <f>'01 01 Pol'!G129</f>
        <v>0</v>
      </c>
      <c r="J60" s="131" t="str">
        <f>IF(I66=0,"",I60/I66*100)</f>
        <v/>
      </c>
    </row>
    <row r="61" spans="1:10" ht="36.75" customHeight="1" x14ac:dyDescent="0.2">
      <c r="A61" s="122"/>
      <c r="B61" s="127" t="s">
        <v>72</v>
      </c>
      <c r="C61" s="198" t="s">
        <v>73</v>
      </c>
      <c r="D61" s="199"/>
      <c r="E61" s="199"/>
      <c r="F61" s="134" t="s">
        <v>25</v>
      </c>
      <c r="G61" s="135"/>
      <c r="H61" s="135"/>
      <c r="I61" s="135">
        <f>'01 01 Pol'!G132</f>
        <v>0</v>
      </c>
      <c r="J61" s="131" t="str">
        <f>IF(I66=0,"",I61/I66*100)</f>
        <v/>
      </c>
    </row>
    <row r="62" spans="1:10" ht="36.75" customHeight="1" x14ac:dyDescent="0.2">
      <c r="A62" s="122"/>
      <c r="B62" s="127" t="s">
        <v>74</v>
      </c>
      <c r="C62" s="198" t="s">
        <v>75</v>
      </c>
      <c r="D62" s="199"/>
      <c r="E62" s="199"/>
      <c r="F62" s="134" t="s">
        <v>25</v>
      </c>
      <c r="G62" s="135"/>
      <c r="H62" s="135"/>
      <c r="I62" s="135">
        <f>'01 01 Pol'!G161</f>
        <v>0</v>
      </c>
      <c r="J62" s="131" t="str">
        <f>IF(I66=0,"",I62/I66*100)</f>
        <v/>
      </c>
    </row>
    <row r="63" spans="1:10" ht="36.75" customHeight="1" x14ac:dyDescent="0.2">
      <c r="A63" s="122"/>
      <c r="B63" s="127" t="s">
        <v>76</v>
      </c>
      <c r="C63" s="198" t="s">
        <v>77</v>
      </c>
      <c r="D63" s="199"/>
      <c r="E63" s="199"/>
      <c r="F63" s="134" t="s">
        <v>78</v>
      </c>
      <c r="G63" s="135"/>
      <c r="H63" s="135"/>
      <c r="I63" s="135">
        <f>'01 01 Pol'!G168</f>
        <v>0</v>
      </c>
      <c r="J63" s="131" t="str">
        <f>IF(I66=0,"",I63/I66*100)</f>
        <v/>
      </c>
    </row>
    <row r="64" spans="1:10" ht="36.75" customHeight="1" x14ac:dyDescent="0.2">
      <c r="A64" s="122"/>
      <c r="B64" s="127" t="s">
        <v>79</v>
      </c>
      <c r="C64" s="198" t="s">
        <v>27</v>
      </c>
      <c r="D64" s="199"/>
      <c r="E64" s="199"/>
      <c r="F64" s="134" t="s">
        <v>79</v>
      </c>
      <c r="G64" s="135"/>
      <c r="H64" s="135"/>
      <c r="I64" s="135">
        <f>'01 02 Pol'!G8</f>
        <v>0</v>
      </c>
      <c r="J64" s="131" t="str">
        <f>IF(I66=0,"",I64/I66*100)</f>
        <v/>
      </c>
    </row>
    <row r="65" spans="1:10" ht="36.75" customHeight="1" x14ac:dyDescent="0.2">
      <c r="A65" s="122"/>
      <c r="B65" s="127" t="s">
        <v>80</v>
      </c>
      <c r="C65" s="198" t="s">
        <v>28</v>
      </c>
      <c r="D65" s="199"/>
      <c r="E65" s="199"/>
      <c r="F65" s="134" t="s">
        <v>80</v>
      </c>
      <c r="G65" s="135"/>
      <c r="H65" s="135"/>
      <c r="I65" s="135">
        <f>'01 02 Pol'!G25</f>
        <v>0</v>
      </c>
      <c r="J65" s="131" t="str">
        <f>IF(I66=0,"",I65/I66*100)</f>
        <v/>
      </c>
    </row>
    <row r="66" spans="1:10" ht="25.5" customHeight="1" x14ac:dyDescent="0.2">
      <c r="A66" s="123"/>
      <c r="B66" s="128" t="s">
        <v>1</v>
      </c>
      <c r="C66" s="129"/>
      <c r="D66" s="130"/>
      <c r="E66" s="130"/>
      <c r="F66" s="136"/>
      <c r="G66" s="137"/>
      <c r="H66" s="137"/>
      <c r="I66" s="137">
        <f>SUM(I57:I65)</f>
        <v>0</v>
      </c>
      <c r="J66" s="132">
        <f>SUM(J57:J65)</f>
        <v>0</v>
      </c>
    </row>
    <row r="67" spans="1:10" x14ac:dyDescent="0.2">
      <c r="F67" s="86"/>
      <c r="G67" s="86"/>
      <c r="H67" s="86"/>
      <c r="I67" s="86"/>
      <c r="J67" s="133"/>
    </row>
    <row r="68" spans="1:10" x14ac:dyDescent="0.2">
      <c r="F68" s="86"/>
      <c r="G68" s="86"/>
      <c r="H68" s="86"/>
      <c r="I68" s="86"/>
      <c r="J68" s="133"/>
    </row>
    <row r="69" spans="1:10" x14ac:dyDescent="0.2">
      <c r="F69" s="86"/>
      <c r="G69" s="86"/>
      <c r="H69" s="86"/>
      <c r="I69" s="86"/>
      <c r="J69" s="133"/>
    </row>
  </sheetData>
  <sheetProtection password="EDD1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5:E65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50" t="s">
        <v>7</v>
      </c>
      <c r="B2" s="49"/>
      <c r="C2" s="251"/>
      <c r="D2" s="251"/>
      <c r="E2" s="251"/>
      <c r="F2" s="251"/>
      <c r="G2" s="252"/>
    </row>
    <row r="3" spans="1:7" ht="24.95" customHeight="1" x14ac:dyDescent="0.2">
      <c r="A3" s="50" t="s">
        <v>8</v>
      </c>
      <c r="B3" s="49"/>
      <c r="C3" s="251"/>
      <c r="D3" s="251"/>
      <c r="E3" s="251"/>
      <c r="F3" s="251"/>
      <c r="G3" s="252"/>
    </row>
    <row r="4" spans="1:7" ht="24.95" customHeight="1" x14ac:dyDescent="0.2">
      <c r="A4" s="50" t="s">
        <v>9</v>
      </c>
      <c r="B4" s="49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sheetProtection password="EDD1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81</v>
      </c>
      <c r="B1" s="255"/>
      <c r="C1" s="255"/>
      <c r="D1" s="255"/>
      <c r="E1" s="255"/>
      <c r="F1" s="255"/>
      <c r="G1" s="255"/>
      <c r="AG1" t="s">
        <v>82</v>
      </c>
    </row>
    <row r="2" spans="1:60" ht="25.15" customHeight="1" x14ac:dyDescent="0.2">
      <c r="A2" s="50" t="s">
        <v>7</v>
      </c>
      <c r="B2" s="49" t="s">
        <v>43</v>
      </c>
      <c r="C2" s="256" t="s">
        <v>44</v>
      </c>
      <c r="D2" s="257"/>
      <c r="E2" s="257"/>
      <c r="F2" s="257"/>
      <c r="G2" s="258"/>
      <c r="AG2" t="s">
        <v>83</v>
      </c>
    </row>
    <row r="3" spans="1:60" ht="25.15" customHeight="1" x14ac:dyDescent="0.2">
      <c r="A3" s="50" t="s">
        <v>8</v>
      </c>
      <c r="B3" s="49" t="s">
        <v>43</v>
      </c>
      <c r="C3" s="256" t="s">
        <v>47</v>
      </c>
      <c r="D3" s="257"/>
      <c r="E3" s="257"/>
      <c r="F3" s="257"/>
      <c r="G3" s="258"/>
      <c r="AC3" s="120" t="s">
        <v>83</v>
      </c>
      <c r="AG3" t="s">
        <v>84</v>
      </c>
    </row>
    <row r="4" spans="1:60" ht="25.15" customHeight="1" x14ac:dyDescent="0.2">
      <c r="A4" s="139" t="s">
        <v>9</v>
      </c>
      <c r="B4" s="140" t="s">
        <v>48</v>
      </c>
      <c r="C4" s="259" t="s">
        <v>49</v>
      </c>
      <c r="D4" s="260"/>
      <c r="E4" s="260"/>
      <c r="F4" s="260"/>
      <c r="G4" s="261"/>
      <c r="AG4" t="s">
        <v>85</v>
      </c>
    </row>
    <row r="5" spans="1:60" x14ac:dyDescent="0.2">
      <c r="D5" s="10"/>
    </row>
    <row r="6" spans="1:60" ht="38.25" x14ac:dyDescent="0.2">
      <c r="A6" s="142" t="s">
        <v>86</v>
      </c>
      <c r="B6" s="144" t="s">
        <v>87</v>
      </c>
      <c r="C6" s="144" t="s">
        <v>88</v>
      </c>
      <c r="D6" s="143" t="s">
        <v>89</v>
      </c>
      <c r="E6" s="142" t="s">
        <v>90</v>
      </c>
      <c r="F6" s="141" t="s">
        <v>91</v>
      </c>
      <c r="G6" s="142" t="s">
        <v>29</v>
      </c>
      <c r="H6" s="145" t="s">
        <v>30</v>
      </c>
      <c r="I6" s="145" t="s">
        <v>92</v>
      </c>
      <c r="J6" s="145" t="s">
        <v>31</v>
      </c>
      <c r="K6" s="145" t="s">
        <v>93</v>
      </c>
      <c r="L6" s="145" t="s">
        <v>94</v>
      </c>
      <c r="M6" s="145" t="s">
        <v>95</v>
      </c>
      <c r="N6" s="145" t="s">
        <v>96</v>
      </c>
      <c r="O6" s="145" t="s">
        <v>97</v>
      </c>
      <c r="P6" s="145" t="s">
        <v>98</v>
      </c>
      <c r="Q6" s="145" t="s">
        <v>99</v>
      </c>
      <c r="R6" s="145" t="s">
        <v>100</v>
      </c>
      <c r="S6" s="145" t="s">
        <v>101</v>
      </c>
      <c r="T6" s="145" t="s">
        <v>102</v>
      </c>
      <c r="U6" s="145" t="s">
        <v>103</v>
      </c>
      <c r="V6" s="145" t="s">
        <v>104</v>
      </c>
      <c r="W6" s="145" t="s">
        <v>105</v>
      </c>
      <c r="X6" s="145" t="s">
        <v>106</v>
      </c>
      <c r="Y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1" t="s">
        <v>108</v>
      </c>
      <c r="B8" s="162" t="s">
        <v>64</v>
      </c>
      <c r="C8" s="176" t="s">
        <v>65</v>
      </c>
      <c r="D8" s="163"/>
      <c r="E8" s="164"/>
      <c r="F8" s="165"/>
      <c r="G8" s="165">
        <f>SUMIF(AG9:AG25,"&lt;&gt;NOR",G9:G25)</f>
        <v>0</v>
      </c>
      <c r="H8" s="165"/>
      <c r="I8" s="165">
        <f>SUM(I9:I25)</f>
        <v>0</v>
      </c>
      <c r="J8" s="165"/>
      <c r="K8" s="165">
        <f>SUM(K9:K25)</f>
        <v>0</v>
      </c>
      <c r="L8" s="165"/>
      <c r="M8" s="165">
        <f>SUM(M9:M25)</f>
        <v>0</v>
      </c>
      <c r="N8" s="164"/>
      <c r="O8" s="164">
        <f>SUM(O9:O25)</f>
        <v>0</v>
      </c>
      <c r="P8" s="164"/>
      <c r="Q8" s="164">
        <f>SUM(Q9:Q25)</f>
        <v>0</v>
      </c>
      <c r="R8" s="165"/>
      <c r="S8" s="165"/>
      <c r="T8" s="166"/>
      <c r="U8" s="160"/>
      <c r="V8" s="160">
        <f>SUM(V9:V25)</f>
        <v>0</v>
      </c>
      <c r="W8" s="160"/>
      <c r="X8" s="160"/>
      <c r="Y8" s="160"/>
      <c r="AG8" t="s">
        <v>109</v>
      </c>
    </row>
    <row r="9" spans="1:60" outlineLevel="1" x14ac:dyDescent="0.2">
      <c r="A9" s="168">
        <v>1</v>
      </c>
      <c r="B9" s="169" t="s">
        <v>48</v>
      </c>
      <c r="C9" s="177" t="s">
        <v>110</v>
      </c>
      <c r="D9" s="170" t="s">
        <v>111</v>
      </c>
      <c r="E9" s="171">
        <v>0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/>
      <c r="S9" s="173" t="s">
        <v>112</v>
      </c>
      <c r="T9" s="174" t="s">
        <v>113</v>
      </c>
      <c r="U9" s="156">
        <v>0</v>
      </c>
      <c r="V9" s="156">
        <f>ROUND(E9*U9,2)</f>
        <v>0</v>
      </c>
      <c r="W9" s="156"/>
      <c r="X9" s="156" t="s">
        <v>114</v>
      </c>
      <c r="Y9" s="156" t="s">
        <v>115</v>
      </c>
      <c r="Z9" s="146"/>
      <c r="AA9" s="146"/>
      <c r="AB9" s="146"/>
      <c r="AC9" s="146"/>
      <c r="AD9" s="146"/>
      <c r="AE9" s="146"/>
      <c r="AF9" s="146"/>
      <c r="AG9" s="146" t="s">
        <v>116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2.5" outlineLevel="2" x14ac:dyDescent="0.2">
      <c r="A10" s="153"/>
      <c r="B10" s="154"/>
      <c r="C10" s="262" t="s">
        <v>120</v>
      </c>
      <c r="D10" s="263"/>
      <c r="E10" s="263"/>
      <c r="F10" s="263"/>
      <c r="G10" s="263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5" t="str">
        <f>C10</f>
        <v>POLOŽKY VLASTNÍ VYTVOŘENY INDIVIDIULNÍ KALKULACÍ DLE OBOROVÉHO KALKULAČNÍHO VZORCE S NASTAVENÍM  REŽIÍ A MÍRY ZISKU  DLE RTS S INDIVIDUÁLNÍMI VSTUPY MATERIÁLŮ A VÝKONŮ, KTERÉ NEOBSAHUJÍ KMENOVÉ POLOŽKY CENÍKŮ RTS. :</v>
      </c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253" t="s">
        <v>121</v>
      </c>
      <c r="D11" s="254"/>
      <c r="E11" s="254"/>
      <c r="F11" s="254"/>
      <c r="G11" s="254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117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253" t="s">
        <v>122</v>
      </c>
      <c r="D12" s="254"/>
      <c r="E12" s="254"/>
      <c r="F12" s="254"/>
      <c r="G12" s="254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5" t="str">
        <f>C12</f>
        <v>a) veškeré položky na přípomoce,  dopravu, montáž, zpevněné montážní plochy, atd...  zahrnout do jednotlivých jednotkových cen. :</v>
      </c>
      <c r="BB12" s="146"/>
      <c r="BC12" s="146"/>
      <c r="BD12" s="146"/>
      <c r="BE12" s="146"/>
      <c r="BF12" s="146"/>
      <c r="BG12" s="146"/>
      <c r="BH12" s="146"/>
    </row>
    <row r="13" spans="1:60" ht="22.5" outlineLevel="3" x14ac:dyDescent="0.2">
      <c r="A13" s="153"/>
      <c r="B13" s="154"/>
      <c r="C13" s="253" t="s">
        <v>123</v>
      </c>
      <c r="D13" s="254"/>
      <c r="E13" s="254"/>
      <c r="F13" s="254"/>
      <c r="G13" s="254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5" t="str">
        <f>C13</f>
        <v>b) součásti prací jsou veškeré zkoušky, potřebná měření, inspekce, uvedení zařízení do provozu, zaškolení obsluhy, provozní řády, manuály a revize v českém jazyce. Za komplexní vyzkoušení se považuje bezporuchový provoz po dobu minimálně 96 hod. :</v>
      </c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53"/>
      <c r="B14" s="154"/>
      <c r="C14" s="253" t="s">
        <v>124</v>
      </c>
      <c r="D14" s="254"/>
      <c r="E14" s="254"/>
      <c r="F14" s="254"/>
      <c r="G14" s="254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117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253" t="s">
        <v>125</v>
      </c>
      <c r="D15" s="254"/>
      <c r="E15" s="254"/>
      <c r="F15" s="254"/>
      <c r="G15" s="254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3" x14ac:dyDescent="0.2">
      <c r="A16" s="153"/>
      <c r="B16" s="154"/>
      <c r="C16" s="253" t="s">
        <v>126</v>
      </c>
      <c r="D16" s="254"/>
      <c r="E16" s="254"/>
      <c r="F16" s="254"/>
      <c r="G16" s="254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5" t="str">
        <f>C16</f>
        <v>e) v rozsahu prací zhotovitele jsou rovněž jakékoliv prvky, zařízení, práce a pomocné materiály, neuvedené v tomto soupisu výkonů, které jsou ale nezbytně nutné k dodání, instalaci , dokončení a provozování díla, včetně ztratného a prořezů :</v>
      </c>
      <c r="BB16" s="146"/>
      <c r="BC16" s="146"/>
      <c r="BD16" s="146"/>
      <c r="BE16" s="146"/>
      <c r="BF16" s="146"/>
      <c r="BG16" s="146"/>
      <c r="BH16" s="146"/>
    </row>
    <row r="17" spans="1:60" ht="22.5" outlineLevel="3" x14ac:dyDescent="0.2">
      <c r="A17" s="153"/>
      <c r="B17" s="154"/>
      <c r="C17" s="253" t="s">
        <v>127</v>
      </c>
      <c r="D17" s="254"/>
      <c r="E17" s="254"/>
      <c r="F17" s="254"/>
      <c r="G17" s="254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75" t="str">
        <f>C17</f>
        <v>f) součástí dodávky jsou veškerá geodetická měření jako například vytyčení konstrukcí, kontrolní měření, zaměření skutečného stavu apod. :</v>
      </c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253" t="s">
        <v>128</v>
      </c>
      <c r="D18" s="254"/>
      <c r="E18" s="254"/>
      <c r="F18" s="254"/>
      <c r="G18" s="254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75" t="str">
        <f>C18</f>
        <v>g) součástí dodávky jsou i náklady na případná  opatření související s ochranou stávajících sítí, komunikací či staveb :</v>
      </c>
      <c r="BB18" s="146"/>
      <c r="BC18" s="146"/>
      <c r="BD18" s="146"/>
      <c r="BE18" s="146"/>
      <c r="BF18" s="146"/>
      <c r="BG18" s="146"/>
      <c r="BH18" s="146"/>
    </row>
    <row r="19" spans="1:60" ht="22.5" outlineLevel="3" x14ac:dyDescent="0.2">
      <c r="A19" s="153"/>
      <c r="B19" s="154"/>
      <c r="C19" s="253" t="s">
        <v>129</v>
      </c>
      <c r="D19" s="254"/>
      <c r="E19" s="254"/>
      <c r="F19" s="254"/>
      <c r="G19" s="254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117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5" t="str">
        <f>C19</f>
        <v>h) součástí jednotkových cen jsou i vícenáklady související s výstavbou v zimním období, průběžný úklid staveniště a přilehlých komunikací, likvidaci odpadů, dočasná dopravní omezení atd. :</v>
      </c>
      <c r="BB19" s="146"/>
      <c r="BC19" s="146"/>
      <c r="BD19" s="146"/>
      <c r="BE19" s="146"/>
      <c r="BF19" s="146"/>
      <c r="BG19" s="146"/>
      <c r="BH19" s="146"/>
    </row>
    <row r="20" spans="1:60" ht="22.5" outlineLevel="3" x14ac:dyDescent="0.2">
      <c r="A20" s="153"/>
      <c r="B20" s="154"/>
      <c r="C20" s="253" t="s">
        <v>130</v>
      </c>
      <c r="D20" s="254"/>
      <c r="E20" s="254"/>
      <c r="F20" s="254"/>
      <c r="G20" s="254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117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5" t="str">
        <f>C20</f>
        <v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</v>
      </c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253" t="s">
        <v>131</v>
      </c>
      <c r="D21" s="254"/>
      <c r="E21" s="254"/>
      <c r="F21" s="254"/>
      <c r="G21" s="254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253" t="s">
        <v>132</v>
      </c>
      <c r="D22" s="254"/>
      <c r="E22" s="254"/>
      <c r="F22" s="254"/>
      <c r="G22" s="254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253" t="s">
        <v>133</v>
      </c>
      <c r="D23" s="254"/>
      <c r="E23" s="254"/>
      <c r="F23" s="254"/>
      <c r="G23" s="254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253" t="s">
        <v>134</v>
      </c>
      <c r="D24" s="254"/>
      <c r="E24" s="254"/>
      <c r="F24" s="254"/>
      <c r="G24" s="254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117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3" x14ac:dyDescent="0.2">
      <c r="A25" s="153"/>
      <c r="B25" s="154"/>
      <c r="C25" s="253" t="s">
        <v>118</v>
      </c>
      <c r="D25" s="254"/>
      <c r="E25" s="254"/>
      <c r="F25" s="254"/>
      <c r="G25" s="254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75" t="str">
        <f>C25</f>
        <v>prostřednictvím žádosti o dodatečné informace k zadávacím podmínkám.  Následné změny výměr v průběhu realizace nebudou akceptovány. :</v>
      </c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3"/>
      <c r="B26" s="4"/>
      <c r="C26" s="17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94</v>
      </c>
    </row>
    <row r="27" spans="1:60" x14ac:dyDescent="0.2">
      <c r="A27" s="149"/>
      <c r="B27" s="150" t="s">
        <v>29</v>
      </c>
      <c r="C27" s="179"/>
      <c r="D27" s="151"/>
      <c r="E27" s="152"/>
      <c r="F27" s="152"/>
      <c r="G27" s="167">
        <f>G8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119</v>
      </c>
    </row>
    <row r="28" spans="1:60" x14ac:dyDescent="0.2">
      <c r="C28" s="180"/>
      <c r="D28" s="10"/>
      <c r="AG28" t="s">
        <v>135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DD1" sheet="1" formatRows="0"/>
  <mergeCells count="20">
    <mergeCell ref="C17:G17"/>
    <mergeCell ref="A1:G1"/>
    <mergeCell ref="C2:G2"/>
    <mergeCell ref="C3:G3"/>
    <mergeCell ref="C4:G4"/>
    <mergeCell ref="C10:G10"/>
    <mergeCell ref="C11:G11"/>
    <mergeCell ref="C12:G12"/>
    <mergeCell ref="C13:G13"/>
    <mergeCell ref="C14:G14"/>
    <mergeCell ref="C15:G15"/>
    <mergeCell ref="C16:G16"/>
    <mergeCell ref="C24:G24"/>
    <mergeCell ref="C25:G25"/>
    <mergeCell ref="C18:G18"/>
    <mergeCell ref="C19:G19"/>
    <mergeCell ref="C20:G20"/>
    <mergeCell ref="C21:G21"/>
    <mergeCell ref="C22:G22"/>
    <mergeCell ref="C23:G2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25" activePane="bottomLeft" state="frozen"/>
      <selection pane="bottomLeft" activeCell="E145" sqref="E145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81</v>
      </c>
      <c r="B1" s="255"/>
      <c r="C1" s="255"/>
      <c r="D1" s="255"/>
      <c r="E1" s="255"/>
      <c r="F1" s="255"/>
      <c r="G1" s="255"/>
      <c r="AG1" t="s">
        <v>82</v>
      </c>
    </row>
    <row r="2" spans="1:60" ht="25.15" customHeight="1" x14ac:dyDescent="0.2">
      <c r="A2" s="50" t="s">
        <v>7</v>
      </c>
      <c r="B2" s="49" t="s">
        <v>43</v>
      </c>
      <c r="C2" s="256" t="s">
        <v>44</v>
      </c>
      <c r="D2" s="257"/>
      <c r="E2" s="257"/>
      <c r="F2" s="257"/>
      <c r="G2" s="258"/>
      <c r="AG2" t="s">
        <v>83</v>
      </c>
    </row>
    <row r="3" spans="1:60" ht="25.15" customHeight="1" x14ac:dyDescent="0.2">
      <c r="A3" s="50" t="s">
        <v>8</v>
      </c>
      <c r="B3" s="49" t="s">
        <v>43</v>
      </c>
      <c r="C3" s="256" t="s">
        <v>47</v>
      </c>
      <c r="D3" s="257"/>
      <c r="E3" s="257"/>
      <c r="F3" s="257"/>
      <c r="G3" s="258"/>
      <c r="AC3" s="120" t="s">
        <v>83</v>
      </c>
      <c r="AG3" t="s">
        <v>84</v>
      </c>
    </row>
    <row r="4" spans="1:60" ht="25.15" customHeight="1" x14ac:dyDescent="0.2">
      <c r="A4" s="139" t="s">
        <v>9</v>
      </c>
      <c r="B4" s="140" t="s">
        <v>43</v>
      </c>
      <c r="C4" s="259" t="s">
        <v>47</v>
      </c>
      <c r="D4" s="260"/>
      <c r="E4" s="260"/>
      <c r="F4" s="260"/>
      <c r="G4" s="261"/>
      <c r="AG4" t="s">
        <v>85</v>
      </c>
    </row>
    <row r="5" spans="1:60" x14ac:dyDescent="0.2">
      <c r="D5" s="10"/>
    </row>
    <row r="6" spans="1:60" ht="38.25" x14ac:dyDescent="0.2">
      <c r="A6" s="142" t="s">
        <v>86</v>
      </c>
      <c r="B6" s="144" t="s">
        <v>87</v>
      </c>
      <c r="C6" s="144" t="s">
        <v>88</v>
      </c>
      <c r="D6" s="143" t="s">
        <v>89</v>
      </c>
      <c r="E6" s="142" t="s">
        <v>90</v>
      </c>
      <c r="F6" s="141" t="s">
        <v>91</v>
      </c>
      <c r="G6" s="142" t="s">
        <v>29</v>
      </c>
      <c r="H6" s="145" t="s">
        <v>30</v>
      </c>
      <c r="I6" s="145" t="s">
        <v>92</v>
      </c>
      <c r="J6" s="145" t="s">
        <v>31</v>
      </c>
      <c r="K6" s="145" t="s">
        <v>93</v>
      </c>
      <c r="L6" s="145" t="s">
        <v>94</v>
      </c>
      <c r="M6" s="145" t="s">
        <v>95</v>
      </c>
      <c r="N6" s="145" t="s">
        <v>96</v>
      </c>
      <c r="O6" s="145" t="s">
        <v>97</v>
      </c>
      <c r="P6" s="145" t="s">
        <v>98</v>
      </c>
      <c r="Q6" s="145" t="s">
        <v>99</v>
      </c>
      <c r="R6" s="145" t="s">
        <v>100</v>
      </c>
      <c r="S6" s="145" t="s">
        <v>101</v>
      </c>
      <c r="T6" s="145" t="s">
        <v>102</v>
      </c>
      <c r="U6" s="145" t="s">
        <v>103</v>
      </c>
      <c r="V6" s="145" t="s">
        <v>104</v>
      </c>
      <c r="W6" s="145" t="s">
        <v>105</v>
      </c>
      <c r="X6" s="145" t="s">
        <v>106</v>
      </c>
      <c r="Y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1" t="s">
        <v>108</v>
      </c>
      <c r="B8" s="162" t="s">
        <v>64</v>
      </c>
      <c r="C8" s="176" t="s">
        <v>65</v>
      </c>
      <c r="D8" s="163"/>
      <c r="E8" s="164"/>
      <c r="F8" s="165"/>
      <c r="G8" s="165">
        <f>SUMIF(AG9:AG27,"&lt;&gt;NOR",G9:G27)</f>
        <v>0</v>
      </c>
      <c r="H8" s="165"/>
      <c r="I8" s="165">
        <f>SUM(I9:I27)</f>
        <v>0</v>
      </c>
      <c r="J8" s="165"/>
      <c r="K8" s="165">
        <f>SUM(K9:K27)</f>
        <v>0</v>
      </c>
      <c r="L8" s="165"/>
      <c r="M8" s="165">
        <f>SUM(M9:M27)</f>
        <v>0</v>
      </c>
      <c r="N8" s="164"/>
      <c r="O8" s="164">
        <f>SUM(O9:O27)</f>
        <v>0</v>
      </c>
      <c r="P8" s="164"/>
      <c r="Q8" s="164">
        <f>SUM(Q9:Q27)</f>
        <v>0</v>
      </c>
      <c r="R8" s="165"/>
      <c r="S8" s="165"/>
      <c r="T8" s="166"/>
      <c r="U8" s="160"/>
      <c r="V8" s="160">
        <f>SUM(V9:V27)</f>
        <v>74.77</v>
      </c>
      <c r="W8" s="160"/>
      <c r="X8" s="160"/>
      <c r="Y8" s="160"/>
      <c r="AG8" t="s">
        <v>109</v>
      </c>
    </row>
    <row r="9" spans="1:60" ht="22.5" outlineLevel="1" x14ac:dyDescent="0.2">
      <c r="A9" s="168">
        <v>1</v>
      </c>
      <c r="B9" s="169" t="s">
        <v>136</v>
      </c>
      <c r="C9" s="177" t="s">
        <v>137</v>
      </c>
      <c r="D9" s="170" t="s">
        <v>138</v>
      </c>
      <c r="E9" s="171">
        <v>665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139</v>
      </c>
      <c r="S9" s="173" t="s">
        <v>140</v>
      </c>
      <c r="T9" s="174" t="s">
        <v>140</v>
      </c>
      <c r="U9" s="156">
        <v>1.0999999999999999E-2</v>
      </c>
      <c r="V9" s="156">
        <f>ROUND(E9*U9,2)</f>
        <v>7.32</v>
      </c>
      <c r="W9" s="156"/>
      <c r="X9" s="156" t="s">
        <v>141</v>
      </c>
      <c r="Y9" s="156" t="s">
        <v>115</v>
      </c>
      <c r="Z9" s="146"/>
      <c r="AA9" s="146"/>
      <c r="AB9" s="146"/>
      <c r="AC9" s="146"/>
      <c r="AD9" s="146"/>
      <c r="AE9" s="146"/>
      <c r="AF9" s="146"/>
      <c r="AG9" s="146" t="s">
        <v>142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64" t="s">
        <v>143</v>
      </c>
      <c r="D10" s="265"/>
      <c r="E10" s="265"/>
      <c r="F10" s="265"/>
      <c r="G10" s="265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144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85" t="s">
        <v>145</v>
      </c>
      <c r="D11" s="181"/>
      <c r="E11" s="182">
        <v>665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146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33.75" outlineLevel="1" x14ac:dyDescent="0.2">
      <c r="A12" s="168">
        <v>2</v>
      </c>
      <c r="B12" s="169" t="s">
        <v>147</v>
      </c>
      <c r="C12" s="177" t="s">
        <v>148</v>
      </c>
      <c r="D12" s="170" t="s">
        <v>138</v>
      </c>
      <c r="E12" s="171">
        <v>665</v>
      </c>
      <c r="F12" s="172"/>
      <c r="G12" s="173">
        <f>ROUND(E12*F12,2)</f>
        <v>0</v>
      </c>
      <c r="H12" s="172"/>
      <c r="I12" s="173">
        <f>ROUND(E12*H12,2)</f>
        <v>0</v>
      </c>
      <c r="J12" s="172"/>
      <c r="K12" s="173">
        <f>ROUND(E12*J12,2)</f>
        <v>0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139</v>
      </c>
      <c r="S12" s="173" t="s">
        <v>140</v>
      </c>
      <c r="T12" s="174" t="s">
        <v>140</v>
      </c>
      <c r="U12" s="156">
        <v>5.3999999999999999E-2</v>
      </c>
      <c r="V12" s="156">
        <f>ROUND(E12*U12,2)</f>
        <v>35.909999999999997</v>
      </c>
      <c r="W12" s="156"/>
      <c r="X12" s="156" t="s">
        <v>141</v>
      </c>
      <c r="Y12" s="156" t="s">
        <v>115</v>
      </c>
      <c r="Z12" s="146"/>
      <c r="AA12" s="146"/>
      <c r="AB12" s="146"/>
      <c r="AC12" s="146"/>
      <c r="AD12" s="146"/>
      <c r="AE12" s="146"/>
      <c r="AF12" s="146"/>
      <c r="AG12" s="146" t="s">
        <v>142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264" t="s">
        <v>149</v>
      </c>
      <c r="D13" s="265"/>
      <c r="E13" s="265"/>
      <c r="F13" s="265"/>
      <c r="G13" s="265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144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68">
        <v>3</v>
      </c>
      <c r="B14" s="169" t="s">
        <v>150</v>
      </c>
      <c r="C14" s="177" t="s">
        <v>151</v>
      </c>
      <c r="D14" s="170" t="s">
        <v>152</v>
      </c>
      <c r="E14" s="171">
        <v>250.3</v>
      </c>
      <c r="F14" s="172"/>
      <c r="G14" s="173">
        <f>ROUND(E14*F14,2)</f>
        <v>0</v>
      </c>
      <c r="H14" s="172"/>
      <c r="I14" s="173">
        <f>ROUND(E14*H14,2)</f>
        <v>0</v>
      </c>
      <c r="J14" s="172"/>
      <c r="K14" s="173">
        <f>ROUND(E14*J14,2)</f>
        <v>0</v>
      </c>
      <c r="L14" s="173">
        <v>21</v>
      </c>
      <c r="M14" s="173">
        <f>G14*(1+L14/100)</f>
        <v>0</v>
      </c>
      <c r="N14" s="171">
        <v>0</v>
      </c>
      <c r="O14" s="171">
        <f>ROUND(E14*N14,2)</f>
        <v>0</v>
      </c>
      <c r="P14" s="171">
        <v>0</v>
      </c>
      <c r="Q14" s="171">
        <f>ROUND(E14*P14,2)</f>
        <v>0</v>
      </c>
      <c r="R14" s="173" t="s">
        <v>153</v>
      </c>
      <c r="S14" s="173" t="s">
        <v>140</v>
      </c>
      <c r="T14" s="174" t="s">
        <v>140</v>
      </c>
      <c r="U14" s="156">
        <v>0.126</v>
      </c>
      <c r="V14" s="156">
        <f>ROUND(E14*U14,2)</f>
        <v>31.54</v>
      </c>
      <c r="W14" s="156"/>
      <c r="X14" s="156" t="s">
        <v>141</v>
      </c>
      <c r="Y14" s="156" t="s">
        <v>115</v>
      </c>
      <c r="Z14" s="146"/>
      <c r="AA14" s="146"/>
      <c r="AB14" s="146"/>
      <c r="AC14" s="146"/>
      <c r="AD14" s="146"/>
      <c r="AE14" s="146"/>
      <c r="AF14" s="146"/>
      <c r="AG14" s="146" t="s">
        <v>142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264" t="s">
        <v>154</v>
      </c>
      <c r="D15" s="265"/>
      <c r="E15" s="265"/>
      <c r="F15" s="265"/>
      <c r="G15" s="265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185" t="s">
        <v>155</v>
      </c>
      <c r="D16" s="181"/>
      <c r="E16" s="182">
        <v>250.3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146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68">
        <v>4</v>
      </c>
      <c r="B17" s="169" t="s">
        <v>156</v>
      </c>
      <c r="C17" s="177" t="s">
        <v>157</v>
      </c>
      <c r="D17" s="170" t="s">
        <v>152</v>
      </c>
      <c r="E17" s="171">
        <v>250.3</v>
      </c>
      <c r="F17" s="172"/>
      <c r="G17" s="173">
        <f>ROUND(E17*F17,2)</f>
        <v>0</v>
      </c>
      <c r="H17" s="172"/>
      <c r="I17" s="173">
        <f>ROUND(E17*H17,2)</f>
        <v>0</v>
      </c>
      <c r="J17" s="172"/>
      <c r="K17" s="173">
        <f>ROUND(E17*J17,2)</f>
        <v>0</v>
      </c>
      <c r="L17" s="173">
        <v>21</v>
      </c>
      <c r="M17" s="173">
        <f>G17*(1+L17/100)</f>
        <v>0</v>
      </c>
      <c r="N17" s="171">
        <v>0</v>
      </c>
      <c r="O17" s="171">
        <f>ROUND(E17*N17,2)</f>
        <v>0</v>
      </c>
      <c r="P17" s="171">
        <v>0</v>
      </c>
      <c r="Q17" s="171">
        <f>ROUND(E17*P17,2)</f>
        <v>0</v>
      </c>
      <c r="R17" s="173"/>
      <c r="S17" s="173" t="s">
        <v>112</v>
      </c>
      <c r="T17" s="174" t="s">
        <v>113</v>
      </c>
      <c r="U17" s="156">
        <v>0</v>
      </c>
      <c r="V17" s="156">
        <f>ROUND(E17*U17,2)</f>
        <v>0</v>
      </c>
      <c r="W17" s="156"/>
      <c r="X17" s="156" t="s">
        <v>141</v>
      </c>
      <c r="Y17" s="156" t="s">
        <v>115</v>
      </c>
      <c r="Z17" s="146"/>
      <c r="AA17" s="146"/>
      <c r="AB17" s="146"/>
      <c r="AC17" s="146"/>
      <c r="AD17" s="146"/>
      <c r="AE17" s="146"/>
      <c r="AF17" s="146"/>
      <c r="AG17" s="146" t="s">
        <v>158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2" x14ac:dyDescent="0.2">
      <c r="A18" s="153"/>
      <c r="B18" s="154"/>
      <c r="C18" s="262" t="s">
        <v>159</v>
      </c>
      <c r="D18" s="263"/>
      <c r="E18" s="263"/>
      <c r="F18" s="263"/>
      <c r="G18" s="263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75" t="str">
        <f>C18</f>
        <v>V cenách jsou započteny i náklady na osetí, zapravení, urovnání povrchu hladkým válcem a na první pokosení, naložení shrabu na dopravní prostředek, odvoz do 20 km a jeho složení</v>
      </c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8">
        <v>5</v>
      </c>
      <c r="B19" s="169" t="s">
        <v>160</v>
      </c>
      <c r="C19" s="177" t="s">
        <v>161</v>
      </c>
      <c r="D19" s="170" t="s">
        <v>162</v>
      </c>
      <c r="E19" s="171">
        <v>665</v>
      </c>
      <c r="F19" s="172"/>
      <c r="G19" s="173">
        <f>ROUND(E19*F19,2)</f>
        <v>0</v>
      </c>
      <c r="H19" s="172"/>
      <c r="I19" s="173">
        <f>ROUND(E19*H19,2)</f>
        <v>0</v>
      </c>
      <c r="J19" s="172"/>
      <c r="K19" s="173">
        <f>ROUND(E19*J19,2)</f>
        <v>0</v>
      </c>
      <c r="L19" s="173">
        <v>21</v>
      </c>
      <c r="M19" s="173">
        <f>G19*(1+L19/100)</f>
        <v>0</v>
      </c>
      <c r="N19" s="171">
        <v>0</v>
      </c>
      <c r="O19" s="171">
        <f>ROUND(E19*N19,2)</f>
        <v>0</v>
      </c>
      <c r="P19" s="171">
        <v>0</v>
      </c>
      <c r="Q19" s="171">
        <f>ROUND(E19*P19,2)</f>
        <v>0</v>
      </c>
      <c r="R19" s="173"/>
      <c r="S19" s="173" t="s">
        <v>112</v>
      </c>
      <c r="T19" s="174" t="s">
        <v>113</v>
      </c>
      <c r="U19" s="156">
        <v>0</v>
      </c>
      <c r="V19" s="156">
        <f>ROUND(E19*U19,2)</f>
        <v>0</v>
      </c>
      <c r="W19" s="156"/>
      <c r="X19" s="156" t="s">
        <v>141</v>
      </c>
      <c r="Y19" s="156" t="s">
        <v>115</v>
      </c>
      <c r="Z19" s="146"/>
      <c r="AA19" s="146"/>
      <c r="AB19" s="146"/>
      <c r="AC19" s="146"/>
      <c r="AD19" s="146"/>
      <c r="AE19" s="146"/>
      <c r="AF19" s="146"/>
      <c r="AG19" s="146" t="s">
        <v>142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85" t="s">
        <v>145</v>
      </c>
      <c r="D20" s="181"/>
      <c r="E20" s="182">
        <v>665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146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8">
        <v>6</v>
      </c>
      <c r="B21" s="169" t="s">
        <v>163</v>
      </c>
      <c r="C21" s="177" t="s">
        <v>164</v>
      </c>
      <c r="D21" s="170" t="s">
        <v>165</v>
      </c>
      <c r="E21" s="171">
        <v>7.5090000000000003</v>
      </c>
      <c r="F21" s="172"/>
      <c r="G21" s="173">
        <f>ROUND(E21*F21,2)</f>
        <v>0</v>
      </c>
      <c r="H21" s="172"/>
      <c r="I21" s="173">
        <f>ROUND(E21*H21,2)</f>
        <v>0</v>
      </c>
      <c r="J21" s="172"/>
      <c r="K21" s="173">
        <f>ROUND(E21*J21,2)</f>
        <v>0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/>
      <c r="S21" s="173" t="s">
        <v>112</v>
      </c>
      <c r="T21" s="174" t="s">
        <v>113</v>
      </c>
      <c r="U21" s="156">
        <v>0</v>
      </c>
      <c r="V21" s="156">
        <f>ROUND(E21*U21,2)</f>
        <v>0</v>
      </c>
      <c r="W21" s="156"/>
      <c r="X21" s="156" t="s">
        <v>166</v>
      </c>
      <c r="Y21" s="156" t="s">
        <v>115</v>
      </c>
      <c r="Z21" s="146"/>
      <c r="AA21" s="146"/>
      <c r="AB21" s="146"/>
      <c r="AC21" s="146"/>
      <c r="AD21" s="146"/>
      <c r="AE21" s="146"/>
      <c r="AF21" s="146"/>
      <c r="AG21" s="146" t="s">
        <v>167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262" t="s">
        <v>168</v>
      </c>
      <c r="D22" s="263"/>
      <c r="E22" s="263"/>
      <c r="F22" s="263"/>
      <c r="G22" s="263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85" t="s">
        <v>169</v>
      </c>
      <c r="D23" s="181"/>
      <c r="E23" s="182">
        <v>7.5090000000000003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146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8">
        <v>7</v>
      </c>
      <c r="B24" s="169" t="s">
        <v>163</v>
      </c>
      <c r="C24" s="177" t="s">
        <v>170</v>
      </c>
      <c r="D24" s="170" t="s">
        <v>165</v>
      </c>
      <c r="E24" s="171">
        <v>7.5090000000000003</v>
      </c>
      <c r="F24" s="172"/>
      <c r="G24" s="173">
        <f>ROUND(E24*F24,2)</f>
        <v>0</v>
      </c>
      <c r="H24" s="172"/>
      <c r="I24" s="173">
        <f>ROUND(E24*H24,2)</f>
        <v>0</v>
      </c>
      <c r="J24" s="172"/>
      <c r="K24" s="173">
        <f>ROUND(E24*J24,2)</f>
        <v>0</v>
      </c>
      <c r="L24" s="173">
        <v>21</v>
      </c>
      <c r="M24" s="173">
        <f>G24*(1+L24/100)</f>
        <v>0</v>
      </c>
      <c r="N24" s="171">
        <v>0</v>
      </c>
      <c r="O24" s="171">
        <f>ROUND(E24*N24,2)</f>
        <v>0</v>
      </c>
      <c r="P24" s="171">
        <v>0</v>
      </c>
      <c r="Q24" s="171">
        <f>ROUND(E24*P24,2)</f>
        <v>0</v>
      </c>
      <c r="R24" s="173"/>
      <c r="S24" s="173" t="s">
        <v>112</v>
      </c>
      <c r="T24" s="174" t="s">
        <v>113</v>
      </c>
      <c r="U24" s="156">
        <v>0</v>
      </c>
      <c r="V24" s="156">
        <f>ROUND(E24*U24,2)</f>
        <v>0</v>
      </c>
      <c r="W24" s="156"/>
      <c r="X24" s="156" t="s">
        <v>166</v>
      </c>
      <c r="Y24" s="156" t="s">
        <v>115</v>
      </c>
      <c r="Z24" s="146"/>
      <c r="AA24" s="146"/>
      <c r="AB24" s="146"/>
      <c r="AC24" s="146"/>
      <c r="AD24" s="146"/>
      <c r="AE24" s="146"/>
      <c r="AF24" s="146"/>
      <c r="AG24" s="146" t="s">
        <v>167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262" t="s">
        <v>171</v>
      </c>
      <c r="D25" s="263"/>
      <c r="E25" s="263"/>
      <c r="F25" s="263"/>
      <c r="G25" s="263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8">
        <v>8</v>
      </c>
      <c r="B26" s="169" t="s">
        <v>163</v>
      </c>
      <c r="C26" s="177" t="s">
        <v>172</v>
      </c>
      <c r="D26" s="170" t="s">
        <v>138</v>
      </c>
      <c r="E26" s="171">
        <v>37.545000000000002</v>
      </c>
      <c r="F26" s="172"/>
      <c r="G26" s="173">
        <f>ROUND(E26*F26,2)</f>
        <v>0</v>
      </c>
      <c r="H26" s="172"/>
      <c r="I26" s="173">
        <f>ROUND(E26*H26,2)</f>
        <v>0</v>
      </c>
      <c r="J26" s="172"/>
      <c r="K26" s="173">
        <f>ROUND(E26*J26,2)</f>
        <v>0</v>
      </c>
      <c r="L26" s="173">
        <v>21</v>
      </c>
      <c r="M26" s="173">
        <f>G26*(1+L26/100)</f>
        <v>0</v>
      </c>
      <c r="N26" s="171">
        <v>0</v>
      </c>
      <c r="O26" s="171">
        <f>ROUND(E26*N26,2)</f>
        <v>0</v>
      </c>
      <c r="P26" s="171">
        <v>0</v>
      </c>
      <c r="Q26" s="171">
        <f>ROUND(E26*P26,2)</f>
        <v>0</v>
      </c>
      <c r="R26" s="173"/>
      <c r="S26" s="173" t="s">
        <v>112</v>
      </c>
      <c r="T26" s="174" t="s">
        <v>113</v>
      </c>
      <c r="U26" s="156">
        <v>0</v>
      </c>
      <c r="V26" s="156">
        <f>ROUND(E26*U26,2)</f>
        <v>0</v>
      </c>
      <c r="W26" s="156"/>
      <c r="X26" s="156" t="s">
        <v>114</v>
      </c>
      <c r="Y26" s="156" t="s">
        <v>115</v>
      </c>
      <c r="Z26" s="146"/>
      <c r="AA26" s="146"/>
      <c r="AB26" s="146"/>
      <c r="AC26" s="146"/>
      <c r="AD26" s="146"/>
      <c r="AE26" s="146"/>
      <c r="AF26" s="146"/>
      <c r="AG26" s="146" t="s">
        <v>116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85" t="s">
        <v>173</v>
      </c>
      <c r="D27" s="181"/>
      <c r="E27" s="182">
        <v>37.545000000000002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146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61" t="s">
        <v>108</v>
      </c>
      <c r="B28" s="162" t="s">
        <v>66</v>
      </c>
      <c r="C28" s="176" t="s">
        <v>67</v>
      </c>
      <c r="D28" s="163"/>
      <c r="E28" s="164"/>
      <c r="F28" s="165"/>
      <c r="G28" s="165">
        <f>SUMIF(AG29:AG40,"&lt;&gt;NOR",G29:G40)</f>
        <v>0</v>
      </c>
      <c r="H28" s="165"/>
      <c r="I28" s="165">
        <f>SUM(I29:I40)</f>
        <v>0</v>
      </c>
      <c r="J28" s="165"/>
      <c r="K28" s="165">
        <f>SUM(K29:K40)</f>
        <v>0</v>
      </c>
      <c r="L28" s="165"/>
      <c r="M28" s="165">
        <f>SUM(M29:M40)</f>
        <v>0</v>
      </c>
      <c r="N28" s="164"/>
      <c r="O28" s="164">
        <f>SUM(O29:O40)</f>
        <v>0.05</v>
      </c>
      <c r="P28" s="164"/>
      <c r="Q28" s="164">
        <f>SUM(Q29:Q40)</f>
        <v>55.18</v>
      </c>
      <c r="R28" s="165"/>
      <c r="S28" s="165"/>
      <c r="T28" s="166"/>
      <c r="U28" s="160"/>
      <c r="V28" s="160">
        <f>SUM(V29:V40)</f>
        <v>602.16999999999996</v>
      </c>
      <c r="W28" s="160"/>
      <c r="X28" s="160"/>
      <c r="Y28" s="160"/>
      <c r="AG28" t="s">
        <v>109</v>
      </c>
    </row>
    <row r="29" spans="1:60" ht="22.5" outlineLevel="1" x14ac:dyDescent="0.2">
      <c r="A29" s="168">
        <v>9</v>
      </c>
      <c r="B29" s="169" t="s">
        <v>174</v>
      </c>
      <c r="C29" s="177" t="s">
        <v>175</v>
      </c>
      <c r="D29" s="170" t="s">
        <v>152</v>
      </c>
      <c r="E29" s="171">
        <v>159.23570000000001</v>
      </c>
      <c r="F29" s="172"/>
      <c r="G29" s="173">
        <f>ROUND(E29*F29,2)</f>
        <v>0</v>
      </c>
      <c r="H29" s="172"/>
      <c r="I29" s="173">
        <f>ROUND(E29*H29,2)</f>
        <v>0</v>
      </c>
      <c r="J29" s="172"/>
      <c r="K29" s="173">
        <f>ROUND(E29*J29,2)</f>
        <v>0</v>
      </c>
      <c r="L29" s="173">
        <v>21</v>
      </c>
      <c r="M29" s="173">
        <f>G29*(1+L29/100)</f>
        <v>0</v>
      </c>
      <c r="N29" s="171">
        <v>3.3E-4</v>
      </c>
      <c r="O29" s="171">
        <f>ROUND(E29*N29,2)</f>
        <v>0.05</v>
      </c>
      <c r="P29" s="171">
        <v>1.183E-2</v>
      </c>
      <c r="Q29" s="171">
        <f>ROUND(E29*P29,2)</f>
        <v>1.88</v>
      </c>
      <c r="R29" s="173" t="s">
        <v>176</v>
      </c>
      <c r="S29" s="173" t="s">
        <v>140</v>
      </c>
      <c r="T29" s="174" t="s">
        <v>140</v>
      </c>
      <c r="U29" s="156">
        <v>0.34599999999999997</v>
      </c>
      <c r="V29" s="156">
        <f>ROUND(E29*U29,2)</f>
        <v>55.1</v>
      </c>
      <c r="W29" s="156"/>
      <c r="X29" s="156" t="s">
        <v>141</v>
      </c>
      <c r="Y29" s="156" t="s">
        <v>115</v>
      </c>
      <c r="Z29" s="146"/>
      <c r="AA29" s="146"/>
      <c r="AB29" s="146"/>
      <c r="AC29" s="146"/>
      <c r="AD29" s="146"/>
      <c r="AE29" s="146"/>
      <c r="AF29" s="146"/>
      <c r="AG29" s="146" t="s">
        <v>142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185" t="s">
        <v>177</v>
      </c>
      <c r="D30" s="181"/>
      <c r="E30" s="182">
        <v>38.15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146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85" t="s">
        <v>178</v>
      </c>
      <c r="D31" s="181"/>
      <c r="E31" s="182">
        <v>110.0527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146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85" t="s">
        <v>179</v>
      </c>
      <c r="D32" s="181"/>
      <c r="E32" s="182">
        <v>11.032999999999999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146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68">
        <v>10</v>
      </c>
      <c r="B33" s="169" t="s">
        <v>180</v>
      </c>
      <c r="C33" s="177" t="s">
        <v>181</v>
      </c>
      <c r="D33" s="170" t="s">
        <v>182</v>
      </c>
      <c r="E33" s="171">
        <v>238.71</v>
      </c>
      <c r="F33" s="172"/>
      <c r="G33" s="173">
        <f>ROUND(E33*F33,2)</f>
        <v>0</v>
      </c>
      <c r="H33" s="172"/>
      <c r="I33" s="173">
        <f>ROUND(E33*H33,2)</f>
        <v>0</v>
      </c>
      <c r="J33" s="172"/>
      <c r="K33" s="173">
        <f>ROUND(E33*J33,2)</f>
        <v>0</v>
      </c>
      <c r="L33" s="173">
        <v>21</v>
      </c>
      <c r="M33" s="173">
        <f>G33*(1+L33/100)</f>
        <v>0</v>
      </c>
      <c r="N33" s="171">
        <v>0</v>
      </c>
      <c r="O33" s="171">
        <f>ROUND(E33*N33,2)</f>
        <v>0</v>
      </c>
      <c r="P33" s="171">
        <v>0</v>
      </c>
      <c r="Q33" s="171">
        <f>ROUND(E33*P33,2)</f>
        <v>0</v>
      </c>
      <c r="R33" s="173" t="s">
        <v>183</v>
      </c>
      <c r="S33" s="173" t="s">
        <v>140</v>
      </c>
      <c r="T33" s="174" t="s">
        <v>113</v>
      </c>
      <c r="U33" s="156">
        <v>1.4695</v>
      </c>
      <c r="V33" s="156">
        <f>ROUND(E33*U33,2)</f>
        <v>350.78</v>
      </c>
      <c r="W33" s="156"/>
      <c r="X33" s="156" t="s">
        <v>141</v>
      </c>
      <c r="Y33" s="156" t="s">
        <v>115</v>
      </c>
      <c r="Z33" s="146"/>
      <c r="AA33" s="146"/>
      <c r="AB33" s="146"/>
      <c r="AC33" s="146"/>
      <c r="AD33" s="146"/>
      <c r="AE33" s="146"/>
      <c r="AF33" s="146"/>
      <c r="AG33" s="146" t="s">
        <v>142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264" t="s">
        <v>184</v>
      </c>
      <c r="D34" s="265"/>
      <c r="E34" s="265"/>
      <c r="F34" s="265"/>
      <c r="G34" s="265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144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75" t="str">
        <f>C34</f>
        <v>o půdorysné ploše do 15 m2 na vzdálenost do 3 m od okraje vyklízeného prostoru nebo s naložením na dopravní prostředek,</v>
      </c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253" t="s">
        <v>185</v>
      </c>
      <c r="D35" s="254"/>
      <c r="E35" s="254"/>
      <c r="F35" s="254"/>
      <c r="G35" s="254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117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185" t="s">
        <v>186</v>
      </c>
      <c r="D36" s="181"/>
      <c r="E36" s="182">
        <v>62.98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146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5" t="s">
        <v>187</v>
      </c>
      <c r="D37" s="181"/>
      <c r="E37" s="182">
        <v>175.73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146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ht="22.5" outlineLevel="1" x14ac:dyDescent="0.2">
      <c r="A38" s="168">
        <v>11</v>
      </c>
      <c r="B38" s="169" t="s">
        <v>188</v>
      </c>
      <c r="C38" s="177" t="s">
        <v>189</v>
      </c>
      <c r="D38" s="170" t="s">
        <v>138</v>
      </c>
      <c r="E38" s="171">
        <v>38.07</v>
      </c>
      <c r="F38" s="172"/>
      <c r="G38" s="173">
        <f>ROUND(E38*F38,2)</f>
        <v>0</v>
      </c>
      <c r="H38" s="172"/>
      <c r="I38" s="173">
        <f>ROUND(E38*H38,2)</f>
        <v>0</v>
      </c>
      <c r="J38" s="172"/>
      <c r="K38" s="173">
        <f>ROUND(E38*J38,2)</f>
        <v>0</v>
      </c>
      <c r="L38" s="173">
        <v>21</v>
      </c>
      <c r="M38" s="173">
        <f>G38*(1+L38/100)</f>
        <v>0</v>
      </c>
      <c r="N38" s="171">
        <v>0</v>
      </c>
      <c r="O38" s="171">
        <f>ROUND(E38*N38,2)</f>
        <v>0</v>
      </c>
      <c r="P38" s="171">
        <v>1.4</v>
      </c>
      <c r="Q38" s="171">
        <f>ROUND(E38*P38,2)</f>
        <v>53.3</v>
      </c>
      <c r="R38" s="173" t="s">
        <v>190</v>
      </c>
      <c r="S38" s="173" t="s">
        <v>140</v>
      </c>
      <c r="T38" s="174" t="s">
        <v>140</v>
      </c>
      <c r="U38" s="156">
        <v>5.1559999999999997</v>
      </c>
      <c r="V38" s="156">
        <f>ROUND(E38*U38,2)</f>
        <v>196.29</v>
      </c>
      <c r="W38" s="156"/>
      <c r="X38" s="156" t="s">
        <v>191</v>
      </c>
      <c r="Y38" s="156" t="s">
        <v>115</v>
      </c>
      <c r="Z38" s="146"/>
      <c r="AA38" s="146"/>
      <c r="AB38" s="146"/>
      <c r="AC38" s="146"/>
      <c r="AD38" s="146"/>
      <c r="AE38" s="146"/>
      <c r="AF38" s="146"/>
      <c r="AG38" s="146" t="s">
        <v>192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264" t="s">
        <v>193</v>
      </c>
      <c r="D39" s="265"/>
      <c r="E39" s="265"/>
      <c r="F39" s="265"/>
      <c r="G39" s="265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144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53"/>
      <c r="B40" s="154"/>
      <c r="C40" s="185" t="s">
        <v>194</v>
      </c>
      <c r="D40" s="181"/>
      <c r="E40" s="182">
        <v>38.07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146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x14ac:dyDescent="0.2">
      <c r="A41" s="161" t="s">
        <v>108</v>
      </c>
      <c r="B41" s="162" t="s">
        <v>68</v>
      </c>
      <c r="C41" s="176" t="s">
        <v>69</v>
      </c>
      <c r="D41" s="163"/>
      <c r="E41" s="164"/>
      <c r="F41" s="165"/>
      <c r="G41" s="165">
        <f>SUMIF(AG42:AG128,"&lt;&gt;NOR",G42:G128)</f>
        <v>0</v>
      </c>
      <c r="H41" s="165"/>
      <c r="I41" s="165">
        <f>SUM(I42:I128)</f>
        <v>0</v>
      </c>
      <c r="J41" s="165"/>
      <c r="K41" s="165">
        <f>SUM(K42:K128)</f>
        <v>0</v>
      </c>
      <c r="L41" s="165"/>
      <c r="M41" s="165">
        <f>SUM(M42:M128)</f>
        <v>0</v>
      </c>
      <c r="N41" s="164"/>
      <c r="O41" s="164">
        <f>SUM(O42:O128)</f>
        <v>4.8099999999999996</v>
      </c>
      <c r="P41" s="164"/>
      <c r="Q41" s="164">
        <f>SUM(Q42:Q128)</f>
        <v>1612.5500000000002</v>
      </c>
      <c r="R41" s="165"/>
      <c r="S41" s="165"/>
      <c r="T41" s="166"/>
      <c r="U41" s="160"/>
      <c r="V41" s="160">
        <f>SUM(V42:V128)</f>
        <v>1545.02</v>
      </c>
      <c r="W41" s="160"/>
      <c r="X41" s="160"/>
      <c r="Y41" s="160"/>
      <c r="AG41" t="s">
        <v>109</v>
      </c>
    </row>
    <row r="42" spans="1:60" outlineLevel="1" x14ac:dyDescent="0.2">
      <c r="A42" s="168">
        <v>12</v>
      </c>
      <c r="B42" s="169" t="s">
        <v>195</v>
      </c>
      <c r="C42" s="177" t="s">
        <v>196</v>
      </c>
      <c r="D42" s="170" t="s">
        <v>197</v>
      </c>
      <c r="E42" s="171">
        <v>66</v>
      </c>
      <c r="F42" s="172"/>
      <c r="G42" s="173">
        <f>ROUND(E42*F42,2)</f>
        <v>0</v>
      </c>
      <c r="H42" s="172"/>
      <c r="I42" s="173">
        <f>ROUND(E42*H42,2)</f>
        <v>0</v>
      </c>
      <c r="J42" s="172"/>
      <c r="K42" s="173">
        <f>ROUND(E42*J42,2)</f>
        <v>0</v>
      </c>
      <c r="L42" s="173">
        <v>21</v>
      </c>
      <c r="M42" s="173">
        <f>G42*(1+L42/100)</f>
        <v>0</v>
      </c>
      <c r="N42" s="171">
        <v>4.7800000000000002E-2</v>
      </c>
      <c r="O42" s="171">
        <f>ROUND(E42*N42,2)</f>
        <v>3.15</v>
      </c>
      <c r="P42" s="171">
        <v>4.7800000000000002E-2</v>
      </c>
      <c r="Q42" s="171">
        <f>ROUND(E42*P42,2)</f>
        <v>3.15</v>
      </c>
      <c r="R42" s="173"/>
      <c r="S42" s="173" t="s">
        <v>112</v>
      </c>
      <c r="T42" s="174" t="s">
        <v>113</v>
      </c>
      <c r="U42" s="156">
        <v>0</v>
      </c>
      <c r="V42" s="156">
        <f>ROUND(E42*U42,2)</f>
        <v>0</v>
      </c>
      <c r="W42" s="156"/>
      <c r="X42" s="156" t="s">
        <v>141</v>
      </c>
      <c r="Y42" s="156" t="s">
        <v>115</v>
      </c>
      <c r="Z42" s="146"/>
      <c r="AA42" s="146"/>
      <c r="AB42" s="146"/>
      <c r="AC42" s="146"/>
      <c r="AD42" s="146"/>
      <c r="AE42" s="146"/>
      <c r="AF42" s="146"/>
      <c r="AG42" s="146" t="s">
        <v>142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 x14ac:dyDescent="0.2">
      <c r="A43" s="153"/>
      <c r="B43" s="154"/>
      <c r="C43" s="185" t="s">
        <v>198</v>
      </c>
      <c r="D43" s="181"/>
      <c r="E43" s="182">
        <v>6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146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5" t="s">
        <v>199</v>
      </c>
      <c r="D44" s="181"/>
      <c r="E44" s="182"/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146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85" t="s">
        <v>200</v>
      </c>
      <c r="D45" s="181"/>
      <c r="E45" s="182">
        <v>16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146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85" t="s">
        <v>201</v>
      </c>
      <c r="D46" s="181"/>
      <c r="E46" s="182">
        <v>11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146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85" t="s">
        <v>202</v>
      </c>
      <c r="D47" s="181"/>
      <c r="E47" s="182"/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146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185" t="s">
        <v>200</v>
      </c>
      <c r="D48" s="181"/>
      <c r="E48" s="182">
        <v>16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146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85" t="s">
        <v>203</v>
      </c>
      <c r="D49" s="181"/>
      <c r="E49" s="182">
        <v>17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146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68">
        <v>13</v>
      </c>
      <c r="B50" s="169" t="s">
        <v>204</v>
      </c>
      <c r="C50" s="177" t="s">
        <v>205</v>
      </c>
      <c r="D50" s="170" t="s">
        <v>138</v>
      </c>
      <c r="E50" s="171">
        <v>2476</v>
      </c>
      <c r="F50" s="172"/>
      <c r="G50" s="173">
        <f>ROUND(E50*F50,2)</f>
        <v>0</v>
      </c>
      <c r="H50" s="172"/>
      <c r="I50" s="173">
        <f>ROUND(E50*H50,2)</f>
        <v>0</v>
      </c>
      <c r="J50" s="172"/>
      <c r="K50" s="173">
        <f>ROUND(E50*J50,2)</f>
        <v>0</v>
      </c>
      <c r="L50" s="173">
        <v>21</v>
      </c>
      <c r="M50" s="173">
        <f>G50*(1+L50/100)</f>
        <v>0</v>
      </c>
      <c r="N50" s="171">
        <v>6.7000000000000002E-4</v>
      </c>
      <c r="O50" s="171">
        <f>ROUND(E50*N50,2)</f>
        <v>1.66</v>
      </c>
      <c r="P50" s="171">
        <v>0.65</v>
      </c>
      <c r="Q50" s="171">
        <f>ROUND(E50*P50,2)</f>
        <v>1609.4</v>
      </c>
      <c r="R50" s="173"/>
      <c r="S50" s="173" t="s">
        <v>112</v>
      </c>
      <c r="T50" s="174" t="s">
        <v>113</v>
      </c>
      <c r="U50" s="156">
        <v>0.624</v>
      </c>
      <c r="V50" s="156">
        <f>ROUND(E50*U50,2)</f>
        <v>1545.02</v>
      </c>
      <c r="W50" s="156"/>
      <c r="X50" s="156" t="s">
        <v>141</v>
      </c>
      <c r="Y50" s="156" t="s">
        <v>115</v>
      </c>
      <c r="Z50" s="146"/>
      <c r="AA50" s="146"/>
      <c r="AB50" s="146"/>
      <c r="AC50" s="146"/>
      <c r="AD50" s="146"/>
      <c r="AE50" s="146"/>
      <c r="AF50" s="146"/>
      <c r="AG50" s="146" t="s">
        <v>142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262" t="s">
        <v>206</v>
      </c>
      <c r="D51" s="263"/>
      <c r="E51" s="263"/>
      <c r="F51" s="263"/>
      <c r="G51" s="263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117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">
      <c r="A52" s="153"/>
      <c r="B52" s="154"/>
      <c r="C52" s="185" t="s">
        <v>207</v>
      </c>
      <c r="D52" s="181"/>
      <c r="E52" s="182"/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146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86" t="s">
        <v>208</v>
      </c>
      <c r="D53" s="183"/>
      <c r="E53" s="184"/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146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87" t="s">
        <v>209</v>
      </c>
      <c r="D54" s="183"/>
      <c r="E54" s="184">
        <v>43.111759999999997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146</v>
      </c>
      <c r="AH54" s="146">
        <v>2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">
      <c r="A55" s="153"/>
      <c r="B55" s="154"/>
      <c r="C55" s="187" t="s">
        <v>210</v>
      </c>
      <c r="D55" s="183"/>
      <c r="E55" s="184">
        <v>42.571919999999999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146</v>
      </c>
      <c r="AH55" s="146">
        <v>2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7" t="s">
        <v>211</v>
      </c>
      <c r="D56" s="183"/>
      <c r="E56" s="184">
        <v>33.115220000000001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146</v>
      </c>
      <c r="AH56" s="146">
        <v>2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7" t="s">
        <v>212</v>
      </c>
      <c r="D57" s="183"/>
      <c r="E57" s="184">
        <v>51.629640000000002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146</v>
      </c>
      <c r="AH57" s="146">
        <v>2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87" t="s">
        <v>213</v>
      </c>
      <c r="D58" s="183"/>
      <c r="E58" s="184">
        <v>9.5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146</v>
      </c>
      <c r="AH58" s="146">
        <v>2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87" t="s">
        <v>214</v>
      </c>
      <c r="D59" s="183"/>
      <c r="E59" s="184"/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146</v>
      </c>
      <c r="AH59" s="146">
        <v>2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87" t="s">
        <v>215</v>
      </c>
      <c r="D60" s="183"/>
      <c r="E60" s="184">
        <v>28.173919999999999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146</v>
      </c>
      <c r="AH60" s="146">
        <v>2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87" t="s">
        <v>216</v>
      </c>
      <c r="D61" s="183"/>
      <c r="E61" s="184">
        <v>12.956020000000001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146</v>
      </c>
      <c r="AH61" s="146">
        <v>2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87" t="s">
        <v>217</v>
      </c>
      <c r="D62" s="183"/>
      <c r="E62" s="184">
        <v>4.2140000000000004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146</v>
      </c>
      <c r="AH62" s="146">
        <v>2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7" t="s">
        <v>218</v>
      </c>
      <c r="D63" s="183"/>
      <c r="E63" s="184">
        <v>38.925600000000003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146</v>
      </c>
      <c r="AH63" s="146">
        <v>2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7" t="s">
        <v>219</v>
      </c>
      <c r="D64" s="183"/>
      <c r="E64" s="184">
        <v>6.5561999999999996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146</v>
      </c>
      <c r="AH64" s="146">
        <v>2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7" t="s">
        <v>220</v>
      </c>
      <c r="D65" s="183"/>
      <c r="E65" s="184">
        <v>3.0659999999999998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146</v>
      </c>
      <c r="AH65" s="146">
        <v>2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87" t="s">
        <v>221</v>
      </c>
      <c r="D66" s="183"/>
      <c r="E66" s="184">
        <v>31.49</v>
      </c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146</v>
      </c>
      <c r="AH66" s="146">
        <v>2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87" t="s">
        <v>222</v>
      </c>
      <c r="D67" s="183"/>
      <c r="E67" s="184">
        <v>43.837499999999999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146</v>
      </c>
      <c r="AH67" s="146">
        <v>2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7" t="s">
        <v>223</v>
      </c>
      <c r="D68" s="183"/>
      <c r="E68" s="184">
        <v>45.116999999999997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146</v>
      </c>
      <c r="AH68" s="146">
        <v>2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187" t="s">
        <v>224</v>
      </c>
      <c r="D69" s="183"/>
      <c r="E69" s="184"/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146</v>
      </c>
      <c r="AH69" s="146">
        <v>2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187" t="s">
        <v>225</v>
      </c>
      <c r="D70" s="183"/>
      <c r="E70" s="184">
        <v>20.2044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146</v>
      </c>
      <c r="AH70" s="146">
        <v>2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87" t="s">
        <v>226</v>
      </c>
      <c r="D71" s="183"/>
      <c r="E71" s="184">
        <v>24.96048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146</v>
      </c>
      <c r="AH71" s="146">
        <v>2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187" t="s">
        <v>227</v>
      </c>
      <c r="D72" s="183"/>
      <c r="E72" s="184">
        <v>21.92088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146</v>
      </c>
      <c r="AH72" s="146">
        <v>2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187" t="s">
        <v>228</v>
      </c>
      <c r="D73" s="183"/>
      <c r="E73" s="184">
        <v>28.592179999999999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146</v>
      </c>
      <c r="AH73" s="146">
        <v>2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">
      <c r="A74" s="153"/>
      <c r="B74" s="154"/>
      <c r="C74" s="187" t="s">
        <v>229</v>
      </c>
      <c r="D74" s="183"/>
      <c r="E74" s="184">
        <v>11.28675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146</v>
      </c>
      <c r="AH74" s="146">
        <v>2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187" t="s">
        <v>230</v>
      </c>
      <c r="D75" s="183"/>
      <c r="E75" s="184">
        <v>3.3972000000000002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146</v>
      </c>
      <c r="AH75" s="146">
        <v>2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87" t="s">
        <v>231</v>
      </c>
      <c r="D76" s="183"/>
      <c r="E76" s="184">
        <v>2.23142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146</v>
      </c>
      <c r="AH76" s="146">
        <v>2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87" t="s">
        <v>232</v>
      </c>
      <c r="D77" s="183"/>
      <c r="E77" s="184">
        <v>1.6092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146</v>
      </c>
      <c r="AH77" s="146">
        <v>2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187" t="s">
        <v>233</v>
      </c>
      <c r="D78" s="183"/>
      <c r="E78" s="184">
        <v>9.2752499999999998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146</v>
      </c>
      <c r="AH78" s="146">
        <v>2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187" t="s">
        <v>234</v>
      </c>
      <c r="D79" s="183"/>
      <c r="E79" s="184">
        <v>3.5935800000000002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146</v>
      </c>
      <c r="AH79" s="146">
        <v>2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87" t="s">
        <v>235</v>
      </c>
      <c r="D80" s="183"/>
      <c r="E80" s="184">
        <v>1.18902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146</v>
      </c>
      <c r="AH80" s="146">
        <v>2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7" t="s">
        <v>236</v>
      </c>
      <c r="D81" s="183"/>
      <c r="E81" s="184">
        <v>19.300879999999999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146</v>
      </c>
      <c r="AH81" s="146">
        <v>2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7" t="s">
        <v>237</v>
      </c>
      <c r="D82" s="183"/>
      <c r="E82" s="184">
        <v>7.4470200000000002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146</v>
      </c>
      <c r="AH82" s="146">
        <v>2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7" t="s">
        <v>238</v>
      </c>
      <c r="D83" s="183"/>
      <c r="E83" s="184">
        <v>4.8179400000000001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146</v>
      </c>
      <c r="AH83" s="146">
        <v>2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87" t="s">
        <v>239</v>
      </c>
      <c r="D84" s="183"/>
      <c r="E84" s="184">
        <v>18.34488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146</v>
      </c>
      <c r="AH84" s="146">
        <v>2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87" t="s">
        <v>240</v>
      </c>
      <c r="D85" s="183"/>
      <c r="E85" s="184">
        <v>16.541979999999999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146</v>
      </c>
      <c r="AH85" s="146">
        <v>2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87" t="s">
        <v>241</v>
      </c>
      <c r="D86" s="183"/>
      <c r="E86" s="184">
        <v>4.6666800000000004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146</v>
      </c>
      <c r="AH86" s="146">
        <v>2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87" t="s">
        <v>242</v>
      </c>
      <c r="D87" s="183"/>
      <c r="E87" s="184">
        <v>4.4878799999999996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146</v>
      </c>
      <c r="AH87" s="146">
        <v>2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7" t="s">
        <v>243</v>
      </c>
      <c r="D88" s="183"/>
      <c r="E88" s="184">
        <v>0.58109999999999995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146</v>
      </c>
      <c r="AH88" s="146">
        <v>2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7" t="s">
        <v>244</v>
      </c>
      <c r="D89" s="183"/>
      <c r="E89" s="184">
        <v>1.2069000000000001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146</v>
      </c>
      <c r="AH89" s="146">
        <v>2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87" t="s">
        <v>245</v>
      </c>
      <c r="D90" s="183"/>
      <c r="E90" s="184">
        <v>18.744199999999999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146</v>
      </c>
      <c r="AH90" s="146">
        <v>2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87" t="s">
        <v>246</v>
      </c>
      <c r="D91" s="183"/>
      <c r="E91" s="184">
        <v>1.34388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146</v>
      </c>
      <c r="AH91" s="146">
        <v>2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7" t="s">
        <v>247</v>
      </c>
      <c r="D92" s="183"/>
      <c r="E92" s="184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146</v>
      </c>
      <c r="AH92" s="146">
        <v>2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7" t="s">
        <v>248</v>
      </c>
      <c r="D93" s="183"/>
      <c r="E93" s="184">
        <v>43.477460000000001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146</v>
      </c>
      <c r="AH93" s="146">
        <v>2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7" t="s">
        <v>249</v>
      </c>
      <c r="D94" s="183"/>
      <c r="E94" s="184">
        <v>6.25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146</v>
      </c>
      <c r="AH94" s="146">
        <v>2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7" t="s">
        <v>250</v>
      </c>
      <c r="D95" s="183"/>
      <c r="E95" s="184">
        <v>98.195999999999998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146</v>
      </c>
      <c r="AH95" s="146">
        <v>2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7" t="s">
        <v>251</v>
      </c>
      <c r="D96" s="183"/>
      <c r="E96" s="184"/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146</v>
      </c>
      <c r="AH96" s="146">
        <v>2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87" t="s">
        <v>252</v>
      </c>
      <c r="D97" s="183"/>
      <c r="E97" s="184">
        <v>24.3078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146</v>
      </c>
      <c r="AH97" s="146">
        <v>2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87" t="s">
        <v>253</v>
      </c>
      <c r="D98" s="183"/>
      <c r="E98" s="184">
        <v>18.966000000000001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146</v>
      </c>
      <c r="AH98" s="146">
        <v>2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87" t="s">
        <v>254</v>
      </c>
      <c r="D99" s="183"/>
      <c r="E99" s="184">
        <v>25.238700000000001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146</v>
      </c>
      <c r="AH99" s="146">
        <v>2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187" t="s">
        <v>255</v>
      </c>
      <c r="D100" s="183"/>
      <c r="E100" s="184">
        <v>9.8188200000000005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146</v>
      </c>
      <c r="AH100" s="146">
        <v>2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187" t="s">
        <v>256</v>
      </c>
      <c r="D101" s="183"/>
      <c r="E101" s="184">
        <v>19.661999999999999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146</v>
      </c>
      <c r="AH101" s="146">
        <v>2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">
      <c r="A102" s="153"/>
      <c r="B102" s="154"/>
      <c r="C102" s="187" t="s">
        <v>257</v>
      </c>
      <c r="D102" s="183"/>
      <c r="E102" s="184"/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146</v>
      </c>
      <c r="AH102" s="146">
        <v>2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87" t="s">
        <v>258</v>
      </c>
      <c r="D103" s="183"/>
      <c r="E103" s="184">
        <v>11.88855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146</v>
      </c>
      <c r="AH103" s="146">
        <v>2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87" t="s">
        <v>259</v>
      </c>
      <c r="D104" s="183"/>
      <c r="E104" s="184">
        <v>4.76586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146</v>
      </c>
      <c r="AH104" s="146">
        <v>2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87" t="s">
        <v>260</v>
      </c>
      <c r="D105" s="183"/>
      <c r="E105" s="184">
        <v>7.56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146</v>
      </c>
      <c r="AH105" s="146">
        <v>2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87" t="s">
        <v>261</v>
      </c>
      <c r="D106" s="183"/>
      <c r="E106" s="184">
        <v>2.9362499999999998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146</v>
      </c>
      <c r="AH106" s="146">
        <v>2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87" t="s">
        <v>262</v>
      </c>
      <c r="D107" s="183"/>
      <c r="E107" s="184">
        <v>4.1295999999999999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146</v>
      </c>
      <c r="AH107" s="146">
        <v>2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87" t="s">
        <v>263</v>
      </c>
      <c r="D108" s="183"/>
      <c r="E108" s="184">
        <v>5.54915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146</v>
      </c>
      <c r="AH108" s="146">
        <v>2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7" t="s">
        <v>264</v>
      </c>
      <c r="D109" s="183"/>
      <c r="E109" s="184">
        <v>2.9139200000000001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146</v>
      </c>
      <c r="AH109" s="146">
        <v>2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87" t="s">
        <v>265</v>
      </c>
      <c r="D110" s="183"/>
      <c r="E110" s="184">
        <v>3.3408000000000002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146</v>
      </c>
      <c r="AH110" s="146">
        <v>2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87" t="s">
        <v>266</v>
      </c>
      <c r="D111" s="183"/>
      <c r="E111" s="184">
        <v>1.4050499999999999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146</v>
      </c>
      <c r="AH111" s="146">
        <v>2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87" t="s">
        <v>267</v>
      </c>
      <c r="D112" s="183"/>
      <c r="E112" s="184">
        <v>1.4717499999999999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146</v>
      </c>
      <c r="AH112" s="146">
        <v>2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87" t="s">
        <v>268</v>
      </c>
      <c r="D113" s="183"/>
      <c r="E113" s="184">
        <v>0.63075000000000003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146</v>
      </c>
      <c r="AH113" s="146">
        <v>2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87" t="s">
        <v>269</v>
      </c>
      <c r="D114" s="183"/>
      <c r="E114" s="184">
        <v>3.1406999999999998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146</v>
      </c>
      <c r="AH114" s="146">
        <v>2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87" t="s">
        <v>270</v>
      </c>
      <c r="D115" s="183"/>
      <c r="E115" s="184">
        <v>1.0874999999999999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146</v>
      </c>
      <c r="AH115" s="146">
        <v>2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87" t="s">
        <v>271</v>
      </c>
      <c r="D116" s="183"/>
      <c r="E116" s="184">
        <v>2.9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146</v>
      </c>
      <c r="AH116" s="146">
        <v>2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87" t="s">
        <v>272</v>
      </c>
      <c r="D117" s="183"/>
      <c r="E117" s="184">
        <v>0.52200000000000002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146</v>
      </c>
      <c r="AH117" s="146">
        <v>2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87" t="s">
        <v>273</v>
      </c>
      <c r="D118" s="183"/>
      <c r="E118" s="184">
        <v>3.24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146</v>
      </c>
      <c r="AH118" s="146">
        <v>2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">
      <c r="A119" s="153"/>
      <c r="B119" s="154"/>
      <c r="C119" s="187" t="s">
        <v>274</v>
      </c>
      <c r="D119" s="183"/>
      <c r="E119" s="184">
        <v>113.97750000000001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146</v>
      </c>
      <c r="AH119" s="146">
        <v>2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186" t="s">
        <v>275</v>
      </c>
      <c r="D120" s="183"/>
      <c r="E120" s="184"/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146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85" t="s">
        <v>276</v>
      </c>
      <c r="D121" s="181"/>
      <c r="E121" s="182"/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146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85" t="s">
        <v>277</v>
      </c>
      <c r="D122" s="181"/>
      <c r="E122" s="182"/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146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86" t="s">
        <v>208</v>
      </c>
      <c r="D123" s="183"/>
      <c r="E123" s="184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146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87" t="s">
        <v>278</v>
      </c>
      <c r="D124" s="183"/>
      <c r="E124" s="184">
        <v>42.782319999999999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146</v>
      </c>
      <c r="AH124" s="146">
        <v>2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86" t="s">
        <v>275</v>
      </c>
      <c r="D125" s="183"/>
      <c r="E125" s="184"/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146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85" t="s">
        <v>279</v>
      </c>
      <c r="D126" s="181"/>
      <c r="E126" s="182">
        <v>2476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146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68">
        <v>14</v>
      </c>
      <c r="B127" s="169" t="s">
        <v>280</v>
      </c>
      <c r="C127" s="177" t="s">
        <v>281</v>
      </c>
      <c r="D127" s="170" t="s">
        <v>282</v>
      </c>
      <c r="E127" s="171">
        <v>1</v>
      </c>
      <c r="F127" s="172"/>
      <c r="G127" s="173">
        <f>ROUND(E127*F127,2)</f>
        <v>0</v>
      </c>
      <c r="H127" s="172"/>
      <c r="I127" s="173">
        <f>ROUND(E127*H127,2)</f>
        <v>0</v>
      </c>
      <c r="J127" s="172"/>
      <c r="K127" s="173">
        <f>ROUND(E127*J127,2)</f>
        <v>0</v>
      </c>
      <c r="L127" s="173">
        <v>21</v>
      </c>
      <c r="M127" s="173">
        <f>G127*(1+L127/100)</f>
        <v>0</v>
      </c>
      <c r="N127" s="171">
        <v>0</v>
      </c>
      <c r="O127" s="171">
        <f>ROUND(E127*N127,2)</f>
        <v>0</v>
      </c>
      <c r="P127" s="171">
        <v>0</v>
      </c>
      <c r="Q127" s="171">
        <f>ROUND(E127*P127,2)</f>
        <v>0</v>
      </c>
      <c r="R127" s="173"/>
      <c r="S127" s="173" t="s">
        <v>112</v>
      </c>
      <c r="T127" s="174" t="s">
        <v>113</v>
      </c>
      <c r="U127" s="156">
        <v>0</v>
      </c>
      <c r="V127" s="156">
        <f>ROUND(E127*U127,2)</f>
        <v>0</v>
      </c>
      <c r="W127" s="156"/>
      <c r="X127" s="156" t="s">
        <v>141</v>
      </c>
      <c r="Y127" s="156" t="s">
        <v>115</v>
      </c>
      <c r="Z127" s="146"/>
      <c r="AA127" s="146"/>
      <c r="AB127" s="146"/>
      <c r="AC127" s="146"/>
      <c r="AD127" s="146"/>
      <c r="AE127" s="146"/>
      <c r="AF127" s="146"/>
      <c r="AG127" s="146" t="s">
        <v>142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">
      <c r="A128" s="153"/>
      <c r="B128" s="154"/>
      <c r="C128" s="262" t="s">
        <v>283</v>
      </c>
      <c r="D128" s="263"/>
      <c r="E128" s="263"/>
      <c r="F128" s="263"/>
      <c r="G128" s="263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117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x14ac:dyDescent="0.2">
      <c r="A129" s="161" t="s">
        <v>108</v>
      </c>
      <c r="B129" s="162" t="s">
        <v>70</v>
      </c>
      <c r="C129" s="176" t="s">
        <v>71</v>
      </c>
      <c r="D129" s="163"/>
      <c r="E129" s="164"/>
      <c r="F129" s="165"/>
      <c r="G129" s="165">
        <f>SUMIF(AG130:AG131,"&lt;&gt;NOR",G130:G131)</f>
        <v>0</v>
      </c>
      <c r="H129" s="165"/>
      <c r="I129" s="165">
        <f>SUM(I130:I131)</f>
        <v>0</v>
      </c>
      <c r="J129" s="165"/>
      <c r="K129" s="165">
        <f>SUM(K130:K131)</f>
        <v>0</v>
      </c>
      <c r="L129" s="165"/>
      <c r="M129" s="165">
        <f>SUM(M130:M131)</f>
        <v>0</v>
      </c>
      <c r="N129" s="164"/>
      <c r="O129" s="164">
        <f>SUM(O130:O131)</f>
        <v>0</v>
      </c>
      <c r="P129" s="164"/>
      <c r="Q129" s="164">
        <f>SUM(Q130:Q131)</f>
        <v>0</v>
      </c>
      <c r="R129" s="165"/>
      <c r="S129" s="165"/>
      <c r="T129" s="166"/>
      <c r="U129" s="160"/>
      <c r="V129" s="160">
        <f>SUM(V130:V131)</f>
        <v>29.64</v>
      </c>
      <c r="W129" s="160"/>
      <c r="X129" s="160"/>
      <c r="Y129" s="160"/>
      <c r="AG129" t="s">
        <v>109</v>
      </c>
    </row>
    <row r="130" spans="1:60" ht="22.5" outlineLevel="1" x14ac:dyDescent="0.2">
      <c r="A130" s="168">
        <v>15</v>
      </c>
      <c r="B130" s="169" t="s">
        <v>284</v>
      </c>
      <c r="C130" s="177" t="s">
        <v>285</v>
      </c>
      <c r="D130" s="170" t="s">
        <v>286</v>
      </c>
      <c r="E130" s="171">
        <v>10.32</v>
      </c>
      <c r="F130" s="172"/>
      <c r="G130" s="173">
        <f>ROUND(E130*F130,2)</f>
        <v>0</v>
      </c>
      <c r="H130" s="172"/>
      <c r="I130" s="173">
        <f>ROUND(E130*H130,2)</f>
        <v>0</v>
      </c>
      <c r="J130" s="172"/>
      <c r="K130" s="173">
        <f>ROUND(E130*J130,2)</f>
        <v>0</v>
      </c>
      <c r="L130" s="173">
        <v>21</v>
      </c>
      <c r="M130" s="173">
        <f>G130*(1+L130/100)</f>
        <v>0</v>
      </c>
      <c r="N130" s="171">
        <v>0</v>
      </c>
      <c r="O130" s="171">
        <f>ROUND(E130*N130,2)</f>
        <v>0</v>
      </c>
      <c r="P130" s="171">
        <v>0</v>
      </c>
      <c r="Q130" s="171">
        <f>ROUND(E130*P130,2)</f>
        <v>0</v>
      </c>
      <c r="R130" s="173" t="s">
        <v>287</v>
      </c>
      <c r="S130" s="173" t="s">
        <v>140</v>
      </c>
      <c r="T130" s="174" t="s">
        <v>140</v>
      </c>
      <c r="U130" s="156">
        <v>2.8719999999999999</v>
      </c>
      <c r="V130" s="156">
        <f>ROUND(E130*U130,2)</f>
        <v>29.64</v>
      </c>
      <c r="W130" s="156"/>
      <c r="X130" s="156" t="s">
        <v>141</v>
      </c>
      <c r="Y130" s="156" t="s">
        <v>115</v>
      </c>
      <c r="Z130" s="146"/>
      <c r="AA130" s="146"/>
      <c r="AB130" s="146"/>
      <c r="AC130" s="146"/>
      <c r="AD130" s="146"/>
      <c r="AE130" s="146"/>
      <c r="AF130" s="146"/>
      <c r="AG130" s="146" t="s">
        <v>142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">
      <c r="A131" s="153"/>
      <c r="B131" s="154"/>
      <c r="C131" s="264" t="s">
        <v>288</v>
      </c>
      <c r="D131" s="265"/>
      <c r="E131" s="265"/>
      <c r="F131" s="265"/>
      <c r="G131" s="265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144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x14ac:dyDescent="0.2">
      <c r="A132" s="161" t="s">
        <v>108</v>
      </c>
      <c r="B132" s="162" t="s">
        <v>72</v>
      </c>
      <c r="C132" s="176" t="s">
        <v>73</v>
      </c>
      <c r="D132" s="163"/>
      <c r="E132" s="164"/>
      <c r="F132" s="165"/>
      <c r="G132" s="165">
        <f>SUMIF(AG133:AG160,"&lt;&gt;NOR",G133:G160)</f>
        <v>0</v>
      </c>
      <c r="H132" s="165"/>
      <c r="I132" s="165">
        <f>SUM(I133:I160)</f>
        <v>0</v>
      </c>
      <c r="J132" s="165"/>
      <c r="K132" s="165">
        <f>SUM(K133:K160)</f>
        <v>0</v>
      </c>
      <c r="L132" s="165"/>
      <c r="M132" s="165">
        <f>SUM(M133:M160)</f>
        <v>0</v>
      </c>
      <c r="N132" s="164"/>
      <c r="O132" s="164">
        <f>SUM(O133:O160)</f>
        <v>0</v>
      </c>
      <c r="P132" s="164"/>
      <c r="Q132" s="164">
        <f>SUM(Q133:Q160)</f>
        <v>5.59</v>
      </c>
      <c r="R132" s="165"/>
      <c r="S132" s="165"/>
      <c r="T132" s="166"/>
      <c r="U132" s="160"/>
      <c r="V132" s="160">
        <f>SUM(V133:V160)</f>
        <v>66.27</v>
      </c>
      <c r="W132" s="160"/>
      <c r="X132" s="160"/>
      <c r="Y132" s="160"/>
      <c r="AG132" t="s">
        <v>109</v>
      </c>
    </row>
    <row r="133" spans="1:60" outlineLevel="1" x14ac:dyDescent="0.2">
      <c r="A133" s="168">
        <v>16</v>
      </c>
      <c r="B133" s="169" t="s">
        <v>289</v>
      </c>
      <c r="C133" s="177" t="s">
        <v>290</v>
      </c>
      <c r="D133" s="170" t="s">
        <v>291</v>
      </c>
      <c r="E133" s="171">
        <v>417.27</v>
      </c>
      <c r="F133" s="172"/>
      <c r="G133" s="173">
        <f>ROUND(E133*F133,2)</f>
        <v>0</v>
      </c>
      <c r="H133" s="172"/>
      <c r="I133" s="173">
        <f>ROUND(E133*H133,2)</f>
        <v>0</v>
      </c>
      <c r="J133" s="172"/>
      <c r="K133" s="173">
        <f>ROUND(E133*J133,2)</f>
        <v>0</v>
      </c>
      <c r="L133" s="173">
        <v>21</v>
      </c>
      <c r="M133" s="173">
        <f>G133*(1+L133/100)</f>
        <v>0</v>
      </c>
      <c r="N133" s="171">
        <v>0</v>
      </c>
      <c r="O133" s="171">
        <f>ROUND(E133*N133,2)</f>
        <v>0</v>
      </c>
      <c r="P133" s="171">
        <v>1.34E-2</v>
      </c>
      <c r="Q133" s="171">
        <f>ROUND(E133*P133,2)</f>
        <v>5.59</v>
      </c>
      <c r="R133" s="173" t="s">
        <v>292</v>
      </c>
      <c r="S133" s="173" t="s">
        <v>140</v>
      </c>
      <c r="T133" s="174" t="s">
        <v>140</v>
      </c>
      <c r="U133" s="156">
        <v>0.15881999999999999</v>
      </c>
      <c r="V133" s="156">
        <f>ROUND(E133*U133,2)</f>
        <v>66.27</v>
      </c>
      <c r="W133" s="156"/>
      <c r="X133" s="156" t="s">
        <v>191</v>
      </c>
      <c r="Y133" s="156" t="s">
        <v>115</v>
      </c>
      <c r="Z133" s="146"/>
      <c r="AA133" s="146"/>
      <c r="AB133" s="146"/>
      <c r="AC133" s="146"/>
      <c r="AD133" s="146"/>
      <c r="AE133" s="146"/>
      <c r="AF133" s="146"/>
      <c r="AG133" s="146" t="s">
        <v>192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ht="22.5" outlineLevel="2" x14ac:dyDescent="0.2">
      <c r="A134" s="153"/>
      <c r="B134" s="154"/>
      <c r="C134" s="262" t="s">
        <v>293</v>
      </c>
      <c r="D134" s="263"/>
      <c r="E134" s="263"/>
      <c r="F134" s="263"/>
      <c r="G134" s="263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117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75" t="str">
        <f>C134</f>
        <v>Svislé přemístění ze 2. NP, nebo 1. PP, vodorovné vnitrostaveništní přemístění do 30 m, odvoz na skládku do 10 km. Bez poplatku za skládku.</v>
      </c>
      <c r="BB134" s="146"/>
      <c r="BC134" s="146"/>
      <c r="BD134" s="146"/>
      <c r="BE134" s="146"/>
      <c r="BF134" s="146"/>
      <c r="BG134" s="146"/>
      <c r="BH134" s="146"/>
    </row>
    <row r="135" spans="1:60" outlineLevel="2" x14ac:dyDescent="0.2">
      <c r="A135" s="153"/>
      <c r="B135" s="154"/>
      <c r="C135" s="185" t="s">
        <v>294</v>
      </c>
      <c r="D135" s="181"/>
      <c r="E135" s="182">
        <v>84.24</v>
      </c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146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85" t="s">
        <v>295</v>
      </c>
      <c r="D136" s="181"/>
      <c r="E136" s="182">
        <v>71.5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146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">
      <c r="A137" s="153"/>
      <c r="B137" s="154"/>
      <c r="C137" s="185" t="s">
        <v>296</v>
      </c>
      <c r="D137" s="181"/>
      <c r="E137" s="182">
        <v>0.9</v>
      </c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146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">
      <c r="A138" s="153"/>
      <c r="B138" s="154"/>
      <c r="C138" s="185" t="s">
        <v>297</v>
      </c>
      <c r="D138" s="181"/>
      <c r="E138" s="182">
        <v>2.15</v>
      </c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146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153"/>
      <c r="B139" s="154"/>
      <c r="C139" s="185" t="s">
        <v>298</v>
      </c>
      <c r="D139" s="181"/>
      <c r="E139" s="182">
        <v>3.34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146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">
      <c r="A140" s="153"/>
      <c r="B140" s="154"/>
      <c r="C140" s="185" t="s">
        <v>299</v>
      </c>
      <c r="D140" s="181"/>
      <c r="E140" s="182">
        <v>4.45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146</v>
      </c>
      <c r="AH140" s="146">
        <v>0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85" t="s">
        <v>300</v>
      </c>
      <c r="D141" s="181"/>
      <c r="E141" s="182">
        <v>6.85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146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153"/>
      <c r="B142" s="154"/>
      <c r="C142" s="185" t="s">
        <v>301</v>
      </c>
      <c r="D142" s="181"/>
      <c r="E142" s="182">
        <v>8</v>
      </c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146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">
      <c r="A143" s="153"/>
      <c r="B143" s="154"/>
      <c r="C143" s="185" t="s">
        <v>302</v>
      </c>
      <c r="D143" s="181"/>
      <c r="E143" s="182">
        <v>9.1300000000000008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146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">
      <c r="A144" s="153"/>
      <c r="B144" s="154"/>
      <c r="C144" s="185" t="s">
        <v>303</v>
      </c>
      <c r="D144" s="181"/>
      <c r="E144" s="182">
        <v>10.28</v>
      </c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146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85" t="s">
        <v>304</v>
      </c>
      <c r="D145" s="181"/>
      <c r="E145" s="182">
        <v>14.83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146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85" t="s">
        <v>305</v>
      </c>
      <c r="D146" s="181"/>
      <c r="E146" s="182">
        <v>15.52</v>
      </c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146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85" t="s">
        <v>306</v>
      </c>
      <c r="D147" s="181"/>
      <c r="E147" s="182">
        <v>11.8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146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85" t="s">
        <v>307</v>
      </c>
      <c r="D148" s="181"/>
      <c r="E148" s="182">
        <v>7.77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146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">
      <c r="A149" s="153"/>
      <c r="B149" s="154"/>
      <c r="C149" s="185" t="s">
        <v>308</v>
      </c>
      <c r="D149" s="181"/>
      <c r="E149" s="182">
        <v>3.81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146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">
      <c r="A150" s="153"/>
      <c r="B150" s="154"/>
      <c r="C150" s="185" t="s">
        <v>309</v>
      </c>
      <c r="D150" s="181"/>
      <c r="E150" s="182">
        <v>3.53</v>
      </c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146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">
      <c r="A151" s="153"/>
      <c r="B151" s="154"/>
      <c r="C151" s="185" t="s">
        <v>310</v>
      </c>
      <c r="D151" s="181"/>
      <c r="E151" s="182">
        <v>1.35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146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185" t="s">
        <v>311</v>
      </c>
      <c r="D152" s="181"/>
      <c r="E152" s="182">
        <v>17.3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146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185" t="s">
        <v>312</v>
      </c>
      <c r="D153" s="181"/>
      <c r="E153" s="182">
        <v>15.4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146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85" t="s">
        <v>313</v>
      </c>
      <c r="D154" s="181"/>
      <c r="E154" s="182">
        <v>14.25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146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85" t="s">
        <v>314</v>
      </c>
      <c r="D155" s="181"/>
      <c r="E155" s="182">
        <v>5.5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146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85" t="s">
        <v>315</v>
      </c>
      <c r="D156" s="181"/>
      <c r="E156" s="182">
        <v>36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146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">
      <c r="A157" s="153"/>
      <c r="B157" s="154"/>
      <c r="C157" s="185" t="s">
        <v>316</v>
      </c>
      <c r="D157" s="181"/>
      <c r="E157" s="182">
        <v>29.91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146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185" t="s">
        <v>317</v>
      </c>
      <c r="D158" s="181"/>
      <c r="E158" s="182">
        <v>12.94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146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85" t="s">
        <v>318</v>
      </c>
      <c r="D159" s="181"/>
      <c r="E159" s="182">
        <v>10.7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146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85" t="s">
        <v>319</v>
      </c>
      <c r="D160" s="181"/>
      <c r="E160" s="182">
        <v>15.82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146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x14ac:dyDescent="0.2">
      <c r="A161" s="161" t="s">
        <v>108</v>
      </c>
      <c r="B161" s="162" t="s">
        <v>74</v>
      </c>
      <c r="C161" s="176" t="s">
        <v>75</v>
      </c>
      <c r="D161" s="163"/>
      <c r="E161" s="164"/>
      <c r="F161" s="165"/>
      <c r="G161" s="165">
        <f>SUMIF(AG162:AG167,"&lt;&gt;NOR",G162:G167)</f>
        <v>0</v>
      </c>
      <c r="H161" s="165"/>
      <c r="I161" s="165">
        <f>SUM(I162:I167)</f>
        <v>0</v>
      </c>
      <c r="J161" s="165"/>
      <c r="K161" s="165">
        <f>SUM(K162:K167)</f>
        <v>0</v>
      </c>
      <c r="L161" s="165"/>
      <c r="M161" s="165">
        <f>SUM(M162:M167)</f>
        <v>0</v>
      </c>
      <c r="N161" s="164"/>
      <c r="O161" s="164">
        <f>SUM(O162:O167)</f>
        <v>0</v>
      </c>
      <c r="P161" s="164"/>
      <c r="Q161" s="164">
        <f>SUM(Q162:Q167)</f>
        <v>2.57</v>
      </c>
      <c r="R161" s="165"/>
      <c r="S161" s="165"/>
      <c r="T161" s="166"/>
      <c r="U161" s="160"/>
      <c r="V161" s="160">
        <f>SUM(V162:V167)</f>
        <v>50.03</v>
      </c>
      <c r="W161" s="160"/>
      <c r="X161" s="160"/>
      <c r="Y161" s="160"/>
      <c r="AG161" t="s">
        <v>109</v>
      </c>
    </row>
    <row r="162" spans="1:60" outlineLevel="1" x14ac:dyDescent="0.2">
      <c r="A162" s="168">
        <v>17</v>
      </c>
      <c r="B162" s="169" t="s">
        <v>320</v>
      </c>
      <c r="C162" s="177" t="s">
        <v>321</v>
      </c>
      <c r="D162" s="170" t="s">
        <v>152</v>
      </c>
      <c r="E162" s="171">
        <v>351.62</v>
      </c>
      <c r="F162" s="172"/>
      <c r="G162" s="173">
        <f>ROUND(E162*F162,2)</f>
        <v>0</v>
      </c>
      <c r="H162" s="172"/>
      <c r="I162" s="173">
        <f>ROUND(E162*H162,2)</f>
        <v>0</v>
      </c>
      <c r="J162" s="172"/>
      <c r="K162" s="173">
        <f>ROUND(E162*J162,2)</f>
        <v>0</v>
      </c>
      <c r="L162" s="173">
        <v>21</v>
      </c>
      <c r="M162" s="173">
        <f>G162*(1+L162/100)</f>
        <v>0</v>
      </c>
      <c r="N162" s="171">
        <v>0</v>
      </c>
      <c r="O162" s="171">
        <f>ROUND(E162*N162,2)</f>
        <v>0</v>
      </c>
      <c r="P162" s="171">
        <v>7.3200000000000001E-3</v>
      </c>
      <c r="Q162" s="171">
        <f>ROUND(E162*P162,2)</f>
        <v>2.57</v>
      </c>
      <c r="R162" s="173" t="s">
        <v>292</v>
      </c>
      <c r="S162" s="173" t="s">
        <v>140</v>
      </c>
      <c r="T162" s="174" t="s">
        <v>140</v>
      </c>
      <c r="U162" s="156">
        <v>0.14229</v>
      </c>
      <c r="V162" s="156">
        <f>ROUND(E162*U162,2)</f>
        <v>50.03</v>
      </c>
      <c r="W162" s="156"/>
      <c r="X162" s="156" t="s">
        <v>191</v>
      </c>
      <c r="Y162" s="156" t="s">
        <v>115</v>
      </c>
      <c r="Z162" s="146"/>
      <c r="AA162" s="146"/>
      <c r="AB162" s="146"/>
      <c r="AC162" s="146"/>
      <c r="AD162" s="146"/>
      <c r="AE162" s="146"/>
      <c r="AF162" s="146"/>
      <c r="AG162" s="146" t="s">
        <v>192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">
      <c r="A163" s="153"/>
      <c r="B163" s="154"/>
      <c r="C163" s="264" t="s">
        <v>322</v>
      </c>
      <c r="D163" s="265"/>
      <c r="E163" s="265"/>
      <c r="F163" s="265"/>
      <c r="G163" s="265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144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2.5" outlineLevel="2" x14ac:dyDescent="0.2">
      <c r="A164" s="153"/>
      <c r="B164" s="154"/>
      <c r="C164" s="253" t="s">
        <v>293</v>
      </c>
      <c r="D164" s="254"/>
      <c r="E164" s="254"/>
      <c r="F164" s="254"/>
      <c r="G164" s="254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117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75" t="str">
        <f>C164</f>
        <v>Svislé přemístění ze 2. NP, nebo 1. PP, vodorovné vnitrostaveništní přemístění do 30 m, odvoz na skládku do 10 km. Bez poplatku za skládku.</v>
      </c>
      <c r="BB164" s="146"/>
      <c r="BC164" s="146"/>
      <c r="BD164" s="146"/>
      <c r="BE164" s="146"/>
      <c r="BF164" s="146"/>
      <c r="BG164" s="146"/>
      <c r="BH164" s="146"/>
    </row>
    <row r="165" spans="1:60" outlineLevel="2" x14ac:dyDescent="0.2">
      <c r="A165" s="153"/>
      <c r="B165" s="154"/>
      <c r="C165" s="185" t="s">
        <v>323</v>
      </c>
      <c r="D165" s="181"/>
      <c r="E165" s="182">
        <v>54.9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146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3" x14ac:dyDescent="0.2">
      <c r="A166" s="153"/>
      <c r="B166" s="154"/>
      <c r="C166" s="185" t="s">
        <v>324</v>
      </c>
      <c r="D166" s="181"/>
      <c r="E166" s="182">
        <v>145.36000000000001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146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">
      <c r="A167" s="153"/>
      <c r="B167" s="154"/>
      <c r="C167" s="185" t="s">
        <v>325</v>
      </c>
      <c r="D167" s="181"/>
      <c r="E167" s="182">
        <v>151.36000000000001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146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x14ac:dyDescent="0.2">
      <c r="A168" s="161" t="s">
        <v>108</v>
      </c>
      <c r="B168" s="162" t="s">
        <v>76</v>
      </c>
      <c r="C168" s="176" t="s">
        <v>77</v>
      </c>
      <c r="D168" s="163"/>
      <c r="E168" s="164"/>
      <c r="F168" s="165"/>
      <c r="G168" s="165">
        <f>SUMIF(AG169:AG196,"&lt;&gt;NOR",G169:G196)</f>
        <v>0</v>
      </c>
      <c r="H168" s="165"/>
      <c r="I168" s="165">
        <f>SUM(I169:I196)</f>
        <v>0</v>
      </c>
      <c r="J168" s="165"/>
      <c r="K168" s="165">
        <f>SUM(K169:K196)</f>
        <v>0</v>
      </c>
      <c r="L168" s="165"/>
      <c r="M168" s="165">
        <f>SUM(M169:M196)</f>
        <v>0</v>
      </c>
      <c r="N168" s="164"/>
      <c r="O168" s="164">
        <f>SUM(O169:O196)</f>
        <v>0</v>
      </c>
      <c r="P168" s="164"/>
      <c r="Q168" s="164">
        <f>SUM(Q169:Q196)</f>
        <v>0</v>
      </c>
      <c r="R168" s="165"/>
      <c r="S168" s="165"/>
      <c r="T168" s="166"/>
      <c r="U168" s="160"/>
      <c r="V168" s="160">
        <f>SUM(V169:V196)</f>
        <v>0</v>
      </c>
      <c r="W168" s="160"/>
      <c r="X168" s="160"/>
      <c r="Y168" s="160"/>
      <c r="AG168" t="s">
        <v>109</v>
      </c>
    </row>
    <row r="169" spans="1:60" outlineLevel="1" x14ac:dyDescent="0.2">
      <c r="A169" s="168">
        <v>18</v>
      </c>
      <c r="B169" s="169" t="s">
        <v>326</v>
      </c>
      <c r="C169" s="177" t="s">
        <v>327</v>
      </c>
      <c r="D169" s="170" t="s">
        <v>286</v>
      </c>
      <c r="E169" s="171">
        <v>0.89629999999999999</v>
      </c>
      <c r="F169" s="172"/>
      <c r="G169" s="173">
        <f>ROUND(E169*F169,2)</f>
        <v>0</v>
      </c>
      <c r="H169" s="172"/>
      <c r="I169" s="173">
        <f>ROUND(E169*H169,2)</f>
        <v>0</v>
      </c>
      <c r="J169" s="172"/>
      <c r="K169" s="173">
        <f>ROUND(E169*J169,2)</f>
        <v>0</v>
      </c>
      <c r="L169" s="173">
        <v>21</v>
      </c>
      <c r="M169" s="173">
        <f>G169*(1+L169/100)</f>
        <v>0</v>
      </c>
      <c r="N169" s="171">
        <v>0</v>
      </c>
      <c r="O169" s="171">
        <f>ROUND(E169*N169,2)</f>
        <v>0</v>
      </c>
      <c r="P169" s="171">
        <v>0</v>
      </c>
      <c r="Q169" s="171">
        <f>ROUND(E169*P169,2)</f>
        <v>0</v>
      </c>
      <c r="R169" s="173" t="s">
        <v>176</v>
      </c>
      <c r="S169" s="173" t="s">
        <v>140</v>
      </c>
      <c r="T169" s="174" t="s">
        <v>140</v>
      </c>
      <c r="U169" s="156">
        <v>0</v>
      </c>
      <c r="V169" s="156">
        <f>ROUND(E169*U169,2)</f>
        <v>0</v>
      </c>
      <c r="W169" s="156"/>
      <c r="X169" s="156" t="s">
        <v>141</v>
      </c>
      <c r="Y169" s="156" t="s">
        <v>115</v>
      </c>
      <c r="Z169" s="146"/>
      <c r="AA169" s="146"/>
      <c r="AB169" s="146"/>
      <c r="AC169" s="146"/>
      <c r="AD169" s="146"/>
      <c r="AE169" s="146"/>
      <c r="AF169" s="146"/>
      <c r="AG169" s="146" t="s">
        <v>142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">
      <c r="A170" s="153"/>
      <c r="B170" s="154"/>
      <c r="C170" s="262" t="s">
        <v>328</v>
      </c>
      <c r="D170" s="263"/>
      <c r="E170" s="263"/>
      <c r="F170" s="263"/>
      <c r="G170" s="263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117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">
      <c r="A171" s="153"/>
      <c r="B171" s="154"/>
      <c r="C171" s="188" t="s">
        <v>276</v>
      </c>
      <c r="D171" s="157"/>
      <c r="E171" s="158"/>
      <c r="F171" s="159"/>
      <c r="G171" s="159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117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">
      <c r="A172" s="153"/>
      <c r="B172" s="154"/>
      <c r="C172" s="253" t="s">
        <v>329</v>
      </c>
      <c r="D172" s="254"/>
      <c r="E172" s="254"/>
      <c r="F172" s="254"/>
      <c r="G172" s="254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117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1" x14ac:dyDescent="0.2">
      <c r="A173" s="168">
        <v>19</v>
      </c>
      <c r="B173" s="169" t="s">
        <v>330</v>
      </c>
      <c r="C173" s="177" t="s">
        <v>331</v>
      </c>
      <c r="D173" s="170" t="s">
        <v>286</v>
      </c>
      <c r="E173" s="171">
        <v>1.8633</v>
      </c>
      <c r="F173" s="172"/>
      <c r="G173" s="173">
        <f>ROUND(E173*F173,2)</f>
        <v>0</v>
      </c>
      <c r="H173" s="172"/>
      <c r="I173" s="173">
        <f>ROUND(E173*H173,2)</f>
        <v>0</v>
      </c>
      <c r="J173" s="172"/>
      <c r="K173" s="173">
        <f>ROUND(E173*J173,2)</f>
        <v>0</v>
      </c>
      <c r="L173" s="173">
        <v>21</v>
      </c>
      <c r="M173" s="173">
        <f>G173*(1+L173/100)</f>
        <v>0</v>
      </c>
      <c r="N173" s="171">
        <v>0</v>
      </c>
      <c r="O173" s="171">
        <f>ROUND(E173*N173,2)</f>
        <v>0</v>
      </c>
      <c r="P173" s="171">
        <v>0</v>
      </c>
      <c r="Q173" s="171">
        <f>ROUND(E173*P173,2)</f>
        <v>0</v>
      </c>
      <c r="R173" s="173" t="s">
        <v>176</v>
      </c>
      <c r="S173" s="173" t="s">
        <v>140</v>
      </c>
      <c r="T173" s="174" t="s">
        <v>140</v>
      </c>
      <c r="U173" s="156">
        <v>0</v>
      </c>
      <c r="V173" s="156">
        <f>ROUND(E173*U173,2)</f>
        <v>0</v>
      </c>
      <c r="W173" s="156"/>
      <c r="X173" s="156" t="s">
        <v>141</v>
      </c>
      <c r="Y173" s="156" t="s">
        <v>115</v>
      </c>
      <c r="Z173" s="146"/>
      <c r="AA173" s="146"/>
      <c r="AB173" s="146"/>
      <c r="AC173" s="146"/>
      <c r="AD173" s="146"/>
      <c r="AE173" s="146"/>
      <c r="AF173" s="146"/>
      <c r="AG173" s="146" t="s">
        <v>142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2" x14ac:dyDescent="0.2">
      <c r="A174" s="153"/>
      <c r="B174" s="154"/>
      <c r="C174" s="262" t="s">
        <v>332</v>
      </c>
      <c r="D174" s="263"/>
      <c r="E174" s="263"/>
      <c r="F174" s="263"/>
      <c r="G174" s="263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117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88" t="s">
        <v>276</v>
      </c>
      <c r="D175" s="157"/>
      <c r="E175" s="158"/>
      <c r="F175" s="159"/>
      <c r="G175" s="159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117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253" t="s">
        <v>329</v>
      </c>
      <c r="D176" s="254"/>
      <c r="E176" s="254"/>
      <c r="F176" s="254"/>
      <c r="G176" s="254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117</v>
      </c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">
      <c r="A177" s="168">
        <v>20</v>
      </c>
      <c r="B177" s="169" t="s">
        <v>333</v>
      </c>
      <c r="C177" s="177" t="s">
        <v>334</v>
      </c>
      <c r="D177" s="170" t="s">
        <v>286</v>
      </c>
      <c r="E177" s="171">
        <v>0.56799999999999995</v>
      </c>
      <c r="F177" s="172"/>
      <c r="G177" s="173">
        <f>ROUND(E177*F177,2)</f>
        <v>0</v>
      </c>
      <c r="H177" s="172"/>
      <c r="I177" s="173">
        <f>ROUND(E177*H177,2)</f>
        <v>0</v>
      </c>
      <c r="J177" s="172"/>
      <c r="K177" s="173">
        <f>ROUND(E177*J177,2)</f>
        <v>0</v>
      </c>
      <c r="L177" s="173">
        <v>21</v>
      </c>
      <c r="M177" s="173">
        <f>G177*(1+L177/100)</f>
        <v>0</v>
      </c>
      <c r="N177" s="171">
        <v>0</v>
      </c>
      <c r="O177" s="171">
        <f>ROUND(E177*N177,2)</f>
        <v>0</v>
      </c>
      <c r="P177" s="171">
        <v>0</v>
      </c>
      <c r="Q177" s="171">
        <f>ROUND(E177*P177,2)</f>
        <v>0</v>
      </c>
      <c r="R177" s="173" t="s">
        <v>176</v>
      </c>
      <c r="S177" s="173" t="s">
        <v>140</v>
      </c>
      <c r="T177" s="174" t="s">
        <v>140</v>
      </c>
      <c r="U177" s="156">
        <v>0</v>
      </c>
      <c r="V177" s="156">
        <f>ROUND(E177*U177,2)</f>
        <v>0</v>
      </c>
      <c r="W177" s="156"/>
      <c r="X177" s="156" t="s">
        <v>141</v>
      </c>
      <c r="Y177" s="156" t="s">
        <v>115</v>
      </c>
      <c r="Z177" s="146"/>
      <c r="AA177" s="146"/>
      <c r="AB177" s="146"/>
      <c r="AC177" s="146"/>
      <c r="AD177" s="146"/>
      <c r="AE177" s="146"/>
      <c r="AF177" s="146"/>
      <c r="AG177" s="146" t="s">
        <v>142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">
      <c r="A178" s="153"/>
      <c r="B178" s="154"/>
      <c r="C178" s="262" t="s">
        <v>335</v>
      </c>
      <c r="D178" s="263"/>
      <c r="E178" s="263"/>
      <c r="F178" s="263"/>
      <c r="G178" s="263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117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253" t="s">
        <v>329</v>
      </c>
      <c r="D179" s="254"/>
      <c r="E179" s="254"/>
      <c r="F179" s="254"/>
      <c r="G179" s="254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117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">
      <c r="A180" s="168">
        <v>23</v>
      </c>
      <c r="B180" s="169" t="s">
        <v>336</v>
      </c>
      <c r="C180" s="177" t="s">
        <v>337</v>
      </c>
      <c r="D180" s="170" t="s">
        <v>338</v>
      </c>
      <c r="E180" s="171">
        <v>15.368</v>
      </c>
      <c r="F180" s="172"/>
      <c r="G180" s="173">
        <f>ROUND(E180*F180,2)</f>
        <v>0</v>
      </c>
      <c r="H180" s="172"/>
      <c r="I180" s="173">
        <f>ROUND(E180*H180,2)</f>
        <v>0</v>
      </c>
      <c r="J180" s="172"/>
      <c r="K180" s="173">
        <f>ROUND(E180*J180,2)</f>
        <v>0</v>
      </c>
      <c r="L180" s="173">
        <v>21</v>
      </c>
      <c r="M180" s="173">
        <f>G180*(1+L180/100)</f>
        <v>0</v>
      </c>
      <c r="N180" s="171">
        <v>0</v>
      </c>
      <c r="O180" s="171">
        <f>ROUND(E180*N180,2)</f>
        <v>0</v>
      </c>
      <c r="P180" s="171">
        <v>0</v>
      </c>
      <c r="Q180" s="171">
        <f>ROUND(E180*P180,2)</f>
        <v>0</v>
      </c>
      <c r="R180" s="173"/>
      <c r="S180" s="173" t="s">
        <v>112</v>
      </c>
      <c r="T180" s="174" t="s">
        <v>113</v>
      </c>
      <c r="U180" s="156">
        <v>0</v>
      </c>
      <c r="V180" s="156">
        <f>ROUND(E180*U180,2)</f>
        <v>0</v>
      </c>
      <c r="W180" s="156"/>
      <c r="X180" s="156" t="s">
        <v>141</v>
      </c>
      <c r="Y180" s="156" t="s">
        <v>115</v>
      </c>
      <c r="Z180" s="146"/>
      <c r="AA180" s="146"/>
      <c r="AB180" s="146"/>
      <c r="AC180" s="146"/>
      <c r="AD180" s="146"/>
      <c r="AE180" s="146"/>
      <c r="AF180" s="146"/>
      <c r="AG180" s="146" t="s">
        <v>142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">
      <c r="A181" s="153"/>
      <c r="B181" s="154"/>
      <c r="C181" s="262" t="s">
        <v>329</v>
      </c>
      <c r="D181" s="263"/>
      <c r="E181" s="263"/>
      <c r="F181" s="263"/>
      <c r="G181" s="263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117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2" x14ac:dyDescent="0.2">
      <c r="A182" s="153"/>
      <c r="B182" s="154"/>
      <c r="C182" s="185" t="s">
        <v>339</v>
      </c>
      <c r="D182" s="181"/>
      <c r="E182" s="182">
        <v>15.368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146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1" x14ac:dyDescent="0.2">
      <c r="A183" s="168">
        <v>24</v>
      </c>
      <c r="B183" s="169" t="s">
        <v>340</v>
      </c>
      <c r="C183" s="177" t="s">
        <v>341</v>
      </c>
      <c r="D183" s="170" t="s">
        <v>286</v>
      </c>
      <c r="E183" s="171">
        <v>4.68</v>
      </c>
      <c r="F183" s="172"/>
      <c r="G183" s="173">
        <f>ROUND(E183*F183,2)</f>
        <v>0</v>
      </c>
      <c r="H183" s="172"/>
      <c r="I183" s="173">
        <f>ROUND(E183*H183,2)</f>
        <v>0</v>
      </c>
      <c r="J183" s="172"/>
      <c r="K183" s="173">
        <f>ROUND(E183*J183,2)</f>
        <v>0</v>
      </c>
      <c r="L183" s="173">
        <v>21</v>
      </c>
      <c r="M183" s="173">
        <f>G183*(1+L183/100)</f>
        <v>0</v>
      </c>
      <c r="N183" s="171">
        <v>0</v>
      </c>
      <c r="O183" s="171">
        <f>ROUND(E183*N183,2)</f>
        <v>0</v>
      </c>
      <c r="P183" s="171">
        <v>0</v>
      </c>
      <c r="Q183" s="171">
        <f>ROUND(E183*P183,2)</f>
        <v>0</v>
      </c>
      <c r="R183" s="173"/>
      <c r="S183" s="173" t="s">
        <v>112</v>
      </c>
      <c r="T183" s="174" t="s">
        <v>113</v>
      </c>
      <c r="U183" s="156">
        <v>0</v>
      </c>
      <c r="V183" s="156">
        <f>ROUND(E183*U183,2)</f>
        <v>0</v>
      </c>
      <c r="W183" s="156"/>
      <c r="X183" s="156" t="s">
        <v>141</v>
      </c>
      <c r="Y183" s="156" t="s">
        <v>115</v>
      </c>
      <c r="Z183" s="146"/>
      <c r="AA183" s="146"/>
      <c r="AB183" s="146"/>
      <c r="AC183" s="146"/>
      <c r="AD183" s="146"/>
      <c r="AE183" s="146"/>
      <c r="AF183" s="146"/>
      <c r="AG183" s="146" t="s">
        <v>142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ht="22.5" outlineLevel="2" x14ac:dyDescent="0.2">
      <c r="A184" s="153"/>
      <c r="B184" s="154"/>
      <c r="C184" s="262" t="s">
        <v>342</v>
      </c>
      <c r="D184" s="263"/>
      <c r="E184" s="263"/>
      <c r="F184" s="263"/>
      <c r="G184" s="263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117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75" t="str">
        <f>C184</f>
        <v>Pro vyjádření výnosu ve prospěch zhotovitele je nutné jednotkovou cenu uvést se záporným znaménkem. (Získaná částka ponižuje náklad stavby.)</v>
      </c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">
      <c r="A185" s="153"/>
      <c r="B185" s="154"/>
      <c r="C185" s="253" t="s">
        <v>347</v>
      </c>
      <c r="D185" s="254"/>
      <c r="E185" s="254"/>
      <c r="F185" s="254"/>
      <c r="G185" s="254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117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">
      <c r="A186" s="153"/>
      <c r="B186" s="154"/>
      <c r="C186" s="253" t="s">
        <v>329</v>
      </c>
      <c r="D186" s="254"/>
      <c r="E186" s="254"/>
      <c r="F186" s="254"/>
      <c r="G186" s="254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117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">
      <c r="A187" s="168">
        <v>25</v>
      </c>
      <c r="B187" s="169" t="s">
        <v>343</v>
      </c>
      <c r="C187" s="177" t="s">
        <v>344</v>
      </c>
      <c r="D187" s="170" t="s">
        <v>345</v>
      </c>
      <c r="E187" s="171">
        <v>1614.4385600000001</v>
      </c>
      <c r="F187" s="172"/>
      <c r="G187" s="173">
        <f>ROUND(E187*F187,2)</f>
        <v>0</v>
      </c>
      <c r="H187" s="172"/>
      <c r="I187" s="173">
        <f>ROUND(E187*H187,2)</f>
        <v>0</v>
      </c>
      <c r="J187" s="172"/>
      <c r="K187" s="173">
        <f>ROUND(E187*J187,2)</f>
        <v>0</v>
      </c>
      <c r="L187" s="173">
        <v>21</v>
      </c>
      <c r="M187" s="173">
        <f>G187*(1+L187/100)</f>
        <v>0</v>
      </c>
      <c r="N187" s="171">
        <v>0</v>
      </c>
      <c r="O187" s="171">
        <f>ROUND(E187*N187,2)</f>
        <v>0</v>
      </c>
      <c r="P187" s="171">
        <v>0</v>
      </c>
      <c r="Q187" s="171">
        <f>ROUND(E187*P187,2)</f>
        <v>0</v>
      </c>
      <c r="R187" s="173"/>
      <c r="S187" s="173" t="s">
        <v>112</v>
      </c>
      <c r="T187" s="174" t="s">
        <v>113</v>
      </c>
      <c r="U187" s="156">
        <v>0</v>
      </c>
      <c r="V187" s="156">
        <f>ROUND(E187*U187,2)</f>
        <v>0</v>
      </c>
      <c r="W187" s="156"/>
      <c r="X187" s="156" t="s">
        <v>114</v>
      </c>
      <c r="Y187" s="156" t="s">
        <v>115</v>
      </c>
      <c r="Z187" s="146"/>
      <c r="AA187" s="146"/>
      <c r="AB187" s="146"/>
      <c r="AC187" s="146"/>
      <c r="AD187" s="146"/>
      <c r="AE187" s="146"/>
      <c r="AF187" s="146"/>
      <c r="AG187" s="146" t="s">
        <v>116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2" x14ac:dyDescent="0.2">
      <c r="A188" s="153"/>
      <c r="B188" s="154"/>
      <c r="C188" s="262" t="s">
        <v>348</v>
      </c>
      <c r="D188" s="263"/>
      <c r="E188" s="263"/>
      <c r="F188" s="263"/>
      <c r="G188" s="263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117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253" t="s">
        <v>349</v>
      </c>
      <c r="D189" s="254"/>
      <c r="E189" s="254"/>
      <c r="F189" s="254"/>
      <c r="G189" s="254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117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88" t="s">
        <v>276</v>
      </c>
      <c r="D190" s="157"/>
      <c r="E190" s="158"/>
      <c r="F190" s="159"/>
      <c r="G190" s="159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117</v>
      </c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">
      <c r="A191" s="153"/>
      <c r="B191" s="154"/>
      <c r="C191" s="253" t="s">
        <v>350</v>
      </c>
      <c r="D191" s="254"/>
      <c r="E191" s="254"/>
      <c r="F191" s="254"/>
      <c r="G191" s="254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117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ht="22.5" outlineLevel="3" x14ac:dyDescent="0.2">
      <c r="A192" s="153"/>
      <c r="B192" s="154"/>
      <c r="C192" s="253" t="s">
        <v>351</v>
      </c>
      <c r="D192" s="254"/>
      <c r="E192" s="254"/>
      <c r="F192" s="254"/>
      <c r="G192" s="254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117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75" t="str">
        <f>C192</f>
        <v xml:space="preserve"> – veškeré poplatky provozovateli skládky, recyklační linky nebo jiného zařízení na zpracování nebo likvidaci odpadů související s převzetím, uložením, zpracováním nebo likvidací odpadu</v>
      </c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253" t="s">
        <v>352</v>
      </c>
      <c r="D193" s="254"/>
      <c r="E193" s="254"/>
      <c r="F193" s="254"/>
      <c r="G193" s="254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117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ht="22.5" outlineLevel="3" x14ac:dyDescent="0.2">
      <c r="A194" s="153"/>
      <c r="B194" s="154"/>
      <c r="C194" s="253" t="s">
        <v>353</v>
      </c>
      <c r="D194" s="254"/>
      <c r="E194" s="254"/>
      <c r="F194" s="254"/>
      <c r="G194" s="254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117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75" t="str">
        <f>C194</f>
        <v xml:space="preserve"> – náklady spojené s dopravou odpadu z místa stavby na místo převzetí provozovatelem skládky, recyklační linky nebo jiného zařízení na zpracování nebo likvidaci odpadů</v>
      </c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">
      <c r="A195" s="153"/>
      <c r="B195" s="154"/>
      <c r="C195" s="253" t="s">
        <v>354</v>
      </c>
      <c r="D195" s="254"/>
      <c r="E195" s="254"/>
      <c r="F195" s="254"/>
      <c r="G195" s="254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117</v>
      </c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253" t="s">
        <v>346</v>
      </c>
      <c r="D196" s="254"/>
      <c r="E196" s="254"/>
      <c r="F196" s="254"/>
      <c r="G196" s="254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117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75" t="str">
        <f>C196</f>
        <v>Tunou se rozumí hmotnost odpadu vytříděného v souladu se zákonem č. 185/2001 Sb., o nakládání s odpady, v platném znění."</v>
      </c>
      <c r="BB196" s="146"/>
      <c r="BC196" s="146"/>
      <c r="BD196" s="146"/>
      <c r="BE196" s="146"/>
      <c r="BF196" s="146"/>
      <c r="BG196" s="146"/>
      <c r="BH196" s="146"/>
    </row>
    <row r="197" spans="1:60" x14ac:dyDescent="0.2">
      <c r="A197" s="3"/>
      <c r="B197" s="4"/>
      <c r="C197" s="178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E197">
        <v>12</v>
      </c>
      <c r="AF197">
        <v>21</v>
      </c>
      <c r="AG197" t="s">
        <v>94</v>
      </c>
    </row>
    <row r="198" spans="1:60" x14ac:dyDescent="0.2">
      <c r="A198" s="149"/>
      <c r="B198" s="150" t="s">
        <v>29</v>
      </c>
      <c r="C198" s="179"/>
      <c r="D198" s="151"/>
      <c r="E198" s="152"/>
      <c r="F198" s="152"/>
      <c r="G198" s="167">
        <f>G8+G28+G41+G129+G132+G161+G168</f>
        <v>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E198">
        <f>SUMIF(L7:L196,AE197,G7:G196)</f>
        <v>0</v>
      </c>
      <c r="AF198">
        <f>SUMIF(L7:L196,AF197,G7:G196)</f>
        <v>0</v>
      </c>
      <c r="AG198" t="s">
        <v>119</v>
      </c>
    </row>
    <row r="199" spans="1:60" x14ac:dyDescent="0.2">
      <c r="C199" s="180"/>
      <c r="D199" s="10"/>
      <c r="AG199" t="s">
        <v>135</v>
      </c>
    </row>
    <row r="200" spans="1:60" x14ac:dyDescent="0.2">
      <c r="D200" s="10"/>
    </row>
    <row r="201" spans="1:60" x14ac:dyDescent="0.2">
      <c r="D201" s="10"/>
    </row>
    <row r="202" spans="1:60" x14ac:dyDescent="0.2">
      <c r="D202" s="10"/>
    </row>
    <row r="203" spans="1:60" x14ac:dyDescent="0.2">
      <c r="D203" s="10"/>
    </row>
    <row r="204" spans="1:60" x14ac:dyDescent="0.2">
      <c r="D204" s="10"/>
    </row>
    <row r="205" spans="1:60" x14ac:dyDescent="0.2">
      <c r="D205" s="10"/>
    </row>
    <row r="206" spans="1:60" x14ac:dyDescent="0.2">
      <c r="D206" s="10"/>
    </row>
    <row r="207" spans="1:60" x14ac:dyDescent="0.2">
      <c r="D207" s="10"/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sheet="1" formatRows="0"/>
  <mergeCells count="37">
    <mergeCell ref="C13:G13"/>
    <mergeCell ref="A1:G1"/>
    <mergeCell ref="C2:G2"/>
    <mergeCell ref="C3:G3"/>
    <mergeCell ref="C4:G4"/>
    <mergeCell ref="C10:G10"/>
    <mergeCell ref="C163:G163"/>
    <mergeCell ref="C15:G15"/>
    <mergeCell ref="C18:G18"/>
    <mergeCell ref="C22:G22"/>
    <mergeCell ref="C25:G25"/>
    <mergeCell ref="C34:G34"/>
    <mergeCell ref="C35:G35"/>
    <mergeCell ref="C39:G39"/>
    <mergeCell ref="C51:G51"/>
    <mergeCell ref="C128:G128"/>
    <mergeCell ref="C131:G131"/>
    <mergeCell ref="C134:G134"/>
    <mergeCell ref="C188:G188"/>
    <mergeCell ref="C164:G164"/>
    <mergeCell ref="C170:G170"/>
    <mergeCell ref="C172:G172"/>
    <mergeCell ref="C174:G174"/>
    <mergeCell ref="C176:G176"/>
    <mergeCell ref="C178:G178"/>
    <mergeCell ref="C179:G179"/>
    <mergeCell ref="C181:G181"/>
    <mergeCell ref="C184:G184"/>
    <mergeCell ref="C185:G185"/>
    <mergeCell ref="C186:G186"/>
    <mergeCell ref="C196:G196"/>
    <mergeCell ref="C189:G189"/>
    <mergeCell ref="C191:G191"/>
    <mergeCell ref="C192:G192"/>
    <mergeCell ref="C193:G193"/>
    <mergeCell ref="C194:G194"/>
    <mergeCell ref="C195:G19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81</v>
      </c>
      <c r="B1" s="255"/>
      <c r="C1" s="255"/>
      <c r="D1" s="255"/>
      <c r="E1" s="255"/>
      <c r="F1" s="255"/>
      <c r="G1" s="255"/>
      <c r="AG1" t="s">
        <v>82</v>
      </c>
    </row>
    <row r="2" spans="1:60" ht="25.15" customHeight="1" x14ac:dyDescent="0.2">
      <c r="A2" s="50" t="s">
        <v>7</v>
      </c>
      <c r="B2" s="49" t="s">
        <v>43</v>
      </c>
      <c r="C2" s="256" t="s">
        <v>44</v>
      </c>
      <c r="D2" s="257"/>
      <c r="E2" s="257"/>
      <c r="F2" s="257"/>
      <c r="G2" s="258"/>
      <c r="AG2" t="s">
        <v>83</v>
      </c>
    </row>
    <row r="3" spans="1:60" ht="25.15" customHeight="1" x14ac:dyDescent="0.2">
      <c r="A3" s="50" t="s">
        <v>8</v>
      </c>
      <c r="B3" s="49" t="s">
        <v>43</v>
      </c>
      <c r="C3" s="256" t="s">
        <v>47</v>
      </c>
      <c r="D3" s="257"/>
      <c r="E3" s="257"/>
      <c r="F3" s="257"/>
      <c r="G3" s="258"/>
      <c r="AC3" s="120" t="s">
        <v>83</v>
      </c>
      <c r="AG3" t="s">
        <v>84</v>
      </c>
    </row>
    <row r="4" spans="1:60" ht="25.15" customHeight="1" x14ac:dyDescent="0.2">
      <c r="A4" s="139" t="s">
        <v>9</v>
      </c>
      <c r="B4" s="140" t="s">
        <v>50</v>
      </c>
      <c r="C4" s="259" t="s">
        <v>51</v>
      </c>
      <c r="D4" s="260"/>
      <c r="E4" s="260"/>
      <c r="F4" s="260"/>
      <c r="G4" s="261"/>
      <c r="AG4" t="s">
        <v>85</v>
      </c>
    </row>
    <row r="5" spans="1:60" x14ac:dyDescent="0.2">
      <c r="D5" s="10"/>
    </row>
    <row r="6" spans="1:60" ht="38.25" x14ac:dyDescent="0.2">
      <c r="A6" s="142" t="s">
        <v>86</v>
      </c>
      <c r="B6" s="144" t="s">
        <v>87</v>
      </c>
      <c r="C6" s="144" t="s">
        <v>88</v>
      </c>
      <c r="D6" s="143" t="s">
        <v>89</v>
      </c>
      <c r="E6" s="142" t="s">
        <v>90</v>
      </c>
      <c r="F6" s="141" t="s">
        <v>91</v>
      </c>
      <c r="G6" s="142" t="s">
        <v>29</v>
      </c>
      <c r="H6" s="145" t="s">
        <v>30</v>
      </c>
      <c r="I6" s="145" t="s">
        <v>92</v>
      </c>
      <c r="J6" s="145" t="s">
        <v>31</v>
      </c>
      <c r="K6" s="145" t="s">
        <v>93</v>
      </c>
      <c r="L6" s="145" t="s">
        <v>94</v>
      </c>
      <c r="M6" s="145" t="s">
        <v>95</v>
      </c>
      <c r="N6" s="145" t="s">
        <v>96</v>
      </c>
      <c r="O6" s="145" t="s">
        <v>97</v>
      </c>
      <c r="P6" s="145" t="s">
        <v>98</v>
      </c>
      <c r="Q6" s="145" t="s">
        <v>99</v>
      </c>
      <c r="R6" s="145" t="s">
        <v>100</v>
      </c>
      <c r="S6" s="145" t="s">
        <v>101</v>
      </c>
      <c r="T6" s="145" t="s">
        <v>102</v>
      </c>
      <c r="U6" s="145" t="s">
        <v>103</v>
      </c>
      <c r="V6" s="145" t="s">
        <v>104</v>
      </c>
      <c r="W6" s="145" t="s">
        <v>105</v>
      </c>
      <c r="X6" s="145" t="s">
        <v>106</v>
      </c>
      <c r="Y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1" t="s">
        <v>108</v>
      </c>
      <c r="B8" s="162" t="s">
        <v>79</v>
      </c>
      <c r="C8" s="176" t="s">
        <v>27</v>
      </c>
      <c r="D8" s="163"/>
      <c r="E8" s="164"/>
      <c r="F8" s="165"/>
      <c r="G8" s="165">
        <f>SUMIF(AG9:AG24,"&lt;&gt;NOR",G9:G24)</f>
        <v>0</v>
      </c>
      <c r="H8" s="165"/>
      <c r="I8" s="165">
        <f>SUM(I9:I24)</f>
        <v>0</v>
      </c>
      <c r="J8" s="165"/>
      <c r="K8" s="165">
        <f>SUM(K9:K24)</f>
        <v>0</v>
      </c>
      <c r="L8" s="165"/>
      <c r="M8" s="165">
        <f>SUM(M9:M24)</f>
        <v>0</v>
      </c>
      <c r="N8" s="164"/>
      <c r="O8" s="164">
        <f>SUM(O9:O24)</f>
        <v>0</v>
      </c>
      <c r="P8" s="164"/>
      <c r="Q8" s="164">
        <f>SUM(Q9:Q24)</f>
        <v>0</v>
      </c>
      <c r="R8" s="165"/>
      <c r="S8" s="165"/>
      <c r="T8" s="166"/>
      <c r="U8" s="160"/>
      <c r="V8" s="160">
        <f>SUM(V9:V24)</f>
        <v>0</v>
      </c>
      <c r="W8" s="160"/>
      <c r="X8" s="160"/>
      <c r="Y8" s="160"/>
      <c r="AG8" t="s">
        <v>109</v>
      </c>
    </row>
    <row r="9" spans="1:60" outlineLevel="1" x14ac:dyDescent="0.2">
      <c r="A9" s="168">
        <v>1</v>
      </c>
      <c r="B9" s="169" t="s">
        <v>355</v>
      </c>
      <c r="C9" s="177" t="s">
        <v>356</v>
      </c>
      <c r="D9" s="170" t="s">
        <v>357</v>
      </c>
      <c r="E9" s="171">
        <v>1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/>
      <c r="S9" s="173" t="s">
        <v>112</v>
      </c>
      <c r="T9" s="174" t="s">
        <v>113</v>
      </c>
      <c r="U9" s="156">
        <v>0</v>
      </c>
      <c r="V9" s="156">
        <f>ROUND(E9*U9,2)</f>
        <v>0</v>
      </c>
      <c r="W9" s="156"/>
      <c r="X9" s="156" t="s">
        <v>141</v>
      </c>
      <c r="Y9" s="156" t="s">
        <v>115</v>
      </c>
      <c r="Z9" s="146"/>
      <c r="AA9" s="146"/>
      <c r="AB9" s="146"/>
      <c r="AC9" s="146"/>
      <c r="AD9" s="146"/>
      <c r="AE9" s="146"/>
      <c r="AF9" s="146"/>
      <c r="AG9" s="146" t="s">
        <v>142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2.5" outlineLevel="2" x14ac:dyDescent="0.2">
      <c r="A10" s="153"/>
      <c r="B10" s="154"/>
      <c r="C10" s="262" t="s">
        <v>358</v>
      </c>
      <c r="D10" s="263"/>
      <c r="E10" s="263"/>
      <c r="F10" s="263"/>
      <c r="G10" s="263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5" t="str">
        <f>C10</f>
        <v>Veškeré náklady spojené s vyřízením nezbytných povolení pro vybudování zařízení staveniště a přípojek inženýrských sítí pro zařízení staveniště</v>
      </c>
      <c r="BB10" s="146"/>
      <c r="BC10" s="146"/>
      <c r="BD10" s="146"/>
      <c r="BE10" s="146"/>
      <c r="BF10" s="146"/>
      <c r="BG10" s="146"/>
      <c r="BH10" s="146"/>
    </row>
    <row r="11" spans="1:60" ht="22.5" outlineLevel="1" x14ac:dyDescent="0.2">
      <c r="A11" s="189">
        <v>2</v>
      </c>
      <c r="B11" s="190" t="s">
        <v>359</v>
      </c>
      <c r="C11" s="196" t="s">
        <v>360</v>
      </c>
      <c r="D11" s="191" t="s">
        <v>357</v>
      </c>
      <c r="E11" s="192">
        <v>1</v>
      </c>
      <c r="F11" s="193"/>
      <c r="G11" s="194">
        <f>ROUND(E11*F11,2)</f>
        <v>0</v>
      </c>
      <c r="H11" s="193"/>
      <c r="I11" s="194">
        <f>ROUND(E11*H11,2)</f>
        <v>0</v>
      </c>
      <c r="J11" s="193"/>
      <c r="K11" s="194">
        <f>ROUND(E11*J11,2)</f>
        <v>0</v>
      </c>
      <c r="L11" s="194">
        <v>21</v>
      </c>
      <c r="M11" s="194">
        <f>G11*(1+L11/100)</f>
        <v>0</v>
      </c>
      <c r="N11" s="192">
        <v>0</v>
      </c>
      <c r="O11" s="192">
        <f>ROUND(E11*N11,2)</f>
        <v>0</v>
      </c>
      <c r="P11" s="192">
        <v>0</v>
      </c>
      <c r="Q11" s="192">
        <f>ROUND(E11*P11,2)</f>
        <v>0</v>
      </c>
      <c r="R11" s="194"/>
      <c r="S11" s="194" t="s">
        <v>112</v>
      </c>
      <c r="T11" s="195" t="s">
        <v>113</v>
      </c>
      <c r="U11" s="156">
        <v>0</v>
      </c>
      <c r="V11" s="156">
        <f>ROUND(E11*U11,2)</f>
        <v>0</v>
      </c>
      <c r="W11" s="156"/>
      <c r="X11" s="156" t="s">
        <v>361</v>
      </c>
      <c r="Y11" s="156" t="s">
        <v>115</v>
      </c>
      <c r="Z11" s="146"/>
      <c r="AA11" s="146"/>
      <c r="AB11" s="146"/>
      <c r="AC11" s="146"/>
      <c r="AD11" s="146"/>
      <c r="AE11" s="146"/>
      <c r="AF11" s="146"/>
      <c r="AG11" s="146" t="s">
        <v>362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68">
        <v>3</v>
      </c>
      <c r="B12" s="169" t="s">
        <v>363</v>
      </c>
      <c r="C12" s="177" t="s">
        <v>364</v>
      </c>
      <c r="D12" s="170" t="s">
        <v>357</v>
      </c>
      <c r="E12" s="171">
        <v>1</v>
      </c>
      <c r="F12" s="172"/>
      <c r="G12" s="173">
        <f>ROUND(E12*F12,2)</f>
        <v>0</v>
      </c>
      <c r="H12" s="172"/>
      <c r="I12" s="173">
        <f>ROUND(E12*H12,2)</f>
        <v>0</v>
      </c>
      <c r="J12" s="172"/>
      <c r="K12" s="173">
        <f>ROUND(E12*J12,2)</f>
        <v>0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/>
      <c r="S12" s="173" t="s">
        <v>112</v>
      </c>
      <c r="T12" s="174" t="s">
        <v>113</v>
      </c>
      <c r="U12" s="156">
        <v>0</v>
      </c>
      <c r="V12" s="156">
        <f>ROUND(E12*U12,2)</f>
        <v>0</v>
      </c>
      <c r="W12" s="156"/>
      <c r="X12" s="156" t="s">
        <v>365</v>
      </c>
      <c r="Y12" s="156" t="s">
        <v>115</v>
      </c>
      <c r="Z12" s="146"/>
      <c r="AA12" s="146"/>
      <c r="AB12" s="146"/>
      <c r="AC12" s="146"/>
      <c r="AD12" s="146"/>
      <c r="AE12" s="146"/>
      <c r="AF12" s="146"/>
      <c r="AG12" s="146" t="s">
        <v>366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262" t="s">
        <v>367</v>
      </c>
      <c r="D13" s="263"/>
      <c r="E13" s="263"/>
      <c r="F13" s="263"/>
      <c r="G13" s="263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3" x14ac:dyDescent="0.2">
      <c r="A14" s="153"/>
      <c r="B14" s="154"/>
      <c r="C14" s="253" t="s">
        <v>368</v>
      </c>
      <c r="D14" s="254"/>
      <c r="E14" s="254"/>
      <c r="F14" s="254"/>
      <c r="G14" s="254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117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5" t="str">
        <f>C14</f>
        <v>Vyhotovení protokolu o vytyčení stavby se seznamem souřadnic vytyčených bodů a jejich polohopisnými (S-JTSK) a výškopisnými (Bpv) hodnotami.</v>
      </c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8">
        <v>4</v>
      </c>
      <c r="B15" s="169" t="s">
        <v>369</v>
      </c>
      <c r="C15" s="177" t="s">
        <v>370</v>
      </c>
      <c r="D15" s="170" t="s">
        <v>357</v>
      </c>
      <c r="E15" s="171">
        <v>1</v>
      </c>
      <c r="F15" s="172"/>
      <c r="G15" s="173">
        <f>ROUND(E15*F15,2)</f>
        <v>0</v>
      </c>
      <c r="H15" s="172"/>
      <c r="I15" s="173">
        <f>ROUND(E15*H15,2)</f>
        <v>0</v>
      </c>
      <c r="J15" s="172"/>
      <c r="K15" s="173">
        <f>ROUND(E15*J15,2)</f>
        <v>0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/>
      <c r="S15" s="173" t="s">
        <v>112</v>
      </c>
      <c r="T15" s="174" t="s">
        <v>113</v>
      </c>
      <c r="U15" s="156">
        <v>0</v>
      </c>
      <c r="V15" s="156">
        <f>ROUND(E15*U15,2)</f>
        <v>0</v>
      </c>
      <c r="W15" s="156"/>
      <c r="X15" s="156" t="s">
        <v>365</v>
      </c>
      <c r="Y15" s="156" t="s">
        <v>115</v>
      </c>
      <c r="Z15" s="146"/>
      <c r="AA15" s="146"/>
      <c r="AB15" s="146"/>
      <c r="AC15" s="146"/>
      <c r="AD15" s="146"/>
      <c r="AE15" s="146"/>
      <c r="AF15" s="146"/>
      <c r="AG15" s="146" t="s">
        <v>366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262" t="s">
        <v>371</v>
      </c>
      <c r="D16" s="263"/>
      <c r="E16" s="263"/>
      <c r="F16" s="263"/>
      <c r="G16" s="263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5" t="str">
        <f>C16</f>
        <v>Zaměření a vytýčení stávajících inženýrských sítí v místě stavby z hlediska jejich ochrany při provádění stavby.</v>
      </c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8">
        <v>5</v>
      </c>
      <c r="B17" s="169" t="s">
        <v>372</v>
      </c>
      <c r="C17" s="177" t="s">
        <v>373</v>
      </c>
      <c r="D17" s="170" t="s">
        <v>357</v>
      </c>
      <c r="E17" s="171">
        <v>1</v>
      </c>
      <c r="F17" s="172"/>
      <c r="G17" s="173">
        <f>ROUND(E17*F17,2)</f>
        <v>0</v>
      </c>
      <c r="H17" s="172"/>
      <c r="I17" s="173">
        <f>ROUND(E17*H17,2)</f>
        <v>0</v>
      </c>
      <c r="J17" s="172"/>
      <c r="K17" s="173">
        <f>ROUND(E17*J17,2)</f>
        <v>0</v>
      </c>
      <c r="L17" s="173">
        <v>21</v>
      </c>
      <c r="M17" s="173">
        <f>G17*(1+L17/100)</f>
        <v>0</v>
      </c>
      <c r="N17" s="171">
        <v>0</v>
      </c>
      <c r="O17" s="171">
        <f>ROUND(E17*N17,2)</f>
        <v>0</v>
      </c>
      <c r="P17" s="171">
        <v>0</v>
      </c>
      <c r="Q17" s="171">
        <f>ROUND(E17*P17,2)</f>
        <v>0</v>
      </c>
      <c r="R17" s="173"/>
      <c r="S17" s="173" t="s">
        <v>112</v>
      </c>
      <c r="T17" s="174" t="s">
        <v>113</v>
      </c>
      <c r="U17" s="156">
        <v>0</v>
      </c>
      <c r="V17" s="156">
        <f>ROUND(E17*U17,2)</f>
        <v>0</v>
      </c>
      <c r="W17" s="156"/>
      <c r="X17" s="156" t="s">
        <v>365</v>
      </c>
      <c r="Y17" s="156" t="s">
        <v>115</v>
      </c>
      <c r="Z17" s="146"/>
      <c r="AA17" s="146"/>
      <c r="AB17" s="146"/>
      <c r="AC17" s="146"/>
      <c r="AD17" s="146"/>
      <c r="AE17" s="146"/>
      <c r="AF17" s="146"/>
      <c r="AG17" s="146" t="s">
        <v>366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33.75" outlineLevel="2" x14ac:dyDescent="0.2">
      <c r="A18" s="153"/>
      <c r="B18" s="154"/>
      <c r="C18" s="262" t="s">
        <v>374</v>
      </c>
      <c r="D18" s="263"/>
      <c r="E18" s="263"/>
      <c r="F18" s="263"/>
      <c r="G18" s="263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75" t="str">
        <f>C18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staveniště, včetně nákladů na provoz zařízení staveniště.</v>
      </c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8">
        <v>6</v>
      </c>
      <c r="B19" s="169" t="s">
        <v>375</v>
      </c>
      <c r="C19" s="177" t="s">
        <v>376</v>
      </c>
      <c r="D19" s="170" t="s">
        <v>357</v>
      </c>
      <c r="E19" s="171">
        <v>1</v>
      </c>
      <c r="F19" s="172"/>
      <c r="G19" s="173">
        <f>ROUND(E19*F19,2)</f>
        <v>0</v>
      </c>
      <c r="H19" s="172"/>
      <c r="I19" s="173">
        <f>ROUND(E19*H19,2)</f>
        <v>0</v>
      </c>
      <c r="J19" s="172"/>
      <c r="K19" s="173">
        <f>ROUND(E19*J19,2)</f>
        <v>0</v>
      </c>
      <c r="L19" s="173">
        <v>21</v>
      </c>
      <c r="M19" s="173">
        <f>G19*(1+L19/100)</f>
        <v>0</v>
      </c>
      <c r="N19" s="171">
        <v>0</v>
      </c>
      <c r="O19" s="171">
        <f>ROUND(E19*N19,2)</f>
        <v>0</v>
      </c>
      <c r="P19" s="171">
        <v>0</v>
      </c>
      <c r="Q19" s="171">
        <f>ROUND(E19*P19,2)</f>
        <v>0</v>
      </c>
      <c r="R19" s="173"/>
      <c r="S19" s="173" t="s">
        <v>112</v>
      </c>
      <c r="T19" s="174" t="s">
        <v>113</v>
      </c>
      <c r="U19" s="156">
        <v>0</v>
      </c>
      <c r="V19" s="156">
        <f>ROUND(E19*U19,2)</f>
        <v>0</v>
      </c>
      <c r="W19" s="156"/>
      <c r="X19" s="156" t="s">
        <v>365</v>
      </c>
      <c r="Y19" s="156" t="s">
        <v>115</v>
      </c>
      <c r="Z19" s="146"/>
      <c r="AA19" s="146"/>
      <c r="AB19" s="146"/>
      <c r="AC19" s="146"/>
      <c r="AD19" s="146"/>
      <c r="AE19" s="146"/>
      <c r="AF19" s="146"/>
      <c r="AG19" s="146" t="s">
        <v>366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2" x14ac:dyDescent="0.2">
      <c r="A20" s="153"/>
      <c r="B20" s="154"/>
      <c r="C20" s="262" t="s">
        <v>377</v>
      </c>
      <c r="D20" s="263"/>
      <c r="E20" s="263"/>
      <c r="F20" s="263"/>
      <c r="G20" s="26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117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5" t="str">
        <f>C20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8">
        <v>7</v>
      </c>
      <c r="B21" s="169" t="s">
        <v>378</v>
      </c>
      <c r="C21" s="177" t="s">
        <v>379</v>
      </c>
      <c r="D21" s="170" t="s">
        <v>357</v>
      </c>
      <c r="E21" s="171">
        <v>1</v>
      </c>
      <c r="F21" s="172"/>
      <c r="G21" s="173">
        <f>ROUND(E21*F21,2)</f>
        <v>0</v>
      </c>
      <c r="H21" s="172"/>
      <c r="I21" s="173">
        <f>ROUND(E21*H21,2)</f>
        <v>0</v>
      </c>
      <c r="J21" s="172"/>
      <c r="K21" s="173">
        <f>ROUND(E21*J21,2)</f>
        <v>0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/>
      <c r="S21" s="173" t="s">
        <v>112</v>
      </c>
      <c r="T21" s="174" t="s">
        <v>113</v>
      </c>
      <c r="U21" s="156">
        <v>0</v>
      </c>
      <c r="V21" s="156">
        <f>ROUND(E21*U21,2)</f>
        <v>0</v>
      </c>
      <c r="W21" s="156"/>
      <c r="X21" s="156" t="s">
        <v>365</v>
      </c>
      <c r="Y21" s="156" t="s">
        <v>115</v>
      </c>
      <c r="Z21" s="146"/>
      <c r="AA21" s="146"/>
      <c r="AB21" s="146"/>
      <c r="AC21" s="146"/>
      <c r="AD21" s="146"/>
      <c r="AE21" s="146"/>
      <c r="AF21" s="146"/>
      <c r="AG21" s="146" t="s">
        <v>366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262" t="s">
        <v>380</v>
      </c>
      <c r="D22" s="263"/>
      <c r="E22" s="263"/>
      <c r="F22" s="263"/>
      <c r="G22" s="263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68">
        <v>8</v>
      </c>
      <c r="B23" s="169" t="s">
        <v>381</v>
      </c>
      <c r="C23" s="177" t="s">
        <v>382</v>
      </c>
      <c r="D23" s="170" t="s">
        <v>357</v>
      </c>
      <c r="E23" s="171">
        <v>4</v>
      </c>
      <c r="F23" s="172"/>
      <c r="G23" s="173">
        <f>ROUND(E23*F23,2)</f>
        <v>0</v>
      </c>
      <c r="H23" s="172"/>
      <c r="I23" s="173">
        <f>ROUND(E23*H23,2)</f>
        <v>0</v>
      </c>
      <c r="J23" s="172"/>
      <c r="K23" s="173">
        <f>ROUND(E23*J23,2)</f>
        <v>0</v>
      </c>
      <c r="L23" s="173">
        <v>21</v>
      </c>
      <c r="M23" s="173">
        <f>G23*(1+L23/100)</f>
        <v>0</v>
      </c>
      <c r="N23" s="171">
        <v>0</v>
      </c>
      <c r="O23" s="171">
        <f>ROUND(E23*N23,2)</f>
        <v>0</v>
      </c>
      <c r="P23" s="171">
        <v>0</v>
      </c>
      <c r="Q23" s="171">
        <f>ROUND(E23*P23,2)</f>
        <v>0</v>
      </c>
      <c r="R23" s="173"/>
      <c r="S23" s="173" t="s">
        <v>112</v>
      </c>
      <c r="T23" s="174" t="s">
        <v>113</v>
      </c>
      <c r="U23" s="156">
        <v>0</v>
      </c>
      <c r="V23" s="156">
        <f>ROUND(E23*U23,2)</f>
        <v>0</v>
      </c>
      <c r="W23" s="156"/>
      <c r="X23" s="156" t="s">
        <v>365</v>
      </c>
      <c r="Y23" s="156" t="s">
        <v>115</v>
      </c>
      <c r="Z23" s="146"/>
      <c r="AA23" s="146"/>
      <c r="AB23" s="146"/>
      <c r="AC23" s="146"/>
      <c r="AD23" s="146"/>
      <c r="AE23" s="146"/>
      <c r="AF23" s="146"/>
      <c r="AG23" s="146" t="s">
        <v>366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262" t="s">
        <v>380</v>
      </c>
      <c r="D24" s="263"/>
      <c r="E24" s="263"/>
      <c r="F24" s="263"/>
      <c r="G24" s="263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117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61" t="s">
        <v>108</v>
      </c>
      <c r="B25" s="162" t="s">
        <v>80</v>
      </c>
      <c r="C25" s="176" t="s">
        <v>28</v>
      </c>
      <c r="D25" s="163"/>
      <c r="E25" s="164"/>
      <c r="F25" s="165"/>
      <c r="G25" s="165">
        <f>SUMIF(AG26:AG44,"&lt;&gt;NOR",G26:G44)</f>
        <v>0</v>
      </c>
      <c r="H25" s="165"/>
      <c r="I25" s="165">
        <f>SUM(I26:I44)</f>
        <v>0</v>
      </c>
      <c r="J25" s="165"/>
      <c r="K25" s="165">
        <f>SUM(K26:K44)</f>
        <v>0</v>
      </c>
      <c r="L25" s="165"/>
      <c r="M25" s="165">
        <f>SUM(M26:M44)</f>
        <v>0</v>
      </c>
      <c r="N25" s="164"/>
      <c r="O25" s="164">
        <f>SUM(O26:O44)</f>
        <v>0</v>
      </c>
      <c r="P25" s="164"/>
      <c r="Q25" s="164">
        <f>SUM(Q26:Q44)</f>
        <v>0</v>
      </c>
      <c r="R25" s="165"/>
      <c r="S25" s="165"/>
      <c r="T25" s="166"/>
      <c r="U25" s="160"/>
      <c r="V25" s="160">
        <f>SUM(V26:V44)</f>
        <v>0</v>
      </c>
      <c r="W25" s="160"/>
      <c r="X25" s="160"/>
      <c r="Y25" s="160"/>
      <c r="AG25" t="s">
        <v>109</v>
      </c>
    </row>
    <row r="26" spans="1:60" outlineLevel="1" x14ac:dyDescent="0.2">
      <c r="A26" s="189">
        <v>9</v>
      </c>
      <c r="B26" s="190" t="s">
        <v>383</v>
      </c>
      <c r="C26" s="196" t="s">
        <v>384</v>
      </c>
      <c r="D26" s="191" t="s">
        <v>357</v>
      </c>
      <c r="E26" s="192">
        <v>1</v>
      </c>
      <c r="F26" s="193"/>
      <c r="G26" s="194">
        <f>ROUND(E26*F26,2)</f>
        <v>0</v>
      </c>
      <c r="H26" s="193"/>
      <c r="I26" s="194">
        <f>ROUND(E26*H26,2)</f>
        <v>0</v>
      </c>
      <c r="J26" s="193"/>
      <c r="K26" s="194">
        <f>ROUND(E26*J26,2)</f>
        <v>0</v>
      </c>
      <c r="L26" s="194">
        <v>21</v>
      </c>
      <c r="M26" s="194">
        <f>G26*(1+L26/100)</f>
        <v>0</v>
      </c>
      <c r="N26" s="192">
        <v>0</v>
      </c>
      <c r="O26" s="192">
        <f>ROUND(E26*N26,2)</f>
        <v>0</v>
      </c>
      <c r="P26" s="192">
        <v>0</v>
      </c>
      <c r="Q26" s="192">
        <f>ROUND(E26*P26,2)</f>
        <v>0</v>
      </c>
      <c r="R26" s="194"/>
      <c r="S26" s="194" t="s">
        <v>112</v>
      </c>
      <c r="T26" s="195" t="s">
        <v>113</v>
      </c>
      <c r="U26" s="156">
        <v>0</v>
      </c>
      <c r="V26" s="156">
        <f>ROUND(E26*U26,2)</f>
        <v>0</v>
      </c>
      <c r="W26" s="156"/>
      <c r="X26" s="156" t="s">
        <v>141</v>
      </c>
      <c r="Y26" s="156" t="s">
        <v>115</v>
      </c>
      <c r="Z26" s="146"/>
      <c r="AA26" s="146"/>
      <c r="AB26" s="146"/>
      <c r="AC26" s="146"/>
      <c r="AD26" s="146"/>
      <c r="AE26" s="146"/>
      <c r="AF26" s="146"/>
      <c r="AG26" s="146" t="s">
        <v>142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89">
        <v>10</v>
      </c>
      <c r="B27" s="190" t="s">
        <v>385</v>
      </c>
      <c r="C27" s="196" t="s">
        <v>386</v>
      </c>
      <c r="D27" s="191" t="s">
        <v>357</v>
      </c>
      <c r="E27" s="192">
        <v>1</v>
      </c>
      <c r="F27" s="193"/>
      <c r="G27" s="194">
        <f>ROUND(E27*F27,2)</f>
        <v>0</v>
      </c>
      <c r="H27" s="193"/>
      <c r="I27" s="194">
        <f>ROUND(E27*H27,2)</f>
        <v>0</v>
      </c>
      <c r="J27" s="193"/>
      <c r="K27" s="194">
        <f>ROUND(E27*J27,2)</f>
        <v>0</v>
      </c>
      <c r="L27" s="194">
        <v>21</v>
      </c>
      <c r="M27" s="194">
        <f>G27*(1+L27/100)</f>
        <v>0</v>
      </c>
      <c r="N27" s="192">
        <v>0</v>
      </c>
      <c r="O27" s="192">
        <f>ROUND(E27*N27,2)</f>
        <v>0</v>
      </c>
      <c r="P27" s="192">
        <v>0</v>
      </c>
      <c r="Q27" s="192">
        <f>ROUND(E27*P27,2)</f>
        <v>0</v>
      </c>
      <c r="R27" s="194"/>
      <c r="S27" s="194" t="s">
        <v>112</v>
      </c>
      <c r="T27" s="195" t="s">
        <v>113</v>
      </c>
      <c r="U27" s="156">
        <v>0</v>
      </c>
      <c r="V27" s="156">
        <f>ROUND(E27*U27,2)</f>
        <v>0</v>
      </c>
      <c r="W27" s="156"/>
      <c r="X27" s="156" t="s">
        <v>141</v>
      </c>
      <c r="Y27" s="156" t="s">
        <v>115</v>
      </c>
      <c r="Z27" s="146"/>
      <c r="AA27" s="146"/>
      <c r="AB27" s="146"/>
      <c r="AC27" s="146"/>
      <c r="AD27" s="146"/>
      <c r="AE27" s="146"/>
      <c r="AF27" s="146"/>
      <c r="AG27" s="146" t="s">
        <v>142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89">
        <v>11</v>
      </c>
      <c r="B28" s="190" t="s">
        <v>387</v>
      </c>
      <c r="C28" s="196" t="s">
        <v>388</v>
      </c>
      <c r="D28" s="191" t="s">
        <v>357</v>
      </c>
      <c r="E28" s="192">
        <v>1</v>
      </c>
      <c r="F28" s="193"/>
      <c r="G28" s="194">
        <f>ROUND(E28*F28,2)</f>
        <v>0</v>
      </c>
      <c r="H28" s="193"/>
      <c r="I28" s="194">
        <f>ROUND(E28*H28,2)</f>
        <v>0</v>
      </c>
      <c r="J28" s="193"/>
      <c r="K28" s="194">
        <f>ROUND(E28*J28,2)</f>
        <v>0</v>
      </c>
      <c r="L28" s="194">
        <v>21</v>
      </c>
      <c r="M28" s="194">
        <f>G28*(1+L28/100)</f>
        <v>0</v>
      </c>
      <c r="N28" s="192">
        <v>0</v>
      </c>
      <c r="O28" s="192">
        <f>ROUND(E28*N28,2)</f>
        <v>0</v>
      </c>
      <c r="P28" s="192">
        <v>0</v>
      </c>
      <c r="Q28" s="192">
        <f>ROUND(E28*P28,2)</f>
        <v>0</v>
      </c>
      <c r="R28" s="194"/>
      <c r="S28" s="194" t="s">
        <v>112</v>
      </c>
      <c r="T28" s="195" t="s">
        <v>113</v>
      </c>
      <c r="U28" s="156">
        <v>0</v>
      </c>
      <c r="V28" s="156">
        <f>ROUND(E28*U28,2)</f>
        <v>0</v>
      </c>
      <c r="W28" s="156"/>
      <c r="X28" s="156" t="s">
        <v>141</v>
      </c>
      <c r="Y28" s="156" t="s">
        <v>115</v>
      </c>
      <c r="Z28" s="146"/>
      <c r="AA28" s="146"/>
      <c r="AB28" s="146"/>
      <c r="AC28" s="146"/>
      <c r="AD28" s="146"/>
      <c r="AE28" s="146"/>
      <c r="AF28" s="146"/>
      <c r="AG28" s="146" t="s">
        <v>142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89">
        <v>12</v>
      </c>
      <c r="B29" s="190" t="s">
        <v>389</v>
      </c>
      <c r="C29" s="196" t="s">
        <v>390</v>
      </c>
      <c r="D29" s="191" t="s">
        <v>357</v>
      </c>
      <c r="E29" s="192">
        <v>1</v>
      </c>
      <c r="F29" s="193"/>
      <c r="G29" s="194">
        <f>ROUND(E29*F29,2)</f>
        <v>0</v>
      </c>
      <c r="H29" s="193"/>
      <c r="I29" s="194">
        <f>ROUND(E29*H29,2)</f>
        <v>0</v>
      </c>
      <c r="J29" s="193"/>
      <c r="K29" s="194">
        <f>ROUND(E29*J29,2)</f>
        <v>0</v>
      </c>
      <c r="L29" s="194">
        <v>21</v>
      </c>
      <c r="M29" s="194">
        <f>G29*(1+L29/100)</f>
        <v>0</v>
      </c>
      <c r="N29" s="192">
        <v>0</v>
      </c>
      <c r="O29" s="192">
        <f>ROUND(E29*N29,2)</f>
        <v>0</v>
      </c>
      <c r="P29" s="192">
        <v>0</v>
      </c>
      <c r="Q29" s="192">
        <f>ROUND(E29*P29,2)</f>
        <v>0</v>
      </c>
      <c r="R29" s="194"/>
      <c r="S29" s="194" t="s">
        <v>112</v>
      </c>
      <c r="T29" s="195" t="s">
        <v>113</v>
      </c>
      <c r="U29" s="156">
        <v>0</v>
      </c>
      <c r="V29" s="156">
        <f>ROUND(E29*U29,2)</f>
        <v>0</v>
      </c>
      <c r="W29" s="156"/>
      <c r="X29" s="156" t="s">
        <v>141</v>
      </c>
      <c r="Y29" s="156" t="s">
        <v>115</v>
      </c>
      <c r="Z29" s="146"/>
      <c r="AA29" s="146"/>
      <c r="AB29" s="146"/>
      <c r="AC29" s="146"/>
      <c r="AD29" s="146"/>
      <c r="AE29" s="146"/>
      <c r="AF29" s="146"/>
      <c r="AG29" s="146" t="s">
        <v>142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8">
        <v>13</v>
      </c>
      <c r="B30" s="169" t="s">
        <v>391</v>
      </c>
      <c r="C30" s="177" t="s">
        <v>392</v>
      </c>
      <c r="D30" s="170" t="s">
        <v>357</v>
      </c>
      <c r="E30" s="171">
        <v>1</v>
      </c>
      <c r="F30" s="172"/>
      <c r="G30" s="173">
        <f>ROUND(E30*F30,2)</f>
        <v>0</v>
      </c>
      <c r="H30" s="172"/>
      <c r="I30" s="173">
        <f>ROUND(E30*H30,2)</f>
        <v>0</v>
      </c>
      <c r="J30" s="172"/>
      <c r="K30" s="173">
        <f>ROUND(E30*J30,2)</f>
        <v>0</v>
      </c>
      <c r="L30" s="173">
        <v>21</v>
      </c>
      <c r="M30" s="173">
        <f>G30*(1+L30/100)</f>
        <v>0</v>
      </c>
      <c r="N30" s="171">
        <v>0</v>
      </c>
      <c r="O30" s="171">
        <f>ROUND(E30*N30,2)</f>
        <v>0</v>
      </c>
      <c r="P30" s="171">
        <v>0</v>
      </c>
      <c r="Q30" s="171">
        <f>ROUND(E30*P30,2)</f>
        <v>0</v>
      </c>
      <c r="R30" s="173"/>
      <c r="S30" s="173" t="s">
        <v>112</v>
      </c>
      <c r="T30" s="174" t="s">
        <v>113</v>
      </c>
      <c r="U30" s="156">
        <v>0</v>
      </c>
      <c r="V30" s="156">
        <f>ROUND(E30*U30,2)</f>
        <v>0</v>
      </c>
      <c r="W30" s="156"/>
      <c r="X30" s="156" t="s">
        <v>141</v>
      </c>
      <c r="Y30" s="156" t="s">
        <v>115</v>
      </c>
      <c r="Z30" s="146"/>
      <c r="AA30" s="146"/>
      <c r="AB30" s="146"/>
      <c r="AC30" s="146"/>
      <c r="AD30" s="146"/>
      <c r="AE30" s="146"/>
      <c r="AF30" s="146"/>
      <c r="AG30" s="146" t="s">
        <v>142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2" x14ac:dyDescent="0.2">
      <c r="A31" s="153"/>
      <c r="B31" s="154"/>
      <c r="C31" s="262" t="s">
        <v>393</v>
      </c>
      <c r="D31" s="263"/>
      <c r="E31" s="263"/>
      <c r="F31" s="263"/>
      <c r="G31" s="263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117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75" t="str">
        <f>C31</f>
        <v>pasportizace stavebně technického a statického stavu sousedních objektů před zahájením stavebních prací a po dokončení stavebních prací, vč. souhlasu vlastníků s převzetím končeného stavu</v>
      </c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8">
        <v>14</v>
      </c>
      <c r="B32" s="169" t="s">
        <v>394</v>
      </c>
      <c r="C32" s="177" t="s">
        <v>395</v>
      </c>
      <c r="D32" s="170" t="s">
        <v>357</v>
      </c>
      <c r="E32" s="171">
        <v>1</v>
      </c>
      <c r="F32" s="172"/>
      <c r="G32" s="173">
        <f>ROUND(E32*F32,2)</f>
        <v>0</v>
      </c>
      <c r="H32" s="172"/>
      <c r="I32" s="173">
        <f>ROUND(E32*H32,2)</f>
        <v>0</v>
      </c>
      <c r="J32" s="172"/>
      <c r="K32" s="173">
        <f>ROUND(E32*J32,2)</f>
        <v>0</v>
      </c>
      <c r="L32" s="173">
        <v>21</v>
      </c>
      <c r="M32" s="173">
        <f>G32*(1+L32/100)</f>
        <v>0</v>
      </c>
      <c r="N32" s="171">
        <v>0</v>
      </c>
      <c r="O32" s="171">
        <f>ROUND(E32*N32,2)</f>
        <v>0</v>
      </c>
      <c r="P32" s="171">
        <v>0</v>
      </c>
      <c r="Q32" s="171">
        <f>ROUND(E32*P32,2)</f>
        <v>0</v>
      </c>
      <c r="R32" s="173"/>
      <c r="S32" s="173" t="s">
        <v>112</v>
      </c>
      <c r="T32" s="174" t="s">
        <v>113</v>
      </c>
      <c r="U32" s="156">
        <v>0</v>
      </c>
      <c r="V32" s="156">
        <f>ROUND(E32*U32,2)</f>
        <v>0</v>
      </c>
      <c r="W32" s="156"/>
      <c r="X32" s="156" t="s">
        <v>361</v>
      </c>
      <c r="Y32" s="156" t="s">
        <v>115</v>
      </c>
      <c r="Z32" s="146"/>
      <c r="AA32" s="146"/>
      <c r="AB32" s="146"/>
      <c r="AC32" s="146"/>
      <c r="AD32" s="146"/>
      <c r="AE32" s="146"/>
      <c r="AF32" s="146"/>
      <c r="AG32" s="146" t="s">
        <v>362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33.75" outlineLevel="2" x14ac:dyDescent="0.2">
      <c r="A33" s="153"/>
      <c r="B33" s="154"/>
      <c r="C33" s="262" t="s">
        <v>396</v>
      </c>
      <c r="D33" s="263"/>
      <c r="E33" s="263"/>
      <c r="F33" s="263"/>
      <c r="G33" s="263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117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75" t="str">
        <f>C33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89">
        <v>15</v>
      </c>
      <c r="B34" s="190" t="s">
        <v>397</v>
      </c>
      <c r="C34" s="196" t="s">
        <v>398</v>
      </c>
      <c r="D34" s="191" t="s">
        <v>357</v>
      </c>
      <c r="E34" s="192">
        <v>1</v>
      </c>
      <c r="F34" s="193"/>
      <c r="G34" s="194">
        <f>ROUND(E34*F34,2)</f>
        <v>0</v>
      </c>
      <c r="H34" s="193"/>
      <c r="I34" s="194">
        <f>ROUND(E34*H34,2)</f>
        <v>0</v>
      </c>
      <c r="J34" s="193"/>
      <c r="K34" s="194">
        <f>ROUND(E34*J34,2)</f>
        <v>0</v>
      </c>
      <c r="L34" s="194">
        <v>21</v>
      </c>
      <c r="M34" s="194">
        <f>G34*(1+L34/100)</f>
        <v>0</v>
      </c>
      <c r="N34" s="192">
        <v>0</v>
      </c>
      <c r="O34" s="192">
        <f>ROUND(E34*N34,2)</f>
        <v>0</v>
      </c>
      <c r="P34" s="192">
        <v>0</v>
      </c>
      <c r="Q34" s="192">
        <f>ROUND(E34*P34,2)</f>
        <v>0</v>
      </c>
      <c r="R34" s="194"/>
      <c r="S34" s="194" t="s">
        <v>112</v>
      </c>
      <c r="T34" s="195" t="s">
        <v>113</v>
      </c>
      <c r="U34" s="156">
        <v>0</v>
      </c>
      <c r="V34" s="156">
        <f>ROUND(E34*U34,2)</f>
        <v>0</v>
      </c>
      <c r="W34" s="156"/>
      <c r="X34" s="156" t="s">
        <v>361</v>
      </c>
      <c r="Y34" s="156" t="s">
        <v>115</v>
      </c>
      <c r="Z34" s="146"/>
      <c r="AA34" s="146"/>
      <c r="AB34" s="146"/>
      <c r="AC34" s="146"/>
      <c r="AD34" s="146"/>
      <c r="AE34" s="146"/>
      <c r="AF34" s="146"/>
      <c r="AG34" s="146" t="s">
        <v>362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89">
        <v>16</v>
      </c>
      <c r="B35" s="190" t="s">
        <v>399</v>
      </c>
      <c r="C35" s="196" t="s">
        <v>400</v>
      </c>
      <c r="D35" s="191" t="s">
        <v>357</v>
      </c>
      <c r="E35" s="192">
        <v>1</v>
      </c>
      <c r="F35" s="193"/>
      <c r="G35" s="194">
        <f>ROUND(E35*F35,2)</f>
        <v>0</v>
      </c>
      <c r="H35" s="193"/>
      <c r="I35" s="194">
        <f>ROUND(E35*H35,2)</f>
        <v>0</v>
      </c>
      <c r="J35" s="193"/>
      <c r="K35" s="194">
        <f>ROUND(E35*J35,2)</f>
        <v>0</v>
      </c>
      <c r="L35" s="194">
        <v>21</v>
      </c>
      <c r="M35" s="194">
        <f>G35*(1+L35/100)</f>
        <v>0</v>
      </c>
      <c r="N35" s="192">
        <v>0</v>
      </c>
      <c r="O35" s="192">
        <f>ROUND(E35*N35,2)</f>
        <v>0</v>
      </c>
      <c r="P35" s="192">
        <v>0</v>
      </c>
      <c r="Q35" s="192">
        <f>ROUND(E35*P35,2)</f>
        <v>0</v>
      </c>
      <c r="R35" s="194"/>
      <c r="S35" s="194" t="s">
        <v>112</v>
      </c>
      <c r="T35" s="195" t="s">
        <v>113</v>
      </c>
      <c r="U35" s="156">
        <v>0</v>
      </c>
      <c r="V35" s="156">
        <f>ROUND(E35*U35,2)</f>
        <v>0</v>
      </c>
      <c r="W35" s="156"/>
      <c r="X35" s="156" t="s">
        <v>361</v>
      </c>
      <c r="Y35" s="156" t="s">
        <v>115</v>
      </c>
      <c r="Z35" s="146"/>
      <c r="AA35" s="146"/>
      <c r="AB35" s="146"/>
      <c r="AC35" s="146"/>
      <c r="AD35" s="146"/>
      <c r="AE35" s="146"/>
      <c r="AF35" s="146"/>
      <c r="AG35" s="146" t="s">
        <v>362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89">
        <v>17</v>
      </c>
      <c r="B36" s="190" t="s">
        <v>401</v>
      </c>
      <c r="C36" s="196" t="s">
        <v>402</v>
      </c>
      <c r="D36" s="191" t="s">
        <v>357</v>
      </c>
      <c r="E36" s="192">
        <v>1</v>
      </c>
      <c r="F36" s="193"/>
      <c r="G36" s="194">
        <f>ROUND(E36*F36,2)</f>
        <v>0</v>
      </c>
      <c r="H36" s="193"/>
      <c r="I36" s="194">
        <f>ROUND(E36*H36,2)</f>
        <v>0</v>
      </c>
      <c r="J36" s="193"/>
      <c r="K36" s="194">
        <f>ROUND(E36*J36,2)</f>
        <v>0</v>
      </c>
      <c r="L36" s="194">
        <v>21</v>
      </c>
      <c r="M36" s="194">
        <f>G36*(1+L36/100)</f>
        <v>0</v>
      </c>
      <c r="N36" s="192">
        <v>0</v>
      </c>
      <c r="O36" s="192">
        <f>ROUND(E36*N36,2)</f>
        <v>0</v>
      </c>
      <c r="P36" s="192">
        <v>0</v>
      </c>
      <c r="Q36" s="192">
        <f>ROUND(E36*P36,2)</f>
        <v>0</v>
      </c>
      <c r="R36" s="194"/>
      <c r="S36" s="194" t="s">
        <v>112</v>
      </c>
      <c r="T36" s="195" t="s">
        <v>113</v>
      </c>
      <c r="U36" s="156">
        <v>0</v>
      </c>
      <c r="V36" s="156">
        <f>ROUND(E36*U36,2)</f>
        <v>0</v>
      </c>
      <c r="W36" s="156"/>
      <c r="X36" s="156" t="s">
        <v>361</v>
      </c>
      <c r="Y36" s="156" t="s">
        <v>115</v>
      </c>
      <c r="Z36" s="146"/>
      <c r="AA36" s="146"/>
      <c r="AB36" s="146"/>
      <c r="AC36" s="146"/>
      <c r="AD36" s="146"/>
      <c r="AE36" s="146"/>
      <c r="AF36" s="146"/>
      <c r="AG36" s="146" t="s">
        <v>362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68">
        <v>18</v>
      </c>
      <c r="B37" s="169" t="s">
        <v>403</v>
      </c>
      <c r="C37" s="177" t="s">
        <v>404</v>
      </c>
      <c r="D37" s="170" t="s">
        <v>357</v>
      </c>
      <c r="E37" s="171">
        <v>1</v>
      </c>
      <c r="F37" s="172"/>
      <c r="G37" s="173">
        <f>ROUND(E37*F37,2)</f>
        <v>0</v>
      </c>
      <c r="H37" s="172"/>
      <c r="I37" s="173">
        <f>ROUND(E37*H37,2)</f>
        <v>0</v>
      </c>
      <c r="J37" s="172"/>
      <c r="K37" s="173">
        <f>ROUND(E37*J37,2)</f>
        <v>0</v>
      </c>
      <c r="L37" s="173">
        <v>21</v>
      </c>
      <c r="M37" s="173">
        <f>G37*(1+L37/100)</f>
        <v>0</v>
      </c>
      <c r="N37" s="171">
        <v>0</v>
      </c>
      <c r="O37" s="171">
        <f>ROUND(E37*N37,2)</f>
        <v>0</v>
      </c>
      <c r="P37" s="171">
        <v>0</v>
      </c>
      <c r="Q37" s="171">
        <f>ROUND(E37*P37,2)</f>
        <v>0</v>
      </c>
      <c r="R37" s="173"/>
      <c r="S37" s="173" t="s">
        <v>112</v>
      </c>
      <c r="T37" s="174" t="s">
        <v>113</v>
      </c>
      <c r="U37" s="156">
        <v>0</v>
      </c>
      <c r="V37" s="156">
        <f>ROUND(E37*U37,2)</f>
        <v>0</v>
      </c>
      <c r="W37" s="156"/>
      <c r="X37" s="156" t="s">
        <v>365</v>
      </c>
      <c r="Y37" s="156" t="s">
        <v>115</v>
      </c>
      <c r="Z37" s="146"/>
      <c r="AA37" s="146"/>
      <c r="AB37" s="146"/>
      <c r="AC37" s="146"/>
      <c r="AD37" s="146"/>
      <c r="AE37" s="146"/>
      <c r="AF37" s="146"/>
      <c r="AG37" s="146" t="s">
        <v>366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ht="22.5" outlineLevel="2" x14ac:dyDescent="0.2">
      <c r="A38" s="153"/>
      <c r="B38" s="154"/>
      <c r="C38" s="262" t="s">
        <v>405</v>
      </c>
      <c r="D38" s="263"/>
      <c r="E38" s="263"/>
      <c r="F38" s="263"/>
      <c r="G38" s="263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117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75" t="str">
        <f>C38</f>
        <v>Náklady dodavatele vyplývající z povinností dodavatele stanovených obchodními podmínkami před zahájením stavebních prací. Tato skupina zahrnuje zejména náklady na přípravné činnosti.</v>
      </c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8">
        <v>19</v>
      </c>
      <c r="B39" s="169" t="s">
        <v>406</v>
      </c>
      <c r="C39" s="177" t="s">
        <v>407</v>
      </c>
      <c r="D39" s="170" t="s">
        <v>357</v>
      </c>
      <c r="E39" s="171">
        <v>1</v>
      </c>
      <c r="F39" s="172"/>
      <c r="G39" s="173">
        <f>ROUND(E39*F39,2)</f>
        <v>0</v>
      </c>
      <c r="H39" s="172"/>
      <c r="I39" s="173">
        <f>ROUND(E39*H39,2)</f>
        <v>0</v>
      </c>
      <c r="J39" s="172"/>
      <c r="K39" s="173">
        <f>ROUND(E39*J39,2)</f>
        <v>0</v>
      </c>
      <c r="L39" s="173">
        <v>21</v>
      </c>
      <c r="M39" s="173">
        <f>G39*(1+L39/100)</f>
        <v>0</v>
      </c>
      <c r="N39" s="171">
        <v>0</v>
      </c>
      <c r="O39" s="171">
        <f>ROUND(E39*N39,2)</f>
        <v>0</v>
      </c>
      <c r="P39" s="171">
        <v>0</v>
      </c>
      <c r="Q39" s="171">
        <f>ROUND(E39*P39,2)</f>
        <v>0</v>
      </c>
      <c r="R39" s="173"/>
      <c r="S39" s="173" t="s">
        <v>112</v>
      </c>
      <c r="T39" s="174" t="s">
        <v>113</v>
      </c>
      <c r="U39" s="156">
        <v>0</v>
      </c>
      <c r="V39" s="156">
        <f>ROUND(E39*U39,2)</f>
        <v>0</v>
      </c>
      <c r="W39" s="156"/>
      <c r="X39" s="156" t="s">
        <v>365</v>
      </c>
      <c r="Y39" s="156" t="s">
        <v>115</v>
      </c>
      <c r="Z39" s="146"/>
      <c r="AA39" s="146"/>
      <c r="AB39" s="146"/>
      <c r="AC39" s="146"/>
      <c r="AD39" s="146"/>
      <c r="AE39" s="146"/>
      <c r="AF39" s="146"/>
      <c r="AG39" s="146" t="s">
        <v>366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33.75" outlineLevel="2" x14ac:dyDescent="0.2">
      <c r="A40" s="153"/>
      <c r="B40" s="154"/>
      <c r="C40" s="262" t="s">
        <v>408</v>
      </c>
      <c r="D40" s="263"/>
      <c r="E40" s="263"/>
      <c r="F40" s="263"/>
      <c r="G40" s="263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117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75" t="str">
        <f>C40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68">
        <v>20</v>
      </c>
      <c r="B41" s="169" t="s">
        <v>409</v>
      </c>
      <c r="C41" s="177" t="s">
        <v>410</v>
      </c>
      <c r="D41" s="170" t="s">
        <v>357</v>
      </c>
      <c r="E41" s="171">
        <v>1</v>
      </c>
      <c r="F41" s="172"/>
      <c r="G41" s="173">
        <f>ROUND(E41*F41,2)</f>
        <v>0</v>
      </c>
      <c r="H41" s="172"/>
      <c r="I41" s="173">
        <f>ROUND(E41*H41,2)</f>
        <v>0</v>
      </c>
      <c r="J41" s="172"/>
      <c r="K41" s="173">
        <f>ROUND(E41*J41,2)</f>
        <v>0</v>
      </c>
      <c r="L41" s="173">
        <v>21</v>
      </c>
      <c r="M41" s="173">
        <f>G41*(1+L41/100)</f>
        <v>0</v>
      </c>
      <c r="N41" s="171">
        <v>0</v>
      </c>
      <c r="O41" s="171">
        <f>ROUND(E41*N41,2)</f>
        <v>0</v>
      </c>
      <c r="P41" s="171">
        <v>0</v>
      </c>
      <c r="Q41" s="171">
        <f>ROUND(E41*P41,2)</f>
        <v>0</v>
      </c>
      <c r="R41" s="173"/>
      <c r="S41" s="173" t="s">
        <v>112</v>
      </c>
      <c r="T41" s="174" t="s">
        <v>113</v>
      </c>
      <c r="U41" s="156">
        <v>0</v>
      </c>
      <c r="V41" s="156">
        <f>ROUND(E41*U41,2)</f>
        <v>0</v>
      </c>
      <c r="W41" s="156"/>
      <c r="X41" s="156" t="s">
        <v>365</v>
      </c>
      <c r="Y41" s="156" t="s">
        <v>115</v>
      </c>
      <c r="Z41" s="146"/>
      <c r="AA41" s="146"/>
      <c r="AB41" s="146"/>
      <c r="AC41" s="146"/>
      <c r="AD41" s="146"/>
      <c r="AE41" s="146"/>
      <c r="AF41" s="146"/>
      <c r="AG41" s="146" t="s">
        <v>366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262" t="s">
        <v>411</v>
      </c>
      <c r="D42" s="263"/>
      <c r="E42" s="263"/>
      <c r="F42" s="263"/>
      <c r="G42" s="263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117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75" t="str">
        <f>C42</f>
        <v>Náklady spojené s povinným pojištěním dodavatele nebo stavebního díla či jeho části, v rozsahu obchodních podmínek.</v>
      </c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89">
        <v>21</v>
      </c>
      <c r="B43" s="190" t="s">
        <v>412</v>
      </c>
      <c r="C43" s="196" t="s">
        <v>413</v>
      </c>
      <c r="D43" s="191" t="s">
        <v>357</v>
      </c>
      <c r="E43" s="192">
        <v>1</v>
      </c>
      <c r="F43" s="193"/>
      <c r="G43" s="194">
        <f>ROUND(E43*F43,2)</f>
        <v>0</v>
      </c>
      <c r="H43" s="193"/>
      <c r="I43" s="194">
        <f>ROUND(E43*H43,2)</f>
        <v>0</v>
      </c>
      <c r="J43" s="193"/>
      <c r="K43" s="194">
        <f>ROUND(E43*J43,2)</f>
        <v>0</v>
      </c>
      <c r="L43" s="194">
        <v>21</v>
      </c>
      <c r="M43" s="194">
        <f>G43*(1+L43/100)</f>
        <v>0</v>
      </c>
      <c r="N43" s="192">
        <v>0</v>
      </c>
      <c r="O43" s="192">
        <f>ROUND(E43*N43,2)</f>
        <v>0</v>
      </c>
      <c r="P43" s="192">
        <v>0</v>
      </c>
      <c r="Q43" s="192">
        <f>ROUND(E43*P43,2)</f>
        <v>0</v>
      </c>
      <c r="R43" s="194"/>
      <c r="S43" s="194" t="s">
        <v>112</v>
      </c>
      <c r="T43" s="195" t="s">
        <v>113</v>
      </c>
      <c r="U43" s="156">
        <v>0</v>
      </c>
      <c r="V43" s="156">
        <f>ROUND(E43*U43,2)</f>
        <v>0</v>
      </c>
      <c r="W43" s="156"/>
      <c r="X43" s="156" t="s">
        <v>365</v>
      </c>
      <c r="Y43" s="156" t="s">
        <v>115</v>
      </c>
      <c r="Z43" s="146"/>
      <c r="AA43" s="146"/>
      <c r="AB43" s="146"/>
      <c r="AC43" s="146"/>
      <c r="AD43" s="146"/>
      <c r="AE43" s="146"/>
      <c r="AF43" s="146"/>
      <c r="AG43" s="146" t="s">
        <v>366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68">
        <v>22</v>
      </c>
      <c r="B44" s="169" t="s">
        <v>414</v>
      </c>
      <c r="C44" s="177" t="s">
        <v>415</v>
      </c>
      <c r="D44" s="170" t="s">
        <v>357</v>
      </c>
      <c r="E44" s="171">
        <v>1</v>
      </c>
      <c r="F44" s="172"/>
      <c r="G44" s="173">
        <f>ROUND(E44*F44,2)</f>
        <v>0</v>
      </c>
      <c r="H44" s="172"/>
      <c r="I44" s="173">
        <f>ROUND(E44*H44,2)</f>
        <v>0</v>
      </c>
      <c r="J44" s="172"/>
      <c r="K44" s="173">
        <f>ROUND(E44*J44,2)</f>
        <v>0</v>
      </c>
      <c r="L44" s="173">
        <v>21</v>
      </c>
      <c r="M44" s="173">
        <f>G44*(1+L44/100)</f>
        <v>0</v>
      </c>
      <c r="N44" s="171">
        <v>0</v>
      </c>
      <c r="O44" s="171">
        <f>ROUND(E44*N44,2)</f>
        <v>0</v>
      </c>
      <c r="P44" s="171">
        <v>0</v>
      </c>
      <c r="Q44" s="171">
        <f>ROUND(E44*P44,2)</f>
        <v>0</v>
      </c>
      <c r="R44" s="173"/>
      <c r="S44" s="173" t="s">
        <v>112</v>
      </c>
      <c r="T44" s="174" t="s">
        <v>113</v>
      </c>
      <c r="U44" s="156">
        <v>0</v>
      </c>
      <c r="V44" s="156">
        <f>ROUND(E44*U44,2)</f>
        <v>0</v>
      </c>
      <c r="W44" s="156"/>
      <c r="X44" s="156" t="s">
        <v>365</v>
      </c>
      <c r="Y44" s="156" t="s">
        <v>115</v>
      </c>
      <c r="Z44" s="146"/>
      <c r="AA44" s="146"/>
      <c r="AB44" s="146"/>
      <c r="AC44" s="146"/>
      <c r="AD44" s="146"/>
      <c r="AE44" s="146"/>
      <c r="AF44" s="146"/>
      <c r="AG44" s="146" t="s">
        <v>366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x14ac:dyDescent="0.2">
      <c r="A45" s="3"/>
      <c r="B45" s="4"/>
      <c r="C45" s="178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94</v>
      </c>
    </row>
    <row r="46" spans="1:60" x14ac:dyDescent="0.2">
      <c r="A46" s="149"/>
      <c r="B46" s="150" t="s">
        <v>29</v>
      </c>
      <c r="C46" s="179"/>
      <c r="D46" s="151"/>
      <c r="E46" s="152"/>
      <c r="F46" s="152"/>
      <c r="G46" s="167">
        <f>G8+G25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119</v>
      </c>
    </row>
    <row r="47" spans="1:60" x14ac:dyDescent="0.2">
      <c r="C47" s="180"/>
      <c r="D47" s="10"/>
      <c r="AG47" t="s">
        <v>135</v>
      </c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DD1" sheet="1" formatRows="0"/>
  <mergeCells count="17">
    <mergeCell ref="C24:G24"/>
    <mergeCell ref="A1:G1"/>
    <mergeCell ref="C2:G2"/>
    <mergeCell ref="C3:G3"/>
    <mergeCell ref="C4:G4"/>
    <mergeCell ref="C10:G10"/>
    <mergeCell ref="C13:G13"/>
    <mergeCell ref="C14:G14"/>
    <mergeCell ref="C16:G16"/>
    <mergeCell ref="C18:G18"/>
    <mergeCell ref="C20:G20"/>
    <mergeCell ref="C22:G22"/>
    <mergeCell ref="C31:G31"/>
    <mergeCell ref="C33:G33"/>
    <mergeCell ref="C38:G38"/>
    <mergeCell ref="C40:G40"/>
    <mergeCell ref="C42:G4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00 Pol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 Pol'!Názvy_tisku</vt:lpstr>
      <vt:lpstr>'01 01 Pol'!Názvy_tisku</vt:lpstr>
      <vt:lpstr>'01 02 Pol'!Názvy_tisku</vt:lpstr>
      <vt:lpstr>oadresa</vt:lpstr>
      <vt:lpstr>Stavba!Objednatel</vt:lpstr>
      <vt:lpstr>Stavba!Objekt</vt:lpstr>
      <vt:lpstr>'01 00 Pol'!Oblast_tisku</vt:lpstr>
      <vt:lpstr>'01 01 Pol'!Oblast_tisku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Křečková Renáta</cp:lastModifiedBy>
  <cp:lastPrinted>2019-03-19T12:27:02Z</cp:lastPrinted>
  <dcterms:created xsi:type="dcterms:W3CDTF">2009-04-08T07:15:50Z</dcterms:created>
  <dcterms:modified xsi:type="dcterms:W3CDTF">2026-02-10T06:08:47Z</dcterms:modified>
</cp:coreProperties>
</file>