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Work\SOFI\Třebíč - Kubišova\OUT\slepý\"/>
    </mc:Choice>
  </mc:AlternateContent>
  <xr:revisionPtr revIDLastSave="0" documentId="8_{9F31FD24-5DA1-46C6-97C0-1A0C5F251914}" xr6:coauthVersionLast="47" xr6:coauthVersionMax="47" xr10:uidLastSave="{00000000-0000-0000-0000-000000000000}"/>
  <bookViews>
    <workbookView xWindow="345" yWindow="375" windowWidth="14775" windowHeight="1479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RN 7 Naklady" sheetId="12" r:id="rId4"/>
    <sheet name="01 1 Pol" sheetId="13" r:id="rId5"/>
    <sheet name="02 1 Pol" sheetId="14" r:id="rId6"/>
    <sheet name="03 3 Pol" sheetId="15" r:id="rId7"/>
    <sheet name="04 4 Pol" sheetId="16" r:id="rId8"/>
    <sheet name="05 5 Pol" sheetId="17" r:id="rId9"/>
    <sheet name="06 6 Pol" sheetId="18" r:id="rId10"/>
  </sheets>
  <externalReferences>
    <externalReference r:id="rId11"/>
  </externalReferences>
  <definedNames>
    <definedName name="CelkemDPHVypocet" localSheetId="1">Stavba!$H$55</definedName>
    <definedName name="CenaCelkem">Stavba!$G$29</definedName>
    <definedName name="CenaCelkemBezDPH">Stavba!$G$28</definedName>
    <definedName name="CenaCelkemVypocet" localSheetId="1">Stavba!$I$55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'01 1 Pol'!$1:$7</definedName>
    <definedName name="_xlnm.Print_Titles" localSheetId="5">'02 1 Pol'!$1:$7</definedName>
    <definedName name="_xlnm.Print_Titles" localSheetId="6">'03 3 Pol'!$1:$7</definedName>
    <definedName name="_xlnm.Print_Titles" localSheetId="7">'04 4 Pol'!$1:$7</definedName>
    <definedName name="_xlnm.Print_Titles" localSheetId="8">'05 5 Pol'!$1:$7</definedName>
    <definedName name="_xlnm.Print_Titles" localSheetId="9">'06 6 Pol'!$1:$7</definedName>
    <definedName name="_xlnm.Print_Titles" localSheetId="3">'VRN 7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'01 1 Pol'!$A$1:$Y$288</definedName>
    <definedName name="_xlnm.Print_Area" localSheetId="5">'02 1 Pol'!$A$1:$Y$70</definedName>
    <definedName name="_xlnm.Print_Area" localSheetId="6">'03 3 Pol'!$A$1:$Y$63</definedName>
    <definedName name="_xlnm.Print_Area" localSheetId="7">'04 4 Pol'!$A$1:$Y$75</definedName>
    <definedName name="_xlnm.Print_Area" localSheetId="8">'05 5 Pol'!$A$1:$Y$84</definedName>
    <definedName name="_xlnm.Print_Area" localSheetId="9">'06 6 Pol'!$A$1:$Y$74</definedName>
    <definedName name="_xlnm.Print_Area" localSheetId="1">Stavba!$A$1:$J$93</definedName>
    <definedName name="_xlnm.Print_Area" localSheetId="3">'VRN 7 Naklady'!$A$1:$Y$51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Stavba!$F$55</definedName>
    <definedName name="ZakladDPHZakl">Stavba!$G$25</definedName>
    <definedName name="ZakladDPHZaklVypocet" localSheetId="1">Stavba!$G$55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2" i="1" l="1"/>
  <c r="I91" i="1"/>
  <c r="I90" i="1"/>
  <c r="I89" i="1"/>
  <c r="I88" i="1"/>
  <c r="I87" i="1"/>
  <c r="I86" i="1"/>
  <c r="I85" i="1"/>
  <c r="I84" i="1"/>
  <c r="I83" i="1"/>
  <c r="I82" i="1"/>
  <c r="I81" i="1"/>
  <c r="I80" i="1"/>
  <c r="G54" i="1"/>
  <c r="F54" i="1"/>
  <c r="G53" i="1"/>
  <c r="F53" i="1"/>
  <c r="G52" i="1"/>
  <c r="F52" i="1"/>
  <c r="G51" i="1"/>
  <c r="I51" i="1" s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73" i="18"/>
  <c r="BA64" i="18"/>
  <c r="BA56" i="18"/>
  <c r="BA47" i="18"/>
  <c r="BA46" i="18"/>
  <c r="BA14" i="18"/>
  <c r="BA11" i="18"/>
  <c r="G8" i="18"/>
  <c r="O8" i="18"/>
  <c r="G9" i="18"/>
  <c r="M9" i="18" s="1"/>
  <c r="M8" i="18" s="1"/>
  <c r="I9" i="18"/>
  <c r="I8" i="18" s="1"/>
  <c r="K9" i="18"/>
  <c r="K8" i="18" s="1"/>
  <c r="O9" i="18"/>
  <c r="Q9" i="18"/>
  <c r="Q8" i="18" s="1"/>
  <c r="V9" i="18"/>
  <c r="V8" i="18" s="1"/>
  <c r="G13" i="18"/>
  <c r="I13" i="18"/>
  <c r="K13" i="18"/>
  <c r="M13" i="18"/>
  <c r="O13" i="18"/>
  <c r="Q13" i="18"/>
  <c r="V13" i="18"/>
  <c r="G17" i="18"/>
  <c r="I17" i="18"/>
  <c r="K17" i="18"/>
  <c r="M17" i="18"/>
  <c r="O17" i="18"/>
  <c r="Q17" i="18"/>
  <c r="V17" i="18"/>
  <c r="G19" i="18"/>
  <c r="O19" i="18"/>
  <c r="G20" i="18"/>
  <c r="M20" i="18" s="1"/>
  <c r="M19" i="18" s="1"/>
  <c r="I20" i="18"/>
  <c r="I19" i="18" s="1"/>
  <c r="K20" i="18"/>
  <c r="K19" i="18" s="1"/>
  <c r="O20" i="18"/>
  <c r="Q20" i="18"/>
  <c r="Q19" i="18" s="1"/>
  <c r="V20" i="18"/>
  <c r="V19" i="18" s="1"/>
  <c r="K24" i="18"/>
  <c r="V24" i="18"/>
  <c r="G25" i="18"/>
  <c r="I25" i="18"/>
  <c r="I24" i="18" s="1"/>
  <c r="K25" i="18"/>
  <c r="M25" i="18"/>
  <c r="O25" i="18"/>
  <c r="Q25" i="18"/>
  <c r="Q24" i="18" s="1"/>
  <c r="V25" i="18"/>
  <c r="G28" i="18"/>
  <c r="G24" i="18" s="1"/>
  <c r="I28" i="18"/>
  <c r="K28" i="18"/>
  <c r="O28" i="18"/>
  <c r="O24" i="18" s="1"/>
  <c r="Q28" i="18"/>
  <c r="V28" i="18"/>
  <c r="G32" i="18"/>
  <c r="I32" i="18"/>
  <c r="K32" i="18"/>
  <c r="M32" i="18"/>
  <c r="O32" i="18"/>
  <c r="Q32" i="18"/>
  <c r="V32" i="18"/>
  <c r="K37" i="18"/>
  <c r="V37" i="18"/>
  <c r="G38" i="18"/>
  <c r="I38" i="18"/>
  <c r="I37" i="18" s="1"/>
  <c r="K38" i="18"/>
  <c r="M38" i="18"/>
  <c r="O38" i="18"/>
  <c r="Q38" i="18"/>
  <c r="Q37" i="18" s="1"/>
  <c r="V38" i="18"/>
  <c r="G41" i="18"/>
  <c r="G37" i="18" s="1"/>
  <c r="I41" i="18"/>
  <c r="K41" i="18"/>
  <c r="O41" i="18"/>
  <c r="O37" i="18" s="1"/>
  <c r="Q41" i="18"/>
  <c r="V41" i="18"/>
  <c r="I44" i="18"/>
  <c r="Q44" i="18"/>
  <c r="G45" i="18"/>
  <c r="G44" i="18" s="1"/>
  <c r="I45" i="18"/>
  <c r="K45" i="18"/>
  <c r="K44" i="18" s="1"/>
  <c r="O45" i="18"/>
  <c r="O44" i="18" s="1"/>
  <c r="Q45" i="18"/>
  <c r="V45" i="18"/>
  <c r="V44" i="18" s="1"/>
  <c r="I48" i="18"/>
  <c r="Q48" i="18"/>
  <c r="G49" i="18"/>
  <c r="M49" i="18" s="1"/>
  <c r="M48" i="18" s="1"/>
  <c r="I49" i="18"/>
  <c r="K49" i="18"/>
  <c r="K48" i="18" s="1"/>
  <c r="O49" i="18"/>
  <c r="O48" i="18" s="1"/>
  <c r="Q49" i="18"/>
  <c r="V49" i="18"/>
  <c r="V48" i="18" s="1"/>
  <c r="I54" i="18"/>
  <c r="Q54" i="18"/>
  <c r="G55" i="18"/>
  <c r="G54" i="18" s="1"/>
  <c r="I55" i="18"/>
  <c r="K55" i="18"/>
  <c r="K54" i="18" s="1"/>
  <c r="O55" i="18"/>
  <c r="O54" i="18" s="1"/>
  <c r="Q55" i="18"/>
  <c r="V55" i="18"/>
  <c r="V54" i="18" s="1"/>
  <c r="G58" i="18"/>
  <c r="M58" i="18" s="1"/>
  <c r="M57" i="18" s="1"/>
  <c r="I58" i="18"/>
  <c r="K58" i="18"/>
  <c r="K57" i="18" s="1"/>
  <c r="O58" i="18"/>
  <c r="O57" i="18" s="1"/>
  <c r="Q58" i="18"/>
  <c r="V58" i="18"/>
  <c r="V57" i="18" s="1"/>
  <c r="G63" i="18"/>
  <c r="I63" i="18"/>
  <c r="I57" i="18" s="1"/>
  <c r="K63" i="18"/>
  <c r="M63" i="18"/>
  <c r="O63" i="18"/>
  <c r="Q63" i="18"/>
  <c r="Q57" i="18" s="1"/>
  <c r="V63" i="18"/>
  <c r="G67" i="18"/>
  <c r="M67" i="18" s="1"/>
  <c r="I67" i="18"/>
  <c r="K67" i="18"/>
  <c r="O67" i="18"/>
  <c r="Q67" i="18"/>
  <c r="V67" i="18"/>
  <c r="G69" i="18"/>
  <c r="I69" i="18"/>
  <c r="K69" i="18"/>
  <c r="M69" i="18"/>
  <c r="O69" i="18"/>
  <c r="Q69" i="18"/>
  <c r="V69" i="18"/>
  <c r="AE73" i="18"/>
  <c r="G83" i="17"/>
  <c r="BA63" i="17"/>
  <c r="BA32" i="17"/>
  <c r="BA24" i="17"/>
  <c r="BA10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G13" i="17"/>
  <c r="I13" i="17"/>
  <c r="K13" i="17"/>
  <c r="M13" i="17"/>
  <c r="O13" i="17"/>
  <c r="Q13" i="17"/>
  <c r="V13" i="17"/>
  <c r="G17" i="17"/>
  <c r="I17" i="17"/>
  <c r="K17" i="17"/>
  <c r="M17" i="17"/>
  <c r="O17" i="17"/>
  <c r="Q17" i="17"/>
  <c r="V17" i="17"/>
  <c r="G19" i="17"/>
  <c r="I19" i="17"/>
  <c r="K19" i="17"/>
  <c r="M19" i="17"/>
  <c r="O19" i="17"/>
  <c r="Q19" i="17"/>
  <c r="V19" i="17"/>
  <c r="G23" i="17"/>
  <c r="AF83" i="17" s="1"/>
  <c r="I23" i="17"/>
  <c r="K23" i="17"/>
  <c r="O23" i="17"/>
  <c r="Q23" i="17"/>
  <c r="V23" i="17"/>
  <c r="G27" i="17"/>
  <c r="I27" i="17"/>
  <c r="K27" i="17"/>
  <c r="M27" i="17"/>
  <c r="O27" i="17"/>
  <c r="Q27" i="17"/>
  <c r="V27" i="17"/>
  <c r="G29" i="17"/>
  <c r="K29" i="17"/>
  <c r="O29" i="17"/>
  <c r="V29" i="17"/>
  <c r="G30" i="17"/>
  <c r="I30" i="17"/>
  <c r="I29" i="17" s="1"/>
  <c r="K30" i="17"/>
  <c r="M30" i="17"/>
  <c r="M29" i="17" s="1"/>
  <c r="O30" i="17"/>
  <c r="Q30" i="17"/>
  <c r="Q29" i="17" s="1"/>
  <c r="V30" i="17"/>
  <c r="O34" i="17"/>
  <c r="G35" i="17"/>
  <c r="I35" i="17"/>
  <c r="I34" i="17" s="1"/>
  <c r="K35" i="17"/>
  <c r="M35" i="17"/>
  <c r="O35" i="17"/>
  <c r="Q35" i="17"/>
  <c r="Q34" i="17" s="1"/>
  <c r="V35" i="17"/>
  <c r="G40" i="17"/>
  <c r="M40" i="17" s="1"/>
  <c r="I40" i="17"/>
  <c r="K40" i="17"/>
  <c r="K34" i="17" s="1"/>
  <c r="O40" i="17"/>
  <c r="Q40" i="17"/>
  <c r="V40" i="17"/>
  <c r="V34" i="17" s="1"/>
  <c r="G47" i="17"/>
  <c r="I47" i="17"/>
  <c r="K47" i="17"/>
  <c r="M47" i="17"/>
  <c r="O47" i="17"/>
  <c r="Q47" i="17"/>
  <c r="V47" i="17"/>
  <c r="G50" i="17"/>
  <c r="M50" i="17" s="1"/>
  <c r="I50" i="17"/>
  <c r="K50" i="17"/>
  <c r="O50" i="17"/>
  <c r="Q50" i="17"/>
  <c r="V50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7" i="17"/>
  <c r="G56" i="17" s="1"/>
  <c r="I57" i="17"/>
  <c r="K57" i="17"/>
  <c r="K56" i="17" s="1"/>
  <c r="O57" i="17"/>
  <c r="O56" i="17" s="1"/>
  <c r="Q57" i="17"/>
  <c r="V57" i="17"/>
  <c r="V56" i="17" s="1"/>
  <c r="G59" i="17"/>
  <c r="I59" i="17"/>
  <c r="I56" i="17" s="1"/>
  <c r="K59" i="17"/>
  <c r="M59" i="17"/>
  <c r="O59" i="17"/>
  <c r="Q59" i="17"/>
  <c r="Q56" i="17" s="1"/>
  <c r="V59" i="17"/>
  <c r="G61" i="17"/>
  <c r="M61" i="17" s="1"/>
  <c r="I61" i="17"/>
  <c r="K61" i="17"/>
  <c r="O61" i="17"/>
  <c r="Q61" i="17"/>
  <c r="V61" i="17"/>
  <c r="G66" i="17"/>
  <c r="G65" i="17" s="1"/>
  <c r="I66" i="17"/>
  <c r="K66" i="17"/>
  <c r="K65" i="17" s="1"/>
  <c r="O66" i="17"/>
  <c r="O65" i="17" s="1"/>
  <c r="Q66" i="17"/>
  <c r="V66" i="17"/>
  <c r="V65" i="17" s="1"/>
  <c r="G69" i="17"/>
  <c r="I69" i="17"/>
  <c r="I65" i="17" s="1"/>
  <c r="K69" i="17"/>
  <c r="M69" i="17"/>
  <c r="O69" i="17"/>
  <c r="Q69" i="17"/>
  <c r="Q65" i="17" s="1"/>
  <c r="V69" i="17"/>
  <c r="G72" i="17"/>
  <c r="K72" i="17"/>
  <c r="O72" i="17"/>
  <c r="V72" i="17"/>
  <c r="G73" i="17"/>
  <c r="I73" i="17"/>
  <c r="I72" i="17" s="1"/>
  <c r="K73" i="17"/>
  <c r="M73" i="17"/>
  <c r="M72" i="17" s="1"/>
  <c r="O73" i="17"/>
  <c r="Q73" i="17"/>
  <c r="Q72" i="17" s="1"/>
  <c r="V73" i="17"/>
  <c r="G75" i="17"/>
  <c r="O75" i="17"/>
  <c r="G76" i="17"/>
  <c r="I76" i="17"/>
  <c r="I75" i="17" s="1"/>
  <c r="K76" i="17"/>
  <c r="M76" i="17"/>
  <c r="O76" i="17"/>
  <c r="Q76" i="17"/>
  <c r="Q75" i="17" s="1"/>
  <c r="V76" i="17"/>
  <c r="G80" i="17"/>
  <c r="M80" i="17" s="1"/>
  <c r="I80" i="17"/>
  <c r="K80" i="17"/>
  <c r="K75" i="17" s="1"/>
  <c r="O80" i="17"/>
  <c r="Q80" i="17"/>
  <c r="V80" i="17"/>
  <c r="V75" i="17" s="1"/>
  <c r="AE83" i="17"/>
  <c r="G74" i="16"/>
  <c r="BA36" i="16"/>
  <c r="BA10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3" i="16"/>
  <c r="I13" i="16"/>
  <c r="K13" i="16"/>
  <c r="M13" i="16"/>
  <c r="O13" i="16"/>
  <c r="Q13" i="16"/>
  <c r="V13" i="16"/>
  <c r="G16" i="16"/>
  <c r="I16" i="16"/>
  <c r="K16" i="16"/>
  <c r="M16" i="16"/>
  <c r="O16" i="16"/>
  <c r="Q16" i="16"/>
  <c r="V16" i="16"/>
  <c r="G18" i="16"/>
  <c r="M18" i="16" s="1"/>
  <c r="I18" i="16"/>
  <c r="K18" i="16"/>
  <c r="O18" i="16"/>
  <c r="O8" i="16" s="1"/>
  <c r="Q18" i="16"/>
  <c r="V18" i="16"/>
  <c r="G21" i="16"/>
  <c r="M21" i="16" s="1"/>
  <c r="I21" i="16"/>
  <c r="K21" i="16"/>
  <c r="O21" i="16"/>
  <c r="Q21" i="16"/>
  <c r="V21" i="16"/>
  <c r="G25" i="16"/>
  <c r="K25" i="16"/>
  <c r="O25" i="16"/>
  <c r="V25" i="16"/>
  <c r="G26" i="16"/>
  <c r="I26" i="16"/>
  <c r="I25" i="16" s="1"/>
  <c r="K26" i="16"/>
  <c r="M26" i="16"/>
  <c r="M25" i="16" s="1"/>
  <c r="O26" i="16"/>
  <c r="Q26" i="16"/>
  <c r="Q25" i="16" s="1"/>
  <c r="V26" i="16"/>
  <c r="G30" i="16"/>
  <c r="K30" i="16"/>
  <c r="O30" i="16"/>
  <c r="V30" i="16"/>
  <c r="G31" i="16"/>
  <c r="I31" i="16"/>
  <c r="I30" i="16" s="1"/>
  <c r="K31" i="16"/>
  <c r="M31" i="16"/>
  <c r="M30" i="16" s="1"/>
  <c r="O31" i="16"/>
  <c r="Q31" i="16"/>
  <c r="Q30" i="16" s="1"/>
  <c r="V31" i="16"/>
  <c r="G35" i="16"/>
  <c r="I35" i="16"/>
  <c r="I34" i="16" s="1"/>
  <c r="K35" i="16"/>
  <c r="M35" i="16"/>
  <c r="O35" i="16"/>
  <c r="Q35" i="16"/>
  <c r="Q34" i="16" s="1"/>
  <c r="V35" i="16"/>
  <c r="G38" i="16"/>
  <c r="G34" i="16" s="1"/>
  <c r="I38" i="16"/>
  <c r="K38" i="16"/>
  <c r="K34" i="16" s="1"/>
  <c r="O38" i="16"/>
  <c r="O34" i="16" s="1"/>
  <c r="Q38" i="16"/>
  <c r="V38" i="16"/>
  <c r="V34" i="16" s="1"/>
  <c r="G43" i="16"/>
  <c r="I43" i="16"/>
  <c r="K43" i="16"/>
  <c r="M43" i="16"/>
  <c r="O43" i="16"/>
  <c r="Q43" i="16"/>
  <c r="V43" i="16"/>
  <c r="G46" i="16"/>
  <c r="M46" i="16" s="1"/>
  <c r="I46" i="16"/>
  <c r="K46" i="16"/>
  <c r="O46" i="16"/>
  <c r="Q46" i="16"/>
  <c r="V46" i="16"/>
  <c r="I47" i="16"/>
  <c r="Q47" i="16"/>
  <c r="G48" i="16"/>
  <c r="M48" i="16" s="1"/>
  <c r="M47" i="16" s="1"/>
  <c r="I48" i="16"/>
  <c r="K48" i="16"/>
  <c r="K47" i="16" s="1"/>
  <c r="O48" i="16"/>
  <c r="O47" i="16" s="1"/>
  <c r="Q48" i="16"/>
  <c r="V48" i="16"/>
  <c r="V47" i="16" s="1"/>
  <c r="G50" i="16"/>
  <c r="G49" i="16" s="1"/>
  <c r="I50" i="16"/>
  <c r="K50" i="16"/>
  <c r="K49" i="16" s="1"/>
  <c r="O50" i="16"/>
  <c r="O49" i="16" s="1"/>
  <c r="Q50" i="16"/>
  <c r="V50" i="16"/>
  <c r="V49" i="16" s="1"/>
  <c r="G54" i="16"/>
  <c r="I54" i="16"/>
  <c r="I49" i="16" s="1"/>
  <c r="K54" i="16"/>
  <c r="M54" i="16"/>
  <c r="O54" i="16"/>
  <c r="Q54" i="16"/>
  <c r="Q49" i="16" s="1"/>
  <c r="V54" i="16"/>
  <c r="G58" i="16"/>
  <c r="M58" i="16" s="1"/>
  <c r="I58" i="16"/>
  <c r="K58" i="16"/>
  <c r="O58" i="16"/>
  <c r="Q58" i="16"/>
  <c r="V58" i="16"/>
  <c r="G62" i="16"/>
  <c r="I62" i="16"/>
  <c r="K62" i="16"/>
  <c r="M62" i="16"/>
  <c r="O62" i="16"/>
  <c r="Q62" i="16"/>
  <c r="V62" i="16"/>
  <c r="G66" i="16"/>
  <c r="M66" i="16" s="1"/>
  <c r="I66" i="16"/>
  <c r="K66" i="16"/>
  <c r="O66" i="16"/>
  <c r="Q66" i="16"/>
  <c r="V66" i="16"/>
  <c r="G69" i="16"/>
  <c r="I69" i="16"/>
  <c r="K69" i="16"/>
  <c r="M69" i="16"/>
  <c r="O69" i="16"/>
  <c r="Q69" i="16"/>
  <c r="V69" i="16"/>
  <c r="G71" i="16"/>
  <c r="M71" i="16" s="1"/>
  <c r="I71" i="16"/>
  <c r="K71" i="16"/>
  <c r="O71" i="16"/>
  <c r="Q71" i="16"/>
  <c r="V71" i="16"/>
  <c r="AE74" i="16"/>
  <c r="AF74" i="16"/>
  <c r="G62" i="15"/>
  <c r="BA53" i="15"/>
  <c r="BA36" i="15"/>
  <c r="BA10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6" i="15"/>
  <c r="I16" i="15"/>
  <c r="K16" i="15"/>
  <c r="M16" i="15"/>
  <c r="O16" i="15"/>
  <c r="Q16" i="15"/>
  <c r="V16" i="15"/>
  <c r="G20" i="15"/>
  <c r="I20" i="15"/>
  <c r="K20" i="15"/>
  <c r="M20" i="15"/>
  <c r="O20" i="15"/>
  <c r="Q20" i="15"/>
  <c r="V20" i="15"/>
  <c r="G23" i="15"/>
  <c r="M23" i="15" s="1"/>
  <c r="I23" i="15"/>
  <c r="K23" i="15"/>
  <c r="O23" i="15"/>
  <c r="O8" i="15" s="1"/>
  <c r="Q23" i="15"/>
  <c r="V23" i="15"/>
  <c r="G25" i="15"/>
  <c r="M25" i="15" s="1"/>
  <c r="I25" i="15"/>
  <c r="K25" i="15"/>
  <c r="O25" i="15"/>
  <c r="Q25" i="15"/>
  <c r="V25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V31" i="15"/>
  <c r="G35" i="15"/>
  <c r="AF62" i="15" s="1"/>
  <c r="I35" i="15"/>
  <c r="K35" i="15"/>
  <c r="O35" i="15"/>
  <c r="Q35" i="15"/>
  <c r="V35" i="15"/>
  <c r="G39" i="15"/>
  <c r="I39" i="15"/>
  <c r="O39" i="15"/>
  <c r="Q39" i="15"/>
  <c r="G40" i="15"/>
  <c r="I40" i="15"/>
  <c r="K40" i="15"/>
  <c r="K39" i="15" s="1"/>
  <c r="M40" i="15"/>
  <c r="M39" i="15" s="1"/>
  <c r="O40" i="15"/>
  <c r="Q40" i="15"/>
  <c r="V40" i="15"/>
  <c r="V39" i="15" s="1"/>
  <c r="K44" i="15"/>
  <c r="V44" i="15"/>
  <c r="G45" i="15"/>
  <c r="G44" i="15" s="1"/>
  <c r="I45" i="15"/>
  <c r="I44" i="15" s="1"/>
  <c r="K45" i="15"/>
  <c r="O45" i="15"/>
  <c r="O44" i="15" s="1"/>
  <c r="Q45" i="15"/>
  <c r="Q44" i="15" s="1"/>
  <c r="V45" i="15"/>
  <c r="G48" i="15"/>
  <c r="I48" i="15"/>
  <c r="O48" i="15"/>
  <c r="Q48" i="15"/>
  <c r="G49" i="15"/>
  <c r="I49" i="15"/>
  <c r="K49" i="15"/>
  <c r="K48" i="15" s="1"/>
  <c r="M49" i="15"/>
  <c r="M48" i="15" s="1"/>
  <c r="O49" i="15"/>
  <c r="Q49" i="15"/>
  <c r="V49" i="15"/>
  <c r="V48" i="15" s="1"/>
  <c r="K51" i="15"/>
  <c r="V51" i="15"/>
  <c r="G52" i="15"/>
  <c r="G51" i="15" s="1"/>
  <c r="I52" i="15"/>
  <c r="I51" i="15" s="1"/>
  <c r="K52" i="15"/>
  <c r="O52" i="15"/>
  <c r="O51" i="15" s="1"/>
  <c r="Q52" i="15"/>
  <c r="Q51" i="15" s="1"/>
  <c r="V52" i="15"/>
  <c r="G54" i="15"/>
  <c r="I54" i="15"/>
  <c r="O54" i="15"/>
  <c r="Q54" i="15"/>
  <c r="G55" i="15"/>
  <c r="I55" i="15"/>
  <c r="K55" i="15"/>
  <c r="K54" i="15" s="1"/>
  <c r="M55" i="15"/>
  <c r="M54" i="15" s="1"/>
  <c r="O55" i="15"/>
  <c r="Q55" i="15"/>
  <c r="V55" i="15"/>
  <c r="V54" i="15" s="1"/>
  <c r="G59" i="15"/>
  <c r="I59" i="15"/>
  <c r="K59" i="15"/>
  <c r="M59" i="15"/>
  <c r="O59" i="15"/>
  <c r="Q59" i="15"/>
  <c r="V59" i="15"/>
  <c r="AE62" i="15"/>
  <c r="G69" i="14"/>
  <c r="BA52" i="14"/>
  <c r="BA30" i="14"/>
  <c r="BA10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3" i="14"/>
  <c r="I13" i="14"/>
  <c r="K13" i="14"/>
  <c r="M13" i="14"/>
  <c r="O13" i="14"/>
  <c r="Q13" i="14"/>
  <c r="V13" i="14"/>
  <c r="G16" i="14"/>
  <c r="I16" i="14"/>
  <c r="K16" i="14"/>
  <c r="M16" i="14"/>
  <c r="O16" i="14"/>
  <c r="Q16" i="14"/>
  <c r="V16" i="14"/>
  <c r="G18" i="14"/>
  <c r="M18" i="14" s="1"/>
  <c r="I18" i="14"/>
  <c r="K18" i="14"/>
  <c r="O18" i="14"/>
  <c r="O8" i="14" s="1"/>
  <c r="Q18" i="14"/>
  <c r="V18" i="14"/>
  <c r="G22" i="14"/>
  <c r="M22" i="14" s="1"/>
  <c r="I22" i="14"/>
  <c r="K22" i="14"/>
  <c r="O22" i="14"/>
  <c r="Q22" i="14"/>
  <c r="V22" i="14"/>
  <c r="G25" i="14"/>
  <c r="I25" i="14"/>
  <c r="K25" i="14"/>
  <c r="M25" i="14"/>
  <c r="O25" i="14"/>
  <c r="Q25" i="14"/>
  <c r="V25" i="14"/>
  <c r="G29" i="14"/>
  <c r="I29" i="14"/>
  <c r="K29" i="14"/>
  <c r="M29" i="14"/>
  <c r="O29" i="14"/>
  <c r="Q29" i="14"/>
  <c r="V29" i="14"/>
  <c r="G33" i="14"/>
  <c r="M33" i="14" s="1"/>
  <c r="I33" i="14"/>
  <c r="K33" i="14"/>
  <c r="O33" i="14"/>
  <c r="Q33" i="14"/>
  <c r="V33" i="14"/>
  <c r="G37" i="14"/>
  <c r="I37" i="14"/>
  <c r="I36" i="14" s="1"/>
  <c r="K37" i="14"/>
  <c r="K36" i="14" s="1"/>
  <c r="M37" i="14"/>
  <c r="O37" i="14"/>
  <c r="Q37" i="14"/>
  <c r="Q36" i="14" s="1"/>
  <c r="V37" i="14"/>
  <c r="V36" i="14" s="1"/>
  <c r="G41" i="14"/>
  <c r="I41" i="14"/>
  <c r="K41" i="14"/>
  <c r="M41" i="14"/>
  <c r="O41" i="14"/>
  <c r="Q41" i="14"/>
  <c r="V41" i="14"/>
  <c r="G43" i="14"/>
  <c r="G36" i="14" s="1"/>
  <c r="I43" i="14"/>
  <c r="K43" i="14"/>
  <c r="M43" i="14"/>
  <c r="O43" i="14"/>
  <c r="O36" i="14" s="1"/>
  <c r="Q43" i="14"/>
  <c r="V43" i="14"/>
  <c r="G45" i="14"/>
  <c r="M45" i="14" s="1"/>
  <c r="I45" i="14"/>
  <c r="K45" i="14"/>
  <c r="O45" i="14"/>
  <c r="Q45" i="14"/>
  <c r="V45" i="14"/>
  <c r="G47" i="14"/>
  <c r="I47" i="14"/>
  <c r="K47" i="14"/>
  <c r="M47" i="14"/>
  <c r="O47" i="14"/>
  <c r="Q47" i="14"/>
  <c r="V47" i="14"/>
  <c r="K49" i="14"/>
  <c r="V49" i="14"/>
  <c r="G50" i="14"/>
  <c r="G49" i="14" s="1"/>
  <c r="I50" i="14"/>
  <c r="I49" i="14" s="1"/>
  <c r="K50" i="14"/>
  <c r="M50" i="14"/>
  <c r="M49" i="14" s="1"/>
  <c r="O50" i="14"/>
  <c r="O49" i="14" s="1"/>
  <c r="Q50" i="14"/>
  <c r="Q49" i="14" s="1"/>
  <c r="V50" i="14"/>
  <c r="G53" i="14"/>
  <c r="O53" i="14"/>
  <c r="G54" i="14"/>
  <c r="I54" i="14"/>
  <c r="I53" i="14" s="1"/>
  <c r="K54" i="14"/>
  <c r="K53" i="14" s="1"/>
  <c r="M54" i="14"/>
  <c r="M53" i="14" s="1"/>
  <c r="O54" i="14"/>
  <c r="Q54" i="14"/>
  <c r="Q53" i="14" s="1"/>
  <c r="V54" i="14"/>
  <c r="V53" i="14" s="1"/>
  <c r="G57" i="14"/>
  <c r="G56" i="14" s="1"/>
  <c r="I57" i="14"/>
  <c r="I56" i="14" s="1"/>
  <c r="K57" i="14"/>
  <c r="M57" i="14"/>
  <c r="O57" i="14"/>
  <c r="O56" i="14" s="1"/>
  <c r="Q57" i="14"/>
  <c r="Q56" i="14" s="1"/>
  <c r="V57" i="14"/>
  <c r="G61" i="14"/>
  <c r="M61" i="14" s="1"/>
  <c r="I61" i="14"/>
  <c r="K61" i="14"/>
  <c r="O61" i="14"/>
  <c r="Q61" i="14"/>
  <c r="V61" i="14"/>
  <c r="G64" i="14"/>
  <c r="I64" i="14"/>
  <c r="K64" i="14"/>
  <c r="M64" i="14"/>
  <c r="O64" i="14"/>
  <c r="Q64" i="14"/>
  <c r="V64" i="14"/>
  <c r="G66" i="14"/>
  <c r="I66" i="14"/>
  <c r="K66" i="14"/>
  <c r="K56" i="14" s="1"/>
  <c r="M66" i="14"/>
  <c r="O66" i="14"/>
  <c r="Q66" i="14"/>
  <c r="V66" i="14"/>
  <c r="V56" i="14" s="1"/>
  <c r="AE69" i="14"/>
  <c r="AF69" i="14"/>
  <c r="G287" i="13"/>
  <c r="BA264" i="13"/>
  <c r="BA259" i="13"/>
  <c r="BA249" i="13"/>
  <c r="BA245" i="13"/>
  <c r="BA214" i="13"/>
  <c r="BA204" i="13"/>
  <c r="BA167" i="13"/>
  <c r="BA144" i="13"/>
  <c r="BA139" i="13"/>
  <c r="BA81" i="13"/>
  <c r="BA77" i="13"/>
  <c r="BA71" i="13"/>
  <c r="BA54" i="13"/>
  <c r="BA50" i="13"/>
  <c r="BA21" i="13"/>
  <c r="BA17" i="13"/>
  <c r="BA1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2" i="13"/>
  <c r="I12" i="13"/>
  <c r="K12" i="13"/>
  <c r="M12" i="13"/>
  <c r="O12" i="13"/>
  <c r="Q12" i="13"/>
  <c r="V12" i="13"/>
  <c r="G16" i="13"/>
  <c r="I16" i="13"/>
  <c r="K16" i="13"/>
  <c r="M16" i="13"/>
  <c r="O16" i="13"/>
  <c r="Q16" i="13"/>
  <c r="V16" i="13"/>
  <c r="G20" i="13"/>
  <c r="M20" i="13" s="1"/>
  <c r="I20" i="13"/>
  <c r="K20" i="13"/>
  <c r="O20" i="13"/>
  <c r="O8" i="13" s="1"/>
  <c r="Q20" i="13"/>
  <c r="V20" i="13"/>
  <c r="G24" i="13"/>
  <c r="M24" i="13" s="1"/>
  <c r="I24" i="13"/>
  <c r="K24" i="13"/>
  <c r="O24" i="13"/>
  <c r="Q24" i="13"/>
  <c r="V24" i="13"/>
  <c r="G28" i="13"/>
  <c r="I28" i="13"/>
  <c r="K28" i="13"/>
  <c r="M28" i="13"/>
  <c r="O28" i="13"/>
  <c r="Q28" i="13"/>
  <c r="V28" i="13"/>
  <c r="G31" i="13"/>
  <c r="I31" i="13"/>
  <c r="K31" i="13"/>
  <c r="M31" i="13"/>
  <c r="O31" i="13"/>
  <c r="Q31" i="13"/>
  <c r="V31" i="13"/>
  <c r="G33" i="13"/>
  <c r="M33" i="13" s="1"/>
  <c r="I33" i="13"/>
  <c r="K33" i="13"/>
  <c r="O33" i="13"/>
  <c r="Q33" i="13"/>
  <c r="V33" i="13"/>
  <c r="G36" i="13"/>
  <c r="M36" i="13" s="1"/>
  <c r="I36" i="13"/>
  <c r="K36" i="13"/>
  <c r="O36" i="13"/>
  <c r="Q36" i="13"/>
  <c r="V36" i="13"/>
  <c r="G39" i="13"/>
  <c r="I39" i="13"/>
  <c r="K39" i="13"/>
  <c r="M39" i="13"/>
  <c r="O39" i="13"/>
  <c r="Q39" i="13"/>
  <c r="V39" i="13"/>
  <c r="G43" i="13"/>
  <c r="I43" i="13"/>
  <c r="K43" i="13"/>
  <c r="M43" i="13"/>
  <c r="O43" i="13"/>
  <c r="Q43" i="13"/>
  <c r="V43" i="13"/>
  <c r="G46" i="13"/>
  <c r="M46" i="13" s="1"/>
  <c r="I46" i="13"/>
  <c r="K46" i="13"/>
  <c r="O46" i="13"/>
  <c r="Q46" i="13"/>
  <c r="V46" i="13"/>
  <c r="I48" i="13"/>
  <c r="Q48" i="13"/>
  <c r="G49" i="13"/>
  <c r="I49" i="13"/>
  <c r="K49" i="13"/>
  <c r="K48" i="13" s="1"/>
  <c r="M49" i="13"/>
  <c r="O49" i="13"/>
  <c r="Q49" i="13"/>
  <c r="V49" i="13"/>
  <c r="V48" i="13" s="1"/>
  <c r="G53" i="13"/>
  <c r="I53" i="13"/>
  <c r="K53" i="13"/>
  <c r="M53" i="13"/>
  <c r="O53" i="13"/>
  <c r="Q53" i="13"/>
  <c r="V53" i="13"/>
  <c r="G57" i="13"/>
  <c r="G48" i="13" s="1"/>
  <c r="I57" i="13"/>
  <c r="K57" i="13"/>
  <c r="O57" i="13"/>
  <c r="O48" i="13" s="1"/>
  <c r="Q57" i="13"/>
  <c r="V57" i="13"/>
  <c r="I58" i="13"/>
  <c r="Q58" i="13"/>
  <c r="G59" i="13"/>
  <c r="M59" i="13" s="1"/>
  <c r="I59" i="13"/>
  <c r="K59" i="13"/>
  <c r="K58" i="13" s="1"/>
  <c r="O59" i="13"/>
  <c r="Q59" i="13"/>
  <c r="V59" i="13"/>
  <c r="V58" i="13" s="1"/>
  <c r="G62" i="13"/>
  <c r="I62" i="13"/>
  <c r="K62" i="13"/>
  <c r="M62" i="13"/>
  <c r="O62" i="13"/>
  <c r="Q62" i="13"/>
  <c r="V62" i="13"/>
  <c r="G65" i="13"/>
  <c r="G58" i="13" s="1"/>
  <c r="I65" i="13"/>
  <c r="K65" i="13"/>
  <c r="O65" i="13"/>
  <c r="O58" i="13" s="1"/>
  <c r="Q65" i="13"/>
  <c r="V65" i="13"/>
  <c r="G69" i="13"/>
  <c r="O69" i="13"/>
  <c r="G70" i="13"/>
  <c r="M70" i="13" s="1"/>
  <c r="M69" i="13" s="1"/>
  <c r="I70" i="13"/>
  <c r="I69" i="13" s="1"/>
  <c r="K70" i="13"/>
  <c r="K69" i="13" s="1"/>
  <c r="O70" i="13"/>
  <c r="Q70" i="13"/>
  <c r="Q69" i="13" s="1"/>
  <c r="V70" i="13"/>
  <c r="V69" i="13" s="1"/>
  <c r="G76" i="13"/>
  <c r="I76" i="13"/>
  <c r="K76" i="13"/>
  <c r="M76" i="13"/>
  <c r="O76" i="13"/>
  <c r="Q76" i="13"/>
  <c r="V76" i="13"/>
  <c r="G80" i="13"/>
  <c r="I80" i="13"/>
  <c r="K80" i="13"/>
  <c r="M80" i="13"/>
  <c r="O80" i="13"/>
  <c r="Q80" i="13"/>
  <c r="V80" i="13"/>
  <c r="G84" i="13"/>
  <c r="M84" i="13" s="1"/>
  <c r="I84" i="13"/>
  <c r="I83" i="13" s="1"/>
  <c r="K84" i="13"/>
  <c r="K83" i="13" s="1"/>
  <c r="O84" i="13"/>
  <c r="Q84" i="13"/>
  <c r="Q83" i="13" s="1"/>
  <c r="V84" i="13"/>
  <c r="V83" i="13" s="1"/>
  <c r="G87" i="13"/>
  <c r="I87" i="13"/>
  <c r="K87" i="13"/>
  <c r="M87" i="13"/>
  <c r="O87" i="13"/>
  <c r="Q87" i="13"/>
  <c r="V87" i="13"/>
  <c r="G90" i="13"/>
  <c r="I90" i="13"/>
  <c r="K90" i="13"/>
  <c r="M90" i="13"/>
  <c r="O90" i="13"/>
  <c r="Q90" i="13"/>
  <c r="V90" i="13"/>
  <c r="G93" i="13"/>
  <c r="G83" i="13" s="1"/>
  <c r="I93" i="13"/>
  <c r="K93" i="13"/>
  <c r="O93" i="13"/>
  <c r="O83" i="13" s="1"/>
  <c r="Q93" i="13"/>
  <c r="V93" i="13"/>
  <c r="G96" i="13"/>
  <c r="M96" i="13" s="1"/>
  <c r="I96" i="13"/>
  <c r="K96" i="13"/>
  <c r="O96" i="13"/>
  <c r="Q96" i="13"/>
  <c r="V96" i="13"/>
  <c r="G99" i="13"/>
  <c r="I99" i="13"/>
  <c r="K99" i="13"/>
  <c r="M99" i="13"/>
  <c r="O99" i="13"/>
  <c r="Q99" i="13"/>
  <c r="V99" i="13"/>
  <c r="G104" i="13"/>
  <c r="I104" i="13"/>
  <c r="K104" i="13"/>
  <c r="M104" i="13"/>
  <c r="O104" i="13"/>
  <c r="Q104" i="13"/>
  <c r="V104" i="13"/>
  <c r="G109" i="13"/>
  <c r="M109" i="13" s="1"/>
  <c r="I109" i="13"/>
  <c r="K109" i="13"/>
  <c r="O109" i="13"/>
  <c r="Q109" i="13"/>
  <c r="V109" i="13"/>
  <c r="G112" i="13"/>
  <c r="M112" i="13" s="1"/>
  <c r="I112" i="13"/>
  <c r="K112" i="13"/>
  <c r="O112" i="13"/>
  <c r="Q112" i="13"/>
  <c r="V112" i="13"/>
  <c r="G115" i="13"/>
  <c r="I115" i="13"/>
  <c r="K115" i="13"/>
  <c r="M115" i="13"/>
  <c r="O115" i="13"/>
  <c r="Q115" i="13"/>
  <c r="V115" i="13"/>
  <c r="G120" i="13"/>
  <c r="I120" i="13"/>
  <c r="K120" i="13"/>
  <c r="M120" i="13"/>
  <c r="O120" i="13"/>
  <c r="Q120" i="13"/>
  <c r="V120" i="13"/>
  <c r="G123" i="13"/>
  <c r="M123" i="13" s="1"/>
  <c r="I123" i="13"/>
  <c r="K123" i="13"/>
  <c r="O123" i="13"/>
  <c r="Q123" i="13"/>
  <c r="V123" i="13"/>
  <c r="G126" i="13"/>
  <c r="M126" i="13" s="1"/>
  <c r="I126" i="13"/>
  <c r="K126" i="13"/>
  <c r="O126" i="13"/>
  <c r="Q126" i="13"/>
  <c r="V126" i="13"/>
  <c r="G128" i="13"/>
  <c r="I128" i="13"/>
  <c r="K128" i="13"/>
  <c r="M128" i="13"/>
  <c r="O128" i="13"/>
  <c r="Q128" i="13"/>
  <c r="V128" i="13"/>
  <c r="G130" i="13"/>
  <c r="I130" i="13"/>
  <c r="K130" i="13"/>
  <c r="M130" i="13"/>
  <c r="O130" i="13"/>
  <c r="Q130" i="13"/>
  <c r="V130" i="13"/>
  <c r="G131" i="13"/>
  <c r="M131" i="13" s="1"/>
  <c r="I131" i="13"/>
  <c r="K131" i="13"/>
  <c r="O131" i="13"/>
  <c r="Q131" i="13"/>
  <c r="V131" i="13"/>
  <c r="G135" i="13"/>
  <c r="I135" i="13"/>
  <c r="K135" i="13"/>
  <c r="M135" i="13"/>
  <c r="O135" i="13"/>
  <c r="Q135" i="13"/>
  <c r="V135" i="13"/>
  <c r="G138" i="13"/>
  <c r="I138" i="13"/>
  <c r="K138" i="13"/>
  <c r="M138" i="13"/>
  <c r="O138" i="13"/>
  <c r="Q138" i="13"/>
  <c r="V138" i="13"/>
  <c r="G141" i="13"/>
  <c r="I141" i="13"/>
  <c r="K141" i="13"/>
  <c r="M141" i="13"/>
  <c r="O141" i="13"/>
  <c r="Q141" i="13"/>
  <c r="V141" i="13"/>
  <c r="G143" i="13"/>
  <c r="M143" i="13" s="1"/>
  <c r="I143" i="13"/>
  <c r="K143" i="13"/>
  <c r="O143" i="13"/>
  <c r="Q143" i="13"/>
  <c r="V143" i="13"/>
  <c r="G146" i="13"/>
  <c r="I146" i="13"/>
  <c r="K146" i="13"/>
  <c r="M146" i="13"/>
  <c r="O146" i="13"/>
  <c r="Q146" i="13"/>
  <c r="V146" i="13"/>
  <c r="G149" i="13"/>
  <c r="I149" i="13"/>
  <c r="K149" i="13"/>
  <c r="M149" i="13"/>
  <c r="O149" i="13"/>
  <c r="Q149" i="13"/>
  <c r="V149" i="13"/>
  <c r="G151" i="13"/>
  <c r="I151" i="13"/>
  <c r="K151" i="13"/>
  <c r="M151" i="13"/>
  <c r="O151" i="13"/>
  <c r="Q151" i="13"/>
  <c r="V151" i="13"/>
  <c r="G154" i="13"/>
  <c r="M154" i="13" s="1"/>
  <c r="I154" i="13"/>
  <c r="K154" i="13"/>
  <c r="O154" i="13"/>
  <c r="Q154" i="13"/>
  <c r="V154" i="13"/>
  <c r="G157" i="13"/>
  <c r="I157" i="13"/>
  <c r="K157" i="13"/>
  <c r="K156" i="13" s="1"/>
  <c r="M157" i="13"/>
  <c r="O157" i="13"/>
  <c r="Q157" i="13"/>
  <c r="V157" i="13"/>
  <c r="V156" i="13" s="1"/>
  <c r="G160" i="13"/>
  <c r="G156" i="13" s="1"/>
  <c r="I160" i="13"/>
  <c r="K160" i="13"/>
  <c r="M160" i="13"/>
  <c r="O160" i="13"/>
  <c r="O156" i="13" s="1"/>
  <c r="Q160" i="13"/>
  <c r="V160" i="13"/>
  <c r="G162" i="13"/>
  <c r="M162" i="13" s="1"/>
  <c r="I162" i="13"/>
  <c r="K162" i="13"/>
  <c r="O162" i="13"/>
  <c r="Q162" i="13"/>
  <c r="V162" i="13"/>
  <c r="G164" i="13"/>
  <c r="M164" i="13" s="1"/>
  <c r="I164" i="13"/>
  <c r="I156" i="13" s="1"/>
  <c r="K164" i="13"/>
  <c r="O164" i="13"/>
  <c r="Q164" i="13"/>
  <c r="Q156" i="13" s="1"/>
  <c r="V164" i="13"/>
  <c r="G166" i="13"/>
  <c r="I166" i="13"/>
  <c r="K166" i="13"/>
  <c r="M166" i="13"/>
  <c r="O166" i="13"/>
  <c r="Q166" i="13"/>
  <c r="V166" i="13"/>
  <c r="G170" i="13"/>
  <c r="I170" i="13"/>
  <c r="K170" i="13"/>
  <c r="M170" i="13"/>
  <c r="O170" i="13"/>
  <c r="Q170" i="13"/>
  <c r="V170" i="13"/>
  <c r="G173" i="13"/>
  <c r="M173" i="13" s="1"/>
  <c r="I173" i="13"/>
  <c r="K173" i="13"/>
  <c r="O173" i="13"/>
  <c r="Q173" i="13"/>
  <c r="V173" i="13"/>
  <c r="G174" i="13"/>
  <c r="M174" i="13" s="1"/>
  <c r="I174" i="13"/>
  <c r="K174" i="13"/>
  <c r="O174" i="13"/>
  <c r="Q174" i="13"/>
  <c r="V174" i="13"/>
  <c r="G177" i="13"/>
  <c r="G176" i="13" s="1"/>
  <c r="I177" i="13"/>
  <c r="K177" i="13"/>
  <c r="M177" i="13"/>
  <c r="O177" i="13"/>
  <c r="O176" i="13" s="1"/>
  <c r="Q177" i="13"/>
  <c r="V177" i="13"/>
  <c r="G180" i="13"/>
  <c r="M180" i="13" s="1"/>
  <c r="I180" i="13"/>
  <c r="I176" i="13" s="1"/>
  <c r="K180" i="13"/>
  <c r="O180" i="13"/>
  <c r="Q180" i="13"/>
  <c r="Q176" i="13" s="1"/>
  <c r="V180" i="13"/>
  <c r="G182" i="13"/>
  <c r="M182" i="13" s="1"/>
  <c r="I182" i="13"/>
  <c r="K182" i="13"/>
  <c r="O182" i="13"/>
  <c r="Q182" i="13"/>
  <c r="V182" i="13"/>
  <c r="G184" i="13"/>
  <c r="I184" i="13"/>
  <c r="K184" i="13"/>
  <c r="K176" i="13" s="1"/>
  <c r="M184" i="13"/>
  <c r="O184" i="13"/>
  <c r="Q184" i="13"/>
  <c r="V184" i="13"/>
  <c r="V176" i="13" s="1"/>
  <c r="G187" i="13"/>
  <c r="I187" i="13"/>
  <c r="K187" i="13"/>
  <c r="M187" i="13"/>
  <c r="O187" i="13"/>
  <c r="Q187" i="13"/>
  <c r="V187" i="13"/>
  <c r="G191" i="13"/>
  <c r="M191" i="13" s="1"/>
  <c r="I191" i="13"/>
  <c r="K191" i="13"/>
  <c r="O191" i="13"/>
  <c r="Q191" i="13"/>
  <c r="V191" i="13"/>
  <c r="G195" i="13"/>
  <c r="M195" i="13" s="1"/>
  <c r="I195" i="13"/>
  <c r="K195" i="13"/>
  <c r="O195" i="13"/>
  <c r="Q195" i="13"/>
  <c r="V195" i="13"/>
  <c r="G197" i="13"/>
  <c r="I197" i="13"/>
  <c r="K197" i="13"/>
  <c r="M197" i="13"/>
  <c r="O197" i="13"/>
  <c r="Q197" i="13"/>
  <c r="V197" i="13"/>
  <c r="G202" i="13"/>
  <c r="I202" i="13"/>
  <c r="K202" i="13"/>
  <c r="M202" i="13"/>
  <c r="O202" i="13"/>
  <c r="Q202" i="13"/>
  <c r="V202" i="13"/>
  <c r="G208" i="13"/>
  <c r="M208" i="13" s="1"/>
  <c r="I208" i="13"/>
  <c r="K208" i="13"/>
  <c r="O208" i="13"/>
  <c r="Q208" i="13"/>
  <c r="V208" i="13"/>
  <c r="G212" i="13"/>
  <c r="M212" i="13" s="1"/>
  <c r="I212" i="13"/>
  <c r="K212" i="13"/>
  <c r="O212" i="13"/>
  <c r="Q212" i="13"/>
  <c r="V212" i="13"/>
  <c r="G216" i="13"/>
  <c r="I216" i="13"/>
  <c r="K216" i="13"/>
  <c r="M216" i="13"/>
  <c r="O216" i="13"/>
  <c r="Q216" i="13"/>
  <c r="V216" i="13"/>
  <c r="G218" i="13"/>
  <c r="I218" i="13"/>
  <c r="K218" i="13"/>
  <c r="M218" i="13"/>
  <c r="O218" i="13"/>
  <c r="Q218" i="13"/>
  <c r="V218" i="13"/>
  <c r="G220" i="13"/>
  <c r="M220" i="13" s="1"/>
  <c r="I220" i="13"/>
  <c r="K220" i="13"/>
  <c r="O220" i="13"/>
  <c r="Q220" i="13"/>
  <c r="V220" i="13"/>
  <c r="G222" i="13"/>
  <c r="I222" i="13"/>
  <c r="K222" i="13"/>
  <c r="K221" i="13" s="1"/>
  <c r="M222" i="13"/>
  <c r="M221" i="13" s="1"/>
  <c r="O222" i="13"/>
  <c r="Q222" i="13"/>
  <c r="V222" i="13"/>
  <c r="V221" i="13" s="1"/>
  <c r="G225" i="13"/>
  <c r="G221" i="13" s="1"/>
  <c r="I225" i="13"/>
  <c r="K225" i="13"/>
  <c r="M225" i="13"/>
  <c r="O225" i="13"/>
  <c r="O221" i="13" s="1"/>
  <c r="Q225" i="13"/>
  <c r="V225" i="13"/>
  <c r="G229" i="13"/>
  <c r="M229" i="13" s="1"/>
  <c r="I229" i="13"/>
  <c r="K229" i="13"/>
  <c r="O229" i="13"/>
  <c r="Q229" i="13"/>
  <c r="V229" i="13"/>
  <c r="G233" i="13"/>
  <c r="M233" i="13" s="1"/>
  <c r="I233" i="13"/>
  <c r="I221" i="13" s="1"/>
  <c r="K233" i="13"/>
  <c r="O233" i="13"/>
  <c r="Q233" i="13"/>
  <c r="Q221" i="13" s="1"/>
  <c r="V233" i="13"/>
  <c r="G235" i="13"/>
  <c r="I235" i="13"/>
  <c r="K235" i="13"/>
  <c r="M235" i="13"/>
  <c r="O235" i="13"/>
  <c r="Q235" i="13"/>
  <c r="V235" i="13"/>
  <c r="G238" i="13"/>
  <c r="I238" i="13"/>
  <c r="K238" i="13"/>
  <c r="M238" i="13"/>
  <c r="O238" i="13"/>
  <c r="Q238" i="13"/>
  <c r="V238" i="13"/>
  <c r="G241" i="13"/>
  <c r="M241" i="13" s="1"/>
  <c r="I241" i="13"/>
  <c r="K241" i="13"/>
  <c r="O241" i="13"/>
  <c r="Q241" i="13"/>
  <c r="V241" i="13"/>
  <c r="G244" i="13"/>
  <c r="M244" i="13" s="1"/>
  <c r="I244" i="13"/>
  <c r="K244" i="13"/>
  <c r="O244" i="13"/>
  <c r="Q244" i="13"/>
  <c r="V244" i="13"/>
  <c r="G248" i="13"/>
  <c r="I248" i="13"/>
  <c r="K248" i="13"/>
  <c r="M248" i="13"/>
  <c r="O248" i="13"/>
  <c r="Q248" i="13"/>
  <c r="V248" i="13"/>
  <c r="G251" i="13"/>
  <c r="I251" i="13"/>
  <c r="K251" i="13"/>
  <c r="M251" i="13"/>
  <c r="O251" i="13"/>
  <c r="Q251" i="13"/>
  <c r="V251" i="13"/>
  <c r="G253" i="13"/>
  <c r="M253" i="13" s="1"/>
  <c r="I253" i="13"/>
  <c r="K253" i="13"/>
  <c r="O253" i="13"/>
  <c r="Q253" i="13"/>
  <c r="V253" i="13"/>
  <c r="G258" i="13"/>
  <c r="M258" i="13" s="1"/>
  <c r="I258" i="13"/>
  <c r="K258" i="13"/>
  <c r="O258" i="13"/>
  <c r="Q258" i="13"/>
  <c r="V258" i="13"/>
  <c r="G263" i="13"/>
  <c r="I263" i="13"/>
  <c r="K263" i="13"/>
  <c r="M263" i="13"/>
  <c r="O263" i="13"/>
  <c r="Q263" i="13"/>
  <c r="V263" i="13"/>
  <c r="K268" i="13"/>
  <c r="V268" i="13"/>
  <c r="G269" i="13"/>
  <c r="G268" i="13" s="1"/>
  <c r="I269" i="13"/>
  <c r="I268" i="13" s="1"/>
  <c r="K269" i="13"/>
  <c r="O269" i="13"/>
  <c r="O268" i="13" s="1"/>
  <c r="Q269" i="13"/>
  <c r="Q268" i="13" s="1"/>
  <c r="V269" i="13"/>
  <c r="G272" i="13"/>
  <c r="I272" i="13"/>
  <c r="K272" i="13"/>
  <c r="M272" i="13"/>
  <c r="O272" i="13"/>
  <c r="Q272" i="13"/>
  <c r="V272" i="13"/>
  <c r="G278" i="13"/>
  <c r="M278" i="13" s="1"/>
  <c r="I278" i="13"/>
  <c r="K278" i="13"/>
  <c r="O278" i="13"/>
  <c r="O271" i="13" s="1"/>
  <c r="Q278" i="13"/>
  <c r="V278" i="13"/>
  <c r="G282" i="13"/>
  <c r="M282" i="13" s="1"/>
  <c r="I282" i="13"/>
  <c r="I271" i="13" s="1"/>
  <c r="K282" i="13"/>
  <c r="O282" i="13"/>
  <c r="Q282" i="13"/>
  <c r="Q271" i="13" s="1"/>
  <c r="V282" i="13"/>
  <c r="G284" i="13"/>
  <c r="M284" i="13" s="1"/>
  <c r="I284" i="13"/>
  <c r="K284" i="13"/>
  <c r="K271" i="13" s="1"/>
  <c r="O284" i="13"/>
  <c r="Q284" i="13"/>
  <c r="V284" i="13"/>
  <c r="V271" i="13" s="1"/>
  <c r="AE287" i="13"/>
  <c r="G50" i="12"/>
  <c r="BA39" i="12"/>
  <c r="G9" i="12"/>
  <c r="I9" i="12"/>
  <c r="I8" i="12" s="1"/>
  <c r="K9" i="12"/>
  <c r="M9" i="12"/>
  <c r="O9" i="12"/>
  <c r="Q9" i="12"/>
  <c r="Q8" i="12" s="1"/>
  <c r="V9" i="12"/>
  <c r="G10" i="12"/>
  <c r="G8" i="12" s="1"/>
  <c r="I10" i="12"/>
  <c r="K10" i="12"/>
  <c r="O10" i="12"/>
  <c r="O8" i="12" s="1"/>
  <c r="Q10" i="12"/>
  <c r="V10" i="12"/>
  <c r="G11" i="12"/>
  <c r="I11" i="12"/>
  <c r="K11" i="12"/>
  <c r="M11" i="12"/>
  <c r="O11" i="12"/>
  <c r="Q11" i="12"/>
  <c r="V11" i="12"/>
  <c r="G12" i="12"/>
  <c r="M12" i="12" s="1"/>
  <c r="I12" i="12"/>
  <c r="K12" i="12"/>
  <c r="K8" i="12" s="1"/>
  <c r="O12" i="12"/>
  <c r="Q12" i="12"/>
  <c r="V12" i="12"/>
  <c r="V8" i="12" s="1"/>
  <c r="G13" i="12"/>
  <c r="I13" i="12"/>
  <c r="K13" i="12"/>
  <c r="M13" i="12"/>
  <c r="O13" i="12"/>
  <c r="Q13" i="12"/>
  <c r="V13" i="12"/>
  <c r="G14" i="12"/>
  <c r="M14" i="12" s="1"/>
  <c r="I14" i="12"/>
  <c r="K14" i="12"/>
  <c r="O14" i="12"/>
  <c r="Q14" i="12"/>
  <c r="V14" i="12"/>
  <c r="G16" i="12"/>
  <c r="I16" i="12"/>
  <c r="K16" i="12"/>
  <c r="M16" i="12"/>
  <c r="O16" i="12"/>
  <c r="Q16" i="12"/>
  <c r="V16" i="12"/>
  <c r="G40" i="12"/>
  <c r="M40" i="12" s="1"/>
  <c r="I40" i="12"/>
  <c r="K40" i="12"/>
  <c r="O40" i="12"/>
  <c r="Q40" i="12"/>
  <c r="V40" i="12"/>
  <c r="G42" i="12"/>
  <c r="I42" i="12"/>
  <c r="K42" i="12"/>
  <c r="M42" i="12"/>
  <c r="O42" i="12"/>
  <c r="Q42" i="12"/>
  <c r="V42" i="12"/>
  <c r="G43" i="12"/>
  <c r="M43" i="12" s="1"/>
  <c r="I43" i="12"/>
  <c r="K43" i="12"/>
  <c r="O43" i="12"/>
  <c r="Q43" i="12"/>
  <c r="V43" i="12"/>
  <c r="G44" i="12"/>
  <c r="I44" i="12"/>
  <c r="K44" i="12"/>
  <c r="M44" i="12"/>
  <c r="O44" i="12"/>
  <c r="Q44" i="12"/>
  <c r="V44" i="12"/>
  <c r="G45" i="12"/>
  <c r="M45" i="12" s="1"/>
  <c r="I45" i="12"/>
  <c r="K45" i="12"/>
  <c r="O45" i="12"/>
  <c r="Q45" i="12"/>
  <c r="V45" i="12"/>
  <c r="G46" i="12"/>
  <c r="I46" i="12"/>
  <c r="K46" i="12"/>
  <c r="M46" i="12"/>
  <c r="O46" i="12"/>
  <c r="Q46" i="12"/>
  <c r="V46" i="12"/>
  <c r="G47" i="12"/>
  <c r="M47" i="12" s="1"/>
  <c r="I47" i="12"/>
  <c r="K47" i="12"/>
  <c r="O47" i="12"/>
  <c r="Q47" i="12"/>
  <c r="V47" i="12"/>
  <c r="G48" i="12"/>
  <c r="I48" i="12"/>
  <c r="K48" i="12"/>
  <c r="M48" i="12"/>
  <c r="O48" i="12"/>
  <c r="Q48" i="12"/>
  <c r="V48" i="12"/>
  <c r="AE50" i="12"/>
  <c r="I20" i="1"/>
  <c r="I19" i="1"/>
  <c r="I18" i="1"/>
  <c r="I17" i="1"/>
  <c r="I16" i="1"/>
  <c r="I93" i="1"/>
  <c r="J92" i="1" s="1"/>
  <c r="AZ65" i="1"/>
  <c r="AZ64" i="1"/>
  <c r="AZ63" i="1"/>
  <c r="F55" i="1"/>
  <c r="G23" i="1" s="1"/>
  <c r="G55" i="1"/>
  <c r="G25" i="1" s="1"/>
  <c r="H55" i="1"/>
  <c r="I55" i="1"/>
  <c r="J54" i="1" s="1"/>
  <c r="I54" i="1"/>
  <c r="I53" i="1"/>
  <c r="I52" i="1"/>
  <c r="I50" i="1"/>
  <c r="I49" i="1"/>
  <c r="I48" i="1"/>
  <c r="I47" i="1"/>
  <c r="I46" i="1"/>
  <c r="I45" i="1"/>
  <c r="I44" i="1"/>
  <c r="I43" i="1"/>
  <c r="I41" i="1"/>
  <c r="I40" i="1"/>
  <c r="I39" i="1"/>
  <c r="J28" i="1"/>
  <c r="J26" i="1"/>
  <c r="G38" i="1"/>
  <c r="F38" i="1"/>
  <c r="J23" i="1"/>
  <c r="J24" i="1"/>
  <c r="J25" i="1"/>
  <c r="J27" i="1"/>
  <c r="E24" i="1"/>
  <c r="G24" i="1"/>
  <c r="E26" i="1"/>
  <c r="G26" i="1"/>
  <c r="J84" i="1" l="1"/>
  <c r="J90" i="1"/>
  <c r="J82" i="1"/>
  <c r="J81" i="1"/>
  <c r="J85" i="1"/>
  <c r="J87" i="1"/>
  <c r="J83" i="1"/>
  <c r="J86" i="1"/>
  <c r="J88" i="1"/>
  <c r="J80" i="1"/>
  <c r="J89" i="1"/>
  <c r="J91" i="1"/>
  <c r="A27" i="1"/>
  <c r="AF73" i="18"/>
  <c r="G57" i="18"/>
  <c r="M55" i="18"/>
  <c r="M54" i="18" s="1"/>
  <c r="G48" i="18"/>
  <c r="M45" i="18"/>
  <c r="M44" i="18" s="1"/>
  <c r="M41" i="18"/>
  <c r="M37" i="18" s="1"/>
  <c r="M28" i="18"/>
  <c r="M24" i="18" s="1"/>
  <c r="M34" i="17"/>
  <c r="M75" i="17"/>
  <c r="G34" i="17"/>
  <c r="M66" i="17"/>
  <c r="M65" i="17" s="1"/>
  <c r="M57" i="17"/>
  <c r="M56" i="17" s="1"/>
  <c r="M23" i="17"/>
  <c r="M9" i="17"/>
  <c r="M8" i="17" s="1"/>
  <c r="M8" i="16"/>
  <c r="M50" i="16"/>
  <c r="M49" i="16" s="1"/>
  <c r="G47" i="16"/>
  <c r="G8" i="16"/>
  <c r="M38" i="16"/>
  <c r="M34" i="16" s="1"/>
  <c r="G8" i="15"/>
  <c r="M52" i="15"/>
  <c r="M51" i="15" s="1"/>
  <c r="M45" i="15"/>
  <c r="M44" i="15" s="1"/>
  <c r="M35" i="15"/>
  <c r="M8" i="15" s="1"/>
  <c r="M8" i="14"/>
  <c r="M56" i="14"/>
  <c r="M36" i="14"/>
  <c r="G8" i="14"/>
  <c r="M271" i="13"/>
  <c r="M176" i="13"/>
  <c r="M156" i="13"/>
  <c r="M8" i="13"/>
  <c r="AF287" i="13"/>
  <c r="G271" i="13"/>
  <c r="M269" i="13"/>
  <c r="M268" i="13" s="1"/>
  <c r="M93" i="13"/>
  <c r="M83" i="13" s="1"/>
  <c r="G8" i="13"/>
  <c r="M65" i="13"/>
  <c r="M58" i="13" s="1"/>
  <c r="M57" i="13"/>
  <c r="M48" i="13" s="1"/>
  <c r="AF50" i="12"/>
  <c r="M10" i="12"/>
  <c r="M8" i="12" s="1"/>
  <c r="I21" i="1"/>
  <c r="J40" i="1"/>
  <c r="J43" i="1"/>
  <c r="J45" i="1"/>
  <c r="J47" i="1"/>
  <c r="J51" i="1"/>
  <c r="J53" i="1"/>
  <c r="J49" i="1"/>
  <c r="J39" i="1"/>
  <c r="J55" i="1" s="1"/>
  <c r="J41" i="1"/>
  <c r="J44" i="1"/>
  <c r="J46" i="1"/>
  <c r="J48" i="1"/>
  <c r="J50" i="1"/>
  <c r="J52" i="1"/>
  <c r="J93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2F50968D-F074-4232-AFF3-A98B71D0F65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694AAA8-521D-48D2-B492-A4CE75428E6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8779570E-5C14-4108-8E5C-0D86FCC34B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627475E-056E-4C9F-8727-6F94BE1DE29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1DCC55E6-C9EF-4C5B-AFC9-25D4265B81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4D2DB4-6045-4E60-9539-14B9949B7AC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BD1CEF47-1053-4A8E-8172-B17BD4F103B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9A11152-16A9-47D4-9511-1AB3F850A09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9537EE77-3871-4A1E-A5F5-D42D9C5EECC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BA3B2B-CACF-4C30-8CF1-810C15440DD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01577E4C-A404-4AFC-9E58-B2AD2C212CA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91CAC3-D335-4F4C-9A76-ACA61747AD9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Miloslav Dočkal</author>
  </authors>
  <commentList>
    <comment ref="S6" authorId="0" shapeId="0" xr:uid="{0CB0B593-154F-4C51-A7DF-C0395AE9D4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FE9099C-ADCF-4BC3-B84B-151E2D50B7D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<sst xmlns="http://schemas.openxmlformats.org/spreadsheetml/2006/main" count="3102" uniqueCount="744">
  <si>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</si>
  <si>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</si>
  <si>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</si>
  <si>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</si>
  <si>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</si>
  <si>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</si>
  <si>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</si>
  <si>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</si>
  <si>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</si>
  <si>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</si>
  <si>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</si>
  <si>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</si>
  <si>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</si>
  <si>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</si>
  <si>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</si>
  <si>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</si>
  <si>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</si>
  <si>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</si>
  <si>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</si>
  <si>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</si>
  <si>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</si>
  <si>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</si>
  <si>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</si>
  <si>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</si>
  <si>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</si>
  <si>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</si>
  <si>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</si>
  <si>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</si>
  <si>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</si>
  <si>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</si>
  <si>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</si>
  <si>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</si>
  <si>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</si>
  <si>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</si>
  <si>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</si>
  <si>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</si>
  <si>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</si>
  <si>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</si>
  <si>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</si>
  <si>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</si>
  <si>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</si>
  <si>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</si>
  <si>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</si>
  <si>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24001</t>
  </si>
  <si>
    <t>SŠ stavební Třebíč – oprava povrchu nádvoří</t>
  </si>
  <si>
    <t>Stavba</t>
  </si>
  <si>
    <t>Ostatní a vedlejší náklady</t>
  </si>
  <si>
    <t>7</t>
  </si>
  <si>
    <t>VRN</t>
  </si>
  <si>
    <t>Stavební objekt</t>
  </si>
  <si>
    <t>01</t>
  </si>
  <si>
    <t>Zpevněné plochy</t>
  </si>
  <si>
    <t>1</t>
  </si>
  <si>
    <t>02</t>
  </si>
  <si>
    <t>Vodovodní přípojka</t>
  </si>
  <si>
    <t>03</t>
  </si>
  <si>
    <t>Vodovodní řad</t>
  </si>
  <si>
    <t>3</t>
  </si>
  <si>
    <t>04</t>
  </si>
  <si>
    <t>Kolektor (parovod)</t>
  </si>
  <si>
    <t>4</t>
  </si>
  <si>
    <t>Kolektor</t>
  </si>
  <si>
    <t>05</t>
  </si>
  <si>
    <t>Odvodnění - přípojky</t>
  </si>
  <si>
    <t>5</t>
  </si>
  <si>
    <t>06</t>
  </si>
  <si>
    <t>Opěrná zídka</t>
  </si>
  <si>
    <t>6</t>
  </si>
  <si>
    <t>Celkem za stavbu</t>
  </si>
  <si>
    <t>CZK</t>
  </si>
  <si>
    <t>#POPS</t>
  </si>
  <si>
    <t>Popis stavby: 24001 - SŠ stavební Třebíč – oprava povrchu nádvoří</t>
  </si>
  <si>
    <t>#POPO</t>
  </si>
  <si>
    <t>Popis objektu: 01 - Zpevněné plochy</t>
  </si>
  <si>
    <t>#POPR</t>
  </si>
  <si>
    <t>Popis rozpočtu: 1 - Zpevněné plochy</t>
  </si>
  <si>
    <t>Popis objektu: 02 - Vodovodní přípojka</t>
  </si>
  <si>
    <t>Popis rozpočtu: 1 - Vodovodní přípojka</t>
  </si>
  <si>
    <t>Popis objektu: 03 - Vodovodní řad</t>
  </si>
  <si>
    <t>Mezi objednatelem stavby a vlastníkem vodovodu je předběžná dohoda o společném postupu.</t>
  </si>
  <si>
    <t>V rozpočtu stavby jsou započítány zemní práce (výkopy a zásypy).</t>
  </si>
  <si>
    <t>Samotná výměna trubního vedení vodovodu je v kompetenci vlastníka vodovodu.</t>
  </si>
  <si>
    <t>Popis rozpočtu: 3 - Vodovodní řad</t>
  </si>
  <si>
    <t>Popis objektu: 04 - Kolektor (parovod)</t>
  </si>
  <si>
    <t>Popis rozpočtu: 4 - Kolektor</t>
  </si>
  <si>
    <t>Popis objektu: 05 - Odvodnění - přípojky</t>
  </si>
  <si>
    <t>Popis rozpočtu: 5 - Odvodnění - přípojky</t>
  </si>
  <si>
    <t>Popis objektu: 06 - Opěrná zídka</t>
  </si>
  <si>
    <t>Popis rozpočtu: 6 - Opěrná zídka</t>
  </si>
  <si>
    <t>Popis objektu: VRN - VRN</t>
  </si>
  <si>
    <t>Popis rozpočtu: 7 - VRN</t>
  </si>
  <si>
    <t>Rekapitulace dílů</t>
  </si>
  <si>
    <t>Typ dílu</t>
  </si>
  <si>
    <t>Zemní práce</t>
  </si>
  <si>
    <t>2</t>
  </si>
  <si>
    <t>Základy a zvláštní zakládání</t>
  </si>
  <si>
    <t>Svislé a kompletní konstrukce</t>
  </si>
  <si>
    <t>Vodorovné konstrukce</t>
  </si>
  <si>
    <t>45</t>
  </si>
  <si>
    <t>Podkladní a vedlejší konstrukce</t>
  </si>
  <si>
    <t>Komunikace</t>
  </si>
  <si>
    <t>8</t>
  </si>
  <si>
    <t>Trubní vedení</t>
  </si>
  <si>
    <t>89</t>
  </si>
  <si>
    <t>Ostatní konstrukce na trubním vedení</t>
  </si>
  <si>
    <t>91</t>
  </si>
  <si>
    <t>Doplňující práce na komunikaci</t>
  </si>
  <si>
    <t>96</t>
  </si>
  <si>
    <t>Bourání konstrukcí</t>
  </si>
  <si>
    <t>99</t>
  </si>
  <si>
    <t>Staveništní přesun hmot</t>
  </si>
  <si>
    <t>D96</t>
  </si>
  <si>
    <t>Přesuny suti a vybouraných hmot</t>
  </si>
  <si>
    <t>PSU</t>
  </si>
  <si>
    <t>ON</t>
  </si>
  <si>
    <t>VN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</si>
  <si>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</si>
  <si>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</si>
  <si>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</si>
  <si>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</si>
  <si>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</si>
  <si>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</si>
  <si>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</si>
  <si>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</si>
  <si>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</si>
  <si>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</si>
  <si>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</si>
  <si>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</si>
  <si>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</si>
  <si>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</si>
  <si>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</si>
  <si>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</si>
  <si>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</si>
  <si>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</si>
  <si>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</si>
  <si>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</si>
  <si>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</si>
  <si>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</si>
  <si>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</si>
  <si>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</si>
  <si>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</si>
  <si>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</si>
  <si>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</si>
  <si>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</si>
  <si>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</si>
  <si>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</si>
  <si>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R001</t>
  </si>
  <si>
    <t>Realizační dokumentace vodovodní přípojky</t>
  </si>
  <si>
    <t>kpl</t>
  </si>
  <si>
    <t>Vlastní</t>
  </si>
  <si>
    <t>Indiv</t>
  </si>
  <si>
    <t>Práce</t>
  </si>
  <si>
    <t>Běžná</t>
  </si>
  <si>
    <t>POL1_</t>
  </si>
  <si>
    <t>R003</t>
  </si>
  <si>
    <t>Realizační dokumentace liniového odvodnění</t>
  </si>
  <si>
    <t>R004</t>
  </si>
  <si>
    <t>Realizační dokumentace opěrné zídky</t>
  </si>
  <si>
    <t>R005</t>
  </si>
  <si>
    <t>Geodetické zaměření skutečného provedení plochy</t>
  </si>
  <si>
    <t>POL99_8</t>
  </si>
  <si>
    <t>R006</t>
  </si>
  <si>
    <t>Geodetické zaměření skutečného provedení inženýrských sítí</t>
  </si>
  <si>
    <t>R007</t>
  </si>
  <si>
    <t>Provedení statických zatěžovacích zkoušek</t>
  </si>
  <si>
    <t xml:space="preserve">ks    </t>
  </si>
  <si>
    <t>Provedení statických zatěžovacích zkoušek (zkoušky na překopech)</t>
  </si>
  <si>
    <t>POP</t>
  </si>
  <si>
    <t>R009</t>
  </si>
  <si>
    <t>Zajištění publicity Kraje Vysočina - informační cedule</t>
  </si>
  <si>
    <t xml:space="preserve">soubor </t>
  </si>
  <si>
    <t>Informační panel musí obsahovat tyto informace:</t>
  </si>
  <si>
    <t/>
  </si>
  <si>
    <t>1) Logo Kraje Vysočina</t>
  </si>
  <si>
    <t>2) Prohlášení: „STAVÍME PRO VÁS“</t>
  </si>
  <si>
    <t>3) Název akce</t>
  </si>
  <si>
    <t>4) Investor: "Kraj Vysočina, Žižkova 1882/57, 586 01 Jihlava"</t>
  </si>
  <si>
    <t>5) Generální dodavatel</t>
  </si>
  <si>
    <t>6) Projektant</t>
  </si>
  <si>
    <t>7) Stavbyvedoucí</t>
  </si>
  <si>
    <t>8) Technický dozor</t>
  </si>
  <si>
    <t>9) Koordinátor BOZP</t>
  </si>
  <si>
    <t>10) Předpokládaný termín realizace stavby</t>
  </si>
  <si>
    <t>Informace 1), 2) a 3) musí zabírat nejméně 40 % plochy a musí být dobře viditelné a jasně čitelné. Dodavatel/zhotovitel má povinnost dodržet správné použití loga Kraje Vysočina a firemní barevnost – viz příloha</t>
  </si>
  <si>
    <t>R010</t>
  </si>
  <si>
    <t>Dokumentace skutečného provedení stavby</t>
  </si>
  <si>
    <t>soubor</t>
  </si>
  <si>
    <t>dle SoD</t>
  </si>
  <si>
    <t>R011</t>
  </si>
  <si>
    <t>Vybudování staveniště</t>
  </si>
  <si>
    <t>R012</t>
  </si>
  <si>
    <t>Náklady na provoz a údržbu vybavení staveniště</t>
  </si>
  <si>
    <t>R013</t>
  </si>
  <si>
    <t>Zrušení zařízení staveniště</t>
  </si>
  <si>
    <t>R014</t>
  </si>
  <si>
    <t>Splnění požadavků a zajištění opatření vyplývajících z plánu BOZP</t>
  </si>
  <si>
    <t>R015</t>
  </si>
  <si>
    <t>Průběžný úklid veřejných komunikací znečištěných při výjezdu vozidel ze staveniště</t>
  </si>
  <si>
    <t>R016</t>
  </si>
  <si>
    <t>Zajištění staveništní buňky  pro umožnění výkonu činnosti TDI, AD, SÚ</t>
  </si>
  <si>
    <t>R017</t>
  </si>
  <si>
    <t>Zabezpečení staveniště</t>
  </si>
  <si>
    <t xml:space="preserve">soubor     </t>
  </si>
  <si>
    <t>SUM</t>
  </si>
  <si>
    <t>END</t>
  </si>
  <si>
    <t>Položkový soupis prací a dodávek</t>
  </si>
  <si>
    <t>111201101R00</t>
  </si>
  <si>
    <t>Odstranění křovin a stromů o průměru do 10 cm při celkové ploše do 1 000 m2</t>
  </si>
  <si>
    <t>m2</t>
  </si>
  <si>
    <t>800-1</t>
  </si>
  <si>
    <t>RTS 24/ I</t>
  </si>
  <si>
    <t>Kalkul</t>
  </si>
  <si>
    <t>POL1_9</t>
  </si>
  <si>
    <t>s odstraněním kořenů a s případným nutným odklizením křovin a stromů na hromady na vzdálenost do 50 m nebo s naložením na dopravní prostředek, do sklonu terénu 1 : 5,</t>
  </si>
  <si>
    <t>SPI</t>
  </si>
  <si>
    <t>Odstranění křovin (odstranění křovin ze zvýšeného záhonu)</t>
  </si>
  <si>
    <t>122201101R00</t>
  </si>
  <si>
    <t>Odkopávky a  prokopávky nezapažené v hornině 3  do 100 m3</t>
  </si>
  <si>
    <t>m3</t>
  </si>
  <si>
    <t>s přehozením výkopku na vzdálenost do 3 m nebo s naložením na dopravní prostředek,</t>
  </si>
  <si>
    <t>Výkop zeminy (odebrání zeminy ze zvýšeného záhonu)</t>
  </si>
  <si>
    <t>(17,3*1,0)</t>
  </si>
  <si>
    <t>VV</t>
  </si>
  <si>
    <t>131201111R00</t>
  </si>
  <si>
    <t>Hloubení nezapažených jam a zářezů do 100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</si>
  <si>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</si>
  <si>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Výkop jámy (výkop jámy pro odstraněné uliční vpusti)</t>
  </si>
  <si>
    <t>(1,2*1,2*1,1)*3</t>
  </si>
  <si>
    <t>132201111R00</t>
  </si>
  <si>
    <t>Hloubení rýh šířky do 60 cm do 100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</si>
  <si>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</si>
  <si>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Výkop rýhy (výkop rýhy pro obruby)</t>
  </si>
  <si>
    <t>((17,0+12,0+17,3+34,6)*0,3)</t>
  </si>
  <si>
    <t>Výkop plošný</t>
  </si>
  <si>
    <t>((58,4*0,3)+(8,2+17,3)*0,5+(3,8*0,1))</t>
  </si>
  <si>
    <t>162301101R00</t>
  </si>
  <si>
    <t>Vodorovné přemístění výkopku z horniny 1 až 4, na vzdálenost přes 50  do 500 m</t>
  </si>
  <si>
    <t>po suchu, bez naložení výkopku, avšak se složením bez rozhrnutí, zpáteční cesta vozidla.</t>
  </si>
  <si>
    <t>17,3+4,75+24,27+30,65</t>
  </si>
  <si>
    <t>167101101R00</t>
  </si>
  <si>
    <t>Nakládání, skládání, překládání neulehlého výkopku nakládání výkopku  do 100 m3, z horniny 1 až 4</t>
  </si>
  <si>
    <t>po odečtení výkopku pro SO-04 : 76,97-5,87</t>
  </si>
  <si>
    <t>167101103R00</t>
  </si>
  <si>
    <t>Nakládání, skládání, překládání neulehlého výkopku skládání nebo překládání výkopku  z horniny 1 až 4</t>
  </si>
  <si>
    <t>Přemístění štěrkového zásypu f 16-32 tl. 100 mm (odhrnutí štěrku v místě rekonstrukce obruby)</t>
  </si>
  <si>
    <t>(19,4*1,0)*0,1</t>
  </si>
  <si>
    <t>Přemístění štěrkového zásypu f 16-32 tl. 100 mm (zahrnutíí štěrku v místě rekonstrukce obruby)</t>
  </si>
  <si>
    <t>174101101R00</t>
  </si>
  <si>
    <t>Zásyp sypaninou se zhutněním jam, šachet, rýh nebo kolem objektů v těchto vykopávkách</t>
  </si>
  <si>
    <t>z jakékoliv horniny s uložením výkopku po vrstvách,</t>
  </si>
  <si>
    <t>Zásyp jámy zeminou se zhutněním (zásyp jámy po odstraněné uliční vpusti)</t>
  </si>
  <si>
    <t>174101102R00</t>
  </si>
  <si>
    <t>Zásyp sypaninou se zhutněním v uzavřených prostorách s urovnáním povrchu zásypu s ručním zhutněním</t>
  </si>
  <si>
    <t>Štěrkový zásyp f 16-32 tl. 100 mm</t>
  </si>
  <si>
    <t>583326831RR</t>
  </si>
  <si>
    <t>Kamenivo těžené 16/32</t>
  </si>
  <si>
    <t>t</t>
  </si>
  <si>
    <t>RTS 23/ II</t>
  </si>
  <si>
    <t>Specifikace</t>
  </si>
  <si>
    <t>POL3_</t>
  </si>
  <si>
    <t>3,8*0,1*1,8</t>
  </si>
  <si>
    <t>215901101RT5</t>
  </si>
  <si>
    <t>Zhutnění podloží z rostlé horniny 1 až 4 pod násypy z hornin soudržných do 92% PS a nesoudržných  sypkých relativní ulehlosti l(d) do 0,8 vibrační deskou</t>
  </si>
  <si>
    <t>z rostlé horniny tř.1 - 4 pod násypy z hornin soudržných do 92% PS a hornin nesoudržných sypkých relativní ulehlosti I(d) do 0,8</t>
  </si>
  <si>
    <t>Zhutnění pláně (hutnění pod obrubami a chodníkovou plochou u vstupů)</t>
  </si>
  <si>
    <t>((17,0+12,0+17,3+34,6)+58,4+(1,6+0,7))</t>
  </si>
  <si>
    <t>Zhutnění pláně (hutnění pod plochou okapových chodníků)</t>
  </si>
  <si>
    <t>(4,7+5,8+4,4+31,5+50,4+6,8)</t>
  </si>
  <si>
    <t>289970111R00</t>
  </si>
  <si>
    <t>Geotextílie separační, filtrační, zpevňující polypropylén, 300 g/m2</t>
  </si>
  <si>
    <t>800-2</t>
  </si>
  <si>
    <t>452112111R00</t>
  </si>
  <si>
    <t>Osazení betonových dílců pod potrubí prstenců nebo rámůpod poklopy a mříže výšky do 100 mm</t>
  </si>
  <si>
    <t>kus</t>
  </si>
  <si>
    <t>827-1</t>
  </si>
  <si>
    <t>Vyrovnávací prstýnky poklopů šachet</t>
  </si>
  <si>
    <t>ČERPÁNO SE SOUHLASEM OBJEDNATELE STAVBY</t>
  </si>
  <si>
    <t>59224174.AR</t>
  </si>
  <si>
    <t>prstenec betonový; DN = 625,0 mm; h = 40,0 mm; s = 120,00 mm</t>
  </si>
  <si>
    <t>SPCM</t>
  </si>
  <si>
    <t>460650015RT1</t>
  </si>
  <si>
    <t>Podkladová vrstva ze štěrkopísku, rozprostření a zhutnění</t>
  </si>
  <si>
    <t>Nadspotřeba ŠD 0-32 (okapové chodníky - vyrovnání plochy)</t>
  </si>
  <si>
    <t>((4,7+5,7+4,4+31,5+51,1+6,8)*0,05)</t>
  </si>
  <si>
    <t>457621412R00</t>
  </si>
  <si>
    <t xml:space="preserve">Plášťové těsnění z vodostavebního asfaltobetonu všechny sklony, úprava spár zálivkou, přes 1 do 2 kg zálivky na 1 m spáry,  </t>
  </si>
  <si>
    <t>m</t>
  </si>
  <si>
    <t>832-1</t>
  </si>
  <si>
    <t>Asfaltová zálivka spár vč. penetračně adhezního nátěru komůrky (sanace pracovních spár dle TP 115; komůrka 20x30 mm)</t>
  </si>
  <si>
    <t>12,6+13,3+11,9+11,4+1,3+5,5+6,2+13,3+49,8+4,8+4,6+2,5+1,5+4,1</t>
  </si>
  <si>
    <t>4,8+2,8+6,2+0,7+7,1+17,7+18,0+10,3+3,3+3,0+1,3+12,7+2,4+2,8</t>
  </si>
  <si>
    <t>4,4+18,5+6,3+5,0+2,6+2,2+3,3+3,7+5,4+2,5+2,4+22,9+34,7+29,1+8,4</t>
  </si>
  <si>
    <t>457621411R00</t>
  </si>
  <si>
    <t xml:space="preserve">Plášťové těsnění z vodostavebního asfaltobetonu všechny sklony, úprava spár zálivkou, do 1 kg zálivky na 1 m spáry,  </t>
  </si>
  <si>
    <t>Asfaltová zálivka připojocvacích spár v obrusné vrstvě včetně úpravy komůrky - penatrečně adhézní nátěr</t>
  </si>
  <si>
    <t>6,6+13,6+1,1+9,9+2,5+3,1+(20,2-1,7-0,6)</t>
  </si>
  <si>
    <t>26,3+6,1+6,7+6,1+29,2+2,4+16,9+1,5+0,3+6,6+(0,2+8,4+28,2+5+0,2)</t>
  </si>
  <si>
    <t>Asfaltová zálivka spár vč. penetračně adhezního nátěru komůrky (sanace trhlin dle TP 115; komůrka 20x30 mm)</t>
  </si>
  <si>
    <t>564841112RT4</t>
  </si>
  <si>
    <t>Podklad ze štěrkodrti s rozprostřením a zhutněním frakce 0-63 mm, tloušťka po zhutnění 130 mm</t>
  </si>
  <si>
    <t>822-1</t>
  </si>
  <si>
    <t>Lože ze ŠD 0-63 tl. 130 mm</t>
  </si>
  <si>
    <t>(24,4+8,2+(40,7+80,8)+(4,2+(3,5+1,4+3,9)+2,3))</t>
  </si>
  <si>
    <t>564851111RT4</t>
  </si>
  <si>
    <t>Podklad ze štěrkodrti s rozprostřením a zhutněním frakce 0-63 mm, tloušťka po zhutnění 150 mm</t>
  </si>
  <si>
    <t>Lože ze ŠD 0-63 tl. 150 mm</t>
  </si>
  <si>
    <t>(17,3+8,2+(40,7+80,8)+(4,2+(3,5+1,4+3,9)+2,3))</t>
  </si>
  <si>
    <t>Lože ze ŠD 0-63 tl. 150 mm (okapové chodníky + štěrková plocha)</t>
  </si>
  <si>
    <t>(4,7+5,7+4,4+31,5+51,1+6,8)+(3,8)</t>
  </si>
  <si>
    <t>564861111RT4</t>
  </si>
  <si>
    <t>Podklad ze štěrkodrti s rozprostřením a zhutněním frakce 0-63 mm, tloušťka po zhutnění 200 mm</t>
  </si>
  <si>
    <t>Lože ze ŠD 0-63 tl. 200 mm (chodníkové plochy u vstupů)</t>
  </si>
  <si>
    <t>(49,4+0,7+1,6)</t>
  </si>
  <si>
    <t>Lože ze ŠD 0-63 tl. 200 mm (sanační vrstva na pláni překopů)</t>
  </si>
  <si>
    <t>(90,1+42,5+8,2+17,3+7,1+1,4+9,2+3,1)</t>
  </si>
  <si>
    <t>572753111R00</t>
  </si>
  <si>
    <t>Vyrovnání povrchu dosavadních krytů, asfaltovým betonem</t>
  </si>
  <si>
    <t>s rozprostřením hmot a zhutněním dosavadních krytů nebo podkladů</t>
  </si>
  <si>
    <t>Uzavření obrusné vrstvy, nadspotřeba ACL 16+</t>
  </si>
  <si>
    <t>(((316,7+66,8)+(40,7+80,8)+(4,2+(3,5+1,4+3,9)+2,3))*0,05)*2,35</t>
  </si>
  <si>
    <t>Nadspotřeba ACO 11+ (S)</t>
  </si>
  <si>
    <t>((1287*0,03)*0,5)*2,36</t>
  </si>
  <si>
    <t>573111124R00R</t>
  </si>
  <si>
    <t>Postřik infiltrační, množství zbytkového asfaltového pojiva 1,20 kg/m2</t>
  </si>
  <si>
    <t>Infiltrační postřik asfaltový 1,2 kg/m2</t>
  </si>
  <si>
    <t>573111113R00R</t>
  </si>
  <si>
    <t>Postřik infiltrační, asfalt 1,2 kg/m2</t>
  </si>
  <si>
    <t>Infiltrační postřik asfaltový 1,2 kg/m2 (lokální sanace)</t>
  </si>
  <si>
    <t>573231144R00</t>
  </si>
  <si>
    <t>Postřik spojovací kationaktivní emulzí KAE modifikovanou, množství zbytkového asfaltu 0,40 kg/m2</t>
  </si>
  <si>
    <t>bez posypu kamenivem</t>
  </si>
  <si>
    <t>Spojovací postřik asfaltový 0,4 kg/m2</t>
  </si>
  <si>
    <t>(316,7+66,8)</t>
  </si>
  <si>
    <t>577132111R00R</t>
  </si>
  <si>
    <t>Beton asfalt. ACO 11+ obrusný, š.nad 3 m, tl. 3 cm</t>
  </si>
  <si>
    <t>Vrstva ACO 11+(S) 30 mm</t>
  </si>
  <si>
    <t>577132111R00</t>
  </si>
  <si>
    <t>Beton asfaltový s rozprostřením a zhutněním v pruhu šířky přes 3 m, ACO 11+, tloušťky 40 mm, plochy přes 1000 m2</t>
  </si>
  <si>
    <t>Vrstva ACO 11+ 40 mm</t>
  </si>
  <si>
    <t>Příplatek za rozptýlenou výztuž vlákny z polyethylen-teraftalátu pro ACO 11+, 40 mm</t>
  </si>
  <si>
    <t xml:space="preserve">m2    </t>
  </si>
  <si>
    <t>577142122RT2</t>
  </si>
  <si>
    <t>Beton asfaltový s rozprostřením a zhutněním v pruhu šířky přes 3 m, ACL 16+, tloušťky 50 mm, plochy od 201 do 1000 m2</t>
  </si>
  <si>
    <t>Vyrovnávky ACL 16+ tl. 50 mm</t>
  </si>
  <si>
    <t>(316,7+66,8)+(40,7+80,8)+(4,2+(3,5+1,4+3,9)+2,3)</t>
  </si>
  <si>
    <t>577142122RT3</t>
  </si>
  <si>
    <t>Beton asfaltový s rozprostřením a zhutněním v pruhu šířky přes 3 m, ACL 16+, tloušťky 50 mm, plochy do 200 m2</t>
  </si>
  <si>
    <t>Vrstva ACL 16+ tl. 50 mm (lokální sanace)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</si>
  <si>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</si>
  <si>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</si>
  <si>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</si>
  <si>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(4,7+5,7+4,4+31,5+51,1+6,8)</t>
  </si>
  <si>
    <t>592452630R</t>
  </si>
  <si>
    <t>dlažba betonová dvouvrstvá; čtverec; šedá; l = 200 mm; š = 200 mm; tl. 60,0 mm</t>
  </si>
  <si>
    <t>104,2*1,05</t>
  </si>
  <si>
    <t>R002</t>
  </si>
  <si>
    <t>Příplatek za práci v omezeném prostoru</t>
  </si>
  <si>
    <t>Příplatek za ztížené podmínky dláždění (dláždění pod venkovním schodištěm)</t>
  </si>
  <si>
    <t>(49,4)*0,5</t>
  </si>
  <si>
    <t>59245263R</t>
  </si>
  <si>
    <t>dlažba betonová dvouvrstvá; čtverec; písková, červená, hnědá, karamel, antracit; l = 200 mm; š = 200 mm; tl. 60,0 mm</t>
  </si>
  <si>
    <t>51,7*1,05</t>
  </si>
  <si>
    <t>597101113RT1</t>
  </si>
  <si>
    <t>Montáž odvodňovacího žlabu z polymerbetonu včetně beton. lože C 20/25, zatížení C 250, D 400 kN</t>
  </si>
  <si>
    <t>Osazení liniového odvodnění do betonového lože se zapatkováním</t>
  </si>
  <si>
    <t>(7,5+36+3+2)</t>
  </si>
  <si>
    <t>5922720000R</t>
  </si>
  <si>
    <t>Žlab odvodňovací polymerbetonový bez krytu; zatížení: E 600; l = 1 000 mm; b = 135 mm; h = 150 mm; hrana z litiny</t>
  </si>
  <si>
    <t>892601154R00</t>
  </si>
  <si>
    <t>Čištění kanalizace do DN 500, nad 100 m</t>
  </si>
  <si>
    <t>Propláchnutí kanalizace tlakovou vodou (vyčištění kanalizace po provedení stavebních prací)</t>
  </si>
  <si>
    <t>82,8+20,5+5,1+4,1+8,3+7,8+7,4+22,0</t>
  </si>
  <si>
    <t>899104111RT2</t>
  </si>
  <si>
    <t>Osazení poklopů litinových a ocelových včetně dodávky poklopu litinového s rámem   šachtového D 650 mm</t>
  </si>
  <si>
    <t>Poklop šachet pr 60 cm D400 (výměna poklopu na staré šachtě na kanalizaci – ozn. K31)</t>
  </si>
  <si>
    <t>899311111R00</t>
  </si>
  <si>
    <t>Osazení poklopů litinových s rámem do 50 kg</t>
  </si>
  <si>
    <t>Osazení poklopů 60x60cm B125 vč. dodávky (ponechané revizní otvory na kolektoru)</t>
  </si>
  <si>
    <t>55242127R</t>
  </si>
  <si>
    <t>poklop šachtový litinový; protiskluzový; únosnost B 125 kN; 700x700 mm; vstup 600x600 mm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</si>
  <si>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</si>
  <si>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</si>
  <si>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</si>
  <si>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Zednická přípomoc pro osazení poklopů 60x60 cm (podbetonování poklopů kolektoru)</t>
  </si>
  <si>
    <t>899401112R00</t>
  </si>
  <si>
    <t>Osazení poklopů litinových šoupátkových</t>
  </si>
  <si>
    <t>včetně podezdění</t>
  </si>
  <si>
    <t>Osazení liniového poklopu ventilového (šoupě vodovodní přípojky)</t>
  </si>
  <si>
    <t>42291353R</t>
  </si>
  <si>
    <t>poklop šoupátkový šedá litina; použití pro vodu, k ochraně zemních soustav osazených na šoupátkách, k zabudování do terénu a vozovek; ochrana proti korozi asfaltový nátěr vně i uvnitř; h = 210,0 mm; vnitř.pr.D = 200 mm; D = 260,0 mm</t>
  </si>
  <si>
    <t>R008</t>
  </si>
  <si>
    <t>Prodloužení potrubních PVC šachet DN 400</t>
  </si>
  <si>
    <t>Prodloužení pomocí přesuvky a potrubí PVC DN 400</t>
  </si>
  <si>
    <t>784011111R00</t>
  </si>
  <si>
    <t xml:space="preserve">Ostatní práce oprášení/ometení podkladu,  ,   </t>
  </si>
  <si>
    <t>800-784</t>
  </si>
  <si>
    <t>Zametení plochy (úklid před započetím prací)</t>
  </si>
  <si>
    <t>(1351+(10,2+4,8+14,6+8,9)+(23,0+8,4+9,6))</t>
  </si>
  <si>
    <t>Osazení patky parkovacího sloupku vč. dodání patky, do bet.základu, montáž sloupku na patku</t>
  </si>
  <si>
    <t>Parkovací sloupek pozink, sklopný, 60x60, FAB, vč. montážní patky</t>
  </si>
  <si>
    <t>74910803R</t>
  </si>
  <si>
    <t>sloupek zahrazovací sklopný; tvar U, 3 nohy; ocel; s reflexní fólií; š = 600 mm; hl = 300 mm; v = 510 mm</t>
  </si>
  <si>
    <t>Parkovací sloupek pozink, sklopný, 60x60, FAB</t>
  </si>
  <si>
    <t>915701111R00</t>
  </si>
  <si>
    <t>Zřízení vodorovného značení z nátěrových hmot stopčar, zeber, stínů, šipek, nápisů, přechodů, dělících čar a vodících proužků</t>
  </si>
  <si>
    <t>tl. 2,5 až 3 mm</t>
  </si>
  <si>
    <t>((4,5*6+4,5*21+12,5+4,5*15)*0,125)+((4,5*2*0,67)*0,125)+(0,5*2)</t>
  </si>
  <si>
    <t>916661111RT5</t>
  </si>
  <si>
    <t>Osazení parkového obrubníku betonového včetně dodávky obrubníku 80x250x1000 mm, s boční opěrou z betonu prostého</t>
  </si>
  <si>
    <t>se zřízením lože z betonu prostého C 12/15 tl. 80-100 mm</t>
  </si>
  <si>
    <t>Osazení obrub parkových do betonového lože se zapatkováním</t>
  </si>
  <si>
    <t>(1,1+2,5+6,1+6,7+6,1)</t>
  </si>
  <si>
    <t>917862111RT5</t>
  </si>
  <si>
    <t>Osazení silničního nebo chodníkového obrubníku včetně dodávky betonovéího obrubníku  1000/100/250 mm, stojatého, s boční opěrou z betonu prostého, do lože z betonu prostého C 12/15</t>
  </si>
  <si>
    <t>S dodáním hmot pro lože tl. 80-100 mm.</t>
  </si>
  <si>
    <t>Osazení obrub silničních do betonového lože se zapatkováním</t>
  </si>
  <si>
    <t>(10,2+0,8+0,8+9,9+0,8+0,8+3,1+20,2+26,3+1,6+1,6+29,2+16,9)</t>
  </si>
  <si>
    <t>917862114RU4R</t>
  </si>
  <si>
    <t>Osazení stojatého obrubníku betonového, s boční opěrou, do lože z betonu C 25/30, včetně obrubníku obloukového R0,5m</t>
  </si>
  <si>
    <t>Osazení obrub silničních do betonového lože se zapatkováním – oblouk R0,5m</t>
  </si>
  <si>
    <t>Nadspotřeba betonu na betonové lože obrub</t>
  </si>
  <si>
    <t>Dobetonování pod nový kryt z asfaltového betonu</t>
  </si>
  <si>
    <t>((10,2+0,8+0,8+9,9+0,8+0,8+3,1+20,2+26,3)*0,5*0,1)</t>
  </si>
  <si>
    <t>((1,6+1,6+29,2+16,9+1,1+2,5+6,1+6,7+6,1)*0,5*0,1)</t>
  </si>
  <si>
    <t>919735111R00</t>
  </si>
  <si>
    <t>Řezání stávajících krytů nebo podkladů živičných, hloubky do  50 mm</t>
  </si>
  <si>
    <t>včetně spotřeby vody</t>
  </si>
  <si>
    <t>Frézování drážkovací frézou vč. vyčištění komůrky ocel.kartáčem nebo stl.vzduchem (sanace pracovních spár dle TP 115; komůrka 20x30 mm)</t>
  </si>
  <si>
    <t>12,6+13,3+11,9+11,4+1,3+5,5+6,2+13,3+49,8+4,8+4,6+2,5+1,5+4,1+4,8+2,8+6,2+0,7+7,1+17,7+18,0+10,3+3,3+3,0+1,3+12,7+2,4+2,8</t>
  </si>
  <si>
    <t>Frézování drážkovací frézou připojovacích spár v obrusné vrstvě</t>
  </si>
  <si>
    <t>(6,6+13,6+1,1+9,9+2,5+3,1+(20,2-1,7-0,6)+26,3+6,1+6,7+6,1+29,2+2,4+16,9+1,5+0,3+6,6+(0,2+0,2))</t>
  </si>
  <si>
    <t>Frézování drážkovací frézou vč. vyčištění komůrky ocel.kartáčem nebo stl.vzduchem (sanace trhlin dle TP 115; komůrka 20x30 mm)</t>
  </si>
  <si>
    <t>953171001R00</t>
  </si>
  <si>
    <t>Osazování kov. předmětů - poklopů a stupadel hmotnosti do 50 kg</t>
  </si>
  <si>
    <t>801-5</t>
  </si>
  <si>
    <t>Montáž litinového poklopu potrubní PVC šachty DN 400 vč. dodávky</t>
  </si>
  <si>
    <t>55243081.AR</t>
  </si>
  <si>
    <t>poklop šachtový</t>
  </si>
  <si>
    <t>Přípomoc, obetonování zhlaví šachty, podbetonování dlažby okolo poklopu</t>
  </si>
  <si>
    <t>ks</t>
  </si>
  <si>
    <t>Bourání odvodňovacího žlabu</t>
  </si>
  <si>
    <t>Odstranění odvodňovacího žlabu (odstranění doplňkových liniových žlabů)</t>
  </si>
  <si>
    <t>1+2</t>
  </si>
  <si>
    <t>113106121R00</t>
  </si>
  <si>
    <t>Rozebrání komunikací pro pěší s jakýmkoliv ložem a výplní spár  z betonových nebo kameninových dlaždic nebo tvarovek</t>
  </si>
  <si>
    <t>s přemístěním hmot na skládku na vzdálenost do 3 m nebo s naložením na dopravní prostředek</t>
  </si>
  <si>
    <t>Rozebrání betonových dlažeb 30x30x3 cm do suti</t>
  </si>
  <si>
    <t>(10,2+4,8+14,6+8,9)</t>
  </si>
  <si>
    <t>Rozebrání betonových dlažeb maloformátových tl. 8 cm do suti</t>
  </si>
  <si>
    <t>(23,0+8,4+9,6)</t>
  </si>
  <si>
    <t>113151212R00R</t>
  </si>
  <si>
    <t>Fréz.živič.krytu nad 500 m2, bez překážek, tl.3 cm</t>
  </si>
  <si>
    <t>Frézování plošné -3cm</t>
  </si>
  <si>
    <t>113151213R00R</t>
  </si>
  <si>
    <t>Fréz.živič.krytu nad 500 m2, bez překážek, tl.4 cm</t>
  </si>
  <si>
    <t>Frézování lokální -4cm</t>
  </si>
  <si>
    <t>(862,7+(39,8+27,8)+(1,1+3,5+1,2+3,9))</t>
  </si>
  <si>
    <t>113151114R00R</t>
  </si>
  <si>
    <t>Fréz.živič.krytu pl.do 500 m2, tl.5cm</t>
  </si>
  <si>
    <t>Frézování lokální -5cm</t>
  </si>
  <si>
    <t>(12+3+105+4+(40,7+80,8)+(4,2+(3,5+1,2+3,9)+2,3))</t>
  </si>
  <si>
    <t>Frézování lokální -5cm (lokální sanace)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</si>
  <si>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</si>
  <si>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</si>
  <si>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</si>
  <si>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>Vytrhání obrub chodníkových</t>
  </si>
  <si>
    <t>(16,9+3,7+23,0+16,1+14,4+5,9+0,5+9,7)</t>
  </si>
  <si>
    <t>113202111R00</t>
  </si>
  <si>
    <t>Vytrhání obrub z krajníků nebo obrubníků stojatých</t>
  </si>
  <si>
    <t>Vytrhání obrub silničních</t>
  </si>
  <si>
    <t>Demontáž uliční vpusti</t>
  </si>
  <si>
    <t>Odstranění uliční vpusti</t>
  </si>
  <si>
    <t>961055111R00</t>
  </si>
  <si>
    <t>Bourání základů železobetonových</t>
  </si>
  <si>
    <t>801-3</t>
  </si>
  <si>
    <t>nebo vybourání otvorů průřezové plochy přes 4 m2 v základech</t>
  </si>
  <si>
    <t>Odstranění ŽB kce (odstranění podzemní části zvýšeného záhonu)</t>
  </si>
  <si>
    <t>(36,3*0,25*0,3)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</si>
  <si>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</si>
  <si>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</si>
  <si>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</si>
  <si>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Odstranění ŽB kce (odstranění kce nadzemní části zvýšeného záhonu)</t>
  </si>
  <si>
    <t>(36,3*0,25*1,0)</t>
  </si>
  <si>
    <t>Odstranění ŽB kce (odstranění kce nadzemní části opěrné zídky)</t>
  </si>
  <si>
    <t>(14,6*0,7*(1,86-0,7))</t>
  </si>
  <si>
    <t>998225311R00</t>
  </si>
  <si>
    <t>Přesun hmot pro opravy a údržbu komunikací jakékoliv délky objektu</t>
  </si>
  <si>
    <t>Přesun hmot</t>
  </si>
  <si>
    <t>POL7_</t>
  </si>
  <si>
    <t>a letišť s krytem živičným nebo betonovým</t>
  </si>
  <si>
    <t>979082315R00</t>
  </si>
  <si>
    <t xml:space="preserve">Vodorovná doprava suti a vybouraných hmot vodorovná doprava suti a vybouraných hmot bez naložení, s vyložením a hrubým urovnáním po suchu, vzdálenost přes 2000 do 3000 m,  </t>
  </si>
  <si>
    <t>bez naložení, s vyložením a hrubým urovnáním</t>
  </si>
  <si>
    <t>Odvoz betonové suti na recyklační dvůr</t>
  </si>
  <si>
    <t>suť : 291,25</t>
  </si>
  <si>
    <t>frézování : 222,55</t>
  </si>
  <si>
    <t>obrubníky : 25,14</t>
  </si>
  <si>
    <t>979082318R00</t>
  </si>
  <si>
    <t xml:space="preserve">Vodorovná doprava suti a vybouraných hmot vodorovná doprava suti a vybouraných hmot bez naložení, s vyložením a hrubým urovnáním po suchu, vzdálenost přes 5000 do 6000 m,  </t>
  </si>
  <si>
    <t>Odvoz zeminy na recyklační dvůr</t>
  </si>
  <si>
    <t>zemina : 71,1*1,5</t>
  </si>
  <si>
    <t>979990103R00R</t>
  </si>
  <si>
    <t>Poplatek za uložení suti - beton, skupina odpadu 170101</t>
  </si>
  <si>
    <t>Přesun suti</t>
  </si>
  <si>
    <t>POL8_</t>
  </si>
  <si>
    <t>Poplatek na recyklačním dvoře</t>
  </si>
  <si>
    <t>979999973R00R</t>
  </si>
  <si>
    <t>Poplatek za uložení, zemina a kamení, (skup.170504)</t>
  </si>
  <si>
    <t>Výkop rýhy (výkop rýhy stávající vodovodní přípojky)</t>
  </si>
  <si>
    <t>(43,1*0,8*1,5)</t>
  </si>
  <si>
    <t>151101101R00</t>
  </si>
  <si>
    <t>Zřízení pažení a rozepření stěn rýh příložné  pro jakoukoliv mezerovitost, hloubky do 2 m</t>
  </si>
  <si>
    <t>pro podzemní vedení pro všechny šířky rýhy,</t>
  </si>
  <si>
    <t>((43,1*1,5)*2)</t>
  </si>
  <si>
    <t>151101111R00</t>
  </si>
  <si>
    <t>Odstranění pažení a rozepření rýh příložné , hloubky do 2 m</t>
  </si>
  <si>
    <t>pro podzemní vedení s uložením materiálu na vzdálenost do 3 m od kraje výkopu,</t>
  </si>
  <si>
    <t>z hloubení : 51,72</t>
  </si>
  <si>
    <t>a zpět k zásypu : 17,24</t>
  </si>
  <si>
    <t>zásyp : 17,24</t>
  </si>
  <si>
    <t>obsyp : 13,792</t>
  </si>
  <si>
    <t>Zásyp rýhy zeminou se zhutněním (zásyp rýhy vodovodní přípojky)</t>
  </si>
  <si>
    <t>(43,1*0,8*0,5)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</si>
  <si>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</si>
  <si>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</si>
  <si>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</si>
  <si>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Ochranný zásyp ze ŠD 0-4 tl. 40 cm se zhutněním (ochranný zásyp vodovodní přípojky)</t>
  </si>
  <si>
    <t>(43,1*0,8*0,4)</t>
  </si>
  <si>
    <t>583320401R</t>
  </si>
  <si>
    <t>Kamenivo stanovené přírodní; těžené; 0/4; OH = 2,53 Mg/m3; štěrkopísek</t>
  </si>
  <si>
    <t>Ochranný zásyp ze ŠD 0-4 tl. 40 cm se zhutněním</t>
  </si>
  <si>
    <t>13,792*1,8</t>
  </si>
  <si>
    <t>451572111R00</t>
  </si>
  <si>
    <t>Lože pod potrubí, stoky a drobné objekty z kameniva drobného těženého 0÷4 mm</t>
  </si>
  <si>
    <t>v otevřeném výkopu,</t>
  </si>
  <si>
    <t>Podkladní lože ze ŠD 0-4 tl. 15 cm se zhutněním (podkladní lože vodovodní přípojky)</t>
  </si>
  <si>
    <t>(43,1*0,8*0,15)</t>
  </si>
  <si>
    <t>871241121R00</t>
  </si>
  <si>
    <t>Montáž potrubí z plastických hmot z tlakových trubek polyetylenových, vnějšího průměru 90 mm</t>
  </si>
  <si>
    <t>286136702R</t>
  </si>
  <si>
    <t>Trubka plastová skladba: dvouvrstvá PE 100 RC; de = 90,0 mm; tl. stěny = 8,2 mm; SDR 11,0</t>
  </si>
  <si>
    <t>43,1*1,03</t>
  </si>
  <si>
    <t>722290234R00R</t>
  </si>
  <si>
    <t>Proplach a dezinfekce vodovodního potrubí DN 90 mm</t>
  </si>
  <si>
    <t>Včetně dodání desinfekčního prostředku.</t>
  </si>
  <si>
    <t>722212114R00R</t>
  </si>
  <si>
    <t>Šoupátka PN 16, S-20-118-610 se zemní soupravou a poklopem, DN 90 mm</t>
  </si>
  <si>
    <t>typ dle standardů provozovatele vodovodu (Vodárenská akciová společnost, a. s.)</t>
  </si>
  <si>
    <t>969011131R00</t>
  </si>
  <si>
    <t>Vybourání vodovodního, plynového a podobného vedení DN do 125 mm</t>
  </si>
  <si>
    <t>včetně pomocného lešení o výšce podlahy do 1900 mm a pro zatížení do 1,5 kPa  (150 kg/m2),</t>
  </si>
  <si>
    <t>Odstranění potrubí PE DN 90 (částečné odstranění stávajícího potrubí vodovodní přípojky – změna trasy)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</si>
  <si>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</si>
  <si>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</si>
  <si>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</si>
  <si>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zemina : (51,72-17,24)*1,5</t>
  </si>
  <si>
    <t>979082314R00</t>
  </si>
  <si>
    <t xml:space="preserve">Vodorovná doprava suti a vybouraných hmot vodorovná doprava suti a vybouraných hmot bez naložení, s vyložením a hrubým urovnáním po suchu, vzdálenost přes 1000 do 2000 m,  </t>
  </si>
  <si>
    <t>Odvoz vybouraných hmot na recyklační dvůr</t>
  </si>
  <si>
    <t>979990191R00R</t>
  </si>
  <si>
    <t>Poplatek za uložení suti - plastové výrobky, skupina odpadu 170203</t>
  </si>
  <si>
    <t>Výkop rýhy s ručním dokopáním (výkop týky stávajícího vodovodního řádu)</t>
  </si>
  <si>
    <t>Začátek provozního součtu</t>
  </si>
  <si>
    <t xml:space="preserve">  (35,7*1,0*2,0)</t>
  </si>
  <si>
    <t>Konec provozního součtu</t>
  </si>
  <si>
    <t>90% : 71,4*0,9</t>
  </si>
  <si>
    <t>139601102R00</t>
  </si>
  <si>
    <t>Ruční výkop jam, rýh a šachet v hornině 3</t>
  </si>
  <si>
    <t>s přehozením na vzdálenost do 5 m nebo s naložením na ruční dopravní prostředek</t>
  </si>
  <si>
    <t>10% : 71,4*0,1</t>
  </si>
  <si>
    <t>((35,7*2,0)*2)</t>
  </si>
  <si>
    <t>z hloubení : 71,4</t>
  </si>
  <si>
    <t>k zásypu : 35,7</t>
  </si>
  <si>
    <t>zásyp : 35,7</t>
  </si>
  <si>
    <t>Zásyp rýhy zeminou se zhutněním (zásyp rýhy vodovodního řádu)</t>
  </si>
  <si>
    <t>(35,7*1,0*1,0)</t>
  </si>
  <si>
    <t>Ochranný zásyp ze ŠD 0-4 tl. 40 cm se zhutněním (ochranný zásyp vodovodního řádu)</t>
  </si>
  <si>
    <t>(35,7*1,0*0,4)</t>
  </si>
  <si>
    <t>Podkladní lože ze ŠD 0-4 tl. 15 cm se zhutněním (podkladní lože vodovodního řádu)</t>
  </si>
  <si>
    <t>(35,7*1,0*0,15)</t>
  </si>
  <si>
    <t>14,28*1,8</t>
  </si>
  <si>
    <t>899721112R00</t>
  </si>
  <si>
    <t>Výstražné fólie výstražná fólie pro vodovod, šířka 30 cm</t>
  </si>
  <si>
    <t>Uložení signální fólie vč. dodávky fólie</t>
  </si>
  <si>
    <t>998273101R00</t>
  </si>
  <si>
    <t>Přesun hmot pro trubní vedení z trub litinových v otevřeném výkopu</t>
  </si>
  <si>
    <t>vodovodu nebo kanalizace hloubené nebo ražené (827 1.3, 827 2.3) z trub litinových včetně drobných objektů,</t>
  </si>
  <si>
    <t>zemina : (64,26+7,14-35,7-14,28)*1,5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</si>
  <si>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</si>
  <si>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</si>
  <si>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</si>
  <si>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Výkop rýhy (výkop rýhy stávajícího kolektoru parovodu)</t>
  </si>
  <si>
    <t>(58,7*0,8)</t>
  </si>
  <si>
    <t>tam a zpět : 2*46,96</t>
  </si>
  <si>
    <t>doplnění výkopku z SO-01 : 52,83-46,96</t>
  </si>
  <si>
    <t>zásyp : 46,96</t>
  </si>
  <si>
    <t>Zásyp rýhy zeminou se zhutněním (zásyp kolektoru a rýhy parovodu)</t>
  </si>
  <si>
    <t>(58,7*0,9)</t>
  </si>
  <si>
    <t>274272140RT3</t>
  </si>
  <si>
    <t>Zdivo základové z bednicích tvárnic tloušťky 300 mm, výplň betonem C 16/20</t>
  </si>
  <si>
    <t>801-1</t>
  </si>
  <si>
    <t>s výplní betonem, bez výztuže,</t>
  </si>
  <si>
    <t>Zdivo z bednících tvárnic tl. 300 mm vč. zalití betonem C16/20 (přezdění kolektoru)</t>
  </si>
  <si>
    <t>((1,6+1,2+1,8)*1,0)</t>
  </si>
  <si>
    <t>917862111R00</t>
  </si>
  <si>
    <t>Osazení silničního nebo chodníkového obrubníku stojatého, s boční opěrou z betonu prostého, do lože z betonu prostého C 12/15</t>
  </si>
  <si>
    <t>Osazení obrub do betonového lože se zapatkováním (zpětné uložení obrub – bez dodávky obrubníků)</t>
  </si>
  <si>
    <t>Vytrhání obrub (výkop rýhy stávajícího kolektoru do zelené plochy)</t>
  </si>
  <si>
    <t>130901123RT1</t>
  </si>
  <si>
    <t>Bourání konstrukcí v hloubených vykopávkách z betonu, železového nebo z předpjatého, pneumatickým kladivem</t>
  </si>
  <si>
    <t>s přemístěním suti na hromady na vzdálenost do 20 m nebo s uložením na dopravní prostředek,</t>
  </si>
  <si>
    <t>Odstranění ŽB kce (odstranění stropu kolektoru)</t>
  </si>
  <si>
    <t>(58,7*0,3)</t>
  </si>
  <si>
    <t>Demontáž potrubí ocelového hladkého svařovaného</t>
  </si>
  <si>
    <t>Vyřezání ocelového izolovaného potrubí (původního parovodu)</t>
  </si>
  <si>
    <t>35*3</t>
  </si>
  <si>
    <t>Očištění potrubí od izolace</t>
  </si>
  <si>
    <t xml:space="preserve">m     </t>
  </si>
  <si>
    <t>998253010R00</t>
  </si>
  <si>
    <t>Přesun hmot pro kanály a kolektory montované</t>
  </si>
  <si>
    <t>Doprava potrubí na skládku kovošrotu</t>
  </si>
  <si>
    <t>105*0,0416</t>
  </si>
  <si>
    <t>ŽB : 38,742</t>
  </si>
  <si>
    <t>Doprava izolace na skl.nebezpečného odpadu Únanov</t>
  </si>
  <si>
    <t>3*35,0*0,02</t>
  </si>
  <si>
    <t>979082319R00</t>
  </si>
  <si>
    <t>Vodorovná doprava suti a vybouraných hmot vodorovná doprava suti a vybouraných hmot bez naložení, s vyložením a hrubým urovnáním po suchu,  , příplatek za každých dalších i započatých 1000 m</t>
  </si>
  <si>
    <t>39*2,1</t>
  </si>
  <si>
    <t>979086112R00</t>
  </si>
  <si>
    <t xml:space="preserve">Vodorovná doprava suti a vybouraných hmot nakládání nebo překládání suti a vybouraných hmot na dopravní prostředek při vodorovné dopravě,  ,  </t>
  </si>
  <si>
    <t>Manipulace s obrubníky</t>
  </si>
  <si>
    <t>979990108R00R</t>
  </si>
  <si>
    <t>Poplatek za uložení suti - železobeton, skupina odpadu 170101</t>
  </si>
  <si>
    <t>Poplatek za uložení NO</t>
  </si>
  <si>
    <t>Poplatek na skládce nebezpečného odpadu Únanov</t>
  </si>
  <si>
    <t>132201110R00</t>
  </si>
  <si>
    <t>Hloubení rýh šířky do 60 cm do 50 m3, v hornině 3, hloubení strojně</t>
  </si>
  <si>
    <t>Výkop rýhy (výkop rýhy přípojek vpustí liniového odvodnění)</t>
  </si>
  <si>
    <t>((6,1+4,4+4,7+3,1)*1,0)</t>
  </si>
  <si>
    <t>z hloubení : 18,3</t>
  </si>
  <si>
    <t>k zásypu : 3,66</t>
  </si>
  <si>
    <t>zásyp : 3,66</t>
  </si>
  <si>
    <t>Zásyp rýhy zeminou se zhutněním (zásyp rýhy přípojek vpustí liniového odvodnění)</t>
  </si>
  <si>
    <t>((6,1+4,4+4,7+3,1)*0,2)</t>
  </si>
  <si>
    <t>Ochranný zásyp ze ŠD 0-4 tl. 40 cm se zhutněním (ochranný zásyp přípojek vpustí liniového odvodnění)</t>
  </si>
  <si>
    <t>((6,1+4,4+4,7+3,1)*0,4)</t>
  </si>
  <si>
    <t>7,32*1,8</t>
  </si>
  <si>
    <t>Podkladní lože potrubí ze ŠD 0-4 tl. 15 cm se zhutněním (podkladní lože přípojek vpustí liniového odvodnění)</t>
  </si>
  <si>
    <t>((6,1+4,4+4,7+3,1)*0,15)</t>
  </si>
  <si>
    <t>597091111R00</t>
  </si>
  <si>
    <t>Odvodňovací liniový systém - žlaby z polymerbetonu, bez ochranné hrany, š.100 mm žlab osazený do betonového lože, délky 1000 mm, šířky 130 mm, zatížení A 15, B 125, stavební výšky 130-130 mm</t>
  </si>
  <si>
    <t>Prvky liniového odvodnění např. ACO</t>
  </si>
  <si>
    <t>Ž1a typ 0.0 : 7</t>
  </si>
  <si>
    <t>Ž1b typ 5 : 4</t>
  </si>
  <si>
    <t>Ž1c typ 0.0 : 5</t>
  </si>
  <si>
    <t>597091111RS1</t>
  </si>
  <si>
    <t>beton C 12/15</t>
  </si>
  <si>
    <t>typ 1 : 5</t>
  </si>
  <si>
    <t>typ 2 : 6</t>
  </si>
  <si>
    <t>typ 3 : 6</t>
  </si>
  <si>
    <t>typ 4 : 6</t>
  </si>
  <si>
    <t>typ 5 : 6</t>
  </si>
  <si>
    <t>597091112R00</t>
  </si>
  <si>
    <t>Odvodňovací liniový systém - žlaby z polymerbetonu, bez ochranné hrany, š.100 mm žlab osazený do betonového lože, délky 500 mm, šířky 130 mm, zatížení A 15, B 125, stavební výšky 130-130 mm</t>
  </si>
  <si>
    <t>Ž1b typ 5.1 : 1</t>
  </si>
  <si>
    <t>597091124R00</t>
  </si>
  <si>
    <t>Odvodňovací liniový systém - žlaby z polymerbetonu, bez ochranné hrany, š.100 mm vpust osazená do betonového lože, délky 500 mm, šířky 130 mm, zatížení A 15, B 125, stavební výšky 565 mm</t>
  </si>
  <si>
    <t>Ž1a : 2</t>
  </si>
  <si>
    <t>Ž1b : 3</t>
  </si>
  <si>
    <t>597091153R00</t>
  </si>
  <si>
    <t>Odvodňovací liniový systém - žlaby z polymerbetonu, bez ochranné hrany, š.100 mm krycí rošt můstkový, grafitová tvárná litina, délky 500 mm, šířky 127 mm, zatížení C 250, -</t>
  </si>
  <si>
    <t>597092131R00R</t>
  </si>
  <si>
    <t>Kombinovaná čelní stěna plná ACO N 100</t>
  </si>
  <si>
    <t>721110915R00R</t>
  </si>
  <si>
    <t>Propojení kanalizace, potrubí PVC, DN 110-200 mm</t>
  </si>
  <si>
    <t>Propojení potrubí v místě stávající vpusti (výkresová část ozn. 5)</t>
  </si>
  <si>
    <t>721170955R00R</t>
  </si>
  <si>
    <t>Vývrt kanalizace a vsazení odbočky, PVC, DN 110 mm</t>
  </si>
  <si>
    <t>Včetně pomocného lešení o výšce podlahy do 1900 mm a pro zatížení do 1,5 kPa.</t>
  </si>
  <si>
    <t>721176222R00</t>
  </si>
  <si>
    <t>Potrubí KG svodné (ležaté) v zemi vnější průměr D 110 mm, tloušťka stěny 3,2 mm, DN 100</t>
  </si>
  <si>
    <t>800-721</t>
  </si>
  <si>
    <t>včetně tvarovek, objímek. Bez zednických výpomocí.</t>
  </si>
  <si>
    <t>Uložení potrubí PVC DN 110 vč. potrubí a potrubních tvarovek (uložení potrubí přípojek vpustí liniového</t>
  </si>
  <si>
    <t>(7,8+2,0+6,8+7,2+4,6)</t>
  </si>
  <si>
    <t>899623141R00</t>
  </si>
  <si>
    <t>Obetonování potrubí nebo zdiva stok betonem prostým třídy C 12/15</t>
  </si>
  <si>
    <t>z cementu portlandského nebo struskoportlandského, v otevřeném výkopu,</t>
  </si>
  <si>
    <t>Zaslepení přípojky vpusti po jejím odstranění obetonováním (výkresová část ozn.6)</t>
  </si>
  <si>
    <t>998275101R00</t>
  </si>
  <si>
    <t>Přesun hmot pro kanalizace z trub kameninových v otevřeném výkopu</t>
  </si>
  <si>
    <t>trubní ražené nebo hloubené (827 2.5), včetně drobných objektů</t>
  </si>
  <si>
    <t>zemina : (18,3-3,66)*1,5</t>
  </si>
  <si>
    <t>Rozebrání betonových dlažeb maloformátových tl. 8 cm (rozebrání dlažeb navazující na opěrnou zídku - ponechání pro zpětné zadláždění)</t>
  </si>
  <si>
    <t>((0,5+14,6+1,5+0,5)*0,5)</t>
  </si>
  <si>
    <t>Výkop základové rýhy (výkop základu opěrné zídky)</t>
  </si>
  <si>
    <t>((14,6+1,5)*0,6*0,9)</t>
  </si>
  <si>
    <t>274313611R00</t>
  </si>
  <si>
    <t>Beton základových pasů prostý třídy C 16/20</t>
  </si>
  <si>
    <t>Základový pás z betonu C 16/20 (základový pás opěrné zídky)</t>
  </si>
  <si>
    <t>((14,6+1,5)*0,6*0,7)</t>
  </si>
  <si>
    <t>Zdivo z plotových tvárnic tl. 250 mm, výplň betonem</t>
  </si>
  <si>
    <t>Zdivo z plotových tvárnic tl. 250 mm vč. zalití betonem C 16/20 (zdivo opěrné zídky)</t>
  </si>
  <si>
    <t>(14,6*1,5)+(1,5*1,5)</t>
  </si>
  <si>
    <t>311361821R00</t>
  </si>
  <si>
    <t>Výztuž nadzákladových zdí z betonářské oceli 10 505(R)</t>
  </si>
  <si>
    <t>včetně distančních prvků</t>
  </si>
  <si>
    <t>Betonářská výztuž (konstrukční výztuž zdiva opěrné zídky z plotových tvárnic tl. 250 mm)</t>
  </si>
  <si>
    <t>((((14,6*1,5)+(1,5*1,5))*0,25)*90)*0,001</t>
  </si>
  <si>
    <t>389381001RT2</t>
  </si>
  <si>
    <t>Dobetonování prefabrikovaných konstrukcí betonem třídy C 16/20</t>
  </si>
  <si>
    <t>801-2</t>
  </si>
  <si>
    <t>se zřízením a odstraněním bednění</t>
  </si>
  <si>
    <t>Dobetonávka z betonu C 16/20 (obetonování opěrné zídky)</t>
  </si>
  <si>
    <t>(14,6*0,2*0,6)</t>
  </si>
  <si>
    <t>451571224R00</t>
  </si>
  <si>
    <t>Podklad pod dlažbu ze štěrkopísku tloušťka přes 200 do 250 mm</t>
  </si>
  <si>
    <t>831-2</t>
  </si>
  <si>
    <t>Lože ze ŠD 0-63 tl. 150 mm (zpětné zadláždění chodníku podél u opěrné zídky)</t>
  </si>
  <si>
    <t>Osazení zákrytových desek vč. materiálu</t>
  </si>
  <si>
    <t>Stříška opěrné zídky</t>
  </si>
  <si>
    <t>(14,6+1,5)</t>
  </si>
  <si>
    <t>596811111RV4</t>
  </si>
  <si>
    <t>Kladení dlažby včetně dodávky dlaždic betonových vymývaných, rozměru 500 x 500 mm, tloušťky 60 mm, do lože z kameniva těženého</t>
  </si>
  <si>
    <t>komunikací pro pěší, z dlaždic betonových a teracových, do velikosti dlaždic 0,25 m2, s provedením lože do tl. 30 mm, s vyplněním spár a se smetením přebytečného materiálu na vzdálenost do 3 m</t>
  </si>
  <si>
    <t>Dlažba betonová skládaná 200x200 mm tl. 60 mm přírodní beton (zpětné zadláždění chodníku podél u opěrné</t>
  </si>
  <si>
    <t>Odstranění ŽB kce (odstranění podzemní části opěrné zídky)</t>
  </si>
  <si>
    <t>(14,6*0,7*0,7)+(1,5*0,5*1,4)</t>
  </si>
  <si>
    <t>998151111R00</t>
  </si>
  <si>
    <t>Přesun hmot pro oplocení a objekty zvláštní, zděné vodorovně do 50 m výšky do 10 m</t>
  </si>
  <si>
    <t>na novostavbách a změnách objektů pro oplocení (815 2 JKSo), objekty zvláštní pro chov živočichů (815 3 JKSO), objekty pozemní různé (815 9 JKSO)</t>
  </si>
  <si>
    <t>Odvoz betonové suti a zeminy na recyklační dvůr</t>
  </si>
  <si>
    <t>ŽB základy : 19,6896</t>
  </si>
  <si>
    <t>zemina : 8,694*1,5</t>
  </si>
  <si>
    <t>979087312R00</t>
  </si>
  <si>
    <t>Vodorovné přemístění suti nošením k místu nakládky vodorovné přemístění vybouraných hmot nošením nebo přehozením, na vzdálenost 10 m</t>
  </si>
  <si>
    <t>nebo vybouraných hmot nošením nebo přehazováním k místu nakládky přístupnému normálním dopravním prostředkům do 10 m,</t>
  </si>
  <si>
    <t>Dlažba</t>
  </si>
  <si>
    <t>dlaždice pro další použití : 2*1,1799</t>
  </si>
  <si>
    <t>979990103R00</t>
  </si>
  <si>
    <t>Poplatek za uložení, betonu,  , skupina 17 01 01 z Katalogu odpadů</t>
  </si>
  <si>
    <t>979999973R00</t>
  </si>
  <si>
    <t>Poplatek za uložení, zemina a kamení,  , skupina 17 05 04 z Katalogu odpadů</t>
  </si>
  <si>
    <t>8,694*1,5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</si>
</sst>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6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7" fillId="5" borderId="28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49" fontId="18" fillId="0" borderId="0" xfId="0" applyNumberFormat="1" applyFont="1" applyBorder="1" applyAlignment="1">
      <alignment vertical="top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8" fillId="0" borderId="38" xfId="0" applyFont="1" applyBorder="1" applyAlignment="1">
      <alignment vertical="top"/>
    </xf>
    <xf numFmtId="49" fontId="18" fillId="0" borderId="39" xfId="0" applyNumberFormat="1" applyFont="1" applyBorder="1" applyAlignment="1">
      <alignment vertical="top"/>
    </xf>
    <xf numFmtId="0" fontId="18" fillId="0" borderId="39" xfId="0" applyFont="1" applyBorder="1" applyAlignment="1">
      <alignment horizontal="center" vertical="top" shrinkToFit="1"/>
    </xf>
    <xf numFmtId="165" fontId="18" fillId="0" borderId="39" xfId="0" applyNumberFormat="1" applyFont="1" applyBorder="1" applyAlignment="1">
      <alignment vertical="top" shrinkToFit="1"/>
    </xf>
    <xf numFmtId="4" fontId="18" fillId="4" borderId="39" xfId="0" applyNumberFormat="1" applyFont="1" applyFill="1" applyBorder="1" applyAlignment="1" applyProtection="1">
      <alignment vertical="top" shrinkToFit="1"/>
      <protection locked="0"/>
    </xf>
    <xf numFmtId="4" fontId="18" fillId="0" borderId="39" xfId="0" applyNumberFormat="1" applyFont="1" applyBorder="1" applyAlignment="1">
      <alignment vertical="top" shrinkToFit="1"/>
    </xf>
    <xf numFmtId="4" fontId="18" fillId="0" borderId="40" xfId="0" applyNumberFormat="1" applyFont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5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2" xfId="0" applyNumberFormat="1" applyFont="1" applyBorder="1" applyAlignment="1">
      <alignment vertical="top" shrinkToFit="1"/>
    </xf>
    <xf numFmtId="4" fontId="18" fillId="0" borderId="43" xfId="0" applyNumberFormat="1" applyFont="1" applyBorder="1" applyAlignment="1">
      <alignment vertical="top" shrinkToFi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18" fillId="0" borderId="39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0" fontId="18" fillId="0" borderId="18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Y12hNnE6E26J1v8PWMwO2jWXDLSumZw7dpt2WwBFgLo0+PyKqdcMhbUrLPNN9kMRjvo12/L6++rGexNfekvO5w==" saltValue="aF6ApwW6SDd0IdFoA9ae7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1A884-C6A5-47B9-BA82-25FCD23271F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65</v>
      </c>
      <c r="C3" s="204" t="s">
        <v>66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67</v>
      </c>
      <c r="C4" s="207" t="s">
        <v>66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SUMIF(AG9:AG18,"&lt;&gt;NOR",G9:G18)</f>
        <v>0</v>
      </c>
      <c r="H8" s="234"/>
      <c r="I8" s="234">
        <f>SUM(I9:I18)</f>
        <v>0</v>
      </c>
      <c r="J8" s="234"/>
      <c r="K8" s="234">
        <f>SUM(K9:K18)</f>
        <v>0</v>
      </c>
      <c r="L8" s="234"/>
      <c r="M8" s="234">
        <f>SUM(M9:M18)</f>
        <v>0</v>
      </c>
      <c r="N8" s="233"/>
      <c r="O8" s="233">
        <f>SUM(O9:O18)</f>
        <v>0</v>
      </c>
      <c r="P8" s="233"/>
      <c r="Q8" s="233">
        <f>SUM(Q9:Q18)</f>
        <v>1.18</v>
      </c>
      <c r="R8" s="234"/>
      <c r="S8" s="234"/>
      <c r="T8" s="235"/>
      <c r="U8" s="229"/>
      <c r="V8" s="229">
        <f>SUM(V9:V18)</f>
        <v>3.47</v>
      </c>
      <c r="W8" s="229"/>
      <c r="X8" s="229"/>
      <c r="Y8" s="229"/>
      <c r="AG8" t="s">
        <v>145</v>
      </c>
    </row>
    <row r="9" spans="1:60" ht="22.5" outlineLevel="1" x14ac:dyDescent="0.2">
      <c r="A9" s="237">
        <v>1</v>
      </c>
      <c r="B9" s="238" t="s">
        <v>443</v>
      </c>
      <c r="C9" s="256" t="s">
        <v>444</v>
      </c>
      <c r="D9" s="239" t="s">
        <v>208</v>
      </c>
      <c r="E9" s="240">
        <v>8.5500000000000007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0.13800000000000001</v>
      </c>
      <c r="Q9" s="240">
        <f>ROUND(E9*P9,2)</f>
        <v>1.18</v>
      </c>
      <c r="R9" s="242" t="s">
        <v>300</v>
      </c>
      <c r="S9" s="242" t="s">
        <v>210</v>
      </c>
      <c r="T9" s="243" t="s">
        <v>150</v>
      </c>
      <c r="U9" s="225">
        <v>0.16</v>
      </c>
      <c r="V9" s="225">
        <f>ROUND(E9*U9,2)</f>
        <v>1.37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2" x14ac:dyDescent="0.2">
      <c r="A10" s="222"/>
      <c r="B10" s="223"/>
      <c r="C10" s="266" t="s">
        <v>445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ht="22.5" outlineLevel="2" x14ac:dyDescent="0.2">
      <c r="A11" s="222"/>
      <c r="B11" s="223"/>
      <c r="C11" s="259" t="s">
        <v>693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53" t="str">
        <f>C11</f>
        <v>Rozebrání betonových dlažeb maloformátových tl. 8 cm (rozebrání dlažeb navazující na opěrnou zídku - ponechání pro zpětné zadláždění)</v>
      </c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7" t="s">
        <v>694</v>
      </c>
      <c r="D12" s="263"/>
      <c r="E12" s="264">
        <v>8.5500000000000007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222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7">
        <v>2</v>
      </c>
      <c r="B13" s="238" t="s">
        <v>228</v>
      </c>
      <c r="C13" s="256" t="s">
        <v>229</v>
      </c>
      <c r="D13" s="239" t="s">
        <v>218</v>
      </c>
      <c r="E13" s="240">
        <v>8.6940000000000008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0</v>
      </c>
      <c r="O13" s="240">
        <f>ROUND(E13*N13,2)</f>
        <v>0</v>
      </c>
      <c r="P13" s="240">
        <v>0</v>
      </c>
      <c r="Q13" s="240">
        <f>ROUND(E13*P13,2)</f>
        <v>0</v>
      </c>
      <c r="R13" s="242" t="s">
        <v>209</v>
      </c>
      <c r="S13" s="242" t="s">
        <v>210</v>
      </c>
      <c r="T13" s="243" t="s">
        <v>150</v>
      </c>
      <c r="U13" s="225">
        <v>0.23</v>
      </c>
      <c r="V13" s="225">
        <f>ROUND(E13*U13,2)</f>
        <v>2</v>
      </c>
      <c r="W13" s="225"/>
      <c r="X13" s="225" t="s">
        <v>151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212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ht="22.5" outlineLevel="2" x14ac:dyDescent="0.2">
      <c r="A14" s="222"/>
      <c r="B14" s="223"/>
      <c r="C14" s="266" t="s">
        <v>230</v>
      </c>
      <c r="D14" s="265"/>
      <c r="E14" s="265"/>
      <c r="F14" s="265"/>
      <c r="G14" s="26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214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53" t="str">
        <f>C14</f>
        <v>zapažených i nezapažených s urovnáním dna do předepsaného profilu a spádu, s přehozením výkopku na přilehlém terénu na vzdálenost do 3 m od podélné osy rýhy nebo s naložením výkopku na dopravní prostředek.</v>
      </c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59" t="s">
        <v>695</v>
      </c>
      <c r="D15" s="252"/>
      <c r="E15" s="252"/>
      <c r="F15" s="252"/>
      <c r="G15" s="252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167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2" x14ac:dyDescent="0.2">
      <c r="A16" s="222"/>
      <c r="B16" s="223"/>
      <c r="C16" s="267" t="s">
        <v>696</v>
      </c>
      <c r="D16" s="263"/>
      <c r="E16" s="264">
        <v>8.6940000000000008</v>
      </c>
      <c r="F16" s="225"/>
      <c r="G16" s="225"/>
      <c r="H16" s="225"/>
      <c r="I16" s="225"/>
      <c r="J16" s="225"/>
      <c r="K16" s="225"/>
      <c r="L16" s="225"/>
      <c r="M16" s="225"/>
      <c r="N16" s="224"/>
      <c r="O16" s="224"/>
      <c r="P16" s="224"/>
      <c r="Q16" s="224"/>
      <c r="R16" s="225"/>
      <c r="S16" s="225"/>
      <c r="T16" s="225"/>
      <c r="U16" s="225"/>
      <c r="V16" s="225"/>
      <c r="W16" s="225"/>
      <c r="X16" s="225"/>
      <c r="Y16" s="225"/>
      <c r="Z16" s="215"/>
      <c r="AA16" s="215"/>
      <c r="AB16" s="215"/>
      <c r="AC16" s="215"/>
      <c r="AD16" s="215"/>
      <c r="AE16" s="215"/>
      <c r="AF16" s="215"/>
      <c r="AG16" s="215" t="s">
        <v>222</v>
      </c>
      <c r="AH16" s="215">
        <v>0</v>
      </c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37">
        <v>3</v>
      </c>
      <c r="B17" s="238" t="s">
        <v>235</v>
      </c>
      <c r="C17" s="256" t="s">
        <v>236</v>
      </c>
      <c r="D17" s="239" t="s">
        <v>218</v>
      </c>
      <c r="E17" s="240">
        <v>8.6940000000000008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0">
        <v>0</v>
      </c>
      <c r="O17" s="240">
        <f>ROUND(E17*N17,2)</f>
        <v>0</v>
      </c>
      <c r="P17" s="240">
        <v>0</v>
      </c>
      <c r="Q17" s="240">
        <f>ROUND(E17*P17,2)</f>
        <v>0</v>
      </c>
      <c r="R17" s="242" t="s">
        <v>209</v>
      </c>
      <c r="S17" s="242" t="s">
        <v>210</v>
      </c>
      <c r="T17" s="243" t="s">
        <v>211</v>
      </c>
      <c r="U17" s="225">
        <v>1.0999999999999999E-2</v>
      </c>
      <c r="V17" s="225">
        <f>ROUND(E17*U17,2)</f>
        <v>0.1</v>
      </c>
      <c r="W17" s="225"/>
      <c r="X17" s="225" t="s">
        <v>151</v>
      </c>
      <c r="Y17" s="225" t="s">
        <v>152</v>
      </c>
      <c r="Z17" s="215"/>
      <c r="AA17" s="215"/>
      <c r="AB17" s="215"/>
      <c r="AC17" s="215"/>
      <c r="AD17" s="215"/>
      <c r="AE17" s="215"/>
      <c r="AF17" s="215"/>
      <c r="AG17" s="215" t="s">
        <v>153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2" x14ac:dyDescent="0.2">
      <c r="A18" s="222"/>
      <c r="B18" s="223"/>
      <c r="C18" s="266" t="s">
        <v>237</v>
      </c>
      <c r="D18" s="265"/>
      <c r="E18" s="265"/>
      <c r="F18" s="265"/>
      <c r="G18" s="265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214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x14ac:dyDescent="0.2">
      <c r="A19" s="230" t="s">
        <v>144</v>
      </c>
      <c r="B19" s="231" t="s">
        <v>94</v>
      </c>
      <c r="C19" s="254" t="s">
        <v>95</v>
      </c>
      <c r="D19" s="232"/>
      <c r="E19" s="233"/>
      <c r="F19" s="234"/>
      <c r="G19" s="234">
        <f>SUMIF(AG20:AG23,"&lt;&gt;NOR",G20:G23)</f>
        <v>0</v>
      </c>
      <c r="H19" s="234"/>
      <c r="I19" s="234">
        <f>SUM(I20:I23)</f>
        <v>0</v>
      </c>
      <c r="J19" s="234"/>
      <c r="K19" s="234">
        <f>SUM(K20:K23)</f>
        <v>0</v>
      </c>
      <c r="L19" s="234"/>
      <c r="M19" s="234">
        <f>SUM(M20:M23)</f>
        <v>0</v>
      </c>
      <c r="N19" s="233"/>
      <c r="O19" s="233">
        <f>SUM(O20:O23)</f>
        <v>17.07</v>
      </c>
      <c r="P19" s="233"/>
      <c r="Q19" s="233">
        <f>SUM(Q20:Q23)</f>
        <v>0</v>
      </c>
      <c r="R19" s="234"/>
      <c r="S19" s="234"/>
      <c r="T19" s="235"/>
      <c r="U19" s="229"/>
      <c r="V19" s="229">
        <f>SUM(V20:V23)</f>
        <v>3.23</v>
      </c>
      <c r="W19" s="229"/>
      <c r="X19" s="229"/>
      <c r="Y19" s="229"/>
      <c r="AG19" t="s">
        <v>145</v>
      </c>
    </row>
    <row r="20" spans="1:60" outlineLevel="1" x14ac:dyDescent="0.2">
      <c r="A20" s="237">
        <v>4</v>
      </c>
      <c r="B20" s="238" t="s">
        <v>697</v>
      </c>
      <c r="C20" s="256" t="s">
        <v>698</v>
      </c>
      <c r="D20" s="239" t="s">
        <v>218</v>
      </c>
      <c r="E20" s="240">
        <v>6.7619999999999996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2.5249999999999999</v>
      </c>
      <c r="O20" s="240">
        <f>ROUND(E20*N20,2)</f>
        <v>17.07</v>
      </c>
      <c r="P20" s="240">
        <v>0</v>
      </c>
      <c r="Q20" s="240">
        <f>ROUND(E20*P20,2)</f>
        <v>0</v>
      </c>
      <c r="R20" s="242" t="s">
        <v>600</v>
      </c>
      <c r="S20" s="242" t="s">
        <v>210</v>
      </c>
      <c r="T20" s="243" t="s">
        <v>150</v>
      </c>
      <c r="U20" s="225">
        <v>0.47699999999999998</v>
      </c>
      <c r="V20" s="225">
        <f>ROUND(E20*U20,2)</f>
        <v>3.23</v>
      </c>
      <c r="W20" s="225"/>
      <c r="X20" s="225" t="s">
        <v>151</v>
      </c>
      <c r="Y20" s="225" t="s">
        <v>152</v>
      </c>
      <c r="Z20" s="215"/>
      <c r="AA20" s="215"/>
      <c r="AB20" s="215"/>
      <c r="AC20" s="215"/>
      <c r="AD20" s="215"/>
      <c r="AE20" s="215"/>
      <c r="AF20" s="215"/>
      <c r="AG20" s="215" t="s">
        <v>212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2" x14ac:dyDescent="0.2">
      <c r="A21" s="222"/>
      <c r="B21" s="223"/>
      <c r="C21" s="257" t="s">
        <v>699</v>
      </c>
      <c r="D21" s="251"/>
      <c r="E21" s="251"/>
      <c r="F21" s="251"/>
      <c r="G21" s="251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167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3" x14ac:dyDescent="0.2">
      <c r="A22" s="222"/>
      <c r="B22" s="223"/>
      <c r="C22" s="259" t="s">
        <v>276</v>
      </c>
      <c r="D22" s="252"/>
      <c r="E22" s="252"/>
      <c r="F22" s="252"/>
      <c r="G22" s="252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167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2" x14ac:dyDescent="0.2">
      <c r="A23" s="222"/>
      <c r="B23" s="223"/>
      <c r="C23" s="267" t="s">
        <v>700</v>
      </c>
      <c r="D23" s="263"/>
      <c r="E23" s="264">
        <v>6.7619999999999996</v>
      </c>
      <c r="F23" s="225"/>
      <c r="G23" s="225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222</v>
      </c>
      <c r="AH23" s="215">
        <v>0</v>
      </c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x14ac:dyDescent="0.2">
      <c r="A24" s="230" t="s">
        <v>144</v>
      </c>
      <c r="B24" s="231" t="s">
        <v>57</v>
      </c>
      <c r="C24" s="254" t="s">
        <v>96</v>
      </c>
      <c r="D24" s="232"/>
      <c r="E24" s="233"/>
      <c r="F24" s="234"/>
      <c r="G24" s="234">
        <f>SUMIF(AG25:AG36,"&lt;&gt;NOR",G25:G36)</f>
        <v>0</v>
      </c>
      <c r="H24" s="234"/>
      <c r="I24" s="234">
        <f>SUM(I25:I36)</f>
        <v>0</v>
      </c>
      <c r="J24" s="234"/>
      <c r="K24" s="234">
        <f>SUM(K25:K36)</f>
        <v>0</v>
      </c>
      <c r="L24" s="234"/>
      <c r="M24" s="234">
        <f>SUM(M25:M36)</f>
        <v>0</v>
      </c>
      <c r="N24" s="233"/>
      <c r="O24" s="233">
        <f>SUM(O25:O36)</f>
        <v>11.39</v>
      </c>
      <c r="P24" s="233"/>
      <c r="Q24" s="233">
        <f>SUM(Q25:Q36)</f>
        <v>0</v>
      </c>
      <c r="R24" s="234"/>
      <c r="S24" s="234"/>
      <c r="T24" s="235"/>
      <c r="U24" s="229"/>
      <c r="V24" s="229">
        <f>SUM(V25:V36)</f>
        <v>35.580000000000005</v>
      </c>
      <c r="W24" s="229"/>
      <c r="X24" s="229"/>
      <c r="Y24" s="229"/>
      <c r="AG24" t="s">
        <v>145</v>
      </c>
    </row>
    <row r="25" spans="1:60" outlineLevel="1" x14ac:dyDescent="0.2">
      <c r="A25" s="237">
        <v>5</v>
      </c>
      <c r="B25" s="238" t="s">
        <v>146</v>
      </c>
      <c r="C25" s="256" t="s">
        <v>701</v>
      </c>
      <c r="D25" s="239" t="s">
        <v>208</v>
      </c>
      <c r="E25" s="240">
        <v>24.15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0">
        <v>0.26268000000000002</v>
      </c>
      <c r="O25" s="240">
        <f>ROUND(E25*N25,2)</f>
        <v>6.34</v>
      </c>
      <c r="P25" s="240">
        <v>0</v>
      </c>
      <c r="Q25" s="240">
        <f>ROUND(E25*P25,2)</f>
        <v>0</v>
      </c>
      <c r="R25" s="242"/>
      <c r="S25" s="242" t="s">
        <v>149</v>
      </c>
      <c r="T25" s="243" t="s">
        <v>211</v>
      </c>
      <c r="U25" s="225">
        <v>0.62</v>
      </c>
      <c r="V25" s="225">
        <f>ROUND(E25*U25,2)</f>
        <v>14.97</v>
      </c>
      <c r="W25" s="225"/>
      <c r="X25" s="225" t="s">
        <v>151</v>
      </c>
      <c r="Y25" s="225" t="s">
        <v>152</v>
      </c>
      <c r="Z25" s="215"/>
      <c r="AA25" s="215"/>
      <c r="AB25" s="215"/>
      <c r="AC25" s="215"/>
      <c r="AD25" s="215"/>
      <c r="AE25" s="215"/>
      <c r="AF25" s="215"/>
      <c r="AG25" s="215" t="s">
        <v>212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57" t="s">
        <v>702</v>
      </c>
      <c r="D26" s="251"/>
      <c r="E26" s="251"/>
      <c r="F26" s="251"/>
      <c r="G26" s="251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167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7" t="s">
        <v>703</v>
      </c>
      <c r="D27" s="263"/>
      <c r="E27" s="264">
        <v>24.15</v>
      </c>
      <c r="F27" s="225"/>
      <c r="G27" s="225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222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37">
        <v>6</v>
      </c>
      <c r="B28" s="238" t="s">
        <v>704</v>
      </c>
      <c r="C28" s="256" t="s">
        <v>705</v>
      </c>
      <c r="D28" s="239" t="s">
        <v>256</v>
      </c>
      <c r="E28" s="240">
        <v>0.54337999999999997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0">
        <v>1.0202899999999999</v>
      </c>
      <c r="O28" s="240">
        <f>ROUND(E28*N28,2)</f>
        <v>0.55000000000000004</v>
      </c>
      <c r="P28" s="240">
        <v>0</v>
      </c>
      <c r="Q28" s="240">
        <f>ROUND(E28*P28,2)</f>
        <v>0</v>
      </c>
      <c r="R28" s="242" t="s">
        <v>600</v>
      </c>
      <c r="S28" s="242" t="s">
        <v>210</v>
      </c>
      <c r="T28" s="243" t="s">
        <v>150</v>
      </c>
      <c r="U28" s="225">
        <v>25.271000000000001</v>
      </c>
      <c r="V28" s="225">
        <f>ROUND(E28*U28,2)</f>
        <v>13.73</v>
      </c>
      <c r="W28" s="225"/>
      <c r="X28" s="225" t="s">
        <v>151</v>
      </c>
      <c r="Y28" s="225" t="s">
        <v>152</v>
      </c>
      <c r="Z28" s="215"/>
      <c r="AA28" s="215"/>
      <c r="AB28" s="215"/>
      <c r="AC28" s="215"/>
      <c r="AD28" s="215"/>
      <c r="AE28" s="215"/>
      <c r="AF28" s="215"/>
      <c r="AG28" s="215" t="s">
        <v>212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2" x14ac:dyDescent="0.2">
      <c r="A29" s="222"/>
      <c r="B29" s="223"/>
      <c r="C29" s="266" t="s">
        <v>706</v>
      </c>
      <c r="D29" s="265"/>
      <c r="E29" s="265"/>
      <c r="F29" s="265"/>
      <c r="G29" s="265"/>
      <c r="H29" s="225"/>
      <c r="I29" s="225"/>
      <c r="J29" s="225"/>
      <c r="K29" s="225"/>
      <c r="L29" s="225"/>
      <c r="M29" s="225"/>
      <c r="N29" s="224"/>
      <c r="O29" s="224"/>
      <c r="P29" s="224"/>
      <c r="Q29" s="224"/>
      <c r="R29" s="225"/>
      <c r="S29" s="225"/>
      <c r="T29" s="225"/>
      <c r="U29" s="225"/>
      <c r="V29" s="225"/>
      <c r="W29" s="225"/>
      <c r="X29" s="225"/>
      <c r="Y29" s="225"/>
      <c r="Z29" s="215"/>
      <c r="AA29" s="215"/>
      <c r="AB29" s="215"/>
      <c r="AC29" s="215"/>
      <c r="AD29" s="215"/>
      <c r="AE29" s="215"/>
      <c r="AF29" s="215"/>
      <c r="AG29" s="215" t="s">
        <v>214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2" x14ac:dyDescent="0.2">
      <c r="A30" s="222"/>
      <c r="B30" s="223"/>
      <c r="C30" s="259" t="s">
        <v>707</v>
      </c>
      <c r="D30" s="252"/>
      <c r="E30" s="252"/>
      <c r="F30" s="252"/>
      <c r="G30" s="252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167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2" x14ac:dyDescent="0.2">
      <c r="A31" s="222"/>
      <c r="B31" s="223"/>
      <c r="C31" s="267" t="s">
        <v>708</v>
      </c>
      <c r="D31" s="263"/>
      <c r="E31" s="264">
        <v>0.54337999999999997</v>
      </c>
      <c r="F31" s="225"/>
      <c r="G31" s="225"/>
      <c r="H31" s="225"/>
      <c r="I31" s="225"/>
      <c r="J31" s="225"/>
      <c r="K31" s="225"/>
      <c r="L31" s="225"/>
      <c r="M31" s="225"/>
      <c r="N31" s="224"/>
      <c r="O31" s="224"/>
      <c r="P31" s="224"/>
      <c r="Q31" s="224"/>
      <c r="R31" s="225"/>
      <c r="S31" s="225"/>
      <c r="T31" s="225"/>
      <c r="U31" s="225"/>
      <c r="V31" s="225"/>
      <c r="W31" s="225"/>
      <c r="X31" s="225"/>
      <c r="Y31" s="225"/>
      <c r="Z31" s="215"/>
      <c r="AA31" s="215"/>
      <c r="AB31" s="215"/>
      <c r="AC31" s="215"/>
      <c r="AD31" s="215"/>
      <c r="AE31" s="215"/>
      <c r="AF31" s="215"/>
      <c r="AG31" s="215" t="s">
        <v>222</v>
      </c>
      <c r="AH31" s="215">
        <v>0</v>
      </c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1" x14ac:dyDescent="0.2">
      <c r="A32" s="237">
        <v>7</v>
      </c>
      <c r="B32" s="238" t="s">
        <v>709</v>
      </c>
      <c r="C32" s="256" t="s">
        <v>710</v>
      </c>
      <c r="D32" s="239" t="s">
        <v>218</v>
      </c>
      <c r="E32" s="240">
        <v>1.752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0">
        <v>2.5698099999999999</v>
      </c>
      <c r="O32" s="240">
        <f>ROUND(E32*N32,2)</f>
        <v>4.5</v>
      </c>
      <c r="P32" s="240">
        <v>0</v>
      </c>
      <c r="Q32" s="240">
        <f>ROUND(E32*P32,2)</f>
        <v>0</v>
      </c>
      <c r="R32" s="242" t="s">
        <v>711</v>
      </c>
      <c r="S32" s="242" t="s">
        <v>210</v>
      </c>
      <c r="T32" s="243" t="s">
        <v>150</v>
      </c>
      <c r="U32" s="225">
        <v>3.9289999999999998</v>
      </c>
      <c r="V32" s="225">
        <f>ROUND(E32*U32,2)</f>
        <v>6.88</v>
      </c>
      <c r="W32" s="225"/>
      <c r="X32" s="225" t="s">
        <v>151</v>
      </c>
      <c r="Y32" s="225" t="s">
        <v>152</v>
      </c>
      <c r="Z32" s="215"/>
      <c r="AA32" s="215"/>
      <c r="AB32" s="215"/>
      <c r="AC32" s="215"/>
      <c r="AD32" s="215"/>
      <c r="AE32" s="215"/>
      <c r="AF32" s="215"/>
      <c r="AG32" s="215" t="s">
        <v>212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2" x14ac:dyDescent="0.2">
      <c r="A33" s="222"/>
      <c r="B33" s="223"/>
      <c r="C33" s="266" t="s">
        <v>712</v>
      </c>
      <c r="D33" s="265"/>
      <c r="E33" s="265"/>
      <c r="F33" s="265"/>
      <c r="G33" s="265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214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2" x14ac:dyDescent="0.2">
      <c r="A34" s="222"/>
      <c r="B34" s="223"/>
      <c r="C34" s="259" t="s">
        <v>713</v>
      </c>
      <c r="D34" s="252"/>
      <c r="E34" s="252"/>
      <c r="F34" s="252"/>
      <c r="G34" s="252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167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3" x14ac:dyDescent="0.2">
      <c r="A35" s="222"/>
      <c r="B35" s="223"/>
      <c r="C35" s="259" t="s">
        <v>276</v>
      </c>
      <c r="D35" s="252"/>
      <c r="E35" s="252"/>
      <c r="F35" s="252"/>
      <c r="G35" s="252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167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2" x14ac:dyDescent="0.2">
      <c r="A36" s="222"/>
      <c r="B36" s="223"/>
      <c r="C36" s="267" t="s">
        <v>714</v>
      </c>
      <c r="D36" s="263"/>
      <c r="E36" s="264">
        <v>1.752</v>
      </c>
      <c r="F36" s="225"/>
      <c r="G36" s="225"/>
      <c r="H36" s="225"/>
      <c r="I36" s="225"/>
      <c r="J36" s="225"/>
      <c r="K36" s="225"/>
      <c r="L36" s="225"/>
      <c r="M36" s="225"/>
      <c r="N36" s="224"/>
      <c r="O36" s="224"/>
      <c r="P36" s="224"/>
      <c r="Q36" s="224"/>
      <c r="R36" s="225"/>
      <c r="S36" s="225"/>
      <c r="T36" s="225"/>
      <c r="U36" s="225"/>
      <c r="V36" s="225"/>
      <c r="W36" s="225"/>
      <c r="X36" s="225"/>
      <c r="Y36" s="225"/>
      <c r="Z36" s="215"/>
      <c r="AA36" s="215"/>
      <c r="AB36" s="215"/>
      <c r="AC36" s="215"/>
      <c r="AD36" s="215"/>
      <c r="AE36" s="215"/>
      <c r="AF36" s="215"/>
      <c r="AG36" s="215" t="s">
        <v>222</v>
      </c>
      <c r="AH36" s="215">
        <v>0</v>
      </c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x14ac:dyDescent="0.2">
      <c r="A37" s="230" t="s">
        <v>144</v>
      </c>
      <c r="B37" s="231" t="s">
        <v>60</v>
      </c>
      <c r="C37" s="254" t="s">
        <v>97</v>
      </c>
      <c r="D37" s="232"/>
      <c r="E37" s="233"/>
      <c r="F37" s="234"/>
      <c r="G37" s="234">
        <f>SUMIF(AG38:AG43,"&lt;&gt;NOR",G38:G43)</f>
        <v>0</v>
      </c>
      <c r="H37" s="234"/>
      <c r="I37" s="234">
        <f>SUM(I38:I43)</f>
        <v>0</v>
      </c>
      <c r="J37" s="234"/>
      <c r="K37" s="234">
        <f>SUM(K38:K43)</f>
        <v>0</v>
      </c>
      <c r="L37" s="234"/>
      <c r="M37" s="234">
        <f>SUM(M38:M43)</f>
        <v>0</v>
      </c>
      <c r="N37" s="233"/>
      <c r="O37" s="233">
        <f>SUM(O38:O43)</f>
        <v>4.28</v>
      </c>
      <c r="P37" s="233"/>
      <c r="Q37" s="233">
        <f>SUM(Q38:Q43)</f>
        <v>0</v>
      </c>
      <c r="R37" s="234"/>
      <c r="S37" s="234"/>
      <c r="T37" s="235"/>
      <c r="U37" s="229"/>
      <c r="V37" s="229">
        <f>SUM(V38:V43)</f>
        <v>0.79</v>
      </c>
      <c r="W37" s="229"/>
      <c r="X37" s="229"/>
      <c r="Y37" s="229"/>
      <c r="AG37" t="s">
        <v>145</v>
      </c>
    </row>
    <row r="38" spans="1:60" outlineLevel="1" x14ac:dyDescent="0.2">
      <c r="A38" s="237">
        <v>8</v>
      </c>
      <c r="B38" s="238" t="s">
        <v>715</v>
      </c>
      <c r="C38" s="256" t="s">
        <v>716</v>
      </c>
      <c r="D38" s="239" t="s">
        <v>208</v>
      </c>
      <c r="E38" s="240">
        <v>8.5500000000000007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0">
        <v>0.501</v>
      </c>
      <c r="O38" s="240">
        <f>ROUND(E38*N38,2)</f>
        <v>4.28</v>
      </c>
      <c r="P38" s="240">
        <v>0</v>
      </c>
      <c r="Q38" s="240">
        <f>ROUND(E38*P38,2)</f>
        <v>0</v>
      </c>
      <c r="R38" s="242" t="s">
        <v>717</v>
      </c>
      <c r="S38" s="242" t="s">
        <v>210</v>
      </c>
      <c r="T38" s="243" t="s">
        <v>150</v>
      </c>
      <c r="U38" s="225">
        <v>9.1999999999999998E-2</v>
      </c>
      <c r="V38" s="225">
        <f>ROUND(E38*U38,2)</f>
        <v>0.79</v>
      </c>
      <c r="W38" s="225"/>
      <c r="X38" s="225" t="s">
        <v>151</v>
      </c>
      <c r="Y38" s="225" t="s">
        <v>152</v>
      </c>
      <c r="Z38" s="215"/>
      <c r="AA38" s="215"/>
      <c r="AB38" s="215"/>
      <c r="AC38" s="215"/>
      <c r="AD38" s="215"/>
      <c r="AE38" s="215"/>
      <c r="AF38" s="215"/>
      <c r="AG38" s="215" t="s">
        <v>212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2" x14ac:dyDescent="0.2">
      <c r="A39" s="222"/>
      <c r="B39" s="223"/>
      <c r="C39" s="257" t="s">
        <v>718</v>
      </c>
      <c r="D39" s="251"/>
      <c r="E39" s="251"/>
      <c r="F39" s="251"/>
      <c r="G39" s="251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167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2" x14ac:dyDescent="0.2">
      <c r="A40" s="222"/>
      <c r="B40" s="223"/>
      <c r="C40" s="267" t="s">
        <v>694</v>
      </c>
      <c r="D40" s="263"/>
      <c r="E40" s="264">
        <v>8.5500000000000007</v>
      </c>
      <c r="F40" s="225"/>
      <c r="G40" s="225"/>
      <c r="H40" s="225"/>
      <c r="I40" s="225"/>
      <c r="J40" s="225"/>
      <c r="K40" s="225"/>
      <c r="L40" s="225"/>
      <c r="M40" s="225"/>
      <c r="N40" s="224"/>
      <c r="O40" s="224"/>
      <c r="P40" s="224"/>
      <c r="Q40" s="224"/>
      <c r="R40" s="225"/>
      <c r="S40" s="225"/>
      <c r="T40" s="225"/>
      <c r="U40" s="225"/>
      <c r="V40" s="225"/>
      <c r="W40" s="225"/>
      <c r="X40" s="225"/>
      <c r="Y40" s="225"/>
      <c r="Z40" s="215"/>
      <c r="AA40" s="215"/>
      <c r="AB40" s="215"/>
      <c r="AC40" s="215"/>
      <c r="AD40" s="215"/>
      <c r="AE40" s="215"/>
      <c r="AF40" s="215"/>
      <c r="AG40" s="215" t="s">
        <v>222</v>
      </c>
      <c r="AH40" s="215">
        <v>0</v>
      </c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1" x14ac:dyDescent="0.2">
      <c r="A41" s="237">
        <v>9</v>
      </c>
      <c r="B41" s="238" t="s">
        <v>355</v>
      </c>
      <c r="C41" s="256" t="s">
        <v>719</v>
      </c>
      <c r="D41" s="239" t="s">
        <v>208</v>
      </c>
      <c r="E41" s="240">
        <v>16.100000000000001</v>
      </c>
      <c r="F41" s="241"/>
      <c r="G41" s="242">
        <f>ROUND(E41*F41,2)</f>
        <v>0</v>
      </c>
      <c r="H41" s="241"/>
      <c r="I41" s="242">
        <f>ROUND(E41*H41,2)</f>
        <v>0</v>
      </c>
      <c r="J41" s="241"/>
      <c r="K41" s="242">
        <f>ROUND(E41*J41,2)</f>
        <v>0</v>
      </c>
      <c r="L41" s="242">
        <v>21</v>
      </c>
      <c r="M41" s="242">
        <f>G41*(1+L41/100)</f>
        <v>0</v>
      </c>
      <c r="N41" s="240">
        <v>0</v>
      </c>
      <c r="O41" s="240">
        <f>ROUND(E41*N41,2)</f>
        <v>0</v>
      </c>
      <c r="P41" s="240">
        <v>0</v>
      </c>
      <c r="Q41" s="240">
        <f>ROUND(E41*P41,2)</f>
        <v>0</v>
      </c>
      <c r="R41" s="242"/>
      <c r="S41" s="242" t="s">
        <v>149</v>
      </c>
      <c r="T41" s="243" t="s">
        <v>150</v>
      </c>
      <c r="U41" s="225">
        <v>0</v>
      </c>
      <c r="V41" s="225">
        <f>ROUND(E41*U41,2)</f>
        <v>0</v>
      </c>
      <c r="W41" s="225"/>
      <c r="X41" s="225" t="s">
        <v>151</v>
      </c>
      <c r="Y41" s="225" t="s">
        <v>152</v>
      </c>
      <c r="Z41" s="215"/>
      <c r="AA41" s="215"/>
      <c r="AB41" s="215"/>
      <c r="AC41" s="215"/>
      <c r="AD41" s="215"/>
      <c r="AE41" s="215"/>
      <c r="AF41" s="215"/>
      <c r="AG41" s="215" t="s">
        <v>212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57" t="s">
        <v>720</v>
      </c>
      <c r="D42" s="251"/>
      <c r="E42" s="251"/>
      <c r="F42" s="251"/>
      <c r="G42" s="251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167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2" x14ac:dyDescent="0.2">
      <c r="A43" s="222"/>
      <c r="B43" s="223"/>
      <c r="C43" s="267" t="s">
        <v>721</v>
      </c>
      <c r="D43" s="263"/>
      <c r="E43" s="264">
        <v>16.100000000000001</v>
      </c>
      <c r="F43" s="225"/>
      <c r="G43" s="225"/>
      <c r="H43" s="225"/>
      <c r="I43" s="225"/>
      <c r="J43" s="225"/>
      <c r="K43" s="225"/>
      <c r="L43" s="225"/>
      <c r="M43" s="225"/>
      <c r="N43" s="224"/>
      <c r="O43" s="224"/>
      <c r="P43" s="224"/>
      <c r="Q43" s="224"/>
      <c r="R43" s="225"/>
      <c r="S43" s="225"/>
      <c r="T43" s="225"/>
      <c r="U43" s="225"/>
      <c r="V43" s="225"/>
      <c r="W43" s="225"/>
      <c r="X43" s="225"/>
      <c r="Y43" s="225"/>
      <c r="Z43" s="215"/>
      <c r="AA43" s="215"/>
      <c r="AB43" s="215"/>
      <c r="AC43" s="215"/>
      <c r="AD43" s="215"/>
      <c r="AE43" s="215"/>
      <c r="AF43" s="215"/>
      <c r="AG43" s="215" t="s">
        <v>222</v>
      </c>
      <c r="AH43" s="215">
        <v>0</v>
      </c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x14ac:dyDescent="0.2">
      <c r="A44" s="230" t="s">
        <v>144</v>
      </c>
      <c r="B44" s="231" t="s">
        <v>64</v>
      </c>
      <c r="C44" s="254" t="s">
        <v>100</v>
      </c>
      <c r="D44" s="232"/>
      <c r="E44" s="233"/>
      <c r="F44" s="234"/>
      <c r="G44" s="234">
        <f>SUMIF(AG45:AG47,"&lt;&gt;NOR",G45:G47)</f>
        <v>0</v>
      </c>
      <c r="H44" s="234"/>
      <c r="I44" s="234">
        <f>SUM(I45:I47)</f>
        <v>0</v>
      </c>
      <c r="J44" s="234"/>
      <c r="K44" s="234">
        <f>SUM(K45:K47)</f>
        <v>0</v>
      </c>
      <c r="L44" s="234"/>
      <c r="M44" s="234">
        <f>SUM(M45:M47)</f>
        <v>0</v>
      </c>
      <c r="N44" s="233"/>
      <c r="O44" s="233">
        <f>SUM(O45:O47)</f>
        <v>1.76</v>
      </c>
      <c r="P44" s="233"/>
      <c r="Q44" s="233">
        <f>SUM(Q45:Q47)</f>
        <v>0</v>
      </c>
      <c r="R44" s="234"/>
      <c r="S44" s="234"/>
      <c r="T44" s="235"/>
      <c r="U44" s="229"/>
      <c r="V44" s="229">
        <f>SUM(V45:V47)</f>
        <v>3.21</v>
      </c>
      <c r="W44" s="229"/>
      <c r="X44" s="229"/>
      <c r="Y44" s="229"/>
      <c r="AG44" t="s">
        <v>145</v>
      </c>
    </row>
    <row r="45" spans="1:60" ht="22.5" outlineLevel="1" x14ac:dyDescent="0.2">
      <c r="A45" s="237">
        <v>10</v>
      </c>
      <c r="B45" s="238" t="s">
        <v>722</v>
      </c>
      <c r="C45" s="256" t="s">
        <v>723</v>
      </c>
      <c r="D45" s="239" t="s">
        <v>208</v>
      </c>
      <c r="E45" s="240">
        <v>8.5500000000000007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0.20633000000000001</v>
      </c>
      <c r="O45" s="240">
        <f>ROUND(E45*N45,2)</f>
        <v>1.76</v>
      </c>
      <c r="P45" s="240">
        <v>0</v>
      </c>
      <c r="Q45" s="240">
        <f>ROUND(E45*P45,2)</f>
        <v>0</v>
      </c>
      <c r="R45" s="242" t="s">
        <v>300</v>
      </c>
      <c r="S45" s="242" t="s">
        <v>210</v>
      </c>
      <c r="T45" s="243" t="s">
        <v>211</v>
      </c>
      <c r="U45" s="225">
        <v>0.375</v>
      </c>
      <c r="V45" s="225">
        <f>ROUND(E45*U45,2)</f>
        <v>3.21</v>
      </c>
      <c r="W45" s="225"/>
      <c r="X45" s="225" t="s">
        <v>151</v>
      </c>
      <c r="Y45" s="225" t="s">
        <v>152</v>
      </c>
      <c r="Z45" s="215"/>
      <c r="AA45" s="215"/>
      <c r="AB45" s="215"/>
      <c r="AC45" s="215"/>
      <c r="AD45" s="215"/>
      <c r="AE45" s="215"/>
      <c r="AF45" s="215"/>
      <c r="AG45" s="215" t="s">
        <v>212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ht="22.5" outlineLevel="2" x14ac:dyDescent="0.2">
      <c r="A46" s="222"/>
      <c r="B46" s="223"/>
      <c r="C46" s="266" t="s">
        <v>724</v>
      </c>
      <c r="D46" s="265"/>
      <c r="E46" s="265"/>
      <c r="F46" s="265"/>
      <c r="G46" s="265"/>
      <c r="H46" s="225"/>
      <c r="I46" s="225"/>
      <c r="J46" s="225"/>
      <c r="K46" s="225"/>
      <c r="L46" s="225"/>
      <c r="M46" s="225"/>
      <c r="N46" s="224"/>
      <c r="O46" s="224"/>
      <c r="P46" s="224"/>
      <c r="Q46" s="224"/>
      <c r="R46" s="225"/>
      <c r="S46" s="225"/>
      <c r="T46" s="225"/>
      <c r="U46" s="225"/>
      <c r="V46" s="225"/>
      <c r="W46" s="225"/>
      <c r="X46" s="225"/>
      <c r="Y46" s="225"/>
      <c r="Z46" s="215"/>
      <c r="AA46" s="215"/>
      <c r="AB46" s="215"/>
      <c r="AC46" s="215"/>
      <c r="AD46" s="215"/>
      <c r="AE46" s="215"/>
      <c r="AF46" s="215"/>
      <c r="AG46" s="215" t="s">
        <v>214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53" t="str">
        <f>C46</f>
        <v>komunikací pro pěší, z dlaždic betonových a teracových, do velikosti dlaždic 0,25 m2, s provedením lože do tl. 30 mm, s vyplněním spár a se smetením přebytečného materiálu na vzdálenost do 3 m</v>
      </c>
      <c r="BB46" s="215"/>
      <c r="BC46" s="215"/>
      <c r="BD46" s="215"/>
      <c r="BE46" s="215"/>
      <c r="BF46" s="215"/>
      <c r="BG46" s="215"/>
      <c r="BH46" s="215"/>
    </row>
    <row r="47" spans="1:60" outlineLevel="2" x14ac:dyDescent="0.2">
      <c r="A47" s="222"/>
      <c r="B47" s="223"/>
      <c r="C47" s="259" t="s">
        <v>725</v>
      </c>
      <c r="D47" s="252"/>
      <c r="E47" s="252"/>
      <c r="F47" s="252"/>
      <c r="G47" s="252"/>
      <c r="H47" s="225"/>
      <c r="I47" s="225"/>
      <c r="J47" s="225"/>
      <c r="K47" s="225"/>
      <c r="L47" s="225"/>
      <c r="M47" s="225"/>
      <c r="N47" s="224"/>
      <c r="O47" s="224"/>
      <c r="P47" s="224"/>
      <c r="Q47" s="224"/>
      <c r="R47" s="225"/>
      <c r="S47" s="225"/>
      <c r="T47" s="225"/>
      <c r="U47" s="225"/>
      <c r="V47" s="225"/>
      <c r="W47" s="225"/>
      <c r="X47" s="225"/>
      <c r="Y47" s="225"/>
      <c r="Z47" s="215"/>
      <c r="AA47" s="215"/>
      <c r="AB47" s="215"/>
      <c r="AC47" s="215"/>
      <c r="AD47" s="215"/>
      <c r="AE47" s="215"/>
      <c r="AF47" s="215"/>
      <c r="AG47" s="215" t="s">
        <v>167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53" t="str">
        <f>C47</f>
        <v>Dlažba betonová skládaná 200x200 mm tl. 60 mm přírodní beton (zpětné zadláždění chodníku podél u opěrné</v>
      </c>
      <c r="BB47" s="215"/>
      <c r="BC47" s="215"/>
      <c r="BD47" s="215"/>
      <c r="BE47" s="215"/>
      <c r="BF47" s="215"/>
      <c r="BG47" s="215"/>
      <c r="BH47" s="215"/>
    </row>
    <row r="48" spans="1:60" x14ac:dyDescent="0.2">
      <c r="A48" s="230" t="s">
        <v>144</v>
      </c>
      <c r="B48" s="231" t="s">
        <v>107</v>
      </c>
      <c r="C48" s="254" t="s">
        <v>108</v>
      </c>
      <c r="D48" s="232"/>
      <c r="E48" s="233"/>
      <c r="F48" s="234"/>
      <c r="G48" s="234">
        <f>SUMIF(AG49:AG53,"&lt;&gt;NOR",G49:G53)</f>
        <v>0</v>
      </c>
      <c r="H48" s="234"/>
      <c r="I48" s="234">
        <f>SUM(I49:I53)</f>
        <v>0</v>
      </c>
      <c r="J48" s="234"/>
      <c r="K48" s="234">
        <f>SUM(K49:K53)</f>
        <v>0</v>
      </c>
      <c r="L48" s="234"/>
      <c r="M48" s="234">
        <f>SUM(M49:M53)</f>
        <v>0</v>
      </c>
      <c r="N48" s="233"/>
      <c r="O48" s="233">
        <f>SUM(O49:O53)</f>
        <v>0</v>
      </c>
      <c r="P48" s="233"/>
      <c r="Q48" s="233">
        <f>SUM(Q49:Q53)</f>
        <v>19.690000000000001</v>
      </c>
      <c r="R48" s="234"/>
      <c r="S48" s="234"/>
      <c r="T48" s="235"/>
      <c r="U48" s="229"/>
      <c r="V48" s="229">
        <f>SUM(V49:V53)</f>
        <v>109.12</v>
      </c>
      <c r="W48" s="229"/>
      <c r="X48" s="229"/>
      <c r="Y48" s="229"/>
      <c r="AG48" t="s">
        <v>145</v>
      </c>
    </row>
    <row r="49" spans="1:60" outlineLevel="1" x14ac:dyDescent="0.2">
      <c r="A49" s="237">
        <v>11</v>
      </c>
      <c r="B49" s="238" t="s">
        <v>472</v>
      </c>
      <c r="C49" s="256" t="s">
        <v>473</v>
      </c>
      <c r="D49" s="239" t="s">
        <v>218</v>
      </c>
      <c r="E49" s="240">
        <v>8.2040000000000006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0">
        <v>0</v>
      </c>
      <c r="O49" s="240">
        <f>ROUND(E49*N49,2)</f>
        <v>0</v>
      </c>
      <c r="P49" s="240">
        <v>2.4</v>
      </c>
      <c r="Q49" s="240">
        <f>ROUND(E49*P49,2)</f>
        <v>19.690000000000001</v>
      </c>
      <c r="R49" s="242" t="s">
        <v>474</v>
      </c>
      <c r="S49" s="242" t="s">
        <v>210</v>
      </c>
      <c r="T49" s="243" t="s">
        <v>150</v>
      </c>
      <c r="U49" s="225">
        <v>13.301</v>
      </c>
      <c r="V49" s="225">
        <f>ROUND(E49*U49,2)</f>
        <v>109.12</v>
      </c>
      <c r="W49" s="225"/>
      <c r="X49" s="225" t="s">
        <v>151</v>
      </c>
      <c r="Y49" s="225" t="s">
        <v>152</v>
      </c>
      <c r="Z49" s="215"/>
      <c r="AA49" s="215"/>
      <c r="AB49" s="215"/>
      <c r="AC49" s="215"/>
      <c r="AD49" s="215"/>
      <c r="AE49" s="215"/>
      <c r="AF49" s="215"/>
      <c r="AG49" s="215" t="s">
        <v>212</v>
      </c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2" x14ac:dyDescent="0.2">
      <c r="A50" s="222"/>
      <c r="B50" s="223"/>
      <c r="C50" s="266" t="s">
        <v>475</v>
      </c>
      <c r="D50" s="265"/>
      <c r="E50" s="265"/>
      <c r="F50" s="265"/>
      <c r="G50" s="265"/>
      <c r="H50" s="225"/>
      <c r="I50" s="225"/>
      <c r="J50" s="225"/>
      <c r="K50" s="225"/>
      <c r="L50" s="225"/>
      <c r="M50" s="225"/>
      <c r="N50" s="224"/>
      <c r="O50" s="224"/>
      <c r="P50" s="224"/>
      <c r="Q50" s="224"/>
      <c r="R50" s="225"/>
      <c r="S50" s="225"/>
      <c r="T50" s="225"/>
      <c r="U50" s="225"/>
      <c r="V50" s="225"/>
      <c r="W50" s="225"/>
      <c r="X50" s="225"/>
      <c r="Y50" s="225"/>
      <c r="Z50" s="215"/>
      <c r="AA50" s="215"/>
      <c r="AB50" s="215"/>
      <c r="AC50" s="215"/>
      <c r="AD50" s="215"/>
      <c r="AE50" s="215"/>
      <c r="AF50" s="215"/>
      <c r="AG50" s="215" t="s">
        <v>214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2" x14ac:dyDescent="0.2">
      <c r="A51" s="222"/>
      <c r="B51" s="223"/>
      <c r="C51" s="259" t="s">
        <v>726</v>
      </c>
      <c r="D51" s="252"/>
      <c r="E51" s="252"/>
      <c r="F51" s="252"/>
      <c r="G51" s="252"/>
      <c r="H51" s="225"/>
      <c r="I51" s="225"/>
      <c r="J51" s="225"/>
      <c r="K51" s="225"/>
      <c r="L51" s="225"/>
      <c r="M51" s="225"/>
      <c r="N51" s="224"/>
      <c r="O51" s="224"/>
      <c r="P51" s="224"/>
      <c r="Q51" s="224"/>
      <c r="R51" s="225"/>
      <c r="S51" s="225"/>
      <c r="T51" s="225"/>
      <c r="U51" s="225"/>
      <c r="V51" s="225"/>
      <c r="W51" s="225"/>
      <c r="X51" s="225"/>
      <c r="Y51" s="225"/>
      <c r="Z51" s="215"/>
      <c r="AA51" s="215"/>
      <c r="AB51" s="215"/>
      <c r="AC51" s="215"/>
      <c r="AD51" s="215"/>
      <c r="AE51" s="215"/>
      <c r="AF51" s="215"/>
      <c r="AG51" s="215" t="s">
        <v>167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3" x14ac:dyDescent="0.2">
      <c r="A52" s="222"/>
      <c r="B52" s="223"/>
      <c r="C52" s="259" t="s">
        <v>276</v>
      </c>
      <c r="D52" s="252"/>
      <c r="E52" s="252"/>
      <c r="F52" s="252"/>
      <c r="G52" s="252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167</v>
      </c>
      <c r="AH52" s="215"/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2" x14ac:dyDescent="0.2">
      <c r="A53" s="222"/>
      <c r="B53" s="223"/>
      <c r="C53" s="267" t="s">
        <v>727</v>
      </c>
      <c r="D53" s="263"/>
      <c r="E53" s="264">
        <v>8.2040000000000006</v>
      </c>
      <c r="F53" s="225"/>
      <c r="G53" s="225"/>
      <c r="H53" s="225"/>
      <c r="I53" s="225"/>
      <c r="J53" s="225"/>
      <c r="K53" s="225"/>
      <c r="L53" s="225"/>
      <c r="M53" s="225"/>
      <c r="N53" s="224"/>
      <c r="O53" s="224"/>
      <c r="P53" s="224"/>
      <c r="Q53" s="224"/>
      <c r="R53" s="225"/>
      <c r="S53" s="225"/>
      <c r="T53" s="225"/>
      <c r="U53" s="225"/>
      <c r="V53" s="225"/>
      <c r="W53" s="225"/>
      <c r="X53" s="225"/>
      <c r="Y53" s="225"/>
      <c r="Z53" s="215"/>
      <c r="AA53" s="215"/>
      <c r="AB53" s="215"/>
      <c r="AC53" s="215"/>
      <c r="AD53" s="215"/>
      <c r="AE53" s="215"/>
      <c r="AF53" s="215"/>
      <c r="AG53" s="215" t="s">
        <v>222</v>
      </c>
      <c r="AH53" s="215">
        <v>0</v>
      </c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x14ac:dyDescent="0.2">
      <c r="A54" s="230" t="s">
        <v>144</v>
      </c>
      <c r="B54" s="231" t="s">
        <v>109</v>
      </c>
      <c r="C54" s="254" t="s">
        <v>110</v>
      </c>
      <c r="D54" s="232"/>
      <c r="E54" s="233"/>
      <c r="F54" s="234"/>
      <c r="G54" s="234">
        <f>SUMIF(AG55:AG56,"&lt;&gt;NOR",G55:G56)</f>
        <v>0</v>
      </c>
      <c r="H54" s="234"/>
      <c r="I54" s="234">
        <f>SUM(I55:I56)</f>
        <v>0</v>
      </c>
      <c r="J54" s="234"/>
      <c r="K54" s="234">
        <f>SUM(K55:K56)</f>
        <v>0</v>
      </c>
      <c r="L54" s="234"/>
      <c r="M54" s="234">
        <f>SUM(M55:M56)</f>
        <v>0</v>
      </c>
      <c r="N54" s="233"/>
      <c r="O54" s="233">
        <f>SUM(O55:O56)</f>
        <v>0</v>
      </c>
      <c r="P54" s="233"/>
      <c r="Q54" s="233">
        <f>SUM(Q55:Q56)</f>
        <v>0</v>
      </c>
      <c r="R54" s="234"/>
      <c r="S54" s="234"/>
      <c r="T54" s="235"/>
      <c r="U54" s="229"/>
      <c r="V54" s="229">
        <f>SUM(V55:V56)</f>
        <v>39.42</v>
      </c>
      <c r="W54" s="229"/>
      <c r="X54" s="229"/>
      <c r="Y54" s="229"/>
      <c r="AG54" t="s">
        <v>145</v>
      </c>
    </row>
    <row r="55" spans="1:60" outlineLevel="1" x14ac:dyDescent="0.2">
      <c r="A55" s="237">
        <v>12</v>
      </c>
      <c r="B55" s="238" t="s">
        <v>728</v>
      </c>
      <c r="C55" s="256" t="s">
        <v>729</v>
      </c>
      <c r="D55" s="239" t="s">
        <v>256</v>
      </c>
      <c r="E55" s="240">
        <v>34.52216</v>
      </c>
      <c r="F55" s="241"/>
      <c r="G55" s="242">
        <f>ROUND(E55*F55,2)</f>
        <v>0</v>
      </c>
      <c r="H55" s="241"/>
      <c r="I55" s="242">
        <f>ROUND(E55*H55,2)</f>
        <v>0</v>
      </c>
      <c r="J55" s="241"/>
      <c r="K55" s="242">
        <f>ROUND(E55*J55,2)</f>
        <v>0</v>
      </c>
      <c r="L55" s="242">
        <v>21</v>
      </c>
      <c r="M55" s="242">
        <f>G55*(1+L55/100)</f>
        <v>0</v>
      </c>
      <c r="N55" s="240">
        <v>0</v>
      </c>
      <c r="O55" s="240">
        <f>ROUND(E55*N55,2)</f>
        <v>0</v>
      </c>
      <c r="P55" s="240">
        <v>0</v>
      </c>
      <c r="Q55" s="240">
        <f>ROUND(E55*P55,2)</f>
        <v>0</v>
      </c>
      <c r="R55" s="242" t="s">
        <v>434</v>
      </c>
      <c r="S55" s="242" t="s">
        <v>210</v>
      </c>
      <c r="T55" s="243" t="s">
        <v>211</v>
      </c>
      <c r="U55" s="225">
        <v>1.1419999999999999</v>
      </c>
      <c r="V55" s="225">
        <f>ROUND(E55*U55,2)</f>
        <v>39.42</v>
      </c>
      <c r="W55" s="225"/>
      <c r="X55" s="225" t="s">
        <v>487</v>
      </c>
      <c r="Y55" s="225" t="s">
        <v>152</v>
      </c>
      <c r="Z55" s="215"/>
      <c r="AA55" s="215"/>
      <c r="AB55" s="215"/>
      <c r="AC55" s="215"/>
      <c r="AD55" s="215"/>
      <c r="AE55" s="215"/>
      <c r="AF55" s="215"/>
      <c r="AG55" s="215" t="s">
        <v>488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ht="22.5" outlineLevel="2" x14ac:dyDescent="0.2">
      <c r="A56" s="222"/>
      <c r="B56" s="223"/>
      <c r="C56" s="266" t="s">
        <v>730</v>
      </c>
      <c r="D56" s="265"/>
      <c r="E56" s="265"/>
      <c r="F56" s="265"/>
      <c r="G56" s="265"/>
      <c r="H56" s="225"/>
      <c r="I56" s="225"/>
      <c r="J56" s="225"/>
      <c r="K56" s="225"/>
      <c r="L56" s="225"/>
      <c r="M56" s="225"/>
      <c r="N56" s="224"/>
      <c r="O56" s="224"/>
      <c r="P56" s="224"/>
      <c r="Q56" s="224"/>
      <c r="R56" s="225"/>
      <c r="S56" s="225"/>
      <c r="T56" s="225"/>
      <c r="U56" s="225"/>
      <c r="V56" s="225"/>
      <c r="W56" s="225"/>
      <c r="X56" s="225"/>
      <c r="Y56" s="225"/>
      <c r="Z56" s="215"/>
      <c r="AA56" s="215"/>
      <c r="AB56" s="215"/>
      <c r="AC56" s="215"/>
      <c r="AD56" s="215"/>
      <c r="AE56" s="215"/>
      <c r="AF56" s="215"/>
      <c r="AG56" s="215" t="s">
        <v>214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53" t="str">
        <f>C56</f>
        <v>na novostavbách a změnách objektů pro oplocení (815 2 JKSo), objekty zvláštní pro chov živočichů (815 3 JKSO), objekty pozemní různé (815 9 JKSO)</v>
      </c>
      <c r="BB56" s="215"/>
      <c r="BC56" s="215"/>
      <c r="BD56" s="215"/>
      <c r="BE56" s="215"/>
      <c r="BF56" s="215"/>
      <c r="BG56" s="215"/>
      <c r="BH56" s="215"/>
    </row>
    <row r="57" spans="1:60" x14ac:dyDescent="0.2">
      <c r="A57" s="230" t="s">
        <v>144</v>
      </c>
      <c r="B57" s="231" t="s">
        <v>111</v>
      </c>
      <c r="C57" s="254" t="s">
        <v>112</v>
      </c>
      <c r="D57" s="232"/>
      <c r="E57" s="233"/>
      <c r="F57" s="234"/>
      <c r="G57" s="234">
        <f>SUMIF(AG58:AG71,"&lt;&gt;NOR",G58:G71)</f>
        <v>0</v>
      </c>
      <c r="H57" s="234"/>
      <c r="I57" s="234">
        <f>SUM(I58:I71)</f>
        <v>0</v>
      </c>
      <c r="J57" s="234"/>
      <c r="K57" s="234">
        <f>SUM(K58:K71)</f>
        <v>0</v>
      </c>
      <c r="L57" s="234"/>
      <c r="M57" s="234">
        <f>SUM(M58:M71)</f>
        <v>0</v>
      </c>
      <c r="N57" s="233"/>
      <c r="O57" s="233">
        <f>SUM(O58:O71)</f>
        <v>0</v>
      </c>
      <c r="P57" s="233"/>
      <c r="Q57" s="233">
        <f>SUM(Q58:Q71)</f>
        <v>0</v>
      </c>
      <c r="R57" s="234"/>
      <c r="S57" s="234"/>
      <c r="T57" s="235"/>
      <c r="U57" s="229"/>
      <c r="V57" s="229">
        <f>SUM(V58:V71)</f>
        <v>1.96</v>
      </c>
      <c r="W57" s="229"/>
      <c r="X57" s="229"/>
      <c r="Y57" s="229"/>
      <c r="AG57" t="s">
        <v>145</v>
      </c>
    </row>
    <row r="58" spans="1:60" ht="33.75" outlineLevel="1" x14ac:dyDescent="0.2">
      <c r="A58" s="237">
        <v>13</v>
      </c>
      <c r="B58" s="238" t="s">
        <v>497</v>
      </c>
      <c r="C58" s="256" t="s">
        <v>498</v>
      </c>
      <c r="D58" s="239" t="s">
        <v>256</v>
      </c>
      <c r="E58" s="240">
        <v>32.730600000000003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0">
        <v>0</v>
      </c>
      <c r="O58" s="240">
        <f>ROUND(E58*N58,2)</f>
        <v>0</v>
      </c>
      <c r="P58" s="240">
        <v>0</v>
      </c>
      <c r="Q58" s="240">
        <f>ROUND(E58*P58,2)</f>
        <v>0</v>
      </c>
      <c r="R58" s="242" t="s">
        <v>287</v>
      </c>
      <c r="S58" s="242" t="s">
        <v>210</v>
      </c>
      <c r="T58" s="243" t="s">
        <v>211</v>
      </c>
      <c r="U58" s="225">
        <v>0</v>
      </c>
      <c r="V58" s="225">
        <f>ROUND(E58*U58,2)</f>
        <v>0</v>
      </c>
      <c r="W58" s="225"/>
      <c r="X58" s="225" t="s">
        <v>151</v>
      </c>
      <c r="Y58" s="225" t="s">
        <v>152</v>
      </c>
      <c r="Z58" s="215"/>
      <c r="AA58" s="215"/>
      <c r="AB58" s="215"/>
      <c r="AC58" s="215"/>
      <c r="AD58" s="215"/>
      <c r="AE58" s="215"/>
      <c r="AF58" s="215"/>
      <c r="AG58" s="215" t="s">
        <v>153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2" x14ac:dyDescent="0.2">
      <c r="A59" s="222"/>
      <c r="B59" s="223"/>
      <c r="C59" s="266" t="s">
        <v>492</v>
      </c>
      <c r="D59" s="265"/>
      <c r="E59" s="265"/>
      <c r="F59" s="265"/>
      <c r="G59" s="265"/>
      <c r="H59" s="225"/>
      <c r="I59" s="225"/>
      <c r="J59" s="225"/>
      <c r="K59" s="225"/>
      <c r="L59" s="225"/>
      <c r="M59" s="225"/>
      <c r="N59" s="224"/>
      <c r="O59" s="224"/>
      <c r="P59" s="224"/>
      <c r="Q59" s="224"/>
      <c r="R59" s="225"/>
      <c r="S59" s="225"/>
      <c r="T59" s="225"/>
      <c r="U59" s="225"/>
      <c r="V59" s="225"/>
      <c r="W59" s="225"/>
      <c r="X59" s="225"/>
      <c r="Y59" s="225"/>
      <c r="Z59" s="215"/>
      <c r="AA59" s="215"/>
      <c r="AB59" s="215"/>
      <c r="AC59" s="215"/>
      <c r="AD59" s="215"/>
      <c r="AE59" s="215"/>
      <c r="AF59" s="215"/>
      <c r="AG59" s="215" t="s">
        <v>214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59" t="s">
        <v>731</v>
      </c>
      <c r="D60" s="252"/>
      <c r="E60" s="252"/>
      <c r="F60" s="252"/>
      <c r="G60" s="252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167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2" x14ac:dyDescent="0.2">
      <c r="A61" s="222"/>
      <c r="B61" s="223"/>
      <c r="C61" s="267" t="s">
        <v>732</v>
      </c>
      <c r="D61" s="263"/>
      <c r="E61" s="264">
        <v>19.689599999999999</v>
      </c>
      <c r="F61" s="225"/>
      <c r="G61" s="225"/>
      <c r="H61" s="225"/>
      <c r="I61" s="225"/>
      <c r="J61" s="225"/>
      <c r="K61" s="225"/>
      <c r="L61" s="225"/>
      <c r="M61" s="225"/>
      <c r="N61" s="224"/>
      <c r="O61" s="224"/>
      <c r="P61" s="224"/>
      <c r="Q61" s="224"/>
      <c r="R61" s="225"/>
      <c r="S61" s="225"/>
      <c r="T61" s="225"/>
      <c r="U61" s="225"/>
      <c r="V61" s="225"/>
      <c r="W61" s="225"/>
      <c r="X61" s="225"/>
      <c r="Y61" s="225"/>
      <c r="Z61" s="215"/>
      <c r="AA61" s="215"/>
      <c r="AB61" s="215"/>
      <c r="AC61" s="215"/>
      <c r="AD61" s="215"/>
      <c r="AE61" s="215"/>
      <c r="AF61" s="215"/>
      <c r="AG61" s="215" t="s">
        <v>222</v>
      </c>
      <c r="AH61" s="215">
        <v>0</v>
      </c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3" x14ac:dyDescent="0.2">
      <c r="A62" s="222"/>
      <c r="B62" s="223"/>
      <c r="C62" s="267" t="s">
        <v>733</v>
      </c>
      <c r="D62" s="263"/>
      <c r="E62" s="264">
        <v>13.041</v>
      </c>
      <c r="F62" s="225"/>
      <c r="G62" s="225"/>
      <c r="H62" s="225"/>
      <c r="I62" s="225"/>
      <c r="J62" s="225"/>
      <c r="K62" s="225"/>
      <c r="L62" s="225"/>
      <c r="M62" s="225"/>
      <c r="N62" s="224"/>
      <c r="O62" s="224"/>
      <c r="P62" s="224"/>
      <c r="Q62" s="224"/>
      <c r="R62" s="225"/>
      <c r="S62" s="225"/>
      <c r="T62" s="225"/>
      <c r="U62" s="225"/>
      <c r="V62" s="225"/>
      <c r="W62" s="225"/>
      <c r="X62" s="225"/>
      <c r="Y62" s="225"/>
      <c r="Z62" s="215"/>
      <c r="AA62" s="215"/>
      <c r="AB62" s="215"/>
      <c r="AC62" s="215"/>
      <c r="AD62" s="215"/>
      <c r="AE62" s="215"/>
      <c r="AF62" s="215"/>
      <c r="AG62" s="215" t="s">
        <v>222</v>
      </c>
      <c r="AH62" s="215">
        <v>0</v>
      </c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ht="22.5" outlineLevel="1" x14ac:dyDescent="0.2">
      <c r="A63" s="237">
        <v>14</v>
      </c>
      <c r="B63" s="238" t="s">
        <v>734</v>
      </c>
      <c r="C63" s="256" t="s">
        <v>735</v>
      </c>
      <c r="D63" s="239" t="s">
        <v>256</v>
      </c>
      <c r="E63" s="240">
        <v>2.3597999999999999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0">
        <v>0</v>
      </c>
      <c r="O63" s="240">
        <f>ROUND(E63*N63,2)</f>
        <v>0</v>
      </c>
      <c r="P63" s="240">
        <v>0</v>
      </c>
      <c r="Q63" s="240">
        <f>ROUND(E63*P63,2)</f>
        <v>0</v>
      </c>
      <c r="R63" s="242" t="s">
        <v>270</v>
      </c>
      <c r="S63" s="242" t="s">
        <v>210</v>
      </c>
      <c r="T63" s="243" t="s">
        <v>211</v>
      </c>
      <c r="U63" s="225">
        <v>0.83199999999999996</v>
      </c>
      <c r="V63" s="225">
        <f>ROUND(E63*U63,2)</f>
        <v>1.96</v>
      </c>
      <c r="W63" s="225"/>
      <c r="X63" s="225" t="s">
        <v>151</v>
      </c>
      <c r="Y63" s="225" t="s">
        <v>152</v>
      </c>
      <c r="Z63" s="215"/>
      <c r="AA63" s="215"/>
      <c r="AB63" s="215"/>
      <c r="AC63" s="215"/>
      <c r="AD63" s="215"/>
      <c r="AE63" s="215"/>
      <c r="AF63" s="215"/>
      <c r="AG63" s="215" t="s">
        <v>153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2" x14ac:dyDescent="0.2">
      <c r="A64" s="222"/>
      <c r="B64" s="223"/>
      <c r="C64" s="266" t="s">
        <v>736</v>
      </c>
      <c r="D64" s="265"/>
      <c r="E64" s="265"/>
      <c r="F64" s="265"/>
      <c r="G64" s="265"/>
      <c r="H64" s="225"/>
      <c r="I64" s="225"/>
      <c r="J64" s="225"/>
      <c r="K64" s="225"/>
      <c r="L64" s="225"/>
      <c r="M64" s="225"/>
      <c r="N64" s="224"/>
      <c r="O64" s="224"/>
      <c r="P64" s="224"/>
      <c r="Q64" s="224"/>
      <c r="R64" s="225"/>
      <c r="S64" s="225"/>
      <c r="T64" s="225"/>
      <c r="U64" s="225"/>
      <c r="V64" s="225"/>
      <c r="W64" s="225"/>
      <c r="X64" s="225"/>
      <c r="Y64" s="225"/>
      <c r="Z64" s="215"/>
      <c r="AA64" s="215"/>
      <c r="AB64" s="215"/>
      <c r="AC64" s="215"/>
      <c r="AD64" s="215"/>
      <c r="AE64" s="215"/>
      <c r="AF64" s="215"/>
      <c r="AG64" s="215" t="s">
        <v>214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53" t="str">
        <f>C64</f>
        <v>nebo vybouraných hmot nošením nebo přehazováním k místu nakládky přístupnému normálním dopravním prostředkům do 10 m,</v>
      </c>
      <c r="BB64" s="215"/>
      <c r="BC64" s="215"/>
      <c r="BD64" s="215"/>
      <c r="BE64" s="215"/>
      <c r="BF64" s="215"/>
      <c r="BG64" s="215"/>
      <c r="BH64" s="215"/>
    </row>
    <row r="65" spans="1:60" outlineLevel="2" x14ac:dyDescent="0.2">
      <c r="A65" s="222"/>
      <c r="B65" s="223"/>
      <c r="C65" s="259" t="s">
        <v>737</v>
      </c>
      <c r="D65" s="252"/>
      <c r="E65" s="252"/>
      <c r="F65" s="252"/>
      <c r="G65" s="252"/>
      <c r="H65" s="225"/>
      <c r="I65" s="225"/>
      <c r="J65" s="225"/>
      <c r="K65" s="225"/>
      <c r="L65" s="225"/>
      <c r="M65" s="225"/>
      <c r="N65" s="224"/>
      <c r="O65" s="224"/>
      <c r="P65" s="224"/>
      <c r="Q65" s="224"/>
      <c r="R65" s="225"/>
      <c r="S65" s="225"/>
      <c r="T65" s="225"/>
      <c r="U65" s="225"/>
      <c r="V65" s="225"/>
      <c r="W65" s="225"/>
      <c r="X65" s="225"/>
      <c r="Y65" s="225"/>
      <c r="Z65" s="215"/>
      <c r="AA65" s="215"/>
      <c r="AB65" s="215"/>
      <c r="AC65" s="215"/>
      <c r="AD65" s="215"/>
      <c r="AE65" s="215"/>
      <c r="AF65" s="215"/>
      <c r="AG65" s="215" t="s">
        <v>167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2" x14ac:dyDescent="0.2">
      <c r="A66" s="222"/>
      <c r="B66" s="223"/>
      <c r="C66" s="267" t="s">
        <v>738</v>
      </c>
      <c r="D66" s="263"/>
      <c r="E66" s="264">
        <v>2.3597999999999999</v>
      </c>
      <c r="F66" s="225"/>
      <c r="G66" s="225"/>
      <c r="H66" s="225"/>
      <c r="I66" s="225"/>
      <c r="J66" s="225"/>
      <c r="K66" s="225"/>
      <c r="L66" s="225"/>
      <c r="M66" s="225"/>
      <c r="N66" s="224"/>
      <c r="O66" s="224"/>
      <c r="P66" s="224"/>
      <c r="Q66" s="224"/>
      <c r="R66" s="225"/>
      <c r="S66" s="225"/>
      <c r="T66" s="225"/>
      <c r="U66" s="225"/>
      <c r="V66" s="225"/>
      <c r="W66" s="225"/>
      <c r="X66" s="225"/>
      <c r="Y66" s="225"/>
      <c r="Z66" s="215"/>
      <c r="AA66" s="215"/>
      <c r="AB66" s="215"/>
      <c r="AC66" s="215"/>
      <c r="AD66" s="215"/>
      <c r="AE66" s="215"/>
      <c r="AF66" s="215"/>
      <c r="AG66" s="215" t="s">
        <v>222</v>
      </c>
      <c r="AH66" s="215">
        <v>0</v>
      </c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1" x14ac:dyDescent="0.2">
      <c r="A67" s="237">
        <v>15</v>
      </c>
      <c r="B67" s="238" t="s">
        <v>739</v>
      </c>
      <c r="C67" s="256" t="s">
        <v>740</v>
      </c>
      <c r="D67" s="239" t="s">
        <v>256</v>
      </c>
      <c r="E67" s="240">
        <v>19.689599999999999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0">
        <v>0</v>
      </c>
      <c r="O67" s="240">
        <f>ROUND(E67*N67,2)</f>
        <v>0</v>
      </c>
      <c r="P67" s="240">
        <v>0</v>
      </c>
      <c r="Q67" s="240">
        <f>ROUND(E67*P67,2)</f>
        <v>0</v>
      </c>
      <c r="R67" s="242" t="s">
        <v>474</v>
      </c>
      <c r="S67" s="242" t="s">
        <v>257</v>
      </c>
      <c r="T67" s="243" t="s">
        <v>150</v>
      </c>
      <c r="U67" s="225">
        <v>0</v>
      </c>
      <c r="V67" s="225">
        <f>ROUND(E67*U67,2)</f>
        <v>0</v>
      </c>
      <c r="W67" s="225"/>
      <c r="X67" s="225" t="s">
        <v>151</v>
      </c>
      <c r="Y67" s="225" t="s">
        <v>152</v>
      </c>
      <c r="Z67" s="215"/>
      <c r="AA67" s="215"/>
      <c r="AB67" s="215"/>
      <c r="AC67" s="215"/>
      <c r="AD67" s="215"/>
      <c r="AE67" s="215"/>
      <c r="AF67" s="215"/>
      <c r="AG67" s="215" t="s">
        <v>153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2" x14ac:dyDescent="0.2">
      <c r="A68" s="222"/>
      <c r="B68" s="223"/>
      <c r="C68" s="257" t="s">
        <v>505</v>
      </c>
      <c r="D68" s="251"/>
      <c r="E68" s="251"/>
      <c r="F68" s="251"/>
      <c r="G68" s="251"/>
      <c r="H68" s="225"/>
      <c r="I68" s="225"/>
      <c r="J68" s="225"/>
      <c r="K68" s="225"/>
      <c r="L68" s="225"/>
      <c r="M68" s="225"/>
      <c r="N68" s="224"/>
      <c r="O68" s="224"/>
      <c r="P68" s="224"/>
      <c r="Q68" s="224"/>
      <c r="R68" s="225"/>
      <c r="S68" s="225"/>
      <c r="T68" s="225"/>
      <c r="U68" s="225"/>
      <c r="V68" s="225"/>
      <c r="W68" s="225"/>
      <c r="X68" s="225"/>
      <c r="Y68" s="225"/>
      <c r="Z68" s="215"/>
      <c r="AA68" s="215"/>
      <c r="AB68" s="215"/>
      <c r="AC68" s="215"/>
      <c r="AD68" s="215"/>
      <c r="AE68" s="215"/>
      <c r="AF68" s="215"/>
      <c r="AG68" s="215" t="s">
        <v>167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37">
        <v>16</v>
      </c>
      <c r="B69" s="238" t="s">
        <v>741</v>
      </c>
      <c r="C69" s="256" t="s">
        <v>742</v>
      </c>
      <c r="D69" s="239" t="s">
        <v>256</v>
      </c>
      <c r="E69" s="240">
        <v>13.041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0">
        <v>0</v>
      </c>
      <c r="O69" s="240">
        <f>ROUND(E69*N69,2)</f>
        <v>0</v>
      </c>
      <c r="P69" s="240">
        <v>0</v>
      </c>
      <c r="Q69" s="240">
        <f>ROUND(E69*P69,2)</f>
        <v>0</v>
      </c>
      <c r="R69" s="242" t="s">
        <v>474</v>
      </c>
      <c r="S69" s="242" t="s">
        <v>210</v>
      </c>
      <c r="T69" s="243" t="s">
        <v>150</v>
      </c>
      <c r="U69" s="225">
        <v>0</v>
      </c>
      <c r="V69" s="225">
        <f>ROUND(E69*U69,2)</f>
        <v>0</v>
      </c>
      <c r="W69" s="225"/>
      <c r="X69" s="225" t="s">
        <v>151</v>
      </c>
      <c r="Y69" s="225" t="s">
        <v>152</v>
      </c>
      <c r="Z69" s="215"/>
      <c r="AA69" s="215"/>
      <c r="AB69" s="215"/>
      <c r="AC69" s="215"/>
      <c r="AD69" s="215"/>
      <c r="AE69" s="215"/>
      <c r="AF69" s="215"/>
      <c r="AG69" s="215" t="s">
        <v>153</v>
      </c>
      <c r="AH69" s="215"/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2" x14ac:dyDescent="0.2">
      <c r="A70" s="222"/>
      <c r="B70" s="223"/>
      <c r="C70" s="257" t="s">
        <v>505</v>
      </c>
      <c r="D70" s="251"/>
      <c r="E70" s="251"/>
      <c r="F70" s="251"/>
      <c r="G70" s="251"/>
      <c r="H70" s="225"/>
      <c r="I70" s="225"/>
      <c r="J70" s="225"/>
      <c r="K70" s="225"/>
      <c r="L70" s="225"/>
      <c r="M70" s="225"/>
      <c r="N70" s="224"/>
      <c r="O70" s="224"/>
      <c r="P70" s="224"/>
      <c r="Q70" s="224"/>
      <c r="R70" s="225"/>
      <c r="S70" s="225"/>
      <c r="T70" s="225"/>
      <c r="U70" s="225"/>
      <c r="V70" s="225"/>
      <c r="W70" s="225"/>
      <c r="X70" s="225"/>
      <c r="Y70" s="225"/>
      <c r="Z70" s="215"/>
      <c r="AA70" s="215"/>
      <c r="AB70" s="215"/>
      <c r="AC70" s="215"/>
      <c r="AD70" s="215"/>
      <c r="AE70" s="215"/>
      <c r="AF70" s="215"/>
      <c r="AG70" s="215" t="s">
        <v>167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2" x14ac:dyDescent="0.2">
      <c r="A71" s="222"/>
      <c r="B71" s="223"/>
      <c r="C71" s="267" t="s">
        <v>743</v>
      </c>
      <c r="D71" s="263"/>
      <c r="E71" s="264">
        <v>13.041</v>
      </c>
      <c r="F71" s="225"/>
      <c r="G71" s="225"/>
      <c r="H71" s="225"/>
      <c r="I71" s="225"/>
      <c r="J71" s="225"/>
      <c r="K71" s="225"/>
      <c r="L71" s="225"/>
      <c r="M71" s="225"/>
      <c r="N71" s="224"/>
      <c r="O71" s="224"/>
      <c r="P71" s="224"/>
      <c r="Q71" s="224"/>
      <c r="R71" s="225"/>
      <c r="S71" s="225"/>
      <c r="T71" s="225"/>
      <c r="U71" s="225"/>
      <c r="V71" s="225"/>
      <c r="W71" s="225"/>
      <c r="X71" s="225"/>
      <c r="Y71" s="225"/>
      <c r="Z71" s="215"/>
      <c r="AA71" s="215"/>
      <c r="AB71" s="215"/>
      <c r="AC71" s="215"/>
      <c r="AD71" s="215"/>
      <c r="AE71" s="215"/>
      <c r="AF71" s="215"/>
      <c r="AG71" s="215" t="s">
        <v>222</v>
      </c>
      <c r="AH71" s="215">
        <v>0</v>
      </c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x14ac:dyDescent="0.2">
      <c r="A72" s="3"/>
      <c r="B72" s="4"/>
      <c r="C72" s="260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12</v>
      </c>
      <c r="AF72">
        <v>21</v>
      </c>
      <c r="AG72" t="s">
        <v>130</v>
      </c>
    </row>
    <row r="73" spans="1:60" x14ac:dyDescent="0.2">
      <c r="A73" s="218"/>
      <c r="B73" s="219" t="s">
        <v>29</v>
      </c>
      <c r="C73" s="261"/>
      <c r="D73" s="220"/>
      <c r="E73" s="221"/>
      <c r="F73" s="221"/>
      <c r="G73" s="236">
        <f>G8+G19+G24+G37+G44+G48+G54+G57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203</v>
      </c>
    </row>
    <row r="74" spans="1:60" x14ac:dyDescent="0.2">
      <c r="C74" s="262"/>
      <c r="D74" s="10"/>
      <c r="AG74" t="s">
        <v>204</v>
      </c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8x9Ph4YLbqwaYQ90zGKRGfQv4BQqEGdPWFCQiwArdFreo3o2kG//+qAjpN/iuOZpVs94U2fr3fp7JvK9DECXg==" saltValue="Vvpi6pRj+2EPakOdvUTQEA==" spinCount="100000" sheet="1" formatRows="0"/>
  <mergeCells count="31">
    <mergeCell ref="C70:G70"/>
    <mergeCell ref="C56:G56"/>
    <mergeCell ref="C59:G59"/>
    <mergeCell ref="C60:G60"/>
    <mergeCell ref="C64:G64"/>
    <mergeCell ref="C65:G65"/>
    <mergeCell ref="C68:G68"/>
    <mergeCell ref="C42:G42"/>
    <mergeCell ref="C46:G46"/>
    <mergeCell ref="C47:G47"/>
    <mergeCell ref="C50:G50"/>
    <mergeCell ref="C51:G51"/>
    <mergeCell ref="C52:G52"/>
    <mergeCell ref="C29:G29"/>
    <mergeCell ref="C30:G30"/>
    <mergeCell ref="C33:G33"/>
    <mergeCell ref="C34:G34"/>
    <mergeCell ref="C35:G35"/>
    <mergeCell ref="C39:G39"/>
    <mergeCell ref="C14:G14"/>
    <mergeCell ref="C15:G15"/>
    <mergeCell ref="C18:G18"/>
    <mergeCell ref="C21:G21"/>
    <mergeCell ref="C22:G22"/>
    <mergeCell ref="C26:G26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6"/>
  <sheetViews>
    <sheetView showGridLines="0" topLeftCell="B7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9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SUMIF(F80:F92,A16,I80:I92)+SUMIF(F80:F92,"PSU",I80:I92)</f>
        <v>0</v>
      </c>
      <c r="J16" s="85"/>
    </row>
    <row r="17" spans="1:10" ht="23.25" customHeight="1" x14ac:dyDescent="0.2">
      <c r="A17" s="199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SUMIF(F80:F92,A17,I80:I92)</f>
        <v>0</v>
      </c>
      <c r="J17" s="85"/>
    </row>
    <row r="18" spans="1:10" ht="23.25" customHeight="1" x14ac:dyDescent="0.2">
      <c r="A18" s="199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SUMIF(F80:F92,A18,I80:I92)</f>
        <v>0</v>
      </c>
      <c r="J18" s="85"/>
    </row>
    <row r="19" spans="1:10" ht="23.25" customHeight="1" x14ac:dyDescent="0.2">
      <c r="A19" s="199" t="s">
        <v>115</v>
      </c>
      <c r="B19" s="38" t="s">
        <v>27</v>
      </c>
      <c r="C19" s="62"/>
      <c r="D19" s="63"/>
      <c r="E19" s="83"/>
      <c r="F19" s="84"/>
      <c r="G19" s="83"/>
      <c r="H19" s="84"/>
      <c r="I19" s="83">
        <f>SUMIF(F80:F92,A19,I80:I92)</f>
        <v>0</v>
      </c>
      <c r="J19" s="85"/>
    </row>
    <row r="20" spans="1:10" ht="23.25" customHeight="1" x14ac:dyDescent="0.2">
      <c r="A20" s="199" t="s">
        <v>114</v>
      </c>
      <c r="B20" s="38" t="s">
        <v>28</v>
      </c>
      <c r="C20" s="62"/>
      <c r="D20" s="63"/>
      <c r="E20" s="83"/>
      <c r="F20" s="84"/>
      <c r="G20" s="83"/>
      <c r="H20" s="84"/>
      <c r="I20" s="83">
        <f>SUMIF(F80:F92,A20,I80:I92)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'VRN 7 Naklady'!AE50+'01 1 Pol'!AE287+'02 1 Pol'!AE69+'03 3 Pol'!AE62+'04 4 Pol'!AE74+'05 5 Pol'!AE83+'06 6 Pol'!AE73</f>
        <v>0</v>
      </c>
      <c r="G39" s="148">
        <f>'VRN 7 Naklady'!AF50+'01 1 Pol'!AF287+'02 1 Pol'!AF69+'03 3 Pol'!AF62+'04 4 Pol'!AF74+'05 5 Pol'!AF83+'06 6 Pol'!AF73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4">
        <v>2</v>
      </c>
      <c r="B40" s="152"/>
      <c r="C40" s="153" t="s">
        <v>46</v>
      </c>
      <c r="D40" s="153"/>
      <c r="E40" s="153"/>
      <c r="F40" s="154">
        <f>'VRN 7 Naklady'!AE50</f>
        <v>0</v>
      </c>
      <c r="G40" s="155">
        <f>'VRN 7 Naklady'!AF50</f>
        <v>0</v>
      </c>
      <c r="H40" s="155"/>
      <c r="I40" s="156">
        <f>F40+G40+H40</f>
        <v>0</v>
      </c>
      <c r="J40" s="157" t="str">
        <f>IF(CenaCelkemVypocet=0,"",I40/CenaCelkemVypocet*100)</f>
        <v/>
      </c>
    </row>
    <row r="41" spans="1:10" ht="25.5" customHeight="1" x14ac:dyDescent="0.2">
      <c r="A41" s="134">
        <v>3</v>
      </c>
      <c r="B41" s="158" t="s">
        <v>47</v>
      </c>
      <c r="C41" s="146" t="s">
        <v>48</v>
      </c>
      <c r="D41" s="146"/>
      <c r="E41" s="146"/>
      <c r="F41" s="159">
        <f>'VRN 7 Naklady'!AE50</f>
        <v>0</v>
      </c>
      <c r="G41" s="149">
        <f>'VRN 7 Naklady'!AF50</f>
        <v>0</v>
      </c>
      <c r="H41" s="149"/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 x14ac:dyDescent="0.2">
      <c r="A43" s="134">
        <v>2</v>
      </c>
      <c r="B43" s="152" t="s">
        <v>50</v>
      </c>
      <c r="C43" s="153" t="s">
        <v>51</v>
      </c>
      <c r="D43" s="153"/>
      <c r="E43" s="153"/>
      <c r="F43" s="154">
        <f>'01 1 Pol'!AE287</f>
        <v>0</v>
      </c>
      <c r="G43" s="155">
        <f>'01 1 Pol'!AF287</f>
        <v>0</v>
      </c>
      <c r="H43" s="155"/>
      <c r="I43" s="156">
        <f>F43+G43+H43</f>
        <v>0</v>
      </c>
      <c r="J43" s="157" t="str">
        <f>IF(CenaCelkemVypocet=0,"",I43/CenaCelkemVypocet*100)</f>
        <v/>
      </c>
    </row>
    <row r="44" spans="1:10" ht="25.5" customHeight="1" x14ac:dyDescent="0.2">
      <c r="A44" s="134">
        <v>3</v>
      </c>
      <c r="B44" s="158" t="s">
        <v>52</v>
      </c>
      <c r="C44" s="146" t="s">
        <v>51</v>
      </c>
      <c r="D44" s="146"/>
      <c r="E44" s="146"/>
      <c r="F44" s="159">
        <f>'01 1 Pol'!AE287</f>
        <v>0</v>
      </c>
      <c r="G44" s="149">
        <f>'01 1 Pol'!AF287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4">
        <v>2</v>
      </c>
      <c r="B45" s="152" t="s">
        <v>53</v>
      </c>
      <c r="C45" s="153" t="s">
        <v>54</v>
      </c>
      <c r="D45" s="153"/>
      <c r="E45" s="153"/>
      <c r="F45" s="154">
        <f>'02 1 Pol'!AE69</f>
        <v>0</v>
      </c>
      <c r="G45" s="155">
        <f>'02 1 Pol'!AF69</f>
        <v>0</v>
      </c>
      <c r="H45" s="155"/>
      <c r="I45" s="156">
        <f>F45+G45+H45</f>
        <v>0</v>
      </c>
      <c r="J45" s="157" t="str">
        <f>IF(CenaCelkemVypocet=0,"",I45/CenaCelkemVypocet*100)</f>
        <v/>
      </c>
    </row>
    <row r="46" spans="1:10" ht="25.5" customHeight="1" x14ac:dyDescent="0.2">
      <c r="A46" s="134">
        <v>3</v>
      </c>
      <c r="B46" s="158" t="s">
        <v>52</v>
      </c>
      <c r="C46" s="146" t="s">
        <v>54</v>
      </c>
      <c r="D46" s="146"/>
      <c r="E46" s="146"/>
      <c r="F46" s="159">
        <f>'02 1 Pol'!AE69</f>
        <v>0</v>
      </c>
      <c r="G46" s="149">
        <f>'02 1 Pol'!AF69</f>
        <v>0</v>
      </c>
      <c r="H46" s="149"/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4">
        <v>2</v>
      </c>
      <c r="B47" s="152" t="s">
        <v>55</v>
      </c>
      <c r="C47" s="153" t="s">
        <v>56</v>
      </c>
      <c r="D47" s="153"/>
      <c r="E47" s="153"/>
      <c r="F47" s="154">
        <f>'03 3 Pol'!AE62</f>
        <v>0</v>
      </c>
      <c r="G47" s="155">
        <f>'03 3 Pol'!AF62</f>
        <v>0</v>
      </c>
      <c r="H47" s="155"/>
      <c r="I47" s="156">
        <f>F47+G47+H47</f>
        <v>0</v>
      </c>
      <c r="J47" s="157" t="str">
        <f>IF(CenaCelkemVypocet=0,"",I47/CenaCelkemVypocet*100)</f>
        <v/>
      </c>
    </row>
    <row r="48" spans="1:10" ht="25.5" customHeight="1" x14ac:dyDescent="0.2">
      <c r="A48" s="134">
        <v>3</v>
      </c>
      <c r="B48" s="158" t="s">
        <v>57</v>
      </c>
      <c r="C48" s="146" t="s">
        <v>56</v>
      </c>
      <c r="D48" s="146"/>
      <c r="E48" s="146"/>
      <c r="F48" s="159">
        <f>'03 3 Pol'!AE62</f>
        <v>0</v>
      </c>
      <c r="G48" s="149">
        <f>'03 3 Pol'!AF62</f>
        <v>0</v>
      </c>
      <c r="H48" s="149"/>
      <c r="I48" s="150">
        <f>F48+G48+H48</f>
        <v>0</v>
      </c>
      <c r="J48" s="151" t="str">
        <f>IF(CenaCelkemVypocet=0,"",I48/CenaCelkemVypocet*100)</f>
        <v/>
      </c>
    </row>
    <row r="49" spans="1:52" ht="25.5" customHeight="1" x14ac:dyDescent="0.2">
      <c r="A49" s="134">
        <v>2</v>
      </c>
      <c r="B49" s="152" t="s">
        <v>58</v>
      </c>
      <c r="C49" s="153" t="s">
        <v>59</v>
      </c>
      <c r="D49" s="153"/>
      <c r="E49" s="153"/>
      <c r="F49" s="154">
        <f>'04 4 Pol'!AE74</f>
        <v>0</v>
      </c>
      <c r="G49" s="155">
        <f>'04 4 Pol'!AF74</f>
        <v>0</v>
      </c>
      <c r="H49" s="155"/>
      <c r="I49" s="156">
        <f>F49+G49+H49</f>
        <v>0</v>
      </c>
      <c r="J49" s="157" t="str">
        <f>IF(CenaCelkemVypocet=0,"",I49/CenaCelkemVypocet*100)</f>
        <v/>
      </c>
    </row>
    <row r="50" spans="1:52" ht="25.5" customHeight="1" x14ac:dyDescent="0.2">
      <c r="A50" s="134">
        <v>3</v>
      </c>
      <c r="B50" s="158" t="s">
        <v>60</v>
      </c>
      <c r="C50" s="146" t="s">
        <v>61</v>
      </c>
      <c r="D50" s="146"/>
      <c r="E50" s="146"/>
      <c r="F50" s="159">
        <f>'04 4 Pol'!AE74</f>
        <v>0</v>
      </c>
      <c r="G50" s="149">
        <f>'04 4 Pol'!AF74</f>
        <v>0</v>
      </c>
      <c r="H50" s="149"/>
      <c r="I50" s="150">
        <f>F50+G50+H50</f>
        <v>0</v>
      </c>
      <c r="J50" s="151" t="str">
        <f>IF(CenaCelkemVypocet=0,"",I50/CenaCelkemVypocet*100)</f>
        <v/>
      </c>
    </row>
    <row r="51" spans="1:52" ht="25.5" customHeight="1" x14ac:dyDescent="0.2">
      <c r="A51" s="134">
        <v>2</v>
      </c>
      <c r="B51" s="152" t="s">
        <v>62</v>
      </c>
      <c r="C51" s="153" t="s">
        <v>63</v>
      </c>
      <c r="D51" s="153"/>
      <c r="E51" s="153"/>
      <c r="F51" s="154">
        <f>'05 5 Pol'!AE83</f>
        <v>0</v>
      </c>
      <c r="G51" s="155">
        <f>'05 5 Pol'!AF83</f>
        <v>0</v>
      </c>
      <c r="H51" s="155"/>
      <c r="I51" s="156">
        <f>F51+G51+H51</f>
        <v>0</v>
      </c>
      <c r="J51" s="157" t="str">
        <f>IF(CenaCelkemVypocet=0,"",I51/CenaCelkemVypocet*100)</f>
        <v/>
      </c>
    </row>
    <row r="52" spans="1:52" ht="25.5" customHeight="1" x14ac:dyDescent="0.2">
      <c r="A52" s="134">
        <v>3</v>
      </c>
      <c r="B52" s="158" t="s">
        <v>64</v>
      </c>
      <c r="C52" s="146" t="s">
        <v>63</v>
      </c>
      <c r="D52" s="146"/>
      <c r="E52" s="146"/>
      <c r="F52" s="159">
        <f>'05 5 Pol'!AE83</f>
        <v>0</v>
      </c>
      <c r="G52" s="149">
        <f>'05 5 Pol'!AF83</f>
        <v>0</v>
      </c>
      <c r="H52" s="149"/>
      <c r="I52" s="150">
        <f>F52+G52+H52</f>
        <v>0</v>
      </c>
      <c r="J52" s="151" t="str">
        <f>IF(CenaCelkemVypocet=0,"",I52/CenaCelkemVypocet*100)</f>
        <v/>
      </c>
    </row>
    <row r="53" spans="1:52" ht="25.5" customHeight="1" x14ac:dyDescent="0.2">
      <c r="A53" s="134">
        <v>2</v>
      </c>
      <c r="B53" s="152" t="s">
        <v>65</v>
      </c>
      <c r="C53" s="153" t="s">
        <v>66</v>
      </c>
      <c r="D53" s="153"/>
      <c r="E53" s="153"/>
      <c r="F53" s="154">
        <f>'06 6 Pol'!AE73</f>
        <v>0</v>
      </c>
      <c r="G53" s="155">
        <f>'06 6 Pol'!AF73</f>
        <v>0</v>
      </c>
      <c r="H53" s="155"/>
      <c r="I53" s="156">
        <f>F53+G53+H53</f>
        <v>0</v>
      </c>
      <c r="J53" s="157" t="str">
        <f>IF(CenaCelkemVypocet=0,"",I53/CenaCelkemVypocet*100)</f>
        <v/>
      </c>
    </row>
    <row r="54" spans="1:52" ht="25.5" customHeight="1" x14ac:dyDescent="0.2">
      <c r="A54" s="134">
        <v>3</v>
      </c>
      <c r="B54" s="158" t="s">
        <v>67</v>
      </c>
      <c r="C54" s="146" t="s">
        <v>66</v>
      </c>
      <c r="D54" s="146"/>
      <c r="E54" s="146"/>
      <c r="F54" s="159">
        <f>'06 6 Pol'!AE73</f>
        <v>0</v>
      </c>
      <c r="G54" s="149">
        <f>'06 6 Pol'!AF73</f>
        <v>0</v>
      </c>
      <c r="H54" s="149"/>
      <c r="I54" s="150">
        <f>F54+G54+H54</f>
        <v>0</v>
      </c>
      <c r="J54" s="151" t="str">
        <f>IF(CenaCelkemVypocet=0,"",I54/CenaCelkemVypocet*100)</f>
        <v/>
      </c>
    </row>
    <row r="55" spans="1:52" ht="25.5" customHeight="1" x14ac:dyDescent="0.2">
      <c r="A55" s="134"/>
      <c r="B55" s="160" t="s">
        <v>68</v>
      </c>
      <c r="C55" s="161"/>
      <c r="D55" s="161"/>
      <c r="E55" s="161"/>
      <c r="F55" s="162">
        <f>SUMIF(A39:A54,"=1",F39:F54)</f>
        <v>0</v>
      </c>
      <c r="G55" s="163">
        <f>SUMIF(A39:A54,"=1",G39:G54)</f>
        <v>0</v>
      </c>
      <c r="H55" s="163">
        <f>SUMIF(A39:A54,"=1",H39:H54)</f>
        <v>0</v>
      </c>
      <c r="I55" s="164">
        <f>SUMIF(A39:A54,"=1",I39:I54)</f>
        <v>0</v>
      </c>
      <c r="J55" s="165">
        <f>SUMIF(A39:A54,"=1",J39:J54)</f>
        <v>0</v>
      </c>
    </row>
    <row r="57" spans="1:52" x14ac:dyDescent="0.2">
      <c r="A57" t="s">
        <v>70</v>
      </c>
      <c r="B57" t="s">
        <v>71</v>
      </c>
    </row>
    <row r="58" spans="1:52" x14ac:dyDescent="0.2">
      <c r="A58" t="s">
        <v>72</v>
      </c>
      <c r="B58" t="s">
        <v>73</v>
      </c>
    </row>
    <row r="59" spans="1:52" x14ac:dyDescent="0.2">
      <c r="A59" t="s">
        <v>74</v>
      </c>
      <c r="B59" t="s">
        <v>75</v>
      </c>
    </row>
    <row r="60" spans="1:52" x14ac:dyDescent="0.2">
      <c r="A60" t="s">
        <v>72</v>
      </c>
      <c r="B60" t="s">
        <v>76</v>
      </c>
    </row>
    <row r="61" spans="1:52" x14ac:dyDescent="0.2">
      <c r="A61" t="s">
        <v>74</v>
      </c>
      <c r="B61" t="s">
        <v>77</v>
      </c>
    </row>
    <row r="62" spans="1:52" x14ac:dyDescent="0.2">
      <c r="A62" t="s">
        <v>72</v>
      </c>
      <c r="B62" t="s">
        <v>78</v>
      </c>
    </row>
    <row r="63" spans="1:52" x14ac:dyDescent="0.2">
      <c r="B63" s="177" t="s">
        <v>79</v>
      </c>
      <c r="C63" s="177"/>
      <c r="D63" s="177"/>
      <c r="E63" s="177"/>
      <c r="F63" s="177"/>
      <c r="G63" s="177"/>
      <c r="H63" s="177"/>
      <c r="I63" s="177"/>
      <c r="J63" s="177"/>
      <c r="AZ63" s="176" t="str">
        <f>B63</f>
        <v>Mezi objednatelem stavby a vlastníkem vodovodu je předběžná dohoda o společném postupu.</v>
      </c>
    </row>
    <row r="64" spans="1:52" x14ac:dyDescent="0.2">
      <c r="B64" s="177" t="s">
        <v>80</v>
      </c>
      <c r="C64" s="177"/>
      <c r="D64" s="177"/>
      <c r="E64" s="177"/>
      <c r="F64" s="177"/>
      <c r="G64" s="177"/>
      <c r="H64" s="177"/>
      <c r="I64" s="177"/>
      <c r="J64" s="177"/>
      <c r="AZ64" s="176" t="str">
        <f>B64</f>
        <v>V rozpočtu stavby jsou započítány zemní práce (výkopy a zásypy).</v>
      </c>
    </row>
    <row r="65" spans="1:52" x14ac:dyDescent="0.2">
      <c r="B65" s="177" t="s">
        <v>81</v>
      </c>
      <c r="C65" s="177"/>
      <c r="D65" s="177"/>
      <c r="E65" s="177"/>
      <c r="F65" s="177"/>
      <c r="G65" s="177"/>
      <c r="H65" s="177"/>
      <c r="I65" s="177"/>
      <c r="J65" s="177"/>
      <c r="AZ65" s="176" t="str">
        <f>B65</f>
        <v>Samotná výměna trubního vedení vodovodu je v kompetenci vlastníka vodovodu.</v>
      </c>
    </row>
    <row r="66" spans="1:52" x14ac:dyDescent="0.2">
      <c r="A66" t="s">
        <v>74</v>
      </c>
      <c r="B66" t="s">
        <v>82</v>
      </c>
    </row>
    <row r="67" spans="1:52" x14ac:dyDescent="0.2">
      <c r="A67" t="s">
        <v>72</v>
      </c>
      <c r="B67" t="s">
        <v>83</v>
      </c>
    </row>
    <row r="68" spans="1:52" x14ac:dyDescent="0.2">
      <c r="A68" t="s">
        <v>74</v>
      </c>
      <c r="B68" t="s">
        <v>84</v>
      </c>
    </row>
    <row r="69" spans="1:52" x14ac:dyDescent="0.2">
      <c r="A69" t="s">
        <v>72</v>
      </c>
      <c r="B69" t="s">
        <v>85</v>
      </c>
    </row>
    <row r="70" spans="1:52" x14ac:dyDescent="0.2">
      <c r="A70" t="s">
        <v>74</v>
      </c>
      <c r="B70" t="s">
        <v>86</v>
      </c>
    </row>
    <row r="71" spans="1:52" x14ac:dyDescent="0.2">
      <c r="A71" t="s">
        <v>72</v>
      </c>
      <c r="B71" t="s">
        <v>87</v>
      </c>
    </row>
    <row r="72" spans="1:52" x14ac:dyDescent="0.2">
      <c r="A72" t="s">
        <v>74</v>
      </c>
      <c r="B72" t="s">
        <v>88</v>
      </c>
    </row>
    <row r="73" spans="1:52" x14ac:dyDescent="0.2">
      <c r="A73" t="s">
        <v>72</v>
      </c>
      <c r="B73" t="s">
        <v>89</v>
      </c>
    </row>
    <row r="74" spans="1:52" x14ac:dyDescent="0.2">
      <c r="A74" t="s">
        <v>74</v>
      </c>
      <c r="B74" t="s">
        <v>90</v>
      </c>
    </row>
    <row r="77" spans="1:52" ht="15.75" x14ac:dyDescent="0.25">
      <c r="B77" s="178" t="s">
        <v>91</v>
      </c>
    </row>
    <row r="79" spans="1:52" ht="25.5" customHeight="1" x14ac:dyDescent="0.2">
      <c r="A79" s="180"/>
      <c r="B79" s="183" t="s">
        <v>17</v>
      </c>
      <c r="C79" s="183" t="s">
        <v>5</v>
      </c>
      <c r="D79" s="184"/>
      <c r="E79" s="184"/>
      <c r="F79" s="185" t="s">
        <v>92</v>
      </c>
      <c r="G79" s="185"/>
      <c r="H79" s="185"/>
      <c r="I79" s="185" t="s">
        <v>29</v>
      </c>
      <c r="J79" s="185" t="s">
        <v>0</v>
      </c>
    </row>
    <row r="80" spans="1:52" ht="36.75" customHeight="1" x14ac:dyDescent="0.2">
      <c r="A80" s="181"/>
      <c r="B80" s="186" t="s">
        <v>52</v>
      </c>
      <c r="C80" s="187" t="s">
        <v>93</v>
      </c>
      <c r="D80" s="188"/>
      <c r="E80" s="188"/>
      <c r="F80" s="195" t="s">
        <v>24</v>
      </c>
      <c r="G80" s="196"/>
      <c r="H80" s="196"/>
      <c r="I80" s="196">
        <f>'01 1 Pol'!G8+'02 1 Pol'!G8+'03 3 Pol'!G8+'03 3 Pol'!G44+'04 4 Pol'!G8+'05 5 Pol'!G8+'06 6 Pol'!G8</f>
        <v>0</v>
      </c>
      <c r="J80" s="192" t="str">
        <f>IF(I93=0,"",I80/I93*100)</f>
        <v/>
      </c>
    </row>
    <row r="81" spans="1:10" ht="36.75" customHeight="1" x14ac:dyDescent="0.2">
      <c r="A81" s="181"/>
      <c r="B81" s="186" t="s">
        <v>94</v>
      </c>
      <c r="C81" s="187" t="s">
        <v>95</v>
      </c>
      <c r="D81" s="188"/>
      <c r="E81" s="188"/>
      <c r="F81" s="195" t="s">
        <v>24</v>
      </c>
      <c r="G81" s="196"/>
      <c r="H81" s="196"/>
      <c r="I81" s="196">
        <f>'01 1 Pol'!G48+'04 4 Pol'!G25+'06 6 Pol'!G19</f>
        <v>0</v>
      </c>
      <c r="J81" s="192" t="str">
        <f>IF(I93=0,"",I81/I93*100)</f>
        <v/>
      </c>
    </row>
    <row r="82" spans="1:10" ht="36.75" customHeight="1" x14ac:dyDescent="0.2">
      <c r="A82" s="181"/>
      <c r="B82" s="186" t="s">
        <v>57</v>
      </c>
      <c r="C82" s="187" t="s">
        <v>96</v>
      </c>
      <c r="D82" s="188"/>
      <c r="E82" s="188"/>
      <c r="F82" s="195" t="s">
        <v>24</v>
      </c>
      <c r="G82" s="196"/>
      <c r="H82" s="196"/>
      <c r="I82" s="196">
        <f>'06 6 Pol'!G24</f>
        <v>0</v>
      </c>
      <c r="J82" s="192" t="str">
        <f>IF(I93=0,"",I82/I93*100)</f>
        <v/>
      </c>
    </row>
    <row r="83" spans="1:10" ht="36.75" customHeight="1" x14ac:dyDescent="0.2">
      <c r="A83" s="181"/>
      <c r="B83" s="186" t="s">
        <v>60</v>
      </c>
      <c r="C83" s="187" t="s">
        <v>97</v>
      </c>
      <c r="D83" s="188"/>
      <c r="E83" s="188"/>
      <c r="F83" s="195" t="s">
        <v>24</v>
      </c>
      <c r="G83" s="196"/>
      <c r="H83" s="196"/>
      <c r="I83" s="196">
        <f>'01 1 Pol'!G58+'03 3 Pol'!G39+'05 5 Pol'!G29+'06 6 Pol'!G37</f>
        <v>0</v>
      </c>
      <c r="J83" s="192" t="str">
        <f>IF(I93=0,"",I83/I93*100)</f>
        <v/>
      </c>
    </row>
    <row r="84" spans="1:10" ht="36.75" customHeight="1" x14ac:dyDescent="0.2">
      <c r="A84" s="181"/>
      <c r="B84" s="186" t="s">
        <v>98</v>
      </c>
      <c r="C84" s="187" t="s">
        <v>99</v>
      </c>
      <c r="D84" s="188"/>
      <c r="E84" s="188"/>
      <c r="F84" s="195" t="s">
        <v>24</v>
      </c>
      <c r="G84" s="196"/>
      <c r="H84" s="196"/>
      <c r="I84" s="196">
        <f>'01 1 Pol'!G69</f>
        <v>0</v>
      </c>
      <c r="J84" s="192" t="str">
        <f>IF(I93=0,"",I84/I93*100)</f>
        <v/>
      </c>
    </row>
    <row r="85" spans="1:10" ht="36.75" customHeight="1" x14ac:dyDescent="0.2">
      <c r="A85" s="181"/>
      <c r="B85" s="186" t="s">
        <v>64</v>
      </c>
      <c r="C85" s="187" t="s">
        <v>100</v>
      </c>
      <c r="D85" s="188"/>
      <c r="E85" s="188"/>
      <c r="F85" s="195" t="s">
        <v>24</v>
      </c>
      <c r="G85" s="196"/>
      <c r="H85" s="196"/>
      <c r="I85" s="196">
        <f>'01 1 Pol'!G83+'05 5 Pol'!G34+'06 6 Pol'!G44</f>
        <v>0</v>
      </c>
      <c r="J85" s="192" t="str">
        <f>IF(I93=0,"",I85/I93*100)</f>
        <v/>
      </c>
    </row>
    <row r="86" spans="1:10" ht="36.75" customHeight="1" x14ac:dyDescent="0.2">
      <c r="A86" s="181"/>
      <c r="B86" s="186" t="s">
        <v>101</v>
      </c>
      <c r="C86" s="187" t="s">
        <v>102</v>
      </c>
      <c r="D86" s="188"/>
      <c r="E86" s="188"/>
      <c r="F86" s="195" t="s">
        <v>24</v>
      </c>
      <c r="G86" s="196"/>
      <c r="H86" s="196"/>
      <c r="I86" s="196">
        <f>'01 1 Pol'!G156+'02 1 Pol'!G36+'05 5 Pol'!G56</f>
        <v>0</v>
      </c>
      <c r="J86" s="192" t="str">
        <f>IF(I93=0,"",I86/I93*100)</f>
        <v/>
      </c>
    </row>
    <row r="87" spans="1:10" ht="36.75" customHeight="1" x14ac:dyDescent="0.2">
      <c r="A87" s="181"/>
      <c r="B87" s="186" t="s">
        <v>103</v>
      </c>
      <c r="C87" s="187" t="s">
        <v>104</v>
      </c>
      <c r="D87" s="188"/>
      <c r="E87" s="188"/>
      <c r="F87" s="195" t="s">
        <v>24</v>
      </c>
      <c r="G87" s="196"/>
      <c r="H87" s="196"/>
      <c r="I87" s="196">
        <f>'03 3 Pol'!G48+'05 5 Pol'!G65</f>
        <v>0</v>
      </c>
      <c r="J87" s="192" t="str">
        <f>IF(I93=0,"",I87/I93*100)</f>
        <v/>
      </c>
    </row>
    <row r="88" spans="1:10" ht="36.75" customHeight="1" x14ac:dyDescent="0.2">
      <c r="A88" s="181"/>
      <c r="B88" s="186" t="s">
        <v>105</v>
      </c>
      <c r="C88" s="187" t="s">
        <v>106</v>
      </c>
      <c r="D88" s="188"/>
      <c r="E88" s="188"/>
      <c r="F88" s="195" t="s">
        <v>24</v>
      </c>
      <c r="G88" s="196"/>
      <c r="H88" s="196"/>
      <c r="I88" s="196">
        <f>'01 1 Pol'!G176+'04 4 Pol'!G30</f>
        <v>0</v>
      </c>
      <c r="J88" s="192" t="str">
        <f>IF(I93=0,"",I88/I93*100)</f>
        <v/>
      </c>
    </row>
    <row r="89" spans="1:10" ht="36.75" customHeight="1" x14ac:dyDescent="0.2">
      <c r="A89" s="181"/>
      <c r="B89" s="186" t="s">
        <v>107</v>
      </c>
      <c r="C89" s="187" t="s">
        <v>108</v>
      </c>
      <c r="D89" s="188"/>
      <c r="E89" s="188"/>
      <c r="F89" s="195" t="s">
        <v>24</v>
      </c>
      <c r="G89" s="196"/>
      <c r="H89" s="196"/>
      <c r="I89" s="196">
        <f>'01 1 Pol'!G221+'02 1 Pol'!G49+'04 4 Pol'!G34+'06 6 Pol'!G48</f>
        <v>0</v>
      </c>
      <c r="J89" s="192" t="str">
        <f>IF(I93=0,"",I89/I93*100)</f>
        <v/>
      </c>
    </row>
    <row r="90" spans="1:10" ht="36.75" customHeight="1" x14ac:dyDescent="0.2">
      <c r="A90" s="181"/>
      <c r="B90" s="186" t="s">
        <v>109</v>
      </c>
      <c r="C90" s="187" t="s">
        <v>110</v>
      </c>
      <c r="D90" s="188"/>
      <c r="E90" s="188"/>
      <c r="F90" s="195" t="s">
        <v>24</v>
      </c>
      <c r="G90" s="196"/>
      <c r="H90" s="196"/>
      <c r="I90" s="196">
        <f>'01 1 Pol'!G268+'02 1 Pol'!G53+'03 3 Pol'!G51+'04 4 Pol'!G47+'05 5 Pol'!G72+'06 6 Pol'!G54</f>
        <v>0</v>
      </c>
      <c r="J90" s="192" t="str">
        <f>IF(I93=0,"",I90/I93*100)</f>
        <v/>
      </c>
    </row>
    <row r="91" spans="1:10" ht="36.75" customHeight="1" x14ac:dyDescent="0.2">
      <c r="A91" s="181"/>
      <c r="B91" s="186" t="s">
        <v>111</v>
      </c>
      <c r="C91" s="187" t="s">
        <v>112</v>
      </c>
      <c r="D91" s="188"/>
      <c r="E91" s="188"/>
      <c r="F91" s="195" t="s">
        <v>113</v>
      </c>
      <c r="G91" s="196"/>
      <c r="H91" s="196"/>
      <c r="I91" s="196">
        <f>'01 1 Pol'!G271+'02 1 Pol'!G56+'03 3 Pol'!G54+'04 4 Pol'!G49+'05 5 Pol'!G75+'06 6 Pol'!G57</f>
        <v>0</v>
      </c>
      <c r="J91" s="192" t="str">
        <f>IF(I93=0,"",I91/I93*100)</f>
        <v/>
      </c>
    </row>
    <row r="92" spans="1:10" ht="36.75" customHeight="1" x14ac:dyDescent="0.2">
      <c r="A92" s="181"/>
      <c r="B92" s="186" t="s">
        <v>114</v>
      </c>
      <c r="C92" s="187" t="s">
        <v>28</v>
      </c>
      <c r="D92" s="188"/>
      <c r="E92" s="188"/>
      <c r="F92" s="195" t="s">
        <v>114</v>
      </c>
      <c r="G92" s="196"/>
      <c r="H92" s="196"/>
      <c r="I92" s="196">
        <f>'VRN 7 Naklady'!G8</f>
        <v>0</v>
      </c>
      <c r="J92" s="192" t="str">
        <f>IF(I93=0,"",I92/I93*100)</f>
        <v/>
      </c>
    </row>
    <row r="93" spans="1:10" ht="25.5" customHeight="1" x14ac:dyDescent="0.2">
      <c r="A93" s="182"/>
      <c r="B93" s="189" t="s">
        <v>1</v>
      </c>
      <c r="C93" s="190"/>
      <c r="D93" s="191"/>
      <c r="E93" s="191"/>
      <c r="F93" s="197"/>
      <c r="G93" s="198"/>
      <c r="H93" s="198"/>
      <c r="I93" s="198">
        <f>SUM(I80:I92)</f>
        <v>0</v>
      </c>
      <c r="J93" s="193">
        <f>SUM(J80:J92)</f>
        <v>0</v>
      </c>
    </row>
    <row r="94" spans="1:10" x14ac:dyDescent="0.2">
      <c r="F94" s="133"/>
      <c r="G94" s="133"/>
      <c r="H94" s="133"/>
      <c r="I94" s="133"/>
      <c r="J94" s="194"/>
    </row>
    <row r="95" spans="1:10" x14ac:dyDescent="0.2">
      <c r="F95" s="133"/>
      <c r="G95" s="133"/>
      <c r="H95" s="133"/>
      <c r="I95" s="133"/>
      <c r="J95" s="194"/>
    </row>
    <row r="96" spans="1:10" x14ac:dyDescent="0.2">
      <c r="F96" s="133"/>
      <c r="G96" s="133"/>
      <c r="H96" s="133"/>
      <c r="I96" s="133"/>
      <c r="J96" s="194"/>
    </row>
  </sheetData>
  <sheetProtection algorithmName="SHA-512" hashValue="7+Z/xJpD9THDyS2sIcuaMRwQODNef9lSujYcGWhjtu1YndzL3Vy2l9q7sHN6+zdSHNY/qhEYtUVWNDI63/zfbg==" saltValue="A/vnrdqF9b3atsvjEhU/t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4">
    <mergeCell ref="C90:E90"/>
    <mergeCell ref="C91:E91"/>
    <mergeCell ref="C92:E92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54:E54"/>
    <mergeCell ref="B55:E55"/>
    <mergeCell ref="B63:J63"/>
    <mergeCell ref="B64:J64"/>
    <mergeCell ref="B65:J65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4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iXrlySdcwHSRxGLCgDxNXodMAa7wHDb/+UunRf1qpSiodU0L2zqtP9JK2IFO5enQ4E3fsXtHI0Gu8LUFzKSWBw==" saltValue="FOCvKYLbGoTrKCubVmLUF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BD322-A980-4DB7-9E10-B8A7CCF9CBE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116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48</v>
      </c>
      <c r="C3" s="204" t="s">
        <v>48</v>
      </c>
      <c r="D3" s="202"/>
      <c r="E3" s="202"/>
      <c r="F3" s="202"/>
      <c r="G3" s="203"/>
      <c r="AC3" s="179" t="s">
        <v>119</v>
      </c>
      <c r="AG3" t="s">
        <v>120</v>
      </c>
    </row>
    <row r="4" spans="1:60" ht="24.95" customHeight="1" x14ac:dyDescent="0.2">
      <c r="A4" s="205" t="s">
        <v>9</v>
      </c>
      <c r="B4" s="206" t="s">
        <v>47</v>
      </c>
      <c r="C4" s="207" t="s">
        <v>48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114</v>
      </c>
      <c r="C8" s="254" t="s">
        <v>28</v>
      </c>
      <c r="D8" s="232"/>
      <c r="E8" s="233"/>
      <c r="F8" s="234"/>
      <c r="G8" s="234">
        <f>SUMIF(AG9:AG48,"&lt;&gt;NOR",G9:G48)</f>
        <v>0</v>
      </c>
      <c r="H8" s="234"/>
      <c r="I8" s="234">
        <f>SUM(I9:I48)</f>
        <v>0</v>
      </c>
      <c r="J8" s="234"/>
      <c r="K8" s="234">
        <f>SUM(K9:K48)</f>
        <v>0</v>
      </c>
      <c r="L8" s="234"/>
      <c r="M8" s="234">
        <f>SUM(M9:M48)</f>
        <v>0</v>
      </c>
      <c r="N8" s="233"/>
      <c r="O8" s="233">
        <f>SUM(O9:O48)</f>
        <v>0</v>
      </c>
      <c r="P8" s="233"/>
      <c r="Q8" s="233">
        <f>SUM(Q9:Q48)</f>
        <v>0</v>
      </c>
      <c r="R8" s="234"/>
      <c r="S8" s="234"/>
      <c r="T8" s="235"/>
      <c r="U8" s="229"/>
      <c r="V8" s="229">
        <f>SUM(V9:V48)</f>
        <v>0</v>
      </c>
      <c r="W8" s="229"/>
      <c r="X8" s="229"/>
      <c r="Y8" s="229"/>
      <c r="AG8" t="s">
        <v>145</v>
      </c>
    </row>
    <row r="9" spans="1:60" outlineLevel="1" x14ac:dyDescent="0.2">
      <c r="A9" s="244">
        <v>1</v>
      </c>
      <c r="B9" s="245" t="s">
        <v>146</v>
      </c>
      <c r="C9" s="255" t="s">
        <v>147</v>
      </c>
      <c r="D9" s="246" t="s">
        <v>148</v>
      </c>
      <c r="E9" s="247">
        <v>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149</v>
      </c>
      <c r="T9" s="250" t="s">
        <v>150</v>
      </c>
      <c r="U9" s="225">
        <v>0</v>
      </c>
      <c r="V9" s="225">
        <f>ROUND(E9*U9,2)</f>
        <v>0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153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1" x14ac:dyDescent="0.2">
      <c r="A10" s="244">
        <v>2</v>
      </c>
      <c r="B10" s="245" t="s">
        <v>154</v>
      </c>
      <c r="C10" s="255" t="s">
        <v>155</v>
      </c>
      <c r="D10" s="246" t="s">
        <v>148</v>
      </c>
      <c r="E10" s="247">
        <v>1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149</v>
      </c>
      <c r="T10" s="250" t="s">
        <v>150</v>
      </c>
      <c r="U10" s="225">
        <v>0</v>
      </c>
      <c r="V10" s="225">
        <f>ROUND(E10*U10,2)</f>
        <v>0</v>
      </c>
      <c r="W10" s="225"/>
      <c r="X10" s="225" t="s">
        <v>151</v>
      </c>
      <c r="Y10" s="225" t="s">
        <v>152</v>
      </c>
      <c r="Z10" s="215"/>
      <c r="AA10" s="215"/>
      <c r="AB10" s="215"/>
      <c r="AC10" s="215"/>
      <c r="AD10" s="215"/>
      <c r="AE10" s="215"/>
      <c r="AF10" s="215"/>
      <c r="AG10" s="215" t="s">
        <v>153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1" x14ac:dyDescent="0.2">
      <c r="A11" s="244">
        <v>3</v>
      </c>
      <c r="B11" s="245" t="s">
        <v>156</v>
      </c>
      <c r="C11" s="255" t="s">
        <v>157</v>
      </c>
      <c r="D11" s="246" t="s">
        <v>148</v>
      </c>
      <c r="E11" s="247">
        <v>1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149</v>
      </c>
      <c r="T11" s="250" t="s">
        <v>150</v>
      </c>
      <c r="U11" s="225">
        <v>0</v>
      </c>
      <c r="V11" s="225">
        <f>ROUND(E11*U11,2)</f>
        <v>0</v>
      </c>
      <c r="W11" s="225"/>
      <c r="X11" s="225" t="s">
        <v>151</v>
      </c>
      <c r="Y11" s="225" t="s">
        <v>152</v>
      </c>
      <c r="Z11" s="215"/>
      <c r="AA11" s="215"/>
      <c r="AB11" s="215"/>
      <c r="AC11" s="215"/>
      <c r="AD11" s="215"/>
      <c r="AE11" s="215"/>
      <c r="AF11" s="215"/>
      <c r="AG11" s="215" t="s">
        <v>153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44">
        <v>4</v>
      </c>
      <c r="B12" s="245" t="s">
        <v>158</v>
      </c>
      <c r="C12" s="255" t="s">
        <v>159</v>
      </c>
      <c r="D12" s="246" t="s">
        <v>148</v>
      </c>
      <c r="E12" s="247">
        <v>1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149</v>
      </c>
      <c r="T12" s="250" t="s">
        <v>150</v>
      </c>
      <c r="U12" s="225">
        <v>0</v>
      </c>
      <c r="V12" s="225">
        <f>ROUND(E12*U12,2)</f>
        <v>0</v>
      </c>
      <c r="W12" s="225"/>
      <c r="X12" s="225" t="s">
        <v>48</v>
      </c>
      <c r="Y12" s="225" t="s">
        <v>152</v>
      </c>
      <c r="Z12" s="215"/>
      <c r="AA12" s="215"/>
      <c r="AB12" s="215"/>
      <c r="AC12" s="215"/>
      <c r="AD12" s="215"/>
      <c r="AE12" s="215"/>
      <c r="AF12" s="215"/>
      <c r="AG12" s="215" t="s">
        <v>160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44">
        <v>5</v>
      </c>
      <c r="B13" s="245" t="s">
        <v>161</v>
      </c>
      <c r="C13" s="255" t="s">
        <v>162</v>
      </c>
      <c r="D13" s="246" t="s">
        <v>148</v>
      </c>
      <c r="E13" s="247">
        <v>1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149</v>
      </c>
      <c r="T13" s="250" t="s">
        <v>150</v>
      </c>
      <c r="U13" s="225">
        <v>0</v>
      </c>
      <c r="V13" s="225">
        <f>ROUND(E13*U13,2)</f>
        <v>0</v>
      </c>
      <c r="W13" s="225"/>
      <c r="X13" s="225" t="s">
        <v>48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160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1" x14ac:dyDescent="0.2">
      <c r="A14" s="237">
        <v>6</v>
      </c>
      <c r="B14" s="238" t="s">
        <v>163</v>
      </c>
      <c r="C14" s="256" t="s">
        <v>164</v>
      </c>
      <c r="D14" s="239" t="s">
        <v>165</v>
      </c>
      <c r="E14" s="240">
        <v>10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0">
        <v>0</v>
      </c>
      <c r="O14" s="240">
        <f>ROUND(E14*N14,2)</f>
        <v>0</v>
      </c>
      <c r="P14" s="240">
        <v>0</v>
      </c>
      <c r="Q14" s="240">
        <f>ROUND(E14*P14,2)</f>
        <v>0</v>
      </c>
      <c r="R14" s="242"/>
      <c r="S14" s="242" t="s">
        <v>149</v>
      </c>
      <c r="T14" s="243" t="s">
        <v>150</v>
      </c>
      <c r="U14" s="225">
        <v>0</v>
      </c>
      <c r="V14" s="225">
        <f>ROUND(E14*U14,2)</f>
        <v>0</v>
      </c>
      <c r="W14" s="225"/>
      <c r="X14" s="225" t="s">
        <v>48</v>
      </c>
      <c r="Y14" s="225" t="s">
        <v>152</v>
      </c>
      <c r="Z14" s="215"/>
      <c r="AA14" s="215"/>
      <c r="AB14" s="215"/>
      <c r="AC14" s="215"/>
      <c r="AD14" s="215"/>
      <c r="AE14" s="215"/>
      <c r="AF14" s="215"/>
      <c r="AG14" s="215" t="s">
        <v>160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57" t="s">
        <v>166</v>
      </c>
      <c r="D15" s="251"/>
      <c r="E15" s="251"/>
      <c r="F15" s="251"/>
      <c r="G15" s="251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167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7</v>
      </c>
      <c r="B16" s="238" t="s">
        <v>168</v>
      </c>
      <c r="C16" s="256" t="s">
        <v>169</v>
      </c>
      <c r="D16" s="239" t="s">
        <v>170</v>
      </c>
      <c r="E16" s="240">
        <v>1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/>
      <c r="S16" s="242" t="s">
        <v>149</v>
      </c>
      <c r="T16" s="243" t="s">
        <v>150</v>
      </c>
      <c r="U16" s="225">
        <v>0</v>
      </c>
      <c r="V16" s="225">
        <f>ROUND(E16*U16,2)</f>
        <v>0</v>
      </c>
      <c r="W16" s="225"/>
      <c r="X16" s="225" t="s">
        <v>48</v>
      </c>
      <c r="Y16" s="225" t="s">
        <v>152</v>
      </c>
      <c r="Z16" s="215"/>
      <c r="AA16" s="215"/>
      <c r="AB16" s="215"/>
      <c r="AC16" s="215"/>
      <c r="AD16" s="215"/>
      <c r="AE16" s="215"/>
      <c r="AF16" s="215"/>
      <c r="AG16" s="215" t="s">
        <v>160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2" x14ac:dyDescent="0.2">
      <c r="A17" s="222"/>
      <c r="B17" s="223"/>
      <c r="C17" s="257" t="s">
        <v>171</v>
      </c>
      <c r="D17" s="251"/>
      <c r="E17" s="251"/>
      <c r="F17" s="251"/>
      <c r="G17" s="251"/>
      <c r="H17" s="225"/>
      <c r="I17" s="225"/>
      <c r="J17" s="225"/>
      <c r="K17" s="225"/>
      <c r="L17" s="225"/>
      <c r="M17" s="225"/>
      <c r="N17" s="224"/>
      <c r="O17" s="224"/>
      <c r="P17" s="224"/>
      <c r="Q17" s="224"/>
      <c r="R17" s="225"/>
      <c r="S17" s="225"/>
      <c r="T17" s="225"/>
      <c r="U17" s="225"/>
      <c r="V17" s="225"/>
      <c r="W17" s="225"/>
      <c r="X17" s="225"/>
      <c r="Y17" s="225"/>
      <c r="Z17" s="215"/>
      <c r="AA17" s="215"/>
      <c r="AB17" s="215"/>
      <c r="AC17" s="215"/>
      <c r="AD17" s="215"/>
      <c r="AE17" s="215"/>
      <c r="AF17" s="215"/>
      <c r="AG17" s="215" t="s">
        <v>167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3" x14ac:dyDescent="0.2">
      <c r="A18" s="222"/>
      <c r="B18" s="223"/>
      <c r="C18" s="258" t="s">
        <v>172</v>
      </c>
      <c r="D18" s="226"/>
      <c r="E18" s="227"/>
      <c r="F18" s="228"/>
      <c r="G18" s="228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167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3" x14ac:dyDescent="0.2">
      <c r="A19" s="222"/>
      <c r="B19" s="223"/>
      <c r="C19" s="259" t="s">
        <v>173</v>
      </c>
      <c r="D19" s="252"/>
      <c r="E19" s="252"/>
      <c r="F19" s="252"/>
      <c r="G19" s="252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167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3" x14ac:dyDescent="0.2">
      <c r="A20" s="222"/>
      <c r="B20" s="223"/>
      <c r="C20" s="258" t="s">
        <v>172</v>
      </c>
      <c r="D20" s="226"/>
      <c r="E20" s="227"/>
      <c r="F20" s="228"/>
      <c r="G20" s="228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167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3" x14ac:dyDescent="0.2">
      <c r="A21" s="222"/>
      <c r="B21" s="223"/>
      <c r="C21" s="259" t="s">
        <v>174</v>
      </c>
      <c r="D21" s="252"/>
      <c r="E21" s="252"/>
      <c r="F21" s="252"/>
      <c r="G21" s="252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167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3" x14ac:dyDescent="0.2">
      <c r="A22" s="222"/>
      <c r="B22" s="223"/>
      <c r="C22" s="258" t="s">
        <v>172</v>
      </c>
      <c r="D22" s="226"/>
      <c r="E22" s="227"/>
      <c r="F22" s="228"/>
      <c r="G22" s="228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167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3" x14ac:dyDescent="0.2">
      <c r="A23" s="222"/>
      <c r="B23" s="223"/>
      <c r="C23" s="259" t="s">
        <v>175</v>
      </c>
      <c r="D23" s="252"/>
      <c r="E23" s="252"/>
      <c r="F23" s="252"/>
      <c r="G23" s="252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167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3" x14ac:dyDescent="0.2">
      <c r="A24" s="222"/>
      <c r="B24" s="223"/>
      <c r="C24" s="258" t="s">
        <v>172</v>
      </c>
      <c r="D24" s="226"/>
      <c r="E24" s="227"/>
      <c r="F24" s="228"/>
      <c r="G24" s="228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167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3" x14ac:dyDescent="0.2">
      <c r="A25" s="222"/>
      <c r="B25" s="223"/>
      <c r="C25" s="259" t="s">
        <v>176</v>
      </c>
      <c r="D25" s="252"/>
      <c r="E25" s="252"/>
      <c r="F25" s="252"/>
      <c r="G25" s="252"/>
      <c r="H25" s="225"/>
      <c r="I25" s="225"/>
      <c r="J25" s="225"/>
      <c r="K25" s="225"/>
      <c r="L25" s="225"/>
      <c r="M25" s="225"/>
      <c r="N25" s="224"/>
      <c r="O25" s="224"/>
      <c r="P25" s="224"/>
      <c r="Q25" s="224"/>
      <c r="R25" s="225"/>
      <c r="S25" s="225"/>
      <c r="T25" s="225"/>
      <c r="U25" s="225"/>
      <c r="V25" s="225"/>
      <c r="W25" s="225"/>
      <c r="X25" s="225"/>
      <c r="Y25" s="225"/>
      <c r="Z25" s="215"/>
      <c r="AA25" s="215"/>
      <c r="AB25" s="215"/>
      <c r="AC25" s="215"/>
      <c r="AD25" s="215"/>
      <c r="AE25" s="215"/>
      <c r="AF25" s="215"/>
      <c r="AG25" s="215" t="s">
        <v>167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3" x14ac:dyDescent="0.2">
      <c r="A26" s="222"/>
      <c r="B26" s="223"/>
      <c r="C26" s="258" t="s">
        <v>172</v>
      </c>
      <c r="D26" s="226"/>
      <c r="E26" s="227"/>
      <c r="F26" s="228"/>
      <c r="G26" s="228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167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3" x14ac:dyDescent="0.2">
      <c r="A27" s="222"/>
      <c r="B27" s="223"/>
      <c r="C27" s="259" t="s">
        <v>177</v>
      </c>
      <c r="D27" s="252"/>
      <c r="E27" s="252"/>
      <c r="F27" s="252"/>
      <c r="G27" s="252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167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3" x14ac:dyDescent="0.2">
      <c r="A28" s="222"/>
      <c r="B28" s="223"/>
      <c r="C28" s="258" t="s">
        <v>172</v>
      </c>
      <c r="D28" s="226"/>
      <c r="E28" s="227"/>
      <c r="F28" s="228"/>
      <c r="G28" s="228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167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3" x14ac:dyDescent="0.2">
      <c r="A29" s="222"/>
      <c r="B29" s="223"/>
      <c r="C29" s="259" t="s">
        <v>178</v>
      </c>
      <c r="D29" s="252"/>
      <c r="E29" s="252"/>
      <c r="F29" s="252"/>
      <c r="G29" s="252"/>
      <c r="H29" s="225"/>
      <c r="I29" s="225"/>
      <c r="J29" s="225"/>
      <c r="K29" s="225"/>
      <c r="L29" s="225"/>
      <c r="M29" s="225"/>
      <c r="N29" s="224"/>
      <c r="O29" s="224"/>
      <c r="P29" s="224"/>
      <c r="Q29" s="224"/>
      <c r="R29" s="225"/>
      <c r="S29" s="225"/>
      <c r="T29" s="225"/>
      <c r="U29" s="225"/>
      <c r="V29" s="225"/>
      <c r="W29" s="225"/>
      <c r="X29" s="225"/>
      <c r="Y29" s="225"/>
      <c r="Z29" s="215"/>
      <c r="AA29" s="215"/>
      <c r="AB29" s="215"/>
      <c r="AC29" s="215"/>
      <c r="AD29" s="215"/>
      <c r="AE29" s="215"/>
      <c r="AF29" s="215"/>
      <c r="AG29" s="215" t="s">
        <v>167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3" x14ac:dyDescent="0.2">
      <c r="A30" s="222"/>
      <c r="B30" s="223"/>
      <c r="C30" s="258" t="s">
        <v>172</v>
      </c>
      <c r="D30" s="226"/>
      <c r="E30" s="227"/>
      <c r="F30" s="228"/>
      <c r="G30" s="228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167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3" x14ac:dyDescent="0.2">
      <c r="A31" s="222"/>
      <c r="B31" s="223"/>
      <c r="C31" s="259" t="s">
        <v>179</v>
      </c>
      <c r="D31" s="252"/>
      <c r="E31" s="252"/>
      <c r="F31" s="252"/>
      <c r="G31" s="252"/>
      <c r="H31" s="225"/>
      <c r="I31" s="225"/>
      <c r="J31" s="225"/>
      <c r="K31" s="225"/>
      <c r="L31" s="225"/>
      <c r="M31" s="225"/>
      <c r="N31" s="224"/>
      <c r="O31" s="224"/>
      <c r="P31" s="224"/>
      <c r="Q31" s="224"/>
      <c r="R31" s="225"/>
      <c r="S31" s="225"/>
      <c r="T31" s="225"/>
      <c r="U31" s="225"/>
      <c r="V31" s="225"/>
      <c r="W31" s="225"/>
      <c r="X31" s="225"/>
      <c r="Y31" s="225"/>
      <c r="Z31" s="215"/>
      <c r="AA31" s="215"/>
      <c r="AB31" s="215"/>
      <c r="AC31" s="215"/>
      <c r="AD31" s="215"/>
      <c r="AE31" s="215"/>
      <c r="AF31" s="215"/>
      <c r="AG31" s="215" t="s">
        <v>167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3" x14ac:dyDescent="0.2">
      <c r="A32" s="222"/>
      <c r="B32" s="223"/>
      <c r="C32" s="258" t="s">
        <v>172</v>
      </c>
      <c r="D32" s="226"/>
      <c r="E32" s="227"/>
      <c r="F32" s="228"/>
      <c r="G32" s="228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167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3" x14ac:dyDescent="0.2">
      <c r="A33" s="222"/>
      <c r="B33" s="223"/>
      <c r="C33" s="259" t="s">
        <v>180</v>
      </c>
      <c r="D33" s="252"/>
      <c r="E33" s="252"/>
      <c r="F33" s="252"/>
      <c r="G33" s="252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167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3" x14ac:dyDescent="0.2">
      <c r="A34" s="222"/>
      <c r="B34" s="223"/>
      <c r="C34" s="258" t="s">
        <v>172</v>
      </c>
      <c r="D34" s="226"/>
      <c r="E34" s="227"/>
      <c r="F34" s="228"/>
      <c r="G34" s="228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167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3" x14ac:dyDescent="0.2">
      <c r="A35" s="222"/>
      <c r="B35" s="223"/>
      <c r="C35" s="259" t="s">
        <v>181</v>
      </c>
      <c r="D35" s="252"/>
      <c r="E35" s="252"/>
      <c r="F35" s="252"/>
      <c r="G35" s="252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167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3" x14ac:dyDescent="0.2">
      <c r="A36" s="222"/>
      <c r="B36" s="223"/>
      <c r="C36" s="258" t="s">
        <v>172</v>
      </c>
      <c r="D36" s="226"/>
      <c r="E36" s="227"/>
      <c r="F36" s="228"/>
      <c r="G36" s="228"/>
      <c r="H36" s="225"/>
      <c r="I36" s="225"/>
      <c r="J36" s="225"/>
      <c r="K36" s="225"/>
      <c r="L36" s="225"/>
      <c r="M36" s="225"/>
      <c r="N36" s="224"/>
      <c r="O36" s="224"/>
      <c r="P36" s="224"/>
      <c r="Q36" s="224"/>
      <c r="R36" s="225"/>
      <c r="S36" s="225"/>
      <c r="T36" s="225"/>
      <c r="U36" s="225"/>
      <c r="V36" s="225"/>
      <c r="W36" s="225"/>
      <c r="X36" s="225"/>
      <c r="Y36" s="225"/>
      <c r="Z36" s="215"/>
      <c r="AA36" s="215"/>
      <c r="AB36" s="215"/>
      <c r="AC36" s="215"/>
      <c r="AD36" s="215"/>
      <c r="AE36" s="215"/>
      <c r="AF36" s="215"/>
      <c r="AG36" s="215" t="s">
        <v>167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3" x14ac:dyDescent="0.2">
      <c r="A37" s="222"/>
      <c r="B37" s="223"/>
      <c r="C37" s="259" t="s">
        <v>182</v>
      </c>
      <c r="D37" s="252"/>
      <c r="E37" s="252"/>
      <c r="F37" s="252"/>
      <c r="G37" s="252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3" x14ac:dyDescent="0.2">
      <c r="A38" s="222"/>
      <c r="B38" s="223"/>
      <c r="C38" s="258" t="s">
        <v>172</v>
      </c>
      <c r="D38" s="226"/>
      <c r="E38" s="227"/>
      <c r="F38" s="228"/>
      <c r="G38" s="228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167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ht="22.5" outlineLevel="3" x14ac:dyDescent="0.2">
      <c r="A39" s="222"/>
      <c r="B39" s="223"/>
      <c r="C39" s="259" t="s">
        <v>183</v>
      </c>
      <c r="D39" s="252"/>
      <c r="E39" s="252"/>
      <c r="F39" s="252"/>
      <c r="G39" s="252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167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53" t="str">
        <f>C39</f>
        <v>Informace 1), 2) a 3) musí zabírat nejméně 40 % plochy a musí být dobře viditelné a jasně čitelné. Dodavatel/zhotovitel má povinnost dodržet správné použití loga Kraje Vysočina a firemní barevnost – viz příloha</v>
      </c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37">
        <v>8</v>
      </c>
      <c r="B40" s="238" t="s">
        <v>184</v>
      </c>
      <c r="C40" s="256" t="s">
        <v>185</v>
      </c>
      <c r="D40" s="239" t="s">
        <v>186</v>
      </c>
      <c r="E40" s="240">
        <v>1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0">
        <v>0</v>
      </c>
      <c r="O40" s="240">
        <f>ROUND(E40*N40,2)</f>
        <v>0</v>
      </c>
      <c r="P40" s="240">
        <v>0</v>
      </c>
      <c r="Q40" s="240">
        <f>ROUND(E40*P40,2)</f>
        <v>0</v>
      </c>
      <c r="R40" s="242"/>
      <c r="S40" s="242" t="s">
        <v>149</v>
      </c>
      <c r="T40" s="243" t="s">
        <v>150</v>
      </c>
      <c r="U40" s="225">
        <v>0</v>
      </c>
      <c r="V40" s="225">
        <f>ROUND(E40*U40,2)</f>
        <v>0</v>
      </c>
      <c r="W40" s="225"/>
      <c r="X40" s="225" t="s">
        <v>48</v>
      </c>
      <c r="Y40" s="225" t="s">
        <v>152</v>
      </c>
      <c r="Z40" s="215"/>
      <c r="AA40" s="215"/>
      <c r="AB40" s="215"/>
      <c r="AC40" s="215"/>
      <c r="AD40" s="215"/>
      <c r="AE40" s="215"/>
      <c r="AF40" s="215"/>
      <c r="AG40" s="215" t="s">
        <v>160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2" x14ac:dyDescent="0.2">
      <c r="A41" s="222"/>
      <c r="B41" s="223"/>
      <c r="C41" s="257" t="s">
        <v>187</v>
      </c>
      <c r="D41" s="251"/>
      <c r="E41" s="251"/>
      <c r="F41" s="251"/>
      <c r="G41" s="251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167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44">
        <v>9</v>
      </c>
      <c r="B42" s="245" t="s">
        <v>188</v>
      </c>
      <c r="C42" s="255" t="s">
        <v>189</v>
      </c>
      <c r="D42" s="246" t="s">
        <v>186</v>
      </c>
      <c r="E42" s="247">
        <v>1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21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149</v>
      </c>
      <c r="T42" s="250" t="s">
        <v>150</v>
      </c>
      <c r="U42" s="225">
        <v>0</v>
      </c>
      <c r="V42" s="225">
        <f>ROUND(E42*U42,2)</f>
        <v>0</v>
      </c>
      <c r="W42" s="225"/>
      <c r="X42" s="225" t="s">
        <v>48</v>
      </c>
      <c r="Y42" s="225" t="s">
        <v>152</v>
      </c>
      <c r="Z42" s="215"/>
      <c r="AA42" s="215"/>
      <c r="AB42" s="215"/>
      <c r="AC42" s="215"/>
      <c r="AD42" s="215"/>
      <c r="AE42" s="215"/>
      <c r="AF42" s="215"/>
      <c r="AG42" s="215" t="s">
        <v>160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44">
        <v>10</v>
      </c>
      <c r="B43" s="245" t="s">
        <v>190</v>
      </c>
      <c r="C43" s="255" t="s">
        <v>191</v>
      </c>
      <c r="D43" s="246" t="s">
        <v>186</v>
      </c>
      <c r="E43" s="247">
        <v>1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/>
      <c r="S43" s="249" t="s">
        <v>149</v>
      </c>
      <c r="T43" s="250" t="s">
        <v>150</v>
      </c>
      <c r="U43" s="225">
        <v>0</v>
      </c>
      <c r="V43" s="225">
        <f>ROUND(E43*U43,2)</f>
        <v>0</v>
      </c>
      <c r="W43" s="225"/>
      <c r="X43" s="225" t="s">
        <v>48</v>
      </c>
      <c r="Y43" s="225" t="s">
        <v>152</v>
      </c>
      <c r="Z43" s="215"/>
      <c r="AA43" s="215"/>
      <c r="AB43" s="215"/>
      <c r="AC43" s="215"/>
      <c r="AD43" s="215"/>
      <c r="AE43" s="215"/>
      <c r="AF43" s="215"/>
      <c r="AG43" s="215" t="s">
        <v>160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1" x14ac:dyDescent="0.2">
      <c r="A44" s="244">
        <v>11</v>
      </c>
      <c r="B44" s="245" t="s">
        <v>192</v>
      </c>
      <c r="C44" s="255" t="s">
        <v>193</v>
      </c>
      <c r="D44" s="246" t="s">
        <v>186</v>
      </c>
      <c r="E44" s="247">
        <v>1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/>
      <c r="S44" s="249" t="s">
        <v>149</v>
      </c>
      <c r="T44" s="250" t="s">
        <v>150</v>
      </c>
      <c r="U44" s="225">
        <v>0</v>
      </c>
      <c r="V44" s="225">
        <f>ROUND(E44*U44,2)</f>
        <v>0</v>
      </c>
      <c r="W44" s="225"/>
      <c r="X44" s="225" t="s">
        <v>48</v>
      </c>
      <c r="Y44" s="225" t="s">
        <v>152</v>
      </c>
      <c r="Z44" s="215"/>
      <c r="AA44" s="215"/>
      <c r="AB44" s="215"/>
      <c r="AC44" s="215"/>
      <c r="AD44" s="215"/>
      <c r="AE44" s="215"/>
      <c r="AF44" s="215"/>
      <c r="AG44" s="215" t="s">
        <v>160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44">
        <v>12</v>
      </c>
      <c r="B45" s="245" t="s">
        <v>194</v>
      </c>
      <c r="C45" s="255" t="s">
        <v>195</v>
      </c>
      <c r="D45" s="246" t="s">
        <v>186</v>
      </c>
      <c r="E45" s="247">
        <v>1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21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/>
      <c r="S45" s="249" t="s">
        <v>149</v>
      </c>
      <c r="T45" s="250" t="s">
        <v>150</v>
      </c>
      <c r="U45" s="225">
        <v>0</v>
      </c>
      <c r="V45" s="225">
        <f>ROUND(E45*U45,2)</f>
        <v>0</v>
      </c>
      <c r="W45" s="225"/>
      <c r="X45" s="225" t="s">
        <v>48</v>
      </c>
      <c r="Y45" s="225" t="s">
        <v>152</v>
      </c>
      <c r="Z45" s="215"/>
      <c r="AA45" s="215"/>
      <c r="AB45" s="215"/>
      <c r="AC45" s="215"/>
      <c r="AD45" s="215"/>
      <c r="AE45" s="215"/>
      <c r="AF45" s="215"/>
      <c r="AG45" s="215" t="s">
        <v>160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44">
        <v>13</v>
      </c>
      <c r="B46" s="245" t="s">
        <v>196</v>
      </c>
      <c r="C46" s="255" t="s">
        <v>197</v>
      </c>
      <c r="D46" s="246" t="s">
        <v>186</v>
      </c>
      <c r="E46" s="247">
        <v>1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149</v>
      </c>
      <c r="T46" s="250" t="s">
        <v>150</v>
      </c>
      <c r="U46" s="225">
        <v>0</v>
      </c>
      <c r="V46" s="225">
        <f>ROUND(E46*U46,2)</f>
        <v>0</v>
      </c>
      <c r="W46" s="225"/>
      <c r="X46" s="225" t="s">
        <v>48</v>
      </c>
      <c r="Y46" s="225" t="s">
        <v>152</v>
      </c>
      <c r="Z46" s="215"/>
      <c r="AA46" s="215"/>
      <c r="AB46" s="215"/>
      <c r="AC46" s="215"/>
      <c r="AD46" s="215"/>
      <c r="AE46" s="215"/>
      <c r="AF46" s="215"/>
      <c r="AG46" s="215" t="s">
        <v>160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1" x14ac:dyDescent="0.2">
      <c r="A47" s="244">
        <v>14</v>
      </c>
      <c r="B47" s="245" t="s">
        <v>198</v>
      </c>
      <c r="C47" s="255" t="s">
        <v>199</v>
      </c>
      <c r="D47" s="246" t="s">
        <v>186</v>
      </c>
      <c r="E47" s="247">
        <v>1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/>
      <c r="S47" s="249" t="s">
        <v>149</v>
      </c>
      <c r="T47" s="250" t="s">
        <v>150</v>
      </c>
      <c r="U47" s="225">
        <v>0</v>
      </c>
      <c r="V47" s="225">
        <f>ROUND(E47*U47,2)</f>
        <v>0</v>
      </c>
      <c r="W47" s="225"/>
      <c r="X47" s="225" t="s">
        <v>48</v>
      </c>
      <c r="Y47" s="225" t="s">
        <v>152</v>
      </c>
      <c r="Z47" s="215"/>
      <c r="AA47" s="215"/>
      <c r="AB47" s="215"/>
      <c r="AC47" s="215"/>
      <c r="AD47" s="215"/>
      <c r="AE47" s="215"/>
      <c r="AF47" s="215"/>
      <c r="AG47" s="215" t="s">
        <v>160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1" x14ac:dyDescent="0.2">
      <c r="A48" s="237">
        <v>15</v>
      </c>
      <c r="B48" s="238" t="s">
        <v>200</v>
      </c>
      <c r="C48" s="256" t="s">
        <v>201</v>
      </c>
      <c r="D48" s="239" t="s">
        <v>202</v>
      </c>
      <c r="E48" s="240">
        <v>1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0">
        <v>0</v>
      </c>
      <c r="O48" s="240">
        <f>ROUND(E48*N48,2)</f>
        <v>0</v>
      </c>
      <c r="P48" s="240">
        <v>0</v>
      </c>
      <c r="Q48" s="240">
        <f>ROUND(E48*P48,2)</f>
        <v>0</v>
      </c>
      <c r="R48" s="242"/>
      <c r="S48" s="242" t="s">
        <v>149</v>
      </c>
      <c r="T48" s="243" t="s">
        <v>150</v>
      </c>
      <c r="U48" s="225">
        <v>0</v>
      </c>
      <c r="V48" s="225">
        <f>ROUND(E48*U48,2)</f>
        <v>0</v>
      </c>
      <c r="W48" s="225"/>
      <c r="X48" s="225" t="s">
        <v>48</v>
      </c>
      <c r="Y48" s="225" t="s">
        <v>152</v>
      </c>
      <c r="Z48" s="215"/>
      <c r="AA48" s="215"/>
      <c r="AB48" s="215"/>
      <c r="AC48" s="215"/>
      <c r="AD48" s="215"/>
      <c r="AE48" s="215"/>
      <c r="AF48" s="215"/>
      <c r="AG48" s="215" t="s">
        <v>160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33" x14ac:dyDescent="0.2">
      <c r="A49" s="3"/>
      <c r="B49" s="4"/>
      <c r="C49" s="260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130</v>
      </c>
    </row>
    <row r="50" spans="1:33" x14ac:dyDescent="0.2">
      <c r="A50" s="218"/>
      <c r="B50" s="219" t="s">
        <v>29</v>
      </c>
      <c r="C50" s="261"/>
      <c r="D50" s="220"/>
      <c r="E50" s="221"/>
      <c r="F50" s="221"/>
      <c r="G50" s="236">
        <f>G8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203</v>
      </c>
    </row>
    <row r="51" spans="1:33" x14ac:dyDescent="0.2">
      <c r="C51" s="262"/>
      <c r="D51" s="10"/>
      <c r="AG51" t="s">
        <v>204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LNnD7imvXLpJ0vly/ggip5kWSV4UsLxPnAsATla06UZ81A3YI3pHm1veWzHWMysxJ4Kwx1v8qOVm1vtA72M4w==" saltValue="Hl7c69cMSznlH8nXfSXPgQ==" spinCount="100000" sheet="1" formatRows="0"/>
  <mergeCells count="18">
    <mergeCell ref="C31:G31"/>
    <mergeCell ref="C33:G33"/>
    <mergeCell ref="C35:G35"/>
    <mergeCell ref="C37:G37"/>
    <mergeCell ref="C39:G39"/>
    <mergeCell ref="C41:G41"/>
    <mergeCell ref="C19:G19"/>
    <mergeCell ref="C21:G21"/>
    <mergeCell ref="C23:G23"/>
    <mergeCell ref="C25:G25"/>
    <mergeCell ref="C27:G27"/>
    <mergeCell ref="C29:G29"/>
    <mergeCell ref="A1:G1"/>
    <mergeCell ref="C2:G2"/>
    <mergeCell ref="C3:G3"/>
    <mergeCell ref="C4:G4"/>
    <mergeCell ref="C15:G15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9F2E4-9724-4CC9-804A-BE3902226BA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50</v>
      </c>
      <c r="C3" s="204" t="s">
        <v>51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52</v>
      </c>
      <c r="C4" s="207" t="s">
        <v>51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SUMIF(AG9:AG47,"&lt;&gt;NOR",G9:G47)</f>
        <v>0</v>
      </c>
      <c r="H8" s="234"/>
      <c r="I8" s="234">
        <f>SUM(I9:I47)</f>
        <v>0</v>
      </c>
      <c r="J8" s="234"/>
      <c r="K8" s="234">
        <f>SUM(K9:K47)</f>
        <v>0</v>
      </c>
      <c r="L8" s="234"/>
      <c r="M8" s="234">
        <f>SUM(M9:M47)</f>
        <v>0</v>
      </c>
      <c r="N8" s="233"/>
      <c r="O8" s="233">
        <f>SUM(O9:O47)</f>
        <v>0.68</v>
      </c>
      <c r="P8" s="233"/>
      <c r="Q8" s="233">
        <f>SUM(Q9:Q47)</f>
        <v>0</v>
      </c>
      <c r="R8" s="234"/>
      <c r="S8" s="234"/>
      <c r="T8" s="235"/>
      <c r="U8" s="229"/>
      <c r="V8" s="229">
        <f>SUM(V9:V47)</f>
        <v>77.27</v>
      </c>
      <c r="W8" s="229"/>
      <c r="X8" s="229"/>
      <c r="Y8" s="229"/>
      <c r="AG8" t="s">
        <v>145</v>
      </c>
    </row>
    <row r="9" spans="1:60" outlineLevel="1" x14ac:dyDescent="0.2">
      <c r="A9" s="237">
        <v>1</v>
      </c>
      <c r="B9" s="238" t="s">
        <v>206</v>
      </c>
      <c r="C9" s="256" t="s">
        <v>207</v>
      </c>
      <c r="D9" s="239" t="s">
        <v>208</v>
      </c>
      <c r="E9" s="240">
        <v>17.3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209</v>
      </c>
      <c r="S9" s="242" t="s">
        <v>210</v>
      </c>
      <c r="T9" s="243" t="s">
        <v>211</v>
      </c>
      <c r="U9" s="225">
        <v>0.17199999999999999</v>
      </c>
      <c r="V9" s="225">
        <f>ROUND(E9*U9,2)</f>
        <v>2.98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22.5" outlineLevel="2" x14ac:dyDescent="0.2">
      <c r="A10" s="222"/>
      <c r="B10" s="223"/>
      <c r="C10" s="266" t="s">
        <v>213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53" t="str">
        <f>C10</f>
        <v>s odstraněním kořenů a s případným nutným odklizením křovin a stromů na hromady na vzdálenost do 50 m nebo s naložením na dopravní prostředek, do sklonu terénu 1 : 5,</v>
      </c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59" t="s">
        <v>215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1" x14ac:dyDescent="0.2">
      <c r="A12" s="237">
        <v>2</v>
      </c>
      <c r="B12" s="238" t="s">
        <v>216</v>
      </c>
      <c r="C12" s="256" t="s">
        <v>217</v>
      </c>
      <c r="D12" s="239" t="s">
        <v>218</v>
      </c>
      <c r="E12" s="240">
        <v>17.3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0">
        <v>0</v>
      </c>
      <c r="O12" s="240">
        <f>ROUND(E12*N12,2)</f>
        <v>0</v>
      </c>
      <c r="P12" s="240">
        <v>0</v>
      </c>
      <c r="Q12" s="240">
        <f>ROUND(E12*P12,2)</f>
        <v>0</v>
      </c>
      <c r="R12" s="242" t="s">
        <v>209</v>
      </c>
      <c r="S12" s="242" t="s">
        <v>210</v>
      </c>
      <c r="T12" s="243" t="s">
        <v>211</v>
      </c>
      <c r="U12" s="225">
        <v>0.36799999999999999</v>
      </c>
      <c r="V12" s="225">
        <f>ROUND(E12*U12,2)</f>
        <v>6.37</v>
      </c>
      <c r="W12" s="225"/>
      <c r="X12" s="225" t="s">
        <v>151</v>
      </c>
      <c r="Y12" s="225" t="s">
        <v>152</v>
      </c>
      <c r="Z12" s="215"/>
      <c r="AA12" s="215"/>
      <c r="AB12" s="215"/>
      <c r="AC12" s="215"/>
      <c r="AD12" s="215"/>
      <c r="AE12" s="215"/>
      <c r="AF12" s="215"/>
      <c r="AG12" s="215" t="s">
        <v>212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2" x14ac:dyDescent="0.2">
      <c r="A13" s="222"/>
      <c r="B13" s="223"/>
      <c r="C13" s="266" t="s">
        <v>219</v>
      </c>
      <c r="D13" s="265"/>
      <c r="E13" s="265"/>
      <c r="F13" s="265"/>
      <c r="G13" s="265"/>
      <c r="H13" s="225"/>
      <c r="I13" s="225"/>
      <c r="J13" s="225"/>
      <c r="K13" s="225"/>
      <c r="L13" s="225"/>
      <c r="M13" s="225"/>
      <c r="N13" s="224"/>
      <c r="O13" s="224"/>
      <c r="P13" s="224"/>
      <c r="Q13" s="224"/>
      <c r="R13" s="225"/>
      <c r="S13" s="225"/>
      <c r="T13" s="225"/>
      <c r="U13" s="225"/>
      <c r="V13" s="225"/>
      <c r="W13" s="225"/>
      <c r="X13" s="225"/>
      <c r="Y13" s="225"/>
      <c r="Z13" s="215"/>
      <c r="AA13" s="215"/>
      <c r="AB13" s="215"/>
      <c r="AC13" s="215"/>
      <c r="AD13" s="215"/>
      <c r="AE13" s="215"/>
      <c r="AF13" s="215"/>
      <c r="AG13" s="215" t="s">
        <v>214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59" t="s">
        <v>220</v>
      </c>
      <c r="D14" s="252"/>
      <c r="E14" s="252"/>
      <c r="F14" s="252"/>
      <c r="G14" s="252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167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67" t="s">
        <v>221</v>
      </c>
      <c r="D15" s="263"/>
      <c r="E15" s="264">
        <v>17.3</v>
      </c>
      <c r="F15" s="225"/>
      <c r="G15" s="225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222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3</v>
      </c>
      <c r="B16" s="238" t="s">
        <v>223</v>
      </c>
      <c r="C16" s="256" t="s">
        <v>224</v>
      </c>
      <c r="D16" s="239" t="s">
        <v>218</v>
      </c>
      <c r="E16" s="240">
        <v>4.7519999999999998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209</v>
      </c>
      <c r="S16" s="242" t="s">
        <v>210</v>
      </c>
      <c r="T16" s="243" t="s">
        <v>211</v>
      </c>
      <c r="U16" s="225">
        <v>0.12</v>
      </c>
      <c r="V16" s="225">
        <f>ROUND(E16*U16,2)</f>
        <v>0.56999999999999995</v>
      </c>
      <c r="W16" s="225"/>
      <c r="X16" s="225" t="s">
        <v>151</v>
      </c>
      <c r="Y16" s="225" t="s">
        <v>152</v>
      </c>
      <c r="Z16" s="215"/>
      <c r="AA16" s="215"/>
      <c r="AB16" s="215"/>
      <c r="AC16" s="215"/>
      <c r="AD16" s="215"/>
      <c r="AE16" s="215"/>
      <c r="AF16" s="215"/>
      <c r="AG16" s="215" t="s">
        <v>153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ht="33.75" outlineLevel="2" x14ac:dyDescent="0.2">
      <c r="A17" s="222"/>
      <c r="B17" s="223"/>
      <c r="C17" s="266" t="s">
        <v>225</v>
      </c>
      <c r="D17" s="265"/>
      <c r="E17" s="265"/>
      <c r="F17" s="265"/>
      <c r="G17" s="265"/>
      <c r="H17" s="225"/>
      <c r="I17" s="225"/>
      <c r="J17" s="225"/>
      <c r="K17" s="225"/>
      <c r="L17" s="225"/>
      <c r="M17" s="225"/>
      <c r="N17" s="224"/>
      <c r="O17" s="224"/>
      <c r="P17" s="224"/>
      <c r="Q17" s="224"/>
      <c r="R17" s="225"/>
      <c r="S17" s="225"/>
      <c r="T17" s="225"/>
      <c r="U17" s="225"/>
      <c r="V17" s="225"/>
      <c r="W17" s="225"/>
      <c r="X17" s="225"/>
      <c r="Y17" s="225"/>
      <c r="Z17" s="215"/>
      <c r="AA17" s="215"/>
      <c r="AB17" s="215"/>
      <c r="AC17" s="215"/>
      <c r="AD17" s="215"/>
      <c r="AE17" s="215"/>
      <c r="AF17" s="215"/>
      <c r="AG17" s="215" t="s">
        <v>214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53" t="str">
        <f>C17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7" s="215"/>
      <c r="BC17" s="215"/>
      <c r="BD17" s="215"/>
      <c r="BE17" s="215"/>
      <c r="BF17" s="215"/>
      <c r="BG17" s="215"/>
      <c r="BH17" s="215"/>
    </row>
    <row r="18" spans="1:60" outlineLevel="2" x14ac:dyDescent="0.2">
      <c r="A18" s="222"/>
      <c r="B18" s="223"/>
      <c r="C18" s="259" t="s">
        <v>226</v>
      </c>
      <c r="D18" s="252"/>
      <c r="E18" s="252"/>
      <c r="F18" s="252"/>
      <c r="G18" s="252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167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2" x14ac:dyDescent="0.2">
      <c r="A19" s="222"/>
      <c r="B19" s="223"/>
      <c r="C19" s="267" t="s">
        <v>227</v>
      </c>
      <c r="D19" s="263"/>
      <c r="E19" s="264">
        <v>4.7519999999999998</v>
      </c>
      <c r="F19" s="225"/>
      <c r="G19" s="225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222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1" x14ac:dyDescent="0.2">
      <c r="A20" s="237">
        <v>4</v>
      </c>
      <c r="B20" s="238" t="s">
        <v>228</v>
      </c>
      <c r="C20" s="256" t="s">
        <v>229</v>
      </c>
      <c r="D20" s="239" t="s">
        <v>218</v>
      </c>
      <c r="E20" s="240">
        <v>24.27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0</v>
      </c>
      <c r="O20" s="240">
        <f>ROUND(E20*N20,2)</f>
        <v>0</v>
      </c>
      <c r="P20" s="240">
        <v>0</v>
      </c>
      <c r="Q20" s="240">
        <f>ROUND(E20*P20,2)</f>
        <v>0</v>
      </c>
      <c r="R20" s="242" t="s">
        <v>209</v>
      </c>
      <c r="S20" s="242" t="s">
        <v>210</v>
      </c>
      <c r="T20" s="243" t="s">
        <v>211</v>
      </c>
      <c r="U20" s="225">
        <v>0.23</v>
      </c>
      <c r="V20" s="225">
        <f>ROUND(E20*U20,2)</f>
        <v>5.58</v>
      </c>
      <c r="W20" s="225"/>
      <c r="X20" s="225" t="s">
        <v>151</v>
      </c>
      <c r="Y20" s="225" t="s">
        <v>152</v>
      </c>
      <c r="Z20" s="215"/>
      <c r="AA20" s="215"/>
      <c r="AB20" s="215"/>
      <c r="AC20" s="215"/>
      <c r="AD20" s="215"/>
      <c r="AE20" s="215"/>
      <c r="AF20" s="215"/>
      <c r="AG20" s="215" t="s">
        <v>212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ht="22.5" outlineLevel="2" x14ac:dyDescent="0.2">
      <c r="A21" s="222"/>
      <c r="B21" s="223"/>
      <c r="C21" s="266" t="s">
        <v>230</v>
      </c>
      <c r="D21" s="265"/>
      <c r="E21" s="265"/>
      <c r="F21" s="265"/>
      <c r="G21" s="265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214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53" t="str">
        <f>C21</f>
        <v>zapažených i nezapažených s urovnáním dna do předepsaného profilu a spádu, s přehozením výkopku na přilehlém terénu na vzdálenost do 3 m od podélné osy rýhy nebo s naložením výkopku na dopravní prostředek.</v>
      </c>
      <c r="BB21" s="215"/>
      <c r="BC21" s="215"/>
      <c r="BD21" s="215"/>
      <c r="BE21" s="215"/>
      <c r="BF21" s="215"/>
      <c r="BG21" s="215"/>
      <c r="BH21" s="215"/>
    </row>
    <row r="22" spans="1:60" outlineLevel="2" x14ac:dyDescent="0.2">
      <c r="A22" s="222"/>
      <c r="B22" s="223"/>
      <c r="C22" s="259" t="s">
        <v>231</v>
      </c>
      <c r="D22" s="252"/>
      <c r="E22" s="252"/>
      <c r="F22" s="252"/>
      <c r="G22" s="252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167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2" x14ac:dyDescent="0.2">
      <c r="A23" s="222"/>
      <c r="B23" s="223"/>
      <c r="C23" s="267" t="s">
        <v>232</v>
      </c>
      <c r="D23" s="263"/>
      <c r="E23" s="264">
        <v>24.27</v>
      </c>
      <c r="F23" s="225"/>
      <c r="G23" s="225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222</v>
      </c>
      <c r="AH23" s="215">
        <v>0</v>
      </c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1" x14ac:dyDescent="0.2">
      <c r="A24" s="237">
        <v>5</v>
      </c>
      <c r="B24" s="238" t="s">
        <v>216</v>
      </c>
      <c r="C24" s="256" t="s">
        <v>217</v>
      </c>
      <c r="D24" s="239" t="s">
        <v>218</v>
      </c>
      <c r="E24" s="240">
        <v>30.65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0">
        <v>0</v>
      </c>
      <c r="O24" s="240">
        <f>ROUND(E24*N24,2)</f>
        <v>0</v>
      </c>
      <c r="P24" s="240">
        <v>0</v>
      </c>
      <c r="Q24" s="240">
        <f>ROUND(E24*P24,2)</f>
        <v>0</v>
      </c>
      <c r="R24" s="242" t="s">
        <v>209</v>
      </c>
      <c r="S24" s="242" t="s">
        <v>210</v>
      </c>
      <c r="T24" s="243" t="s">
        <v>211</v>
      </c>
      <c r="U24" s="225">
        <v>0.36799999999999999</v>
      </c>
      <c r="V24" s="225">
        <f>ROUND(E24*U24,2)</f>
        <v>11.28</v>
      </c>
      <c r="W24" s="225"/>
      <c r="X24" s="225" t="s">
        <v>151</v>
      </c>
      <c r="Y24" s="225" t="s">
        <v>152</v>
      </c>
      <c r="Z24" s="215"/>
      <c r="AA24" s="215"/>
      <c r="AB24" s="215"/>
      <c r="AC24" s="215"/>
      <c r="AD24" s="215"/>
      <c r="AE24" s="215"/>
      <c r="AF24" s="215"/>
      <c r="AG24" s="215" t="s">
        <v>212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2" x14ac:dyDescent="0.2">
      <c r="A25" s="222"/>
      <c r="B25" s="223"/>
      <c r="C25" s="266" t="s">
        <v>219</v>
      </c>
      <c r="D25" s="265"/>
      <c r="E25" s="265"/>
      <c r="F25" s="265"/>
      <c r="G25" s="265"/>
      <c r="H25" s="225"/>
      <c r="I25" s="225"/>
      <c r="J25" s="225"/>
      <c r="K25" s="225"/>
      <c r="L25" s="225"/>
      <c r="M25" s="225"/>
      <c r="N25" s="224"/>
      <c r="O25" s="224"/>
      <c r="P25" s="224"/>
      <c r="Q25" s="224"/>
      <c r="R25" s="225"/>
      <c r="S25" s="225"/>
      <c r="T25" s="225"/>
      <c r="U25" s="225"/>
      <c r="V25" s="225"/>
      <c r="W25" s="225"/>
      <c r="X25" s="225"/>
      <c r="Y25" s="225"/>
      <c r="Z25" s="215"/>
      <c r="AA25" s="215"/>
      <c r="AB25" s="215"/>
      <c r="AC25" s="215"/>
      <c r="AD25" s="215"/>
      <c r="AE25" s="215"/>
      <c r="AF25" s="215"/>
      <c r="AG25" s="215" t="s">
        <v>214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59" t="s">
        <v>233</v>
      </c>
      <c r="D26" s="252"/>
      <c r="E26" s="252"/>
      <c r="F26" s="252"/>
      <c r="G26" s="252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167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7" t="s">
        <v>234</v>
      </c>
      <c r="D27" s="263"/>
      <c r="E27" s="264">
        <v>30.65</v>
      </c>
      <c r="F27" s="225"/>
      <c r="G27" s="225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222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1" x14ac:dyDescent="0.2">
      <c r="A28" s="237">
        <v>6</v>
      </c>
      <c r="B28" s="238" t="s">
        <v>235</v>
      </c>
      <c r="C28" s="256" t="s">
        <v>236</v>
      </c>
      <c r="D28" s="239" t="s">
        <v>218</v>
      </c>
      <c r="E28" s="240">
        <v>76.97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0">
        <v>0</v>
      </c>
      <c r="O28" s="240">
        <f>ROUND(E28*N28,2)</f>
        <v>0</v>
      </c>
      <c r="P28" s="240">
        <v>0</v>
      </c>
      <c r="Q28" s="240">
        <f>ROUND(E28*P28,2)</f>
        <v>0</v>
      </c>
      <c r="R28" s="242" t="s">
        <v>209</v>
      </c>
      <c r="S28" s="242" t="s">
        <v>210</v>
      </c>
      <c r="T28" s="243" t="s">
        <v>211</v>
      </c>
      <c r="U28" s="225">
        <v>1.0999999999999999E-2</v>
      </c>
      <c r="V28" s="225">
        <f>ROUND(E28*U28,2)</f>
        <v>0.85</v>
      </c>
      <c r="W28" s="225"/>
      <c r="X28" s="225" t="s">
        <v>151</v>
      </c>
      <c r="Y28" s="225" t="s">
        <v>152</v>
      </c>
      <c r="Z28" s="215"/>
      <c r="AA28" s="215"/>
      <c r="AB28" s="215"/>
      <c r="AC28" s="215"/>
      <c r="AD28" s="215"/>
      <c r="AE28" s="215"/>
      <c r="AF28" s="215"/>
      <c r="AG28" s="215" t="s">
        <v>153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2" x14ac:dyDescent="0.2">
      <c r="A29" s="222"/>
      <c r="B29" s="223"/>
      <c r="C29" s="266" t="s">
        <v>237</v>
      </c>
      <c r="D29" s="265"/>
      <c r="E29" s="265"/>
      <c r="F29" s="265"/>
      <c r="G29" s="265"/>
      <c r="H29" s="225"/>
      <c r="I29" s="225"/>
      <c r="J29" s="225"/>
      <c r="K29" s="225"/>
      <c r="L29" s="225"/>
      <c r="M29" s="225"/>
      <c r="N29" s="224"/>
      <c r="O29" s="224"/>
      <c r="P29" s="224"/>
      <c r="Q29" s="224"/>
      <c r="R29" s="225"/>
      <c r="S29" s="225"/>
      <c r="T29" s="225"/>
      <c r="U29" s="225"/>
      <c r="V29" s="225"/>
      <c r="W29" s="225"/>
      <c r="X29" s="225"/>
      <c r="Y29" s="225"/>
      <c r="Z29" s="215"/>
      <c r="AA29" s="215"/>
      <c r="AB29" s="215"/>
      <c r="AC29" s="215"/>
      <c r="AD29" s="215"/>
      <c r="AE29" s="215"/>
      <c r="AF29" s="215"/>
      <c r="AG29" s="215" t="s">
        <v>214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2" x14ac:dyDescent="0.2">
      <c r="A30" s="222"/>
      <c r="B30" s="223"/>
      <c r="C30" s="267" t="s">
        <v>238</v>
      </c>
      <c r="D30" s="263"/>
      <c r="E30" s="264">
        <v>76.97</v>
      </c>
      <c r="F30" s="225"/>
      <c r="G30" s="225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222</v>
      </c>
      <c r="AH30" s="215">
        <v>0</v>
      </c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ht="22.5" outlineLevel="1" x14ac:dyDescent="0.2">
      <c r="A31" s="237">
        <v>7</v>
      </c>
      <c r="B31" s="238" t="s">
        <v>239</v>
      </c>
      <c r="C31" s="256" t="s">
        <v>240</v>
      </c>
      <c r="D31" s="239" t="s">
        <v>218</v>
      </c>
      <c r="E31" s="240">
        <v>71.099999999999994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0">
        <v>0</v>
      </c>
      <c r="O31" s="240">
        <f>ROUND(E31*N31,2)</f>
        <v>0</v>
      </c>
      <c r="P31" s="240">
        <v>0</v>
      </c>
      <c r="Q31" s="240">
        <f>ROUND(E31*P31,2)</f>
        <v>0</v>
      </c>
      <c r="R31" s="242" t="s">
        <v>209</v>
      </c>
      <c r="S31" s="242" t="s">
        <v>210</v>
      </c>
      <c r="T31" s="243" t="s">
        <v>211</v>
      </c>
      <c r="U31" s="225">
        <v>0.65200000000000002</v>
      </c>
      <c r="V31" s="225">
        <f>ROUND(E31*U31,2)</f>
        <v>46.36</v>
      </c>
      <c r="W31" s="225"/>
      <c r="X31" s="225" t="s">
        <v>151</v>
      </c>
      <c r="Y31" s="225" t="s">
        <v>152</v>
      </c>
      <c r="Z31" s="215"/>
      <c r="AA31" s="215"/>
      <c r="AB31" s="215"/>
      <c r="AC31" s="215"/>
      <c r="AD31" s="215"/>
      <c r="AE31" s="215"/>
      <c r="AF31" s="215"/>
      <c r="AG31" s="215" t="s">
        <v>153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67" t="s">
        <v>241</v>
      </c>
      <c r="D32" s="263"/>
      <c r="E32" s="264">
        <v>71.099999999999994</v>
      </c>
      <c r="F32" s="225"/>
      <c r="G32" s="225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222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ht="22.5" outlineLevel="1" x14ac:dyDescent="0.2">
      <c r="A33" s="237">
        <v>8</v>
      </c>
      <c r="B33" s="238" t="s">
        <v>242</v>
      </c>
      <c r="C33" s="256" t="s">
        <v>243</v>
      </c>
      <c r="D33" s="239" t="s">
        <v>218</v>
      </c>
      <c r="E33" s="240">
        <v>1.94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0">
        <v>0</v>
      </c>
      <c r="O33" s="240">
        <f>ROUND(E33*N33,2)</f>
        <v>0</v>
      </c>
      <c r="P33" s="240">
        <v>0</v>
      </c>
      <c r="Q33" s="240">
        <f>ROUND(E33*P33,2)</f>
        <v>0</v>
      </c>
      <c r="R33" s="242" t="s">
        <v>209</v>
      </c>
      <c r="S33" s="242" t="s">
        <v>210</v>
      </c>
      <c r="T33" s="243" t="s">
        <v>211</v>
      </c>
      <c r="U33" s="225">
        <v>0.48399999999999999</v>
      </c>
      <c r="V33" s="225">
        <f>ROUND(E33*U33,2)</f>
        <v>0.94</v>
      </c>
      <c r="W33" s="225"/>
      <c r="X33" s="225" t="s">
        <v>151</v>
      </c>
      <c r="Y33" s="225" t="s">
        <v>152</v>
      </c>
      <c r="Z33" s="215"/>
      <c r="AA33" s="215"/>
      <c r="AB33" s="215"/>
      <c r="AC33" s="215"/>
      <c r="AD33" s="215"/>
      <c r="AE33" s="215"/>
      <c r="AF33" s="215"/>
      <c r="AG33" s="215" t="s">
        <v>153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2" x14ac:dyDescent="0.2">
      <c r="A34" s="222"/>
      <c r="B34" s="223"/>
      <c r="C34" s="257" t="s">
        <v>244</v>
      </c>
      <c r="D34" s="251"/>
      <c r="E34" s="251"/>
      <c r="F34" s="251"/>
      <c r="G34" s="251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167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2" x14ac:dyDescent="0.2">
      <c r="A35" s="222"/>
      <c r="B35" s="223"/>
      <c r="C35" s="267" t="s">
        <v>245</v>
      </c>
      <c r="D35" s="263"/>
      <c r="E35" s="264">
        <v>1.94</v>
      </c>
      <c r="F35" s="225"/>
      <c r="G35" s="225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222</v>
      </c>
      <c r="AH35" s="215">
        <v>0</v>
      </c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ht="22.5" outlineLevel="1" x14ac:dyDescent="0.2">
      <c r="A36" s="237">
        <v>9</v>
      </c>
      <c r="B36" s="238" t="s">
        <v>242</v>
      </c>
      <c r="C36" s="256" t="s">
        <v>243</v>
      </c>
      <c r="D36" s="239" t="s">
        <v>218</v>
      </c>
      <c r="E36" s="240">
        <v>1.94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0">
        <v>0</v>
      </c>
      <c r="O36" s="240">
        <f>ROUND(E36*N36,2)</f>
        <v>0</v>
      </c>
      <c r="P36" s="240">
        <v>0</v>
      </c>
      <c r="Q36" s="240">
        <f>ROUND(E36*P36,2)</f>
        <v>0</v>
      </c>
      <c r="R36" s="242" t="s">
        <v>209</v>
      </c>
      <c r="S36" s="242" t="s">
        <v>210</v>
      </c>
      <c r="T36" s="243" t="s">
        <v>211</v>
      </c>
      <c r="U36" s="225">
        <v>0.48399999999999999</v>
      </c>
      <c r="V36" s="225">
        <f>ROUND(E36*U36,2)</f>
        <v>0.94</v>
      </c>
      <c r="W36" s="225"/>
      <c r="X36" s="225" t="s">
        <v>151</v>
      </c>
      <c r="Y36" s="225" t="s">
        <v>152</v>
      </c>
      <c r="Z36" s="215"/>
      <c r="AA36" s="215"/>
      <c r="AB36" s="215"/>
      <c r="AC36" s="215"/>
      <c r="AD36" s="215"/>
      <c r="AE36" s="215"/>
      <c r="AF36" s="215"/>
      <c r="AG36" s="215" t="s">
        <v>153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57" t="s">
        <v>246</v>
      </c>
      <c r="D37" s="251"/>
      <c r="E37" s="251"/>
      <c r="F37" s="251"/>
      <c r="G37" s="251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2" x14ac:dyDescent="0.2">
      <c r="A38" s="222"/>
      <c r="B38" s="223"/>
      <c r="C38" s="267" t="s">
        <v>245</v>
      </c>
      <c r="D38" s="263"/>
      <c r="E38" s="264">
        <v>1.94</v>
      </c>
      <c r="F38" s="225"/>
      <c r="G38" s="225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222</v>
      </c>
      <c r="AH38" s="215">
        <v>0</v>
      </c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ht="22.5" outlineLevel="1" x14ac:dyDescent="0.2">
      <c r="A39" s="237">
        <v>10</v>
      </c>
      <c r="B39" s="238" t="s">
        <v>247</v>
      </c>
      <c r="C39" s="256" t="s">
        <v>248</v>
      </c>
      <c r="D39" s="239" t="s">
        <v>218</v>
      </c>
      <c r="E39" s="240">
        <v>4.7519999999999998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0">
        <v>0</v>
      </c>
      <c r="O39" s="240">
        <f>ROUND(E39*N39,2)</f>
        <v>0</v>
      </c>
      <c r="P39" s="240">
        <v>0</v>
      </c>
      <c r="Q39" s="240">
        <f>ROUND(E39*P39,2)</f>
        <v>0</v>
      </c>
      <c r="R39" s="242" t="s">
        <v>209</v>
      </c>
      <c r="S39" s="242" t="s">
        <v>210</v>
      </c>
      <c r="T39" s="243" t="s">
        <v>211</v>
      </c>
      <c r="U39" s="225">
        <v>0.20200000000000001</v>
      </c>
      <c r="V39" s="225">
        <f>ROUND(E39*U39,2)</f>
        <v>0.96</v>
      </c>
      <c r="W39" s="225"/>
      <c r="X39" s="225" t="s">
        <v>151</v>
      </c>
      <c r="Y39" s="225" t="s">
        <v>152</v>
      </c>
      <c r="Z39" s="215"/>
      <c r="AA39" s="215"/>
      <c r="AB39" s="215"/>
      <c r="AC39" s="215"/>
      <c r="AD39" s="215"/>
      <c r="AE39" s="215"/>
      <c r="AF39" s="215"/>
      <c r="AG39" s="215" t="s">
        <v>212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2" x14ac:dyDescent="0.2">
      <c r="A40" s="222"/>
      <c r="B40" s="223"/>
      <c r="C40" s="266" t="s">
        <v>249</v>
      </c>
      <c r="D40" s="265"/>
      <c r="E40" s="265"/>
      <c r="F40" s="265"/>
      <c r="G40" s="265"/>
      <c r="H40" s="225"/>
      <c r="I40" s="225"/>
      <c r="J40" s="225"/>
      <c r="K40" s="225"/>
      <c r="L40" s="225"/>
      <c r="M40" s="225"/>
      <c r="N40" s="224"/>
      <c r="O40" s="224"/>
      <c r="P40" s="224"/>
      <c r="Q40" s="224"/>
      <c r="R40" s="225"/>
      <c r="S40" s="225"/>
      <c r="T40" s="225"/>
      <c r="U40" s="225"/>
      <c r="V40" s="225"/>
      <c r="W40" s="225"/>
      <c r="X40" s="225"/>
      <c r="Y40" s="225"/>
      <c r="Z40" s="215"/>
      <c r="AA40" s="215"/>
      <c r="AB40" s="215"/>
      <c r="AC40" s="215"/>
      <c r="AD40" s="215"/>
      <c r="AE40" s="215"/>
      <c r="AF40" s="215"/>
      <c r="AG40" s="215" t="s">
        <v>214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2" x14ac:dyDescent="0.2">
      <c r="A41" s="222"/>
      <c r="B41" s="223"/>
      <c r="C41" s="259" t="s">
        <v>250</v>
      </c>
      <c r="D41" s="252"/>
      <c r="E41" s="252"/>
      <c r="F41" s="252"/>
      <c r="G41" s="252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167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67" t="s">
        <v>227</v>
      </c>
      <c r="D42" s="263"/>
      <c r="E42" s="264">
        <v>4.7519999999999998</v>
      </c>
      <c r="F42" s="225"/>
      <c r="G42" s="225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222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ht="22.5" outlineLevel="1" x14ac:dyDescent="0.2">
      <c r="A43" s="237">
        <v>11</v>
      </c>
      <c r="B43" s="238" t="s">
        <v>251</v>
      </c>
      <c r="C43" s="256" t="s">
        <v>252</v>
      </c>
      <c r="D43" s="239" t="s">
        <v>218</v>
      </c>
      <c r="E43" s="240">
        <v>0.38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0">
        <v>0</v>
      </c>
      <c r="O43" s="240">
        <f>ROUND(E43*N43,2)</f>
        <v>0</v>
      </c>
      <c r="P43" s="240">
        <v>0</v>
      </c>
      <c r="Q43" s="240">
        <f>ROUND(E43*P43,2)</f>
        <v>0</v>
      </c>
      <c r="R43" s="242" t="s">
        <v>209</v>
      </c>
      <c r="S43" s="242" t="s">
        <v>210</v>
      </c>
      <c r="T43" s="243" t="s">
        <v>211</v>
      </c>
      <c r="U43" s="225">
        <v>1.1499999999999999</v>
      </c>
      <c r="V43" s="225">
        <f>ROUND(E43*U43,2)</f>
        <v>0.44</v>
      </c>
      <c r="W43" s="225"/>
      <c r="X43" s="225" t="s">
        <v>151</v>
      </c>
      <c r="Y43" s="225" t="s">
        <v>152</v>
      </c>
      <c r="Z43" s="215"/>
      <c r="AA43" s="215"/>
      <c r="AB43" s="215"/>
      <c r="AC43" s="215"/>
      <c r="AD43" s="215"/>
      <c r="AE43" s="215"/>
      <c r="AF43" s="215"/>
      <c r="AG43" s="215" t="s">
        <v>212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2" x14ac:dyDescent="0.2">
      <c r="A44" s="222"/>
      <c r="B44" s="223"/>
      <c r="C44" s="266" t="s">
        <v>249</v>
      </c>
      <c r="D44" s="265"/>
      <c r="E44" s="265"/>
      <c r="F44" s="265"/>
      <c r="G44" s="265"/>
      <c r="H44" s="225"/>
      <c r="I44" s="225"/>
      <c r="J44" s="225"/>
      <c r="K44" s="225"/>
      <c r="L44" s="225"/>
      <c r="M44" s="225"/>
      <c r="N44" s="224"/>
      <c r="O44" s="224"/>
      <c r="P44" s="224"/>
      <c r="Q44" s="224"/>
      <c r="R44" s="225"/>
      <c r="S44" s="225"/>
      <c r="T44" s="225"/>
      <c r="U44" s="225"/>
      <c r="V44" s="225"/>
      <c r="W44" s="225"/>
      <c r="X44" s="225"/>
      <c r="Y44" s="225"/>
      <c r="Z44" s="215"/>
      <c r="AA44" s="215"/>
      <c r="AB44" s="215"/>
      <c r="AC44" s="215"/>
      <c r="AD44" s="215"/>
      <c r="AE44" s="215"/>
      <c r="AF44" s="215"/>
      <c r="AG44" s="215" t="s">
        <v>214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2" x14ac:dyDescent="0.2">
      <c r="A45" s="222"/>
      <c r="B45" s="223"/>
      <c r="C45" s="259" t="s">
        <v>253</v>
      </c>
      <c r="D45" s="252"/>
      <c r="E45" s="252"/>
      <c r="F45" s="252"/>
      <c r="G45" s="252"/>
      <c r="H45" s="225"/>
      <c r="I45" s="225"/>
      <c r="J45" s="225"/>
      <c r="K45" s="225"/>
      <c r="L45" s="225"/>
      <c r="M45" s="225"/>
      <c r="N45" s="224"/>
      <c r="O45" s="224"/>
      <c r="P45" s="224"/>
      <c r="Q45" s="224"/>
      <c r="R45" s="225"/>
      <c r="S45" s="225"/>
      <c r="T45" s="225"/>
      <c r="U45" s="225"/>
      <c r="V45" s="225"/>
      <c r="W45" s="225"/>
      <c r="X45" s="225"/>
      <c r="Y45" s="225"/>
      <c r="Z45" s="215"/>
      <c r="AA45" s="215"/>
      <c r="AB45" s="215"/>
      <c r="AC45" s="215"/>
      <c r="AD45" s="215"/>
      <c r="AE45" s="215"/>
      <c r="AF45" s="215"/>
      <c r="AG45" s="215" t="s">
        <v>167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37">
        <v>12</v>
      </c>
      <c r="B46" s="238" t="s">
        <v>254</v>
      </c>
      <c r="C46" s="256" t="s">
        <v>255</v>
      </c>
      <c r="D46" s="239" t="s">
        <v>256</v>
      </c>
      <c r="E46" s="240">
        <v>0.68400000000000005</v>
      </c>
      <c r="F46" s="241"/>
      <c r="G46" s="242">
        <f>ROUND(E46*F46,2)</f>
        <v>0</v>
      </c>
      <c r="H46" s="241"/>
      <c r="I46" s="242">
        <f>ROUND(E46*H46,2)</f>
        <v>0</v>
      </c>
      <c r="J46" s="241"/>
      <c r="K46" s="242">
        <f>ROUND(E46*J46,2)</f>
        <v>0</v>
      </c>
      <c r="L46" s="242">
        <v>21</v>
      </c>
      <c r="M46" s="242">
        <f>G46*(1+L46/100)</f>
        <v>0</v>
      </c>
      <c r="N46" s="240">
        <v>1</v>
      </c>
      <c r="O46" s="240">
        <f>ROUND(E46*N46,2)</f>
        <v>0.68</v>
      </c>
      <c r="P46" s="240">
        <v>0</v>
      </c>
      <c r="Q46" s="240">
        <f>ROUND(E46*P46,2)</f>
        <v>0</v>
      </c>
      <c r="R46" s="242"/>
      <c r="S46" s="242" t="s">
        <v>149</v>
      </c>
      <c r="T46" s="243" t="s">
        <v>257</v>
      </c>
      <c r="U46" s="225">
        <v>0</v>
      </c>
      <c r="V46" s="225">
        <f>ROUND(E46*U46,2)</f>
        <v>0</v>
      </c>
      <c r="W46" s="225"/>
      <c r="X46" s="225" t="s">
        <v>258</v>
      </c>
      <c r="Y46" s="225" t="s">
        <v>152</v>
      </c>
      <c r="Z46" s="215"/>
      <c r="AA46" s="215"/>
      <c r="AB46" s="215"/>
      <c r="AC46" s="215"/>
      <c r="AD46" s="215"/>
      <c r="AE46" s="215"/>
      <c r="AF46" s="215"/>
      <c r="AG46" s="215" t="s">
        <v>259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2" x14ac:dyDescent="0.2">
      <c r="A47" s="222"/>
      <c r="B47" s="223"/>
      <c r="C47" s="267" t="s">
        <v>260</v>
      </c>
      <c r="D47" s="263"/>
      <c r="E47" s="264">
        <v>0.68400000000000005</v>
      </c>
      <c r="F47" s="225"/>
      <c r="G47" s="225"/>
      <c r="H47" s="225"/>
      <c r="I47" s="225"/>
      <c r="J47" s="225"/>
      <c r="K47" s="225"/>
      <c r="L47" s="225"/>
      <c r="M47" s="225"/>
      <c r="N47" s="224"/>
      <c r="O47" s="224"/>
      <c r="P47" s="224"/>
      <c r="Q47" s="224"/>
      <c r="R47" s="225"/>
      <c r="S47" s="225"/>
      <c r="T47" s="225"/>
      <c r="U47" s="225"/>
      <c r="V47" s="225"/>
      <c r="W47" s="225"/>
      <c r="X47" s="225"/>
      <c r="Y47" s="225"/>
      <c r="Z47" s="215"/>
      <c r="AA47" s="215"/>
      <c r="AB47" s="215"/>
      <c r="AC47" s="215"/>
      <c r="AD47" s="215"/>
      <c r="AE47" s="215"/>
      <c r="AF47" s="215"/>
      <c r="AG47" s="215" t="s">
        <v>222</v>
      </c>
      <c r="AH47" s="215">
        <v>0</v>
      </c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x14ac:dyDescent="0.2">
      <c r="A48" s="230" t="s">
        <v>144</v>
      </c>
      <c r="B48" s="231" t="s">
        <v>94</v>
      </c>
      <c r="C48" s="254" t="s">
        <v>95</v>
      </c>
      <c r="D48" s="232"/>
      <c r="E48" s="233"/>
      <c r="F48" s="234"/>
      <c r="G48" s="234">
        <f>SUMIF(AG49:AG57,"&lt;&gt;NOR",G49:G57)</f>
        <v>0</v>
      </c>
      <c r="H48" s="234"/>
      <c r="I48" s="234">
        <f>SUM(I49:I57)</f>
        <v>0</v>
      </c>
      <c r="J48" s="234"/>
      <c r="K48" s="234">
        <f>SUM(K49:K57)</f>
        <v>0</v>
      </c>
      <c r="L48" s="234"/>
      <c r="M48" s="234">
        <f>SUM(M49:M57)</f>
        <v>0</v>
      </c>
      <c r="N48" s="233"/>
      <c r="O48" s="233">
        <f>SUM(O49:O57)</f>
        <v>0</v>
      </c>
      <c r="P48" s="233"/>
      <c r="Q48" s="233">
        <f>SUM(Q49:Q57)</f>
        <v>0</v>
      </c>
      <c r="R48" s="234"/>
      <c r="S48" s="234"/>
      <c r="T48" s="235"/>
      <c r="U48" s="229"/>
      <c r="V48" s="229">
        <f>SUM(V49:V57)</f>
        <v>37.14</v>
      </c>
      <c r="W48" s="229"/>
      <c r="X48" s="229"/>
      <c r="Y48" s="229"/>
      <c r="AG48" t="s">
        <v>145</v>
      </c>
    </row>
    <row r="49" spans="1:60" ht="22.5" outlineLevel="1" x14ac:dyDescent="0.2">
      <c r="A49" s="237">
        <v>13</v>
      </c>
      <c r="B49" s="238" t="s">
        <v>261</v>
      </c>
      <c r="C49" s="256" t="s">
        <v>262</v>
      </c>
      <c r="D49" s="239" t="s">
        <v>208</v>
      </c>
      <c r="E49" s="240">
        <v>141.6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0">
        <v>0</v>
      </c>
      <c r="O49" s="240">
        <f>ROUND(E49*N49,2)</f>
        <v>0</v>
      </c>
      <c r="P49" s="240">
        <v>0</v>
      </c>
      <c r="Q49" s="240">
        <f>ROUND(E49*P49,2)</f>
        <v>0</v>
      </c>
      <c r="R49" s="242" t="s">
        <v>209</v>
      </c>
      <c r="S49" s="242" t="s">
        <v>210</v>
      </c>
      <c r="T49" s="243" t="s">
        <v>211</v>
      </c>
      <c r="U49" s="225">
        <v>0.15</v>
      </c>
      <c r="V49" s="225">
        <f>ROUND(E49*U49,2)</f>
        <v>21.24</v>
      </c>
      <c r="W49" s="225"/>
      <c r="X49" s="225" t="s">
        <v>151</v>
      </c>
      <c r="Y49" s="225" t="s">
        <v>152</v>
      </c>
      <c r="Z49" s="215"/>
      <c r="AA49" s="215"/>
      <c r="AB49" s="215"/>
      <c r="AC49" s="215"/>
      <c r="AD49" s="215"/>
      <c r="AE49" s="215"/>
      <c r="AF49" s="215"/>
      <c r="AG49" s="215" t="s">
        <v>153</v>
      </c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2" x14ac:dyDescent="0.2">
      <c r="A50" s="222"/>
      <c r="B50" s="223"/>
      <c r="C50" s="266" t="s">
        <v>263</v>
      </c>
      <c r="D50" s="265"/>
      <c r="E50" s="265"/>
      <c r="F50" s="265"/>
      <c r="G50" s="265"/>
      <c r="H50" s="225"/>
      <c r="I50" s="225"/>
      <c r="J50" s="225"/>
      <c r="K50" s="225"/>
      <c r="L50" s="225"/>
      <c r="M50" s="225"/>
      <c r="N50" s="224"/>
      <c r="O50" s="224"/>
      <c r="P50" s="224"/>
      <c r="Q50" s="224"/>
      <c r="R50" s="225"/>
      <c r="S50" s="225"/>
      <c r="T50" s="225"/>
      <c r="U50" s="225"/>
      <c r="V50" s="225"/>
      <c r="W50" s="225"/>
      <c r="X50" s="225"/>
      <c r="Y50" s="225"/>
      <c r="Z50" s="215"/>
      <c r="AA50" s="215"/>
      <c r="AB50" s="215"/>
      <c r="AC50" s="215"/>
      <c r="AD50" s="215"/>
      <c r="AE50" s="215"/>
      <c r="AF50" s="215"/>
      <c r="AG50" s="215" t="s">
        <v>214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53" t="str">
        <f>C50</f>
        <v>z rostlé horniny tř.1 - 4 pod násypy z hornin soudržných do 92% PS a hornin nesoudržných sypkých relativní ulehlosti I(d) do 0,8</v>
      </c>
      <c r="BB50" s="215"/>
      <c r="BC50" s="215"/>
      <c r="BD50" s="215"/>
      <c r="BE50" s="215"/>
      <c r="BF50" s="215"/>
      <c r="BG50" s="215"/>
      <c r="BH50" s="215"/>
    </row>
    <row r="51" spans="1:60" outlineLevel="2" x14ac:dyDescent="0.2">
      <c r="A51" s="222"/>
      <c r="B51" s="223"/>
      <c r="C51" s="259" t="s">
        <v>264</v>
      </c>
      <c r="D51" s="252"/>
      <c r="E51" s="252"/>
      <c r="F51" s="252"/>
      <c r="G51" s="252"/>
      <c r="H51" s="225"/>
      <c r="I51" s="225"/>
      <c r="J51" s="225"/>
      <c r="K51" s="225"/>
      <c r="L51" s="225"/>
      <c r="M51" s="225"/>
      <c r="N51" s="224"/>
      <c r="O51" s="224"/>
      <c r="P51" s="224"/>
      <c r="Q51" s="224"/>
      <c r="R51" s="225"/>
      <c r="S51" s="225"/>
      <c r="T51" s="225"/>
      <c r="U51" s="225"/>
      <c r="V51" s="225"/>
      <c r="W51" s="225"/>
      <c r="X51" s="225"/>
      <c r="Y51" s="225"/>
      <c r="Z51" s="215"/>
      <c r="AA51" s="215"/>
      <c r="AB51" s="215"/>
      <c r="AC51" s="215"/>
      <c r="AD51" s="215"/>
      <c r="AE51" s="215"/>
      <c r="AF51" s="215"/>
      <c r="AG51" s="215" t="s">
        <v>167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2" x14ac:dyDescent="0.2">
      <c r="A52" s="222"/>
      <c r="B52" s="223"/>
      <c r="C52" s="267" t="s">
        <v>265</v>
      </c>
      <c r="D52" s="263"/>
      <c r="E52" s="264">
        <v>141.6</v>
      </c>
      <c r="F52" s="225"/>
      <c r="G52" s="225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222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ht="22.5" outlineLevel="1" x14ac:dyDescent="0.2">
      <c r="A53" s="237">
        <v>14</v>
      </c>
      <c r="B53" s="238" t="s">
        <v>261</v>
      </c>
      <c r="C53" s="256" t="s">
        <v>262</v>
      </c>
      <c r="D53" s="239" t="s">
        <v>208</v>
      </c>
      <c r="E53" s="240">
        <v>103.6</v>
      </c>
      <c r="F53" s="241"/>
      <c r="G53" s="242">
        <f>ROUND(E53*F53,2)</f>
        <v>0</v>
      </c>
      <c r="H53" s="241"/>
      <c r="I53" s="242">
        <f>ROUND(E53*H53,2)</f>
        <v>0</v>
      </c>
      <c r="J53" s="241"/>
      <c r="K53" s="242">
        <f>ROUND(E53*J53,2)</f>
        <v>0</v>
      </c>
      <c r="L53" s="242">
        <v>21</v>
      </c>
      <c r="M53" s="242">
        <f>G53*(1+L53/100)</f>
        <v>0</v>
      </c>
      <c r="N53" s="240">
        <v>0</v>
      </c>
      <c r="O53" s="240">
        <f>ROUND(E53*N53,2)</f>
        <v>0</v>
      </c>
      <c r="P53" s="240">
        <v>0</v>
      </c>
      <c r="Q53" s="240">
        <f>ROUND(E53*P53,2)</f>
        <v>0</v>
      </c>
      <c r="R53" s="242" t="s">
        <v>209</v>
      </c>
      <c r="S53" s="242" t="s">
        <v>210</v>
      </c>
      <c r="T53" s="243" t="s">
        <v>211</v>
      </c>
      <c r="U53" s="225">
        <v>0.15</v>
      </c>
      <c r="V53" s="225">
        <f>ROUND(E53*U53,2)</f>
        <v>15.54</v>
      </c>
      <c r="W53" s="225"/>
      <c r="X53" s="225" t="s">
        <v>151</v>
      </c>
      <c r="Y53" s="225" t="s">
        <v>152</v>
      </c>
      <c r="Z53" s="215"/>
      <c r="AA53" s="215"/>
      <c r="AB53" s="215"/>
      <c r="AC53" s="215"/>
      <c r="AD53" s="215"/>
      <c r="AE53" s="215"/>
      <c r="AF53" s="215"/>
      <c r="AG53" s="215" t="s">
        <v>153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outlineLevel="2" x14ac:dyDescent="0.2">
      <c r="A54" s="222"/>
      <c r="B54" s="223"/>
      <c r="C54" s="266" t="s">
        <v>263</v>
      </c>
      <c r="D54" s="265"/>
      <c r="E54" s="265"/>
      <c r="F54" s="265"/>
      <c r="G54" s="265"/>
      <c r="H54" s="225"/>
      <c r="I54" s="225"/>
      <c r="J54" s="225"/>
      <c r="K54" s="225"/>
      <c r="L54" s="225"/>
      <c r="M54" s="225"/>
      <c r="N54" s="224"/>
      <c r="O54" s="224"/>
      <c r="P54" s="224"/>
      <c r="Q54" s="224"/>
      <c r="R54" s="225"/>
      <c r="S54" s="225"/>
      <c r="T54" s="225"/>
      <c r="U54" s="225"/>
      <c r="V54" s="225"/>
      <c r="W54" s="225"/>
      <c r="X54" s="225"/>
      <c r="Y54" s="225"/>
      <c r="Z54" s="215"/>
      <c r="AA54" s="215"/>
      <c r="AB54" s="215"/>
      <c r="AC54" s="215"/>
      <c r="AD54" s="215"/>
      <c r="AE54" s="215"/>
      <c r="AF54" s="215"/>
      <c r="AG54" s="215" t="s">
        <v>214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53" t="str">
        <f>C54</f>
        <v>z rostlé horniny tř.1 - 4 pod násypy z hornin soudržných do 92% PS a hornin nesoudržných sypkých relativní ulehlosti I(d) do 0,8</v>
      </c>
      <c r="BB54" s="215"/>
      <c r="BC54" s="215"/>
      <c r="BD54" s="215"/>
      <c r="BE54" s="215"/>
      <c r="BF54" s="215"/>
      <c r="BG54" s="215"/>
      <c r="BH54" s="215"/>
    </row>
    <row r="55" spans="1:60" outlineLevel="2" x14ac:dyDescent="0.2">
      <c r="A55" s="222"/>
      <c r="B55" s="223"/>
      <c r="C55" s="259" t="s">
        <v>266</v>
      </c>
      <c r="D55" s="252"/>
      <c r="E55" s="252"/>
      <c r="F55" s="252"/>
      <c r="G55" s="252"/>
      <c r="H55" s="225"/>
      <c r="I55" s="225"/>
      <c r="J55" s="225"/>
      <c r="K55" s="225"/>
      <c r="L55" s="225"/>
      <c r="M55" s="225"/>
      <c r="N55" s="224"/>
      <c r="O55" s="224"/>
      <c r="P55" s="224"/>
      <c r="Q55" s="224"/>
      <c r="R55" s="225"/>
      <c r="S55" s="225"/>
      <c r="T55" s="225"/>
      <c r="U55" s="225"/>
      <c r="V55" s="225"/>
      <c r="W55" s="225"/>
      <c r="X55" s="225"/>
      <c r="Y55" s="225"/>
      <c r="Z55" s="215"/>
      <c r="AA55" s="215"/>
      <c r="AB55" s="215"/>
      <c r="AC55" s="215"/>
      <c r="AD55" s="215"/>
      <c r="AE55" s="215"/>
      <c r="AF55" s="215"/>
      <c r="AG55" s="215" t="s">
        <v>167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2" x14ac:dyDescent="0.2">
      <c r="A56" s="222"/>
      <c r="B56" s="223"/>
      <c r="C56" s="267" t="s">
        <v>267</v>
      </c>
      <c r="D56" s="263"/>
      <c r="E56" s="264">
        <v>103.6</v>
      </c>
      <c r="F56" s="225"/>
      <c r="G56" s="225"/>
      <c r="H56" s="225"/>
      <c r="I56" s="225"/>
      <c r="J56" s="225"/>
      <c r="K56" s="225"/>
      <c r="L56" s="225"/>
      <c r="M56" s="225"/>
      <c r="N56" s="224"/>
      <c r="O56" s="224"/>
      <c r="P56" s="224"/>
      <c r="Q56" s="224"/>
      <c r="R56" s="225"/>
      <c r="S56" s="225"/>
      <c r="T56" s="225"/>
      <c r="U56" s="225"/>
      <c r="V56" s="225"/>
      <c r="W56" s="225"/>
      <c r="X56" s="225"/>
      <c r="Y56" s="225"/>
      <c r="Z56" s="215"/>
      <c r="AA56" s="215"/>
      <c r="AB56" s="215"/>
      <c r="AC56" s="215"/>
      <c r="AD56" s="215"/>
      <c r="AE56" s="215"/>
      <c r="AF56" s="215"/>
      <c r="AG56" s="215" t="s">
        <v>222</v>
      </c>
      <c r="AH56" s="215">
        <v>0</v>
      </c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1" x14ac:dyDescent="0.2">
      <c r="A57" s="244">
        <v>15</v>
      </c>
      <c r="B57" s="245" t="s">
        <v>268</v>
      </c>
      <c r="C57" s="255" t="s">
        <v>269</v>
      </c>
      <c r="D57" s="246" t="s">
        <v>208</v>
      </c>
      <c r="E57" s="247">
        <v>3.8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21</v>
      </c>
      <c r="M57" s="249">
        <f>G57*(1+L57/100)</f>
        <v>0</v>
      </c>
      <c r="N57" s="247">
        <v>5.0000000000000001E-4</v>
      </c>
      <c r="O57" s="247">
        <f>ROUND(E57*N57,2)</f>
        <v>0</v>
      </c>
      <c r="P57" s="247">
        <v>0</v>
      </c>
      <c r="Q57" s="247">
        <f>ROUND(E57*P57,2)</f>
        <v>0</v>
      </c>
      <c r="R57" s="249" t="s">
        <v>270</v>
      </c>
      <c r="S57" s="249" t="s">
        <v>210</v>
      </c>
      <c r="T57" s="250" t="s">
        <v>211</v>
      </c>
      <c r="U57" s="225">
        <v>9.4E-2</v>
      </c>
      <c r="V57" s="225">
        <f>ROUND(E57*U57,2)</f>
        <v>0.36</v>
      </c>
      <c r="W57" s="225"/>
      <c r="X57" s="225" t="s">
        <v>151</v>
      </c>
      <c r="Y57" s="225" t="s">
        <v>152</v>
      </c>
      <c r="Z57" s="215"/>
      <c r="AA57" s="215"/>
      <c r="AB57" s="215"/>
      <c r="AC57" s="215"/>
      <c r="AD57" s="215"/>
      <c r="AE57" s="215"/>
      <c r="AF57" s="215"/>
      <c r="AG57" s="215" t="s">
        <v>212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x14ac:dyDescent="0.2">
      <c r="A58" s="230" t="s">
        <v>144</v>
      </c>
      <c r="B58" s="231" t="s">
        <v>60</v>
      </c>
      <c r="C58" s="254" t="s">
        <v>97</v>
      </c>
      <c r="D58" s="232"/>
      <c r="E58" s="233"/>
      <c r="F58" s="234"/>
      <c r="G58" s="234">
        <f>SUMIF(AG59:AG68,"&lt;&gt;NOR",G59:G68)</f>
        <v>0</v>
      </c>
      <c r="H58" s="234"/>
      <c r="I58" s="234">
        <f>SUM(I59:I68)</f>
        <v>0</v>
      </c>
      <c r="J58" s="234"/>
      <c r="K58" s="234">
        <f>SUM(K59:K68)</f>
        <v>0</v>
      </c>
      <c r="L58" s="234"/>
      <c r="M58" s="234">
        <f>SUM(M59:M68)</f>
        <v>0</v>
      </c>
      <c r="N58" s="233"/>
      <c r="O58" s="233">
        <f>SUM(O59:O68)</f>
        <v>8.93</v>
      </c>
      <c r="P58" s="233"/>
      <c r="Q58" s="233">
        <f>SUM(Q59:Q68)</f>
        <v>0</v>
      </c>
      <c r="R58" s="234"/>
      <c r="S58" s="234"/>
      <c r="T58" s="235"/>
      <c r="U58" s="229"/>
      <c r="V58" s="229">
        <f>SUM(V59:V68)</f>
        <v>4.25</v>
      </c>
      <c r="W58" s="229"/>
      <c r="X58" s="229"/>
      <c r="Y58" s="229"/>
      <c r="AG58" t="s">
        <v>145</v>
      </c>
    </row>
    <row r="59" spans="1:60" ht="22.5" outlineLevel="1" x14ac:dyDescent="0.2">
      <c r="A59" s="237">
        <v>16</v>
      </c>
      <c r="B59" s="238" t="s">
        <v>271</v>
      </c>
      <c r="C59" s="256" t="s">
        <v>272</v>
      </c>
      <c r="D59" s="239" t="s">
        <v>273</v>
      </c>
      <c r="E59" s="240">
        <v>5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0">
        <v>6.6E-3</v>
      </c>
      <c r="O59" s="240">
        <f>ROUND(E59*N59,2)</f>
        <v>0.03</v>
      </c>
      <c r="P59" s="240">
        <v>0</v>
      </c>
      <c r="Q59" s="240">
        <f>ROUND(E59*P59,2)</f>
        <v>0</v>
      </c>
      <c r="R59" s="242" t="s">
        <v>274</v>
      </c>
      <c r="S59" s="242" t="s">
        <v>210</v>
      </c>
      <c r="T59" s="243" t="s">
        <v>211</v>
      </c>
      <c r="U59" s="225">
        <v>0.42</v>
      </c>
      <c r="V59" s="225">
        <f>ROUND(E59*U59,2)</f>
        <v>2.1</v>
      </c>
      <c r="W59" s="225"/>
      <c r="X59" s="225" t="s">
        <v>151</v>
      </c>
      <c r="Y59" s="225" t="s">
        <v>152</v>
      </c>
      <c r="Z59" s="215"/>
      <c r="AA59" s="215"/>
      <c r="AB59" s="215"/>
      <c r="AC59" s="215"/>
      <c r="AD59" s="215"/>
      <c r="AE59" s="215"/>
      <c r="AF59" s="215"/>
      <c r="AG59" s="215" t="s">
        <v>153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57" t="s">
        <v>275</v>
      </c>
      <c r="D60" s="251"/>
      <c r="E60" s="251"/>
      <c r="F60" s="251"/>
      <c r="G60" s="251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167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3" x14ac:dyDescent="0.2">
      <c r="A61" s="222"/>
      <c r="B61" s="223"/>
      <c r="C61" s="259" t="s">
        <v>276</v>
      </c>
      <c r="D61" s="252"/>
      <c r="E61" s="252"/>
      <c r="F61" s="252"/>
      <c r="G61" s="252"/>
      <c r="H61" s="225"/>
      <c r="I61" s="225"/>
      <c r="J61" s="225"/>
      <c r="K61" s="225"/>
      <c r="L61" s="225"/>
      <c r="M61" s="225"/>
      <c r="N61" s="224"/>
      <c r="O61" s="224"/>
      <c r="P61" s="224"/>
      <c r="Q61" s="224"/>
      <c r="R61" s="225"/>
      <c r="S61" s="225"/>
      <c r="T61" s="225"/>
      <c r="U61" s="225"/>
      <c r="V61" s="225"/>
      <c r="W61" s="225"/>
      <c r="X61" s="225"/>
      <c r="Y61" s="225"/>
      <c r="Z61" s="215"/>
      <c r="AA61" s="215"/>
      <c r="AB61" s="215"/>
      <c r="AC61" s="215"/>
      <c r="AD61" s="215"/>
      <c r="AE61" s="215"/>
      <c r="AF61" s="215"/>
      <c r="AG61" s="215" t="s">
        <v>167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1" x14ac:dyDescent="0.2">
      <c r="A62" s="237">
        <v>17</v>
      </c>
      <c r="B62" s="238" t="s">
        <v>277</v>
      </c>
      <c r="C62" s="256" t="s">
        <v>278</v>
      </c>
      <c r="D62" s="239" t="s">
        <v>273</v>
      </c>
      <c r="E62" s="240">
        <v>5</v>
      </c>
      <c r="F62" s="241"/>
      <c r="G62" s="242">
        <f>ROUND(E62*F62,2)</f>
        <v>0</v>
      </c>
      <c r="H62" s="241"/>
      <c r="I62" s="242">
        <f>ROUND(E62*H62,2)</f>
        <v>0</v>
      </c>
      <c r="J62" s="241"/>
      <c r="K62" s="242">
        <f>ROUND(E62*J62,2)</f>
        <v>0</v>
      </c>
      <c r="L62" s="242">
        <v>21</v>
      </c>
      <c r="M62" s="242">
        <f>G62*(1+L62/100)</f>
        <v>0</v>
      </c>
      <c r="N62" s="240">
        <v>2.4E-2</v>
      </c>
      <c r="O62" s="240">
        <f>ROUND(E62*N62,2)</f>
        <v>0.12</v>
      </c>
      <c r="P62" s="240">
        <v>0</v>
      </c>
      <c r="Q62" s="240">
        <f>ROUND(E62*P62,2)</f>
        <v>0</v>
      </c>
      <c r="R62" s="242" t="s">
        <v>279</v>
      </c>
      <c r="S62" s="242" t="s">
        <v>257</v>
      </c>
      <c r="T62" s="243" t="s">
        <v>257</v>
      </c>
      <c r="U62" s="225">
        <v>0</v>
      </c>
      <c r="V62" s="225">
        <f>ROUND(E62*U62,2)</f>
        <v>0</v>
      </c>
      <c r="W62" s="225"/>
      <c r="X62" s="225" t="s">
        <v>258</v>
      </c>
      <c r="Y62" s="225" t="s">
        <v>152</v>
      </c>
      <c r="Z62" s="215"/>
      <c r="AA62" s="215"/>
      <c r="AB62" s="215"/>
      <c r="AC62" s="215"/>
      <c r="AD62" s="215"/>
      <c r="AE62" s="215"/>
      <c r="AF62" s="215"/>
      <c r="AG62" s="215" t="s">
        <v>259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2" x14ac:dyDescent="0.2">
      <c r="A63" s="222"/>
      <c r="B63" s="223"/>
      <c r="C63" s="257" t="s">
        <v>275</v>
      </c>
      <c r="D63" s="251"/>
      <c r="E63" s="251"/>
      <c r="F63" s="251"/>
      <c r="G63" s="251"/>
      <c r="H63" s="225"/>
      <c r="I63" s="225"/>
      <c r="J63" s="225"/>
      <c r="K63" s="225"/>
      <c r="L63" s="225"/>
      <c r="M63" s="225"/>
      <c r="N63" s="224"/>
      <c r="O63" s="224"/>
      <c r="P63" s="224"/>
      <c r="Q63" s="224"/>
      <c r="R63" s="225"/>
      <c r="S63" s="225"/>
      <c r="T63" s="225"/>
      <c r="U63" s="225"/>
      <c r="V63" s="225"/>
      <c r="W63" s="225"/>
      <c r="X63" s="225"/>
      <c r="Y63" s="225"/>
      <c r="Z63" s="215"/>
      <c r="AA63" s="215"/>
      <c r="AB63" s="215"/>
      <c r="AC63" s="215"/>
      <c r="AD63" s="215"/>
      <c r="AE63" s="215"/>
      <c r="AF63" s="215"/>
      <c r="AG63" s="215" t="s">
        <v>167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3" x14ac:dyDescent="0.2">
      <c r="A64" s="222"/>
      <c r="B64" s="223"/>
      <c r="C64" s="259" t="s">
        <v>276</v>
      </c>
      <c r="D64" s="252"/>
      <c r="E64" s="252"/>
      <c r="F64" s="252"/>
      <c r="G64" s="252"/>
      <c r="H64" s="225"/>
      <c r="I64" s="225"/>
      <c r="J64" s="225"/>
      <c r="K64" s="225"/>
      <c r="L64" s="225"/>
      <c r="M64" s="225"/>
      <c r="N64" s="224"/>
      <c r="O64" s="224"/>
      <c r="P64" s="224"/>
      <c r="Q64" s="224"/>
      <c r="R64" s="225"/>
      <c r="S64" s="225"/>
      <c r="T64" s="225"/>
      <c r="U64" s="225"/>
      <c r="V64" s="225"/>
      <c r="W64" s="225"/>
      <c r="X64" s="225"/>
      <c r="Y64" s="225"/>
      <c r="Z64" s="215"/>
      <c r="AA64" s="215"/>
      <c r="AB64" s="215"/>
      <c r="AC64" s="215"/>
      <c r="AD64" s="215"/>
      <c r="AE64" s="215"/>
      <c r="AF64" s="215"/>
      <c r="AG64" s="215" t="s">
        <v>167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1" x14ac:dyDescent="0.2">
      <c r="A65" s="237">
        <v>18</v>
      </c>
      <c r="B65" s="238" t="s">
        <v>280</v>
      </c>
      <c r="C65" s="256" t="s">
        <v>281</v>
      </c>
      <c r="D65" s="239" t="s">
        <v>218</v>
      </c>
      <c r="E65" s="240">
        <v>5.21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0">
        <v>1.6859999999999999</v>
      </c>
      <c r="O65" s="240">
        <f>ROUND(E65*N65,2)</f>
        <v>8.7799999999999994</v>
      </c>
      <c r="P65" s="240">
        <v>0</v>
      </c>
      <c r="Q65" s="240">
        <f>ROUND(E65*P65,2)</f>
        <v>0</v>
      </c>
      <c r="R65" s="242"/>
      <c r="S65" s="242" t="s">
        <v>210</v>
      </c>
      <c r="T65" s="243" t="s">
        <v>211</v>
      </c>
      <c r="U65" s="225">
        <v>0.41199999999999998</v>
      </c>
      <c r="V65" s="225">
        <f>ROUND(E65*U65,2)</f>
        <v>2.15</v>
      </c>
      <c r="W65" s="225"/>
      <c r="X65" s="225" t="s">
        <v>151</v>
      </c>
      <c r="Y65" s="225" t="s">
        <v>152</v>
      </c>
      <c r="Z65" s="215"/>
      <c r="AA65" s="215"/>
      <c r="AB65" s="215"/>
      <c r="AC65" s="215"/>
      <c r="AD65" s="215"/>
      <c r="AE65" s="215"/>
      <c r="AF65" s="215"/>
      <c r="AG65" s="215" t="s">
        <v>153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2" x14ac:dyDescent="0.2">
      <c r="A66" s="222"/>
      <c r="B66" s="223"/>
      <c r="C66" s="257" t="s">
        <v>282</v>
      </c>
      <c r="D66" s="251"/>
      <c r="E66" s="251"/>
      <c r="F66" s="251"/>
      <c r="G66" s="251"/>
      <c r="H66" s="225"/>
      <c r="I66" s="225"/>
      <c r="J66" s="225"/>
      <c r="K66" s="225"/>
      <c r="L66" s="225"/>
      <c r="M66" s="225"/>
      <c r="N66" s="224"/>
      <c r="O66" s="224"/>
      <c r="P66" s="224"/>
      <c r="Q66" s="224"/>
      <c r="R66" s="225"/>
      <c r="S66" s="225"/>
      <c r="T66" s="225"/>
      <c r="U66" s="225"/>
      <c r="V66" s="225"/>
      <c r="W66" s="225"/>
      <c r="X66" s="225"/>
      <c r="Y66" s="225"/>
      <c r="Z66" s="215"/>
      <c r="AA66" s="215"/>
      <c r="AB66" s="215"/>
      <c r="AC66" s="215"/>
      <c r="AD66" s="215"/>
      <c r="AE66" s="215"/>
      <c r="AF66" s="215"/>
      <c r="AG66" s="215" t="s">
        <v>167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3" x14ac:dyDescent="0.2">
      <c r="A67" s="222"/>
      <c r="B67" s="223"/>
      <c r="C67" s="259" t="s">
        <v>276</v>
      </c>
      <c r="D67" s="252"/>
      <c r="E67" s="252"/>
      <c r="F67" s="252"/>
      <c r="G67" s="252"/>
      <c r="H67" s="225"/>
      <c r="I67" s="225"/>
      <c r="J67" s="225"/>
      <c r="K67" s="225"/>
      <c r="L67" s="225"/>
      <c r="M67" s="225"/>
      <c r="N67" s="224"/>
      <c r="O67" s="224"/>
      <c r="P67" s="224"/>
      <c r="Q67" s="224"/>
      <c r="R67" s="225"/>
      <c r="S67" s="225"/>
      <c r="T67" s="225"/>
      <c r="U67" s="225"/>
      <c r="V67" s="225"/>
      <c r="W67" s="225"/>
      <c r="X67" s="225"/>
      <c r="Y67" s="225"/>
      <c r="Z67" s="215"/>
      <c r="AA67" s="215"/>
      <c r="AB67" s="215"/>
      <c r="AC67" s="215"/>
      <c r="AD67" s="215"/>
      <c r="AE67" s="215"/>
      <c r="AF67" s="215"/>
      <c r="AG67" s="215" t="s">
        <v>167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2" x14ac:dyDescent="0.2">
      <c r="A68" s="222"/>
      <c r="B68" s="223"/>
      <c r="C68" s="267" t="s">
        <v>283</v>
      </c>
      <c r="D68" s="263"/>
      <c r="E68" s="264">
        <v>5.21</v>
      </c>
      <c r="F68" s="225"/>
      <c r="G68" s="225"/>
      <c r="H68" s="225"/>
      <c r="I68" s="225"/>
      <c r="J68" s="225"/>
      <c r="K68" s="225"/>
      <c r="L68" s="225"/>
      <c r="M68" s="225"/>
      <c r="N68" s="224"/>
      <c r="O68" s="224"/>
      <c r="P68" s="224"/>
      <c r="Q68" s="224"/>
      <c r="R68" s="225"/>
      <c r="S68" s="225"/>
      <c r="T68" s="225"/>
      <c r="U68" s="225"/>
      <c r="V68" s="225"/>
      <c r="W68" s="225"/>
      <c r="X68" s="225"/>
      <c r="Y68" s="225"/>
      <c r="Z68" s="215"/>
      <c r="AA68" s="215"/>
      <c r="AB68" s="215"/>
      <c r="AC68" s="215"/>
      <c r="AD68" s="215"/>
      <c r="AE68" s="215"/>
      <c r="AF68" s="215"/>
      <c r="AG68" s="215" t="s">
        <v>222</v>
      </c>
      <c r="AH68" s="215">
        <v>0</v>
      </c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x14ac:dyDescent="0.2">
      <c r="A69" s="230" t="s">
        <v>144</v>
      </c>
      <c r="B69" s="231" t="s">
        <v>98</v>
      </c>
      <c r="C69" s="254" t="s">
        <v>99</v>
      </c>
      <c r="D69" s="232"/>
      <c r="E69" s="233"/>
      <c r="F69" s="234"/>
      <c r="G69" s="234">
        <f>SUMIF(AG70:AG82,"&lt;&gt;NOR",G70:G82)</f>
        <v>0</v>
      </c>
      <c r="H69" s="234"/>
      <c r="I69" s="234">
        <f>SUM(I70:I82)</f>
        <v>0</v>
      </c>
      <c r="J69" s="234"/>
      <c r="K69" s="234">
        <f>SUM(K70:K82)</f>
        <v>0</v>
      </c>
      <c r="L69" s="234"/>
      <c r="M69" s="234">
        <f>SUM(M70:M82)</f>
        <v>0</v>
      </c>
      <c r="N69" s="233"/>
      <c r="O69" s="233">
        <f>SUM(O70:O82)</f>
        <v>0.83</v>
      </c>
      <c r="P69" s="233"/>
      <c r="Q69" s="233">
        <f>SUM(Q70:Q82)</f>
        <v>0</v>
      </c>
      <c r="R69" s="234"/>
      <c r="S69" s="234"/>
      <c r="T69" s="235"/>
      <c r="U69" s="229"/>
      <c r="V69" s="229">
        <f>SUM(V70:V82)</f>
        <v>48.649999999999991</v>
      </c>
      <c r="W69" s="229"/>
      <c r="X69" s="229"/>
      <c r="Y69" s="229"/>
      <c r="AG69" t="s">
        <v>145</v>
      </c>
    </row>
    <row r="70" spans="1:60" ht="22.5" outlineLevel="1" x14ac:dyDescent="0.2">
      <c r="A70" s="237">
        <v>19</v>
      </c>
      <c r="B70" s="238" t="s">
        <v>284</v>
      </c>
      <c r="C70" s="256" t="s">
        <v>285</v>
      </c>
      <c r="D70" s="239" t="s">
        <v>286</v>
      </c>
      <c r="E70" s="240">
        <v>387.3</v>
      </c>
      <c r="F70" s="241"/>
      <c r="G70" s="242">
        <f>ROUND(E70*F70,2)</f>
        <v>0</v>
      </c>
      <c r="H70" s="241"/>
      <c r="I70" s="242">
        <f>ROUND(E70*H70,2)</f>
        <v>0</v>
      </c>
      <c r="J70" s="241"/>
      <c r="K70" s="242">
        <f>ROUND(E70*J70,2)</f>
        <v>0</v>
      </c>
      <c r="L70" s="242">
        <v>21</v>
      </c>
      <c r="M70" s="242">
        <f>G70*(1+L70/100)</f>
        <v>0</v>
      </c>
      <c r="N70" s="240">
        <v>1.5E-3</v>
      </c>
      <c r="O70" s="240">
        <f>ROUND(E70*N70,2)</f>
        <v>0.57999999999999996</v>
      </c>
      <c r="P70" s="240">
        <v>0</v>
      </c>
      <c r="Q70" s="240">
        <f>ROUND(E70*P70,2)</f>
        <v>0</v>
      </c>
      <c r="R70" s="242" t="s">
        <v>287</v>
      </c>
      <c r="S70" s="242" t="s">
        <v>210</v>
      </c>
      <c r="T70" s="243" t="s">
        <v>211</v>
      </c>
      <c r="U70" s="225">
        <v>8.7999999999999995E-2</v>
      </c>
      <c r="V70" s="225">
        <f>ROUND(E70*U70,2)</f>
        <v>34.08</v>
      </c>
      <c r="W70" s="225"/>
      <c r="X70" s="225" t="s">
        <v>151</v>
      </c>
      <c r="Y70" s="225" t="s">
        <v>152</v>
      </c>
      <c r="Z70" s="215"/>
      <c r="AA70" s="215"/>
      <c r="AB70" s="215"/>
      <c r="AC70" s="215"/>
      <c r="AD70" s="215"/>
      <c r="AE70" s="215"/>
      <c r="AF70" s="215"/>
      <c r="AG70" s="215" t="s">
        <v>153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2" x14ac:dyDescent="0.2">
      <c r="A71" s="222"/>
      <c r="B71" s="223"/>
      <c r="C71" s="257" t="s">
        <v>288</v>
      </c>
      <c r="D71" s="251"/>
      <c r="E71" s="251"/>
      <c r="F71" s="251"/>
      <c r="G71" s="251"/>
      <c r="H71" s="225"/>
      <c r="I71" s="225"/>
      <c r="J71" s="225"/>
      <c r="K71" s="225"/>
      <c r="L71" s="225"/>
      <c r="M71" s="225"/>
      <c r="N71" s="224"/>
      <c r="O71" s="224"/>
      <c r="P71" s="224"/>
      <c r="Q71" s="224"/>
      <c r="R71" s="225"/>
      <c r="S71" s="225"/>
      <c r="T71" s="225"/>
      <c r="U71" s="225"/>
      <c r="V71" s="225"/>
      <c r="W71" s="225"/>
      <c r="X71" s="225"/>
      <c r="Y71" s="225"/>
      <c r="Z71" s="215"/>
      <c r="AA71" s="215"/>
      <c r="AB71" s="215"/>
      <c r="AC71" s="215"/>
      <c r="AD71" s="215"/>
      <c r="AE71" s="215"/>
      <c r="AF71" s="215"/>
      <c r="AG71" s="215" t="s">
        <v>167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53" t="str">
        <f>C71</f>
        <v>Asfaltová zálivka spár vč. penetračně adhezního nátěru komůrky (sanace pracovních spár dle TP 115; komůrka 20x30 mm)</v>
      </c>
      <c r="BB71" s="215"/>
      <c r="BC71" s="215"/>
      <c r="BD71" s="215"/>
      <c r="BE71" s="215"/>
      <c r="BF71" s="215"/>
      <c r="BG71" s="215"/>
      <c r="BH71" s="215"/>
    </row>
    <row r="72" spans="1:60" outlineLevel="3" x14ac:dyDescent="0.2">
      <c r="A72" s="222"/>
      <c r="B72" s="223"/>
      <c r="C72" s="259" t="s">
        <v>276</v>
      </c>
      <c r="D72" s="252"/>
      <c r="E72" s="252"/>
      <c r="F72" s="252"/>
      <c r="G72" s="252"/>
      <c r="H72" s="225"/>
      <c r="I72" s="225"/>
      <c r="J72" s="225"/>
      <c r="K72" s="225"/>
      <c r="L72" s="225"/>
      <c r="M72" s="225"/>
      <c r="N72" s="224"/>
      <c r="O72" s="224"/>
      <c r="P72" s="224"/>
      <c r="Q72" s="224"/>
      <c r="R72" s="225"/>
      <c r="S72" s="225"/>
      <c r="T72" s="225"/>
      <c r="U72" s="225"/>
      <c r="V72" s="225"/>
      <c r="W72" s="225"/>
      <c r="X72" s="225"/>
      <c r="Y72" s="225"/>
      <c r="Z72" s="215"/>
      <c r="AA72" s="215"/>
      <c r="AB72" s="215"/>
      <c r="AC72" s="215"/>
      <c r="AD72" s="215"/>
      <c r="AE72" s="215"/>
      <c r="AF72" s="215"/>
      <c r="AG72" s="215" t="s">
        <v>167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2" x14ac:dyDescent="0.2">
      <c r="A73" s="222"/>
      <c r="B73" s="223"/>
      <c r="C73" s="267" t="s">
        <v>289</v>
      </c>
      <c r="D73" s="263"/>
      <c r="E73" s="264">
        <v>142.80000000000001</v>
      </c>
      <c r="F73" s="225"/>
      <c r="G73" s="225"/>
      <c r="H73" s="225"/>
      <c r="I73" s="225"/>
      <c r="J73" s="225"/>
      <c r="K73" s="225"/>
      <c r="L73" s="225"/>
      <c r="M73" s="225"/>
      <c r="N73" s="224"/>
      <c r="O73" s="224"/>
      <c r="P73" s="224"/>
      <c r="Q73" s="224"/>
      <c r="R73" s="225"/>
      <c r="S73" s="225"/>
      <c r="T73" s="225"/>
      <c r="U73" s="225"/>
      <c r="V73" s="225"/>
      <c r="W73" s="225"/>
      <c r="X73" s="225"/>
      <c r="Y73" s="225"/>
      <c r="Z73" s="215"/>
      <c r="AA73" s="215"/>
      <c r="AB73" s="215"/>
      <c r="AC73" s="215"/>
      <c r="AD73" s="215"/>
      <c r="AE73" s="215"/>
      <c r="AF73" s="215"/>
      <c r="AG73" s="215" t="s">
        <v>222</v>
      </c>
      <c r="AH73" s="215">
        <v>0</v>
      </c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outlineLevel="3" x14ac:dyDescent="0.2">
      <c r="A74" s="222"/>
      <c r="B74" s="223"/>
      <c r="C74" s="267" t="s">
        <v>290</v>
      </c>
      <c r="D74" s="263"/>
      <c r="E74" s="264">
        <v>93.1</v>
      </c>
      <c r="F74" s="225"/>
      <c r="G74" s="225"/>
      <c r="H74" s="225"/>
      <c r="I74" s="225"/>
      <c r="J74" s="225"/>
      <c r="K74" s="225"/>
      <c r="L74" s="225"/>
      <c r="M74" s="225"/>
      <c r="N74" s="224"/>
      <c r="O74" s="224"/>
      <c r="P74" s="224"/>
      <c r="Q74" s="224"/>
      <c r="R74" s="225"/>
      <c r="S74" s="225"/>
      <c r="T74" s="225"/>
      <c r="U74" s="225"/>
      <c r="V74" s="225"/>
      <c r="W74" s="225"/>
      <c r="X74" s="225"/>
      <c r="Y74" s="225"/>
      <c r="Z74" s="215"/>
      <c r="AA74" s="215"/>
      <c r="AB74" s="215"/>
      <c r="AC74" s="215"/>
      <c r="AD74" s="215"/>
      <c r="AE74" s="215"/>
      <c r="AF74" s="215"/>
      <c r="AG74" s="215" t="s">
        <v>222</v>
      </c>
      <c r="AH74" s="215">
        <v>0</v>
      </c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outlineLevel="3" x14ac:dyDescent="0.2">
      <c r="A75" s="222"/>
      <c r="B75" s="223"/>
      <c r="C75" s="267" t="s">
        <v>291</v>
      </c>
      <c r="D75" s="263"/>
      <c r="E75" s="264">
        <v>151.4</v>
      </c>
      <c r="F75" s="225"/>
      <c r="G75" s="225"/>
      <c r="H75" s="225"/>
      <c r="I75" s="225"/>
      <c r="J75" s="225"/>
      <c r="K75" s="225"/>
      <c r="L75" s="225"/>
      <c r="M75" s="225"/>
      <c r="N75" s="224"/>
      <c r="O75" s="224"/>
      <c r="P75" s="224"/>
      <c r="Q75" s="224"/>
      <c r="R75" s="225"/>
      <c r="S75" s="225"/>
      <c r="T75" s="225"/>
      <c r="U75" s="225"/>
      <c r="V75" s="225"/>
      <c r="W75" s="225"/>
      <c r="X75" s="225"/>
      <c r="Y75" s="225"/>
      <c r="Z75" s="215"/>
      <c r="AA75" s="215"/>
      <c r="AB75" s="215"/>
      <c r="AC75" s="215"/>
      <c r="AD75" s="215"/>
      <c r="AE75" s="215"/>
      <c r="AF75" s="215"/>
      <c r="AG75" s="215" t="s">
        <v>222</v>
      </c>
      <c r="AH75" s="215">
        <v>0</v>
      </c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ht="22.5" outlineLevel="1" x14ac:dyDescent="0.2">
      <c r="A76" s="237">
        <v>20</v>
      </c>
      <c r="B76" s="238" t="s">
        <v>292</v>
      </c>
      <c r="C76" s="256" t="s">
        <v>293</v>
      </c>
      <c r="D76" s="239" t="s">
        <v>286</v>
      </c>
      <c r="E76" s="240">
        <v>198.8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0">
        <v>5.0000000000000001E-4</v>
      </c>
      <c r="O76" s="240">
        <f>ROUND(E76*N76,2)</f>
        <v>0.1</v>
      </c>
      <c r="P76" s="240">
        <v>0</v>
      </c>
      <c r="Q76" s="240">
        <f>ROUND(E76*P76,2)</f>
        <v>0</v>
      </c>
      <c r="R76" s="242" t="s">
        <v>287</v>
      </c>
      <c r="S76" s="242" t="s">
        <v>210</v>
      </c>
      <c r="T76" s="243" t="s">
        <v>211</v>
      </c>
      <c r="U76" s="225">
        <v>2.9000000000000001E-2</v>
      </c>
      <c r="V76" s="225">
        <f>ROUND(E76*U76,2)</f>
        <v>5.77</v>
      </c>
      <c r="W76" s="225"/>
      <c r="X76" s="225" t="s">
        <v>151</v>
      </c>
      <c r="Y76" s="225" t="s">
        <v>152</v>
      </c>
      <c r="Z76" s="215"/>
      <c r="AA76" s="215"/>
      <c r="AB76" s="215"/>
      <c r="AC76" s="215"/>
      <c r="AD76" s="215"/>
      <c r="AE76" s="215"/>
      <c r="AF76" s="215"/>
      <c r="AG76" s="215" t="s">
        <v>212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2" x14ac:dyDescent="0.2">
      <c r="A77" s="222"/>
      <c r="B77" s="223"/>
      <c r="C77" s="257" t="s">
        <v>294</v>
      </c>
      <c r="D77" s="251"/>
      <c r="E77" s="251"/>
      <c r="F77" s="251"/>
      <c r="G77" s="251"/>
      <c r="H77" s="225"/>
      <c r="I77" s="225"/>
      <c r="J77" s="225"/>
      <c r="K77" s="225"/>
      <c r="L77" s="225"/>
      <c r="M77" s="225"/>
      <c r="N77" s="224"/>
      <c r="O77" s="224"/>
      <c r="P77" s="224"/>
      <c r="Q77" s="224"/>
      <c r="R77" s="225"/>
      <c r="S77" s="225"/>
      <c r="T77" s="225"/>
      <c r="U77" s="225"/>
      <c r="V77" s="225"/>
      <c r="W77" s="225"/>
      <c r="X77" s="225"/>
      <c r="Y77" s="225"/>
      <c r="Z77" s="215"/>
      <c r="AA77" s="215"/>
      <c r="AB77" s="215"/>
      <c r="AC77" s="215"/>
      <c r="AD77" s="215"/>
      <c r="AE77" s="215"/>
      <c r="AF77" s="215"/>
      <c r="AG77" s="215" t="s">
        <v>167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53" t="str">
        <f>C77</f>
        <v>Asfaltová zálivka připojocvacích spár v obrusné vrstvě včetně úpravy komůrky - penatrečně adhézní nátěr</v>
      </c>
      <c r="BB77" s="215"/>
      <c r="BC77" s="215"/>
      <c r="BD77" s="215"/>
      <c r="BE77" s="215"/>
      <c r="BF77" s="215"/>
      <c r="BG77" s="215"/>
      <c r="BH77" s="215"/>
    </row>
    <row r="78" spans="1:60" outlineLevel="2" x14ac:dyDescent="0.2">
      <c r="A78" s="222"/>
      <c r="B78" s="223"/>
      <c r="C78" s="267" t="s">
        <v>295</v>
      </c>
      <c r="D78" s="263"/>
      <c r="E78" s="264">
        <v>54.7</v>
      </c>
      <c r="F78" s="225"/>
      <c r="G78" s="225"/>
      <c r="H78" s="225"/>
      <c r="I78" s="225"/>
      <c r="J78" s="225"/>
      <c r="K78" s="225"/>
      <c r="L78" s="225"/>
      <c r="M78" s="225"/>
      <c r="N78" s="224"/>
      <c r="O78" s="224"/>
      <c r="P78" s="224"/>
      <c r="Q78" s="224"/>
      <c r="R78" s="225"/>
      <c r="S78" s="225"/>
      <c r="T78" s="225"/>
      <c r="U78" s="225"/>
      <c r="V78" s="225"/>
      <c r="W78" s="225"/>
      <c r="X78" s="225"/>
      <c r="Y78" s="225"/>
      <c r="Z78" s="215"/>
      <c r="AA78" s="215"/>
      <c r="AB78" s="215"/>
      <c r="AC78" s="215"/>
      <c r="AD78" s="215"/>
      <c r="AE78" s="215"/>
      <c r="AF78" s="215"/>
      <c r="AG78" s="215" t="s">
        <v>222</v>
      </c>
      <c r="AH78" s="215">
        <v>0</v>
      </c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3" x14ac:dyDescent="0.2">
      <c r="A79" s="222"/>
      <c r="B79" s="223"/>
      <c r="C79" s="267" t="s">
        <v>296</v>
      </c>
      <c r="D79" s="263"/>
      <c r="E79" s="264">
        <v>144.1</v>
      </c>
      <c r="F79" s="225"/>
      <c r="G79" s="225"/>
      <c r="H79" s="225"/>
      <c r="I79" s="225"/>
      <c r="J79" s="225"/>
      <c r="K79" s="225"/>
      <c r="L79" s="225"/>
      <c r="M79" s="225"/>
      <c r="N79" s="224"/>
      <c r="O79" s="224"/>
      <c r="P79" s="224"/>
      <c r="Q79" s="224"/>
      <c r="R79" s="225"/>
      <c r="S79" s="225"/>
      <c r="T79" s="225"/>
      <c r="U79" s="225"/>
      <c r="V79" s="225"/>
      <c r="W79" s="225"/>
      <c r="X79" s="225"/>
      <c r="Y79" s="225"/>
      <c r="Z79" s="215"/>
      <c r="AA79" s="215"/>
      <c r="AB79" s="215"/>
      <c r="AC79" s="215"/>
      <c r="AD79" s="215"/>
      <c r="AE79" s="215"/>
      <c r="AF79" s="215"/>
      <c r="AG79" s="215" t="s">
        <v>222</v>
      </c>
      <c r="AH79" s="215">
        <v>0</v>
      </c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ht="22.5" outlineLevel="1" x14ac:dyDescent="0.2">
      <c r="A80" s="237">
        <v>21</v>
      </c>
      <c r="B80" s="238" t="s">
        <v>284</v>
      </c>
      <c r="C80" s="256" t="s">
        <v>285</v>
      </c>
      <c r="D80" s="239" t="s">
        <v>286</v>
      </c>
      <c r="E80" s="240">
        <v>100</v>
      </c>
      <c r="F80" s="241"/>
      <c r="G80" s="242">
        <f>ROUND(E80*F80,2)</f>
        <v>0</v>
      </c>
      <c r="H80" s="241"/>
      <c r="I80" s="242">
        <f>ROUND(E80*H80,2)</f>
        <v>0</v>
      </c>
      <c r="J80" s="241"/>
      <c r="K80" s="242">
        <f>ROUND(E80*J80,2)</f>
        <v>0</v>
      </c>
      <c r="L80" s="242">
        <v>21</v>
      </c>
      <c r="M80" s="242">
        <f>G80*(1+L80/100)</f>
        <v>0</v>
      </c>
      <c r="N80" s="240">
        <v>1.5E-3</v>
      </c>
      <c r="O80" s="240">
        <f>ROUND(E80*N80,2)</f>
        <v>0.15</v>
      </c>
      <c r="P80" s="240">
        <v>0</v>
      </c>
      <c r="Q80" s="240">
        <f>ROUND(E80*P80,2)</f>
        <v>0</v>
      </c>
      <c r="R80" s="242" t="s">
        <v>287</v>
      </c>
      <c r="S80" s="242" t="s">
        <v>210</v>
      </c>
      <c r="T80" s="243" t="s">
        <v>211</v>
      </c>
      <c r="U80" s="225">
        <v>8.7999999999999995E-2</v>
      </c>
      <c r="V80" s="225">
        <f>ROUND(E80*U80,2)</f>
        <v>8.8000000000000007</v>
      </c>
      <c r="W80" s="225"/>
      <c r="X80" s="225" t="s">
        <v>151</v>
      </c>
      <c r="Y80" s="225" t="s">
        <v>152</v>
      </c>
      <c r="Z80" s="215"/>
      <c r="AA80" s="215"/>
      <c r="AB80" s="215"/>
      <c r="AC80" s="215"/>
      <c r="AD80" s="215"/>
      <c r="AE80" s="215"/>
      <c r="AF80" s="215"/>
      <c r="AG80" s="215" t="s">
        <v>153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2" x14ac:dyDescent="0.2">
      <c r="A81" s="222"/>
      <c r="B81" s="223"/>
      <c r="C81" s="257" t="s">
        <v>297</v>
      </c>
      <c r="D81" s="251"/>
      <c r="E81" s="251"/>
      <c r="F81" s="251"/>
      <c r="G81" s="251"/>
      <c r="H81" s="225"/>
      <c r="I81" s="225"/>
      <c r="J81" s="225"/>
      <c r="K81" s="225"/>
      <c r="L81" s="225"/>
      <c r="M81" s="225"/>
      <c r="N81" s="224"/>
      <c r="O81" s="224"/>
      <c r="P81" s="224"/>
      <c r="Q81" s="224"/>
      <c r="R81" s="225"/>
      <c r="S81" s="225"/>
      <c r="T81" s="225"/>
      <c r="U81" s="225"/>
      <c r="V81" s="225"/>
      <c r="W81" s="225"/>
      <c r="X81" s="225"/>
      <c r="Y81" s="225"/>
      <c r="Z81" s="215"/>
      <c r="AA81" s="215"/>
      <c r="AB81" s="215"/>
      <c r="AC81" s="215"/>
      <c r="AD81" s="215"/>
      <c r="AE81" s="215"/>
      <c r="AF81" s="215"/>
      <c r="AG81" s="215" t="s">
        <v>167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53" t="str">
        <f>C81</f>
        <v>Asfaltová zálivka spár vč. penetračně adhezního nátěru komůrky (sanace trhlin dle TP 115; komůrka 20x30 mm)</v>
      </c>
      <c r="BB81" s="215"/>
      <c r="BC81" s="215"/>
      <c r="BD81" s="215"/>
      <c r="BE81" s="215"/>
      <c r="BF81" s="215"/>
      <c r="BG81" s="215"/>
      <c r="BH81" s="215"/>
    </row>
    <row r="82" spans="1:60" outlineLevel="3" x14ac:dyDescent="0.2">
      <c r="A82" s="222"/>
      <c r="B82" s="223"/>
      <c r="C82" s="259" t="s">
        <v>276</v>
      </c>
      <c r="D82" s="252"/>
      <c r="E82" s="252"/>
      <c r="F82" s="252"/>
      <c r="G82" s="252"/>
      <c r="H82" s="225"/>
      <c r="I82" s="225"/>
      <c r="J82" s="225"/>
      <c r="K82" s="225"/>
      <c r="L82" s="225"/>
      <c r="M82" s="225"/>
      <c r="N82" s="224"/>
      <c r="O82" s="224"/>
      <c r="P82" s="224"/>
      <c r="Q82" s="224"/>
      <c r="R82" s="225"/>
      <c r="S82" s="225"/>
      <c r="T82" s="225"/>
      <c r="U82" s="225"/>
      <c r="V82" s="225"/>
      <c r="W82" s="225"/>
      <c r="X82" s="225"/>
      <c r="Y82" s="225"/>
      <c r="Z82" s="215"/>
      <c r="AA82" s="215"/>
      <c r="AB82" s="215"/>
      <c r="AC82" s="215"/>
      <c r="AD82" s="215"/>
      <c r="AE82" s="215"/>
      <c r="AF82" s="215"/>
      <c r="AG82" s="215" t="s">
        <v>167</v>
      </c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x14ac:dyDescent="0.2">
      <c r="A83" s="230" t="s">
        <v>144</v>
      </c>
      <c r="B83" s="231" t="s">
        <v>64</v>
      </c>
      <c r="C83" s="254" t="s">
        <v>100</v>
      </c>
      <c r="D83" s="232"/>
      <c r="E83" s="233"/>
      <c r="F83" s="234"/>
      <c r="G83" s="234">
        <f>SUMIF(AG84:AG155,"&lt;&gt;NOR",G84:G155)</f>
        <v>0</v>
      </c>
      <c r="H83" s="234"/>
      <c r="I83" s="234">
        <f>SUM(I84:I155)</f>
        <v>0</v>
      </c>
      <c r="J83" s="234"/>
      <c r="K83" s="234">
        <f>SUM(K84:K155)</f>
        <v>0</v>
      </c>
      <c r="L83" s="234"/>
      <c r="M83" s="234">
        <f>SUM(M84:M155)</f>
        <v>0</v>
      </c>
      <c r="N83" s="233"/>
      <c r="O83" s="233">
        <f>SUM(O84:O155)</f>
        <v>775.25</v>
      </c>
      <c r="P83" s="233"/>
      <c r="Q83" s="233">
        <f>SUM(Q84:Q155)</f>
        <v>0</v>
      </c>
      <c r="R83" s="234"/>
      <c r="S83" s="234"/>
      <c r="T83" s="235"/>
      <c r="U83" s="229"/>
      <c r="V83" s="229">
        <f>SUM(V84:V155)</f>
        <v>205.03</v>
      </c>
      <c r="W83" s="229"/>
      <c r="X83" s="229"/>
      <c r="Y83" s="229"/>
      <c r="AG83" t="s">
        <v>145</v>
      </c>
    </row>
    <row r="84" spans="1:60" ht="22.5" outlineLevel="1" x14ac:dyDescent="0.2">
      <c r="A84" s="237">
        <v>22</v>
      </c>
      <c r="B84" s="238" t="s">
        <v>298</v>
      </c>
      <c r="C84" s="256" t="s">
        <v>299</v>
      </c>
      <c r="D84" s="239" t="s">
        <v>208</v>
      </c>
      <c r="E84" s="240">
        <v>169.4</v>
      </c>
      <c r="F84" s="241"/>
      <c r="G84" s="242">
        <f>ROUND(E84*F84,2)</f>
        <v>0</v>
      </c>
      <c r="H84" s="241"/>
      <c r="I84" s="242">
        <f>ROUND(E84*H84,2)</f>
        <v>0</v>
      </c>
      <c r="J84" s="241"/>
      <c r="K84" s="242">
        <f>ROUND(E84*J84,2)</f>
        <v>0</v>
      </c>
      <c r="L84" s="242">
        <v>21</v>
      </c>
      <c r="M84" s="242">
        <f>G84*(1+L84/100)</f>
        <v>0</v>
      </c>
      <c r="N84" s="240">
        <v>0.3276</v>
      </c>
      <c r="O84" s="240">
        <f>ROUND(E84*N84,2)</f>
        <v>55.5</v>
      </c>
      <c r="P84" s="240">
        <v>0</v>
      </c>
      <c r="Q84" s="240">
        <f>ROUND(E84*P84,2)</f>
        <v>0</v>
      </c>
      <c r="R84" s="242" t="s">
        <v>300</v>
      </c>
      <c r="S84" s="242" t="s">
        <v>210</v>
      </c>
      <c r="T84" s="243" t="s">
        <v>211</v>
      </c>
      <c r="U84" s="225">
        <v>2.5999999999999999E-2</v>
      </c>
      <c r="V84" s="225">
        <f>ROUND(E84*U84,2)</f>
        <v>4.4000000000000004</v>
      </c>
      <c r="W84" s="225"/>
      <c r="X84" s="225" t="s">
        <v>151</v>
      </c>
      <c r="Y84" s="225" t="s">
        <v>152</v>
      </c>
      <c r="Z84" s="215"/>
      <c r="AA84" s="215"/>
      <c r="AB84" s="215"/>
      <c r="AC84" s="215"/>
      <c r="AD84" s="215"/>
      <c r="AE84" s="215"/>
      <c r="AF84" s="215"/>
      <c r="AG84" s="215" t="s">
        <v>212</v>
      </c>
      <c r="AH84" s="215"/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outlineLevel="2" x14ac:dyDescent="0.2">
      <c r="A85" s="222"/>
      <c r="B85" s="223"/>
      <c r="C85" s="257" t="s">
        <v>301</v>
      </c>
      <c r="D85" s="251"/>
      <c r="E85" s="251"/>
      <c r="F85" s="251"/>
      <c r="G85" s="251"/>
      <c r="H85" s="225"/>
      <c r="I85" s="225"/>
      <c r="J85" s="225"/>
      <c r="K85" s="225"/>
      <c r="L85" s="225"/>
      <c r="M85" s="225"/>
      <c r="N85" s="224"/>
      <c r="O85" s="224"/>
      <c r="P85" s="224"/>
      <c r="Q85" s="224"/>
      <c r="R85" s="225"/>
      <c r="S85" s="225"/>
      <c r="T85" s="225"/>
      <c r="U85" s="225"/>
      <c r="V85" s="225"/>
      <c r="W85" s="225"/>
      <c r="X85" s="225"/>
      <c r="Y85" s="225"/>
      <c r="Z85" s="215"/>
      <c r="AA85" s="215"/>
      <c r="AB85" s="215"/>
      <c r="AC85" s="215"/>
      <c r="AD85" s="215"/>
      <c r="AE85" s="215"/>
      <c r="AF85" s="215"/>
      <c r="AG85" s="215" t="s">
        <v>167</v>
      </c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2" x14ac:dyDescent="0.2">
      <c r="A86" s="222"/>
      <c r="B86" s="223"/>
      <c r="C86" s="267" t="s">
        <v>302</v>
      </c>
      <c r="D86" s="263"/>
      <c r="E86" s="264">
        <v>169.4</v>
      </c>
      <c r="F86" s="225"/>
      <c r="G86" s="225"/>
      <c r="H86" s="225"/>
      <c r="I86" s="225"/>
      <c r="J86" s="225"/>
      <c r="K86" s="225"/>
      <c r="L86" s="225"/>
      <c r="M86" s="225"/>
      <c r="N86" s="224"/>
      <c r="O86" s="224"/>
      <c r="P86" s="224"/>
      <c r="Q86" s="224"/>
      <c r="R86" s="225"/>
      <c r="S86" s="225"/>
      <c r="T86" s="225"/>
      <c r="U86" s="225"/>
      <c r="V86" s="225"/>
      <c r="W86" s="225"/>
      <c r="X86" s="225"/>
      <c r="Y86" s="225"/>
      <c r="Z86" s="215"/>
      <c r="AA86" s="215"/>
      <c r="AB86" s="215"/>
      <c r="AC86" s="215"/>
      <c r="AD86" s="215"/>
      <c r="AE86" s="215"/>
      <c r="AF86" s="215"/>
      <c r="AG86" s="215" t="s">
        <v>222</v>
      </c>
      <c r="AH86" s="215">
        <v>0</v>
      </c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ht="22.5" outlineLevel="1" x14ac:dyDescent="0.2">
      <c r="A87" s="237">
        <v>23</v>
      </c>
      <c r="B87" s="238" t="s">
        <v>303</v>
      </c>
      <c r="C87" s="256" t="s">
        <v>304</v>
      </c>
      <c r="D87" s="239" t="s">
        <v>208</v>
      </c>
      <c r="E87" s="240">
        <v>162.30000000000001</v>
      </c>
      <c r="F87" s="241"/>
      <c r="G87" s="242">
        <f>ROUND(E87*F87,2)</f>
        <v>0</v>
      </c>
      <c r="H87" s="241"/>
      <c r="I87" s="242">
        <f>ROUND(E87*H87,2)</f>
        <v>0</v>
      </c>
      <c r="J87" s="241"/>
      <c r="K87" s="242">
        <f>ROUND(E87*J87,2)</f>
        <v>0</v>
      </c>
      <c r="L87" s="242">
        <v>21</v>
      </c>
      <c r="M87" s="242">
        <f>G87*(1+L87/100)</f>
        <v>0</v>
      </c>
      <c r="N87" s="240">
        <v>0.378</v>
      </c>
      <c r="O87" s="240">
        <f>ROUND(E87*N87,2)</f>
        <v>61.35</v>
      </c>
      <c r="P87" s="240">
        <v>0</v>
      </c>
      <c r="Q87" s="240">
        <f>ROUND(E87*P87,2)</f>
        <v>0</v>
      </c>
      <c r="R87" s="242" t="s">
        <v>300</v>
      </c>
      <c r="S87" s="242" t="s">
        <v>210</v>
      </c>
      <c r="T87" s="243" t="s">
        <v>211</v>
      </c>
      <c r="U87" s="225">
        <v>2.5999999999999999E-2</v>
      </c>
      <c r="V87" s="225">
        <f>ROUND(E87*U87,2)</f>
        <v>4.22</v>
      </c>
      <c r="W87" s="225"/>
      <c r="X87" s="225" t="s">
        <v>151</v>
      </c>
      <c r="Y87" s="225" t="s">
        <v>152</v>
      </c>
      <c r="Z87" s="215"/>
      <c r="AA87" s="215"/>
      <c r="AB87" s="215"/>
      <c r="AC87" s="215"/>
      <c r="AD87" s="215"/>
      <c r="AE87" s="215"/>
      <c r="AF87" s="215"/>
      <c r="AG87" s="215" t="s">
        <v>212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2" x14ac:dyDescent="0.2">
      <c r="A88" s="222"/>
      <c r="B88" s="223"/>
      <c r="C88" s="257" t="s">
        <v>305</v>
      </c>
      <c r="D88" s="251"/>
      <c r="E88" s="251"/>
      <c r="F88" s="251"/>
      <c r="G88" s="251"/>
      <c r="H88" s="225"/>
      <c r="I88" s="225"/>
      <c r="J88" s="225"/>
      <c r="K88" s="225"/>
      <c r="L88" s="225"/>
      <c r="M88" s="225"/>
      <c r="N88" s="224"/>
      <c r="O88" s="224"/>
      <c r="P88" s="224"/>
      <c r="Q88" s="224"/>
      <c r="R88" s="225"/>
      <c r="S88" s="225"/>
      <c r="T88" s="225"/>
      <c r="U88" s="225"/>
      <c r="V88" s="225"/>
      <c r="W88" s="225"/>
      <c r="X88" s="225"/>
      <c r="Y88" s="225"/>
      <c r="Z88" s="215"/>
      <c r="AA88" s="215"/>
      <c r="AB88" s="215"/>
      <c r="AC88" s="215"/>
      <c r="AD88" s="215"/>
      <c r="AE88" s="215"/>
      <c r="AF88" s="215"/>
      <c r="AG88" s="215" t="s">
        <v>167</v>
      </c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2" x14ac:dyDescent="0.2">
      <c r="A89" s="222"/>
      <c r="B89" s="223"/>
      <c r="C89" s="267" t="s">
        <v>306</v>
      </c>
      <c r="D89" s="263"/>
      <c r="E89" s="264">
        <v>162.30000000000001</v>
      </c>
      <c r="F89" s="225"/>
      <c r="G89" s="225"/>
      <c r="H89" s="225"/>
      <c r="I89" s="225"/>
      <c r="J89" s="225"/>
      <c r="K89" s="225"/>
      <c r="L89" s="225"/>
      <c r="M89" s="225"/>
      <c r="N89" s="224"/>
      <c r="O89" s="224"/>
      <c r="P89" s="224"/>
      <c r="Q89" s="224"/>
      <c r="R89" s="225"/>
      <c r="S89" s="225"/>
      <c r="T89" s="225"/>
      <c r="U89" s="225"/>
      <c r="V89" s="225"/>
      <c r="W89" s="225"/>
      <c r="X89" s="225"/>
      <c r="Y89" s="225"/>
      <c r="Z89" s="215"/>
      <c r="AA89" s="215"/>
      <c r="AB89" s="215"/>
      <c r="AC89" s="215"/>
      <c r="AD89" s="215"/>
      <c r="AE89" s="215"/>
      <c r="AF89" s="215"/>
      <c r="AG89" s="215" t="s">
        <v>222</v>
      </c>
      <c r="AH89" s="215">
        <v>0</v>
      </c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ht="22.5" outlineLevel="1" x14ac:dyDescent="0.2">
      <c r="A90" s="237">
        <v>24</v>
      </c>
      <c r="B90" s="238" t="s">
        <v>303</v>
      </c>
      <c r="C90" s="256" t="s">
        <v>304</v>
      </c>
      <c r="D90" s="239" t="s">
        <v>208</v>
      </c>
      <c r="E90" s="240">
        <v>108</v>
      </c>
      <c r="F90" s="241"/>
      <c r="G90" s="242">
        <f>ROUND(E90*F90,2)</f>
        <v>0</v>
      </c>
      <c r="H90" s="241"/>
      <c r="I90" s="242">
        <f>ROUND(E90*H90,2)</f>
        <v>0</v>
      </c>
      <c r="J90" s="241"/>
      <c r="K90" s="242">
        <f>ROUND(E90*J90,2)</f>
        <v>0</v>
      </c>
      <c r="L90" s="242">
        <v>21</v>
      </c>
      <c r="M90" s="242">
        <f>G90*(1+L90/100)</f>
        <v>0</v>
      </c>
      <c r="N90" s="240">
        <v>0.378</v>
      </c>
      <c r="O90" s="240">
        <f>ROUND(E90*N90,2)</f>
        <v>40.82</v>
      </c>
      <c r="P90" s="240">
        <v>0</v>
      </c>
      <c r="Q90" s="240">
        <f>ROUND(E90*P90,2)</f>
        <v>0</v>
      </c>
      <c r="R90" s="242" t="s">
        <v>300</v>
      </c>
      <c r="S90" s="242" t="s">
        <v>210</v>
      </c>
      <c r="T90" s="243" t="s">
        <v>211</v>
      </c>
      <c r="U90" s="225">
        <v>2.5999999999999999E-2</v>
      </c>
      <c r="V90" s="225">
        <f>ROUND(E90*U90,2)</f>
        <v>2.81</v>
      </c>
      <c r="W90" s="225"/>
      <c r="X90" s="225" t="s">
        <v>151</v>
      </c>
      <c r="Y90" s="225" t="s">
        <v>152</v>
      </c>
      <c r="Z90" s="215"/>
      <c r="AA90" s="215"/>
      <c r="AB90" s="215"/>
      <c r="AC90" s="215"/>
      <c r="AD90" s="215"/>
      <c r="AE90" s="215"/>
      <c r="AF90" s="215"/>
      <c r="AG90" s="215" t="s">
        <v>212</v>
      </c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2" x14ac:dyDescent="0.2">
      <c r="A91" s="222"/>
      <c r="B91" s="223"/>
      <c r="C91" s="257" t="s">
        <v>307</v>
      </c>
      <c r="D91" s="251"/>
      <c r="E91" s="251"/>
      <c r="F91" s="251"/>
      <c r="G91" s="251"/>
      <c r="H91" s="225"/>
      <c r="I91" s="225"/>
      <c r="J91" s="225"/>
      <c r="K91" s="225"/>
      <c r="L91" s="225"/>
      <c r="M91" s="225"/>
      <c r="N91" s="224"/>
      <c r="O91" s="224"/>
      <c r="P91" s="224"/>
      <c r="Q91" s="224"/>
      <c r="R91" s="225"/>
      <c r="S91" s="225"/>
      <c r="T91" s="225"/>
      <c r="U91" s="225"/>
      <c r="V91" s="225"/>
      <c r="W91" s="225"/>
      <c r="X91" s="225"/>
      <c r="Y91" s="225"/>
      <c r="Z91" s="215"/>
      <c r="AA91" s="215"/>
      <c r="AB91" s="215"/>
      <c r="AC91" s="215"/>
      <c r="AD91" s="215"/>
      <c r="AE91" s="215"/>
      <c r="AF91" s="215"/>
      <c r="AG91" s="215" t="s">
        <v>167</v>
      </c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outlineLevel="2" x14ac:dyDescent="0.2">
      <c r="A92" s="222"/>
      <c r="B92" s="223"/>
      <c r="C92" s="267" t="s">
        <v>308</v>
      </c>
      <c r="D92" s="263"/>
      <c r="E92" s="264">
        <v>108</v>
      </c>
      <c r="F92" s="225"/>
      <c r="G92" s="225"/>
      <c r="H92" s="225"/>
      <c r="I92" s="225"/>
      <c r="J92" s="225"/>
      <c r="K92" s="225"/>
      <c r="L92" s="225"/>
      <c r="M92" s="225"/>
      <c r="N92" s="224"/>
      <c r="O92" s="224"/>
      <c r="P92" s="224"/>
      <c r="Q92" s="224"/>
      <c r="R92" s="225"/>
      <c r="S92" s="225"/>
      <c r="T92" s="225"/>
      <c r="U92" s="225"/>
      <c r="V92" s="225"/>
      <c r="W92" s="225"/>
      <c r="X92" s="225"/>
      <c r="Y92" s="225"/>
      <c r="Z92" s="215"/>
      <c r="AA92" s="215"/>
      <c r="AB92" s="215"/>
      <c r="AC92" s="215"/>
      <c r="AD92" s="215"/>
      <c r="AE92" s="215"/>
      <c r="AF92" s="215"/>
      <c r="AG92" s="215" t="s">
        <v>222</v>
      </c>
      <c r="AH92" s="215">
        <v>0</v>
      </c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</row>
    <row r="93" spans="1:60" ht="22.5" outlineLevel="1" x14ac:dyDescent="0.2">
      <c r="A93" s="237">
        <v>25</v>
      </c>
      <c r="B93" s="238" t="s">
        <v>309</v>
      </c>
      <c r="C93" s="256" t="s">
        <v>310</v>
      </c>
      <c r="D93" s="239" t="s">
        <v>208</v>
      </c>
      <c r="E93" s="240">
        <v>51.7</v>
      </c>
      <c r="F93" s="241"/>
      <c r="G93" s="242">
        <f>ROUND(E93*F93,2)</f>
        <v>0</v>
      </c>
      <c r="H93" s="241"/>
      <c r="I93" s="242">
        <f>ROUND(E93*H93,2)</f>
        <v>0</v>
      </c>
      <c r="J93" s="241"/>
      <c r="K93" s="242">
        <f>ROUND(E93*J93,2)</f>
        <v>0</v>
      </c>
      <c r="L93" s="242">
        <v>21</v>
      </c>
      <c r="M93" s="242">
        <f>G93*(1+L93/100)</f>
        <v>0</v>
      </c>
      <c r="N93" s="240">
        <v>0.441</v>
      </c>
      <c r="O93" s="240">
        <f>ROUND(E93*N93,2)</f>
        <v>22.8</v>
      </c>
      <c r="P93" s="240">
        <v>0</v>
      </c>
      <c r="Q93" s="240">
        <f>ROUND(E93*P93,2)</f>
        <v>0</v>
      </c>
      <c r="R93" s="242" t="s">
        <v>300</v>
      </c>
      <c r="S93" s="242" t="s">
        <v>210</v>
      </c>
      <c r="T93" s="243" t="s">
        <v>211</v>
      </c>
      <c r="U93" s="225">
        <v>2.9000000000000001E-2</v>
      </c>
      <c r="V93" s="225">
        <f>ROUND(E93*U93,2)</f>
        <v>1.5</v>
      </c>
      <c r="W93" s="225"/>
      <c r="X93" s="225" t="s">
        <v>151</v>
      </c>
      <c r="Y93" s="225" t="s">
        <v>152</v>
      </c>
      <c r="Z93" s="215"/>
      <c r="AA93" s="215"/>
      <c r="AB93" s="215"/>
      <c r="AC93" s="215"/>
      <c r="AD93" s="215"/>
      <c r="AE93" s="215"/>
      <c r="AF93" s="215"/>
      <c r="AG93" s="215" t="s">
        <v>212</v>
      </c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2" x14ac:dyDescent="0.2">
      <c r="A94" s="222"/>
      <c r="B94" s="223"/>
      <c r="C94" s="257" t="s">
        <v>311</v>
      </c>
      <c r="D94" s="251"/>
      <c r="E94" s="251"/>
      <c r="F94" s="251"/>
      <c r="G94" s="251"/>
      <c r="H94" s="225"/>
      <c r="I94" s="225"/>
      <c r="J94" s="225"/>
      <c r="K94" s="225"/>
      <c r="L94" s="225"/>
      <c r="M94" s="225"/>
      <c r="N94" s="224"/>
      <c r="O94" s="224"/>
      <c r="P94" s="224"/>
      <c r="Q94" s="224"/>
      <c r="R94" s="225"/>
      <c r="S94" s="225"/>
      <c r="T94" s="225"/>
      <c r="U94" s="225"/>
      <c r="V94" s="225"/>
      <c r="W94" s="225"/>
      <c r="X94" s="225"/>
      <c r="Y94" s="225"/>
      <c r="Z94" s="215"/>
      <c r="AA94" s="215"/>
      <c r="AB94" s="215"/>
      <c r="AC94" s="215"/>
      <c r="AD94" s="215"/>
      <c r="AE94" s="215"/>
      <c r="AF94" s="215"/>
      <c r="AG94" s="215" t="s">
        <v>167</v>
      </c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2" x14ac:dyDescent="0.2">
      <c r="A95" s="222"/>
      <c r="B95" s="223"/>
      <c r="C95" s="267" t="s">
        <v>312</v>
      </c>
      <c r="D95" s="263"/>
      <c r="E95" s="264">
        <v>51.7</v>
      </c>
      <c r="F95" s="225"/>
      <c r="G95" s="225"/>
      <c r="H95" s="225"/>
      <c r="I95" s="225"/>
      <c r="J95" s="225"/>
      <c r="K95" s="225"/>
      <c r="L95" s="225"/>
      <c r="M95" s="225"/>
      <c r="N95" s="224"/>
      <c r="O95" s="224"/>
      <c r="P95" s="224"/>
      <c r="Q95" s="224"/>
      <c r="R95" s="225"/>
      <c r="S95" s="225"/>
      <c r="T95" s="225"/>
      <c r="U95" s="225"/>
      <c r="V95" s="225"/>
      <c r="W95" s="225"/>
      <c r="X95" s="225"/>
      <c r="Y95" s="225"/>
      <c r="Z95" s="215"/>
      <c r="AA95" s="215"/>
      <c r="AB95" s="215"/>
      <c r="AC95" s="215"/>
      <c r="AD95" s="215"/>
      <c r="AE95" s="215"/>
      <c r="AF95" s="215"/>
      <c r="AG95" s="215" t="s">
        <v>222</v>
      </c>
      <c r="AH95" s="215">
        <v>0</v>
      </c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ht="22.5" outlineLevel="1" x14ac:dyDescent="0.2">
      <c r="A96" s="237">
        <v>26</v>
      </c>
      <c r="B96" s="238" t="s">
        <v>309</v>
      </c>
      <c r="C96" s="256" t="s">
        <v>310</v>
      </c>
      <c r="D96" s="239" t="s">
        <v>208</v>
      </c>
      <c r="E96" s="240">
        <v>178.9</v>
      </c>
      <c r="F96" s="241"/>
      <c r="G96" s="242">
        <f>ROUND(E96*F96,2)</f>
        <v>0</v>
      </c>
      <c r="H96" s="241"/>
      <c r="I96" s="242">
        <f>ROUND(E96*H96,2)</f>
        <v>0</v>
      </c>
      <c r="J96" s="241"/>
      <c r="K96" s="242">
        <f>ROUND(E96*J96,2)</f>
        <v>0</v>
      </c>
      <c r="L96" s="242">
        <v>21</v>
      </c>
      <c r="M96" s="242">
        <f>G96*(1+L96/100)</f>
        <v>0</v>
      </c>
      <c r="N96" s="240">
        <v>0.441</v>
      </c>
      <c r="O96" s="240">
        <f>ROUND(E96*N96,2)</f>
        <v>78.89</v>
      </c>
      <c r="P96" s="240">
        <v>0</v>
      </c>
      <c r="Q96" s="240">
        <f>ROUND(E96*P96,2)</f>
        <v>0</v>
      </c>
      <c r="R96" s="242" t="s">
        <v>300</v>
      </c>
      <c r="S96" s="242" t="s">
        <v>210</v>
      </c>
      <c r="T96" s="243" t="s">
        <v>211</v>
      </c>
      <c r="U96" s="225">
        <v>2.9000000000000001E-2</v>
      </c>
      <c r="V96" s="225">
        <f>ROUND(E96*U96,2)</f>
        <v>5.19</v>
      </c>
      <c r="W96" s="225"/>
      <c r="X96" s="225" t="s">
        <v>151</v>
      </c>
      <c r="Y96" s="225" t="s">
        <v>152</v>
      </c>
      <c r="Z96" s="215"/>
      <c r="AA96" s="215"/>
      <c r="AB96" s="215"/>
      <c r="AC96" s="215"/>
      <c r="AD96" s="215"/>
      <c r="AE96" s="215"/>
      <c r="AF96" s="215"/>
      <c r="AG96" s="215" t="s">
        <v>153</v>
      </c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2" x14ac:dyDescent="0.2">
      <c r="A97" s="222"/>
      <c r="B97" s="223"/>
      <c r="C97" s="257" t="s">
        <v>313</v>
      </c>
      <c r="D97" s="251"/>
      <c r="E97" s="251"/>
      <c r="F97" s="251"/>
      <c r="G97" s="251"/>
      <c r="H97" s="225"/>
      <c r="I97" s="225"/>
      <c r="J97" s="225"/>
      <c r="K97" s="225"/>
      <c r="L97" s="225"/>
      <c r="M97" s="225"/>
      <c r="N97" s="224"/>
      <c r="O97" s="224"/>
      <c r="P97" s="224"/>
      <c r="Q97" s="224"/>
      <c r="R97" s="225"/>
      <c r="S97" s="225"/>
      <c r="T97" s="225"/>
      <c r="U97" s="225"/>
      <c r="V97" s="225"/>
      <c r="W97" s="225"/>
      <c r="X97" s="225"/>
      <c r="Y97" s="225"/>
      <c r="Z97" s="215"/>
      <c r="AA97" s="215"/>
      <c r="AB97" s="215"/>
      <c r="AC97" s="215"/>
      <c r="AD97" s="215"/>
      <c r="AE97" s="215"/>
      <c r="AF97" s="215"/>
      <c r="AG97" s="215" t="s">
        <v>167</v>
      </c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outlineLevel="2" x14ac:dyDescent="0.2">
      <c r="A98" s="222"/>
      <c r="B98" s="223"/>
      <c r="C98" s="267" t="s">
        <v>314</v>
      </c>
      <c r="D98" s="263"/>
      <c r="E98" s="264">
        <v>178.9</v>
      </c>
      <c r="F98" s="225"/>
      <c r="G98" s="225"/>
      <c r="H98" s="225"/>
      <c r="I98" s="225"/>
      <c r="J98" s="225"/>
      <c r="K98" s="225"/>
      <c r="L98" s="225"/>
      <c r="M98" s="225"/>
      <c r="N98" s="224"/>
      <c r="O98" s="224"/>
      <c r="P98" s="224"/>
      <c r="Q98" s="224"/>
      <c r="R98" s="225"/>
      <c r="S98" s="225"/>
      <c r="T98" s="225"/>
      <c r="U98" s="225"/>
      <c r="V98" s="225"/>
      <c r="W98" s="225"/>
      <c r="X98" s="225"/>
      <c r="Y98" s="225"/>
      <c r="Z98" s="215"/>
      <c r="AA98" s="215"/>
      <c r="AB98" s="215"/>
      <c r="AC98" s="215"/>
      <c r="AD98" s="215"/>
      <c r="AE98" s="215"/>
      <c r="AF98" s="215"/>
      <c r="AG98" s="215" t="s">
        <v>222</v>
      </c>
      <c r="AH98" s="215">
        <v>0</v>
      </c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1" x14ac:dyDescent="0.2">
      <c r="A99" s="237">
        <v>27</v>
      </c>
      <c r="B99" s="238" t="s">
        <v>315</v>
      </c>
      <c r="C99" s="256" t="s">
        <v>316</v>
      </c>
      <c r="D99" s="239" t="s">
        <v>256</v>
      </c>
      <c r="E99" s="240">
        <v>61.135249999999999</v>
      </c>
      <c r="F99" s="241"/>
      <c r="G99" s="242">
        <f>ROUND(E99*F99,2)</f>
        <v>0</v>
      </c>
      <c r="H99" s="241"/>
      <c r="I99" s="242">
        <f>ROUND(E99*H99,2)</f>
        <v>0</v>
      </c>
      <c r="J99" s="241"/>
      <c r="K99" s="242">
        <f>ROUND(E99*J99,2)</f>
        <v>0</v>
      </c>
      <c r="L99" s="242">
        <v>21</v>
      </c>
      <c r="M99" s="242">
        <f>G99*(1+L99/100)</f>
        <v>0</v>
      </c>
      <c r="N99" s="240">
        <v>1</v>
      </c>
      <c r="O99" s="240">
        <f>ROUND(E99*N99,2)</f>
        <v>61.14</v>
      </c>
      <c r="P99" s="240">
        <v>0</v>
      </c>
      <c r="Q99" s="240">
        <f>ROUND(E99*P99,2)</f>
        <v>0</v>
      </c>
      <c r="R99" s="242" t="s">
        <v>300</v>
      </c>
      <c r="S99" s="242" t="s">
        <v>210</v>
      </c>
      <c r="T99" s="243" t="s">
        <v>211</v>
      </c>
      <c r="U99" s="225">
        <v>0.23300000000000001</v>
      </c>
      <c r="V99" s="225">
        <f>ROUND(E99*U99,2)</f>
        <v>14.24</v>
      </c>
      <c r="W99" s="225"/>
      <c r="X99" s="225" t="s">
        <v>151</v>
      </c>
      <c r="Y99" s="225" t="s">
        <v>152</v>
      </c>
      <c r="Z99" s="215"/>
      <c r="AA99" s="215"/>
      <c r="AB99" s="215"/>
      <c r="AC99" s="215"/>
      <c r="AD99" s="215"/>
      <c r="AE99" s="215"/>
      <c r="AF99" s="215"/>
      <c r="AG99" s="215" t="s">
        <v>153</v>
      </c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2" x14ac:dyDescent="0.2">
      <c r="A100" s="222"/>
      <c r="B100" s="223"/>
      <c r="C100" s="266" t="s">
        <v>317</v>
      </c>
      <c r="D100" s="265"/>
      <c r="E100" s="265"/>
      <c r="F100" s="265"/>
      <c r="G100" s="265"/>
      <c r="H100" s="225"/>
      <c r="I100" s="225"/>
      <c r="J100" s="225"/>
      <c r="K100" s="225"/>
      <c r="L100" s="225"/>
      <c r="M100" s="225"/>
      <c r="N100" s="224"/>
      <c r="O100" s="224"/>
      <c r="P100" s="224"/>
      <c r="Q100" s="224"/>
      <c r="R100" s="225"/>
      <c r="S100" s="225"/>
      <c r="T100" s="225"/>
      <c r="U100" s="225"/>
      <c r="V100" s="225"/>
      <c r="W100" s="225"/>
      <c r="X100" s="225"/>
      <c r="Y100" s="225"/>
      <c r="Z100" s="215"/>
      <c r="AA100" s="215"/>
      <c r="AB100" s="215"/>
      <c r="AC100" s="215"/>
      <c r="AD100" s="215"/>
      <c r="AE100" s="215"/>
      <c r="AF100" s="215"/>
      <c r="AG100" s="215" t="s">
        <v>214</v>
      </c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outlineLevel="2" x14ac:dyDescent="0.2">
      <c r="A101" s="222"/>
      <c r="B101" s="223"/>
      <c r="C101" s="259" t="s">
        <v>318</v>
      </c>
      <c r="D101" s="252"/>
      <c r="E101" s="252"/>
      <c r="F101" s="252"/>
      <c r="G101" s="252"/>
      <c r="H101" s="225"/>
      <c r="I101" s="225"/>
      <c r="J101" s="225"/>
      <c r="K101" s="225"/>
      <c r="L101" s="225"/>
      <c r="M101" s="225"/>
      <c r="N101" s="224"/>
      <c r="O101" s="224"/>
      <c r="P101" s="224"/>
      <c r="Q101" s="224"/>
      <c r="R101" s="225"/>
      <c r="S101" s="225"/>
      <c r="T101" s="225"/>
      <c r="U101" s="225"/>
      <c r="V101" s="225"/>
      <c r="W101" s="225"/>
      <c r="X101" s="225"/>
      <c r="Y101" s="225"/>
      <c r="Z101" s="215"/>
      <c r="AA101" s="215"/>
      <c r="AB101" s="215"/>
      <c r="AC101" s="215"/>
      <c r="AD101" s="215"/>
      <c r="AE101" s="215"/>
      <c r="AF101" s="215"/>
      <c r="AG101" s="215" t="s">
        <v>167</v>
      </c>
      <c r="AH101" s="215"/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215"/>
      <c r="AV101" s="215"/>
      <c r="AW101" s="215"/>
      <c r="AX101" s="215"/>
      <c r="AY101" s="215"/>
      <c r="AZ101" s="215"/>
      <c r="BA101" s="215"/>
      <c r="BB101" s="215"/>
      <c r="BC101" s="215"/>
      <c r="BD101" s="215"/>
      <c r="BE101" s="215"/>
      <c r="BF101" s="215"/>
      <c r="BG101" s="215"/>
      <c r="BH101" s="215"/>
    </row>
    <row r="102" spans="1:60" outlineLevel="3" x14ac:dyDescent="0.2">
      <c r="A102" s="222"/>
      <c r="B102" s="223"/>
      <c r="C102" s="259" t="s">
        <v>276</v>
      </c>
      <c r="D102" s="252"/>
      <c r="E102" s="252"/>
      <c r="F102" s="252"/>
      <c r="G102" s="252"/>
      <c r="H102" s="225"/>
      <c r="I102" s="225"/>
      <c r="J102" s="225"/>
      <c r="K102" s="225"/>
      <c r="L102" s="225"/>
      <c r="M102" s="225"/>
      <c r="N102" s="224"/>
      <c r="O102" s="224"/>
      <c r="P102" s="224"/>
      <c r="Q102" s="224"/>
      <c r="R102" s="225"/>
      <c r="S102" s="225"/>
      <c r="T102" s="225"/>
      <c r="U102" s="225"/>
      <c r="V102" s="225"/>
      <c r="W102" s="225"/>
      <c r="X102" s="225"/>
      <c r="Y102" s="225"/>
      <c r="Z102" s="215"/>
      <c r="AA102" s="215"/>
      <c r="AB102" s="215"/>
      <c r="AC102" s="215"/>
      <c r="AD102" s="215"/>
      <c r="AE102" s="215"/>
      <c r="AF102" s="215"/>
      <c r="AG102" s="215" t="s">
        <v>167</v>
      </c>
      <c r="AH102" s="215"/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15"/>
      <c r="BA102" s="215"/>
      <c r="BB102" s="215"/>
      <c r="BC102" s="215"/>
      <c r="BD102" s="215"/>
      <c r="BE102" s="215"/>
      <c r="BF102" s="215"/>
      <c r="BG102" s="215"/>
      <c r="BH102" s="215"/>
    </row>
    <row r="103" spans="1:60" outlineLevel="2" x14ac:dyDescent="0.2">
      <c r="A103" s="222"/>
      <c r="B103" s="223"/>
      <c r="C103" s="267" t="s">
        <v>319</v>
      </c>
      <c r="D103" s="263"/>
      <c r="E103" s="264">
        <v>61.135249999999999</v>
      </c>
      <c r="F103" s="225"/>
      <c r="G103" s="225"/>
      <c r="H103" s="225"/>
      <c r="I103" s="225"/>
      <c r="J103" s="225"/>
      <c r="K103" s="225"/>
      <c r="L103" s="225"/>
      <c r="M103" s="225"/>
      <c r="N103" s="224"/>
      <c r="O103" s="224"/>
      <c r="P103" s="224"/>
      <c r="Q103" s="224"/>
      <c r="R103" s="225"/>
      <c r="S103" s="225"/>
      <c r="T103" s="225"/>
      <c r="U103" s="225"/>
      <c r="V103" s="225"/>
      <c r="W103" s="225"/>
      <c r="X103" s="225"/>
      <c r="Y103" s="225"/>
      <c r="Z103" s="215"/>
      <c r="AA103" s="215"/>
      <c r="AB103" s="215"/>
      <c r="AC103" s="215"/>
      <c r="AD103" s="215"/>
      <c r="AE103" s="215"/>
      <c r="AF103" s="215"/>
      <c r="AG103" s="215" t="s">
        <v>222</v>
      </c>
      <c r="AH103" s="215">
        <v>0</v>
      </c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  <c r="AT103" s="215"/>
      <c r="AU103" s="215"/>
      <c r="AV103" s="215"/>
      <c r="AW103" s="215"/>
      <c r="AX103" s="215"/>
      <c r="AY103" s="215"/>
      <c r="AZ103" s="215"/>
      <c r="BA103" s="215"/>
      <c r="BB103" s="215"/>
      <c r="BC103" s="215"/>
      <c r="BD103" s="215"/>
      <c r="BE103" s="215"/>
      <c r="BF103" s="215"/>
      <c r="BG103" s="215"/>
      <c r="BH103" s="215"/>
    </row>
    <row r="104" spans="1:60" outlineLevel="1" x14ac:dyDescent="0.2">
      <c r="A104" s="237">
        <v>28</v>
      </c>
      <c r="B104" s="238" t="s">
        <v>315</v>
      </c>
      <c r="C104" s="256" t="s">
        <v>316</v>
      </c>
      <c r="D104" s="239" t="s">
        <v>256</v>
      </c>
      <c r="E104" s="240">
        <v>45.559800000000003</v>
      </c>
      <c r="F104" s="241"/>
      <c r="G104" s="242">
        <f>ROUND(E104*F104,2)</f>
        <v>0</v>
      </c>
      <c r="H104" s="241"/>
      <c r="I104" s="242">
        <f>ROUND(E104*H104,2)</f>
        <v>0</v>
      </c>
      <c r="J104" s="241"/>
      <c r="K104" s="242">
        <f>ROUND(E104*J104,2)</f>
        <v>0</v>
      </c>
      <c r="L104" s="242">
        <v>21</v>
      </c>
      <c r="M104" s="242">
        <f>G104*(1+L104/100)</f>
        <v>0</v>
      </c>
      <c r="N104" s="240">
        <v>1</v>
      </c>
      <c r="O104" s="240">
        <f>ROUND(E104*N104,2)</f>
        <v>45.56</v>
      </c>
      <c r="P104" s="240">
        <v>0</v>
      </c>
      <c r="Q104" s="240">
        <f>ROUND(E104*P104,2)</f>
        <v>0</v>
      </c>
      <c r="R104" s="242" t="s">
        <v>300</v>
      </c>
      <c r="S104" s="242" t="s">
        <v>210</v>
      </c>
      <c r="T104" s="243" t="s">
        <v>211</v>
      </c>
      <c r="U104" s="225">
        <v>0.23300000000000001</v>
      </c>
      <c r="V104" s="225">
        <f>ROUND(E104*U104,2)</f>
        <v>10.62</v>
      </c>
      <c r="W104" s="225"/>
      <c r="X104" s="225" t="s">
        <v>151</v>
      </c>
      <c r="Y104" s="225" t="s">
        <v>152</v>
      </c>
      <c r="Z104" s="215"/>
      <c r="AA104" s="215"/>
      <c r="AB104" s="215"/>
      <c r="AC104" s="215"/>
      <c r="AD104" s="215"/>
      <c r="AE104" s="215"/>
      <c r="AF104" s="215"/>
      <c r="AG104" s="215" t="s">
        <v>153</v>
      </c>
      <c r="AH104" s="215"/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5"/>
      <c r="BB104" s="215"/>
      <c r="BC104" s="215"/>
      <c r="BD104" s="215"/>
      <c r="BE104" s="215"/>
      <c r="BF104" s="215"/>
      <c r="BG104" s="215"/>
      <c r="BH104" s="215"/>
    </row>
    <row r="105" spans="1:60" outlineLevel="2" x14ac:dyDescent="0.2">
      <c r="A105" s="222"/>
      <c r="B105" s="223"/>
      <c r="C105" s="266" t="s">
        <v>317</v>
      </c>
      <c r="D105" s="265"/>
      <c r="E105" s="265"/>
      <c r="F105" s="265"/>
      <c r="G105" s="265"/>
      <c r="H105" s="225"/>
      <c r="I105" s="225"/>
      <c r="J105" s="225"/>
      <c r="K105" s="225"/>
      <c r="L105" s="225"/>
      <c r="M105" s="225"/>
      <c r="N105" s="224"/>
      <c r="O105" s="224"/>
      <c r="P105" s="224"/>
      <c r="Q105" s="224"/>
      <c r="R105" s="225"/>
      <c r="S105" s="225"/>
      <c r="T105" s="225"/>
      <c r="U105" s="225"/>
      <c r="V105" s="225"/>
      <c r="W105" s="225"/>
      <c r="X105" s="225"/>
      <c r="Y105" s="225"/>
      <c r="Z105" s="215"/>
      <c r="AA105" s="215"/>
      <c r="AB105" s="215"/>
      <c r="AC105" s="215"/>
      <c r="AD105" s="215"/>
      <c r="AE105" s="215"/>
      <c r="AF105" s="215"/>
      <c r="AG105" s="215" t="s">
        <v>214</v>
      </c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5"/>
      <c r="AV105" s="215"/>
      <c r="AW105" s="215"/>
      <c r="AX105" s="215"/>
      <c r="AY105" s="215"/>
      <c r="AZ105" s="215"/>
      <c r="BA105" s="215"/>
      <c r="BB105" s="215"/>
      <c r="BC105" s="215"/>
      <c r="BD105" s="215"/>
      <c r="BE105" s="215"/>
      <c r="BF105" s="215"/>
      <c r="BG105" s="215"/>
      <c r="BH105" s="215"/>
    </row>
    <row r="106" spans="1:60" outlineLevel="2" x14ac:dyDescent="0.2">
      <c r="A106" s="222"/>
      <c r="B106" s="223"/>
      <c r="C106" s="259" t="s">
        <v>320</v>
      </c>
      <c r="D106" s="252"/>
      <c r="E106" s="252"/>
      <c r="F106" s="252"/>
      <c r="G106" s="252"/>
      <c r="H106" s="225"/>
      <c r="I106" s="225"/>
      <c r="J106" s="225"/>
      <c r="K106" s="225"/>
      <c r="L106" s="225"/>
      <c r="M106" s="225"/>
      <c r="N106" s="224"/>
      <c r="O106" s="224"/>
      <c r="P106" s="224"/>
      <c r="Q106" s="224"/>
      <c r="R106" s="225"/>
      <c r="S106" s="225"/>
      <c r="T106" s="225"/>
      <c r="U106" s="225"/>
      <c r="V106" s="225"/>
      <c r="W106" s="225"/>
      <c r="X106" s="225"/>
      <c r="Y106" s="225"/>
      <c r="Z106" s="215"/>
      <c r="AA106" s="215"/>
      <c r="AB106" s="215"/>
      <c r="AC106" s="215"/>
      <c r="AD106" s="215"/>
      <c r="AE106" s="215"/>
      <c r="AF106" s="215"/>
      <c r="AG106" s="215" t="s">
        <v>167</v>
      </c>
      <c r="AH106" s="215"/>
      <c r="AI106" s="215"/>
      <c r="AJ106" s="215"/>
      <c r="AK106" s="215"/>
      <c r="AL106" s="215"/>
      <c r="AM106" s="215"/>
      <c r="AN106" s="215"/>
      <c r="AO106" s="215"/>
      <c r="AP106" s="215"/>
      <c r="AQ106" s="215"/>
      <c r="AR106" s="215"/>
      <c r="AS106" s="215"/>
      <c r="AT106" s="215"/>
      <c r="AU106" s="215"/>
      <c r="AV106" s="215"/>
      <c r="AW106" s="215"/>
      <c r="AX106" s="215"/>
      <c r="AY106" s="215"/>
      <c r="AZ106" s="215"/>
      <c r="BA106" s="215"/>
      <c r="BB106" s="215"/>
      <c r="BC106" s="215"/>
      <c r="BD106" s="215"/>
      <c r="BE106" s="215"/>
      <c r="BF106" s="215"/>
      <c r="BG106" s="215"/>
      <c r="BH106" s="215"/>
    </row>
    <row r="107" spans="1:60" outlineLevel="3" x14ac:dyDescent="0.2">
      <c r="A107" s="222"/>
      <c r="B107" s="223"/>
      <c r="C107" s="259" t="s">
        <v>276</v>
      </c>
      <c r="D107" s="252"/>
      <c r="E107" s="252"/>
      <c r="F107" s="252"/>
      <c r="G107" s="252"/>
      <c r="H107" s="225"/>
      <c r="I107" s="225"/>
      <c r="J107" s="225"/>
      <c r="K107" s="225"/>
      <c r="L107" s="225"/>
      <c r="M107" s="225"/>
      <c r="N107" s="224"/>
      <c r="O107" s="224"/>
      <c r="P107" s="224"/>
      <c r="Q107" s="224"/>
      <c r="R107" s="225"/>
      <c r="S107" s="225"/>
      <c r="T107" s="225"/>
      <c r="U107" s="225"/>
      <c r="V107" s="225"/>
      <c r="W107" s="225"/>
      <c r="X107" s="225"/>
      <c r="Y107" s="225"/>
      <c r="Z107" s="215"/>
      <c r="AA107" s="215"/>
      <c r="AB107" s="215"/>
      <c r="AC107" s="215"/>
      <c r="AD107" s="215"/>
      <c r="AE107" s="215"/>
      <c r="AF107" s="215"/>
      <c r="AG107" s="215" t="s">
        <v>167</v>
      </c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</row>
    <row r="108" spans="1:60" outlineLevel="2" x14ac:dyDescent="0.2">
      <c r="A108" s="222"/>
      <c r="B108" s="223"/>
      <c r="C108" s="267" t="s">
        <v>321</v>
      </c>
      <c r="D108" s="263"/>
      <c r="E108" s="264">
        <v>45.559800000000003</v>
      </c>
      <c r="F108" s="225"/>
      <c r="G108" s="225"/>
      <c r="H108" s="225"/>
      <c r="I108" s="225"/>
      <c r="J108" s="225"/>
      <c r="K108" s="225"/>
      <c r="L108" s="225"/>
      <c r="M108" s="225"/>
      <c r="N108" s="224"/>
      <c r="O108" s="224"/>
      <c r="P108" s="224"/>
      <c r="Q108" s="224"/>
      <c r="R108" s="225"/>
      <c r="S108" s="225"/>
      <c r="T108" s="225"/>
      <c r="U108" s="225"/>
      <c r="V108" s="225"/>
      <c r="W108" s="225"/>
      <c r="X108" s="225"/>
      <c r="Y108" s="225"/>
      <c r="Z108" s="215"/>
      <c r="AA108" s="215"/>
      <c r="AB108" s="215"/>
      <c r="AC108" s="215"/>
      <c r="AD108" s="215"/>
      <c r="AE108" s="215"/>
      <c r="AF108" s="215"/>
      <c r="AG108" s="215" t="s">
        <v>222</v>
      </c>
      <c r="AH108" s="215">
        <v>0</v>
      </c>
      <c r="AI108" s="215"/>
      <c r="AJ108" s="215"/>
      <c r="AK108" s="215"/>
      <c r="AL108" s="215"/>
      <c r="AM108" s="215"/>
      <c r="AN108" s="215"/>
      <c r="AO108" s="215"/>
      <c r="AP108" s="215"/>
      <c r="AQ108" s="215"/>
      <c r="AR108" s="215"/>
      <c r="AS108" s="215"/>
      <c r="AT108" s="215"/>
      <c r="AU108" s="215"/>
      <c r="AV108" s="215"/>
      <c r="AW108" s="215"/>
      <c r="AX108" s="215"/>
      <c r="AY108" s="215"/>
      <c r="AZ108" s="215"/>
      <c r="BA108" s="215"/>
      <c r="BB108" s="215"/>
      <c r="BC108" s="215"/>
      <c r="BD108" s="215"/>
      <c r="BE108" s="215"/>
      <c r="BF108" s="215"/>
      <c r="BG108" s="215"/>
      <c r="BH108" s="215"/>
    </row>
    <row r="109" spans="1:60" outlineLevel="1" x14ac:dyDescent="0.2">
      <c r="A109" s="237">
        <v>29</v>
      </c>
      <c r="B109" s="238" t="s">
        <v>322</v>
      </c>
      <c r="C109" s="256" t="s">
        <v>323</v>
      </c>
      <c r="D109" s="239" t="s">
        <v>208</v>
      </c>
      <c r="E109" s="240">
        <v>169.4</v>
      </c>
      <c r="F109" s="241"/>
      <c r="G109" s="242">
        <f>ROUND(E109*F109,2)</f>
        <v>0</v>
      </c>
      <c r="H109" s="241"/>
      <c r="I109" s="242">
        <f>ROUND(E109*H109,2)</f>
        <v>0</v>
      </c>
      <c r="J109" s="241"/>
      <c r="K109" s="242">
        <f>ROUND(E109*J109,2)</f>
        <v>0</v>
      </c>
      <c r="L109" s="242">
        <v>21</v>
      </c>
      <c r="M109" s="242">
        <f>G109*(1+L109/100)</f>
        <v>0</v>
      </c>
      <c r="N109" s="240">
        <v>1.01E-3</v>
      </c>
      <c r="O109" s="240">
        <f>ROUND(E109*N109,2)</f>
        <v>0.17</v>
      </c>
      <c r="P109" s="240">
        <v>0</v>
      </c>
      <c r="Q109" s="240">
        <f>ROUND(E109*P109,2)</f>
        <v>0</v>
      </c>
      <c r="R109" s="242"/>
      <c r="S109" s="242" t="s">
        <v>149</v>
      </c>
      <c r="T109" s="243" t="s">
        <v>211</v>
      </c>
      <c r="U109" s="225">
        <v>4.0000000000000001E-3</v>
      </c>
      <c r="V109" s="225">
        <f>ROUND(E109*U109,2)</f>
        <v>0.68</v>
      </c>
      <c r="W109" s="225"/>
      <c r="X109" s="225" t="s">
        <v>151</v>
      </c>
      <c r="Y109" s="225" t="s">
        <v>152</v>
      </c>
      <c r="Z109" s="215"/>
      <c r="AA109" s="215"/>
      <c r="AB109" s="215"/>
      <c r="AC109" s="215"/>
      <c r="AD109" s="215"/>
      <c r="AE109" s="215"/>
      <c r="AF109" s="215"/>
      <c r="AG109" s="215" t="s">
        <v>212</v>
      </c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</row>
    <row r="110" spans="1:60" outlineLevel="2" x14ac:dyDescent="0.2">
      <c r="A110" s="222"/>
      <c r="B110" s="223"/>
      <c r="C110" s="257" t="s">
        <v>324</v>
      </c>
      <c r="D110" s="251"/>
      <c r="E110" s="251"/>
      <c r="F110" s="251"/>
      <c r="G110" s="251"/>
      <c r="H110" s="225"/>
      <c r="I110" s="225"/>
      <c r="J110" s="225"/>
      <c r="K110" s="225"/>
      <c r="L110" s="225"/>
      <c r="M110" s="225"/>
      <c r="N110" s="224"/>
      <c r="O110" s="224"/>
      <c r="P110" s="224"/>
      <c r="Q110" s="224"/>
      <c r="R110" s="225"/>
      <c r="S110" s="225"/>
      <c r="T110" s="225"/>
      <c r="U110" s="225"/>
      <c r="V110" s="225"/>
      <c r="W110" s="225"/>
      <c r="X110" s="225"/>
      <c r="Y110" s="225"/>
      <c r="Z110" s="215"/>
      <c r="AA110" s="215"/>
      <c r="AB110" s="215"/>
      <c r="AC110" s="215"/>
      <c r="AD110" s="215"/>
      <c r="AE110" s="215"/>
      <c r="AF110" s="215"/>
      <c r="AG110" s="215" t="s">
        <v>167</v>
      </c>
      <c r="AH110" s="215"/>
      <c r="AI110" s="215"/>
      <c r="AJ110" s="215"/>
      <c r="AK110" s="215"/>
      <c r="AL110" s="215"/>
      <c r="AM110" s="215"/>
      <c r="AN110" s="215"/>
      <c r="AO110" s="215"/>
      <c r="AP110" s="215"/>
      <c r="AQ110" s="215"/>
      <c r="AR110" s="215"/>
      <c r="AS110" s="215"/>
      <c r="AT110" s="215"/>
      <c r="AU110" s="215"/>
      <c r="AV110" s="215"/>
      <c r="AW110" s="215"/>
      <c r="AX110" s="215"/>
      <c r="AY110" s="215"/>
      <c r="AZ110" s="215"/>
      <c r="BA110" s="215"/>
      <c r="BB110" s="215"/>
      <c r="BC110" s="215"/>
      <c r="BD110" s="215"/>
      <c r="BE110" s="215"/>
      <c r="BF110" s="215"/>
      <c r="BG110" s="215"/>
      <c r="BH110" s="215"/>
    </row>
    <row r="111" spans="1:60" outlineLevel="2" x14ac:dyDescent="0.2">
      <c r="A111" s="222"/>
      <c r="B111" s="223"/>
      <c r="C111" s="267" t="s">
        <v>302</v>
      </c>
      <c r="D111" s="263"/>
      <c r="E111" s="264">
        <v>169.4</v>
      </c>
      <c r="F111" s="225"/>
      <c r="G111" s="225"/>
      <c r="H111" s="225"/>
      <c r="I111" s="225"/>
      <c r="J111" s="225"/>
      <c r="K111" s="225"/>
      <c r="L111" s="225"/>
      <c r="M111" s="225"/>
      <c r="N111" s="224"/>
      <c r="O111" s="224"/>
      <c r="P111" s="224"/>
      <c r="Q111" s="224"/>
      <c r="R111" s="225"/>
      <c r="S111" s="225"/>
      <c r="T111" s="225"/>
      <c r="U111" s="225"/>
      <c r="V111" s="225"/>
      <c r="W111" s="225"/>
      <c r="X111" s="225"/>
      <c r="Y111" s="225"/>
      <c r="Z111" s="215"/>
      <c r="AA111" s="215"/>
      <c r="AB111" s="215"/>
      <c r="AC111" s="215"/>
      <c r="AD111" s="215"/>
      <c r="AE111" s="215"/>
      <c r="AF111" s="215"/>
      <c r="AG111" s="215" t="s">
        <v>222</v>
      </c>
      <c r="AH111" s="215">
        <v>0</v>
      </c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5"/>
      <c r="BF111" s="215"/>
      <c r="BG111" s="215"/>
      <c r="BH111" s="215"/>
    </row>
    <row r="112" spans="1:60" outlineLevel="1" x14ac:dyDescent="0.2">
      <c r="A112" s="237">
        <v>30</v>
      </c>
      <c r="B112" s="238" t="s">
        <v>325</v>
      </c>
      <c r="C112" s="256" t="s">
        <v>326</v>
      </c>
      <c r="D112" s="239" t="s">
        <v>208</v>
      </c>
      <c r="E112" s="240">
        <v>200</v>
      </c>
      <c r="F112" s="241"/>
      <c r="G112" s="242">
        <f>ROUND(E112*F112,2)</f>
        <v>0</v>
      </c>
      <c r="H112" s="241"/>
      <c r="I112" s="242">
        <f>ROUND(E112*H112,2)</f>
        <v>0</v>
      </c>
      <c r="J112" s="241"/>
      <c r="K112" s="242">
        <f>ROUND(E112*J112,2)</f>
        <v>0</v>
      </c>
      <c r="L112" s="242">
        <v>21</v>
      </c>
      <c r="M112" s="242">
        <f>G112*(1+L112/100)</f>
        <v>0</v>
      </c>
      <c r="N112" s="240">
        <v>6.5199999999999998E-3</v>
      </c>
      <c r="O112" s="240">
        <f>ROUND(E112*N112,2)</f>
        <v>1.3</v>
      </c>
      <c r="P112" s="240">
        <v>0</v>
      </c>
      <c r="Q112" s="240">
        <f>ROUND(E112*P112,2)</f>
        <v>0</v>
      </c>
      <c r="R112" s="242"/>
      <c r="S112" s="242" t="s">
        <v>149</v>
      </c>
      <c r="T112" s="243" t="s">
        <v>211</v>
      </c>
      <c r="U112" s="225">
        <v>4.0000000000000001E-3</v>
      </c>
      <c r="V112" s="225">
        <f>ROUND(E112*U112,2)</f>
        <v>0.8</v>
      </c>
      <c r="W112" s="225"/>
      <c r="X112" s="225" t="s">
        <v>151</v>
      </c>
      <c r="Y112" s="225" t="s">
        <v>152</v>
      </c>
      <c r="Z112" s="215"/>
      <c r="AA112" s="215"/>
      <c r="AB112" s="215"/>
      <c r="AC112" s="215"/>
      <c r="AD112" s="215"/>
      <c r="AE112" s="215"/>
      <c r="AF112" s="215"/>
      <c r="AG112" s="215" t="s">
        <v>153</v>
      </c>
      <c r="AH112" s="215"/>
      <c r="AI112" s="215"/>
      <c r="AJ112" s="215"/>
      <c r="AK112" s="215"/>
      <c r="AL112" s="215"/>
      <c r="AM112" s="215"/>
      <c r="AN112" s="215"/>
      <c r="AO112" s="215"/>
      <c r="AP112" s="215"/>
      <c r="AQ112" s="215"/>
      <c r="AR112" s="215"/>
      <c r="AS112" s="215"/>
      <c r="AT112" s="215"/>
      <c r="AU112" s="215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5"/>
      <c r="BF112" s="215"/>
      <c r="BG112" s="215"/>
      <c r="BH112" s="215"/>
    </row>
    <row r="113" spans="1:60" outlineLevel="2" x14ac:dyDescent="0.2">
      <c r="A113" s="222"/>
      <c r="B113" s="223"/>
      <c r="C113" s="257" t="s">
        <v>327</v>
      </c>
      <c r="D113" s="251"/>
      <c r="E113" s="251"/>
      <c r="F113" s="251"/>
      <c r="G113" s="251"/>
      <c r="H113" s="225"/>
      <c r="I113" s="225"/>
      <c r="J113" s="225"/>
      <c r="K113" s="225"/>
      <c r="L113" s="225"/>
      <c r="M113" s="225"/>
      <c r="N113" s="224"/>
      <c r="O113" s="224"/>
      <c r="P113" s="224"/>
      <c r="Q113" s="224"/>
      <c r="R113" s="225"/>
      <c r="S113" s="225"/>
      <c r="T113" s="225"/>
      <c r="U113" s="225"/>
      <c r="V113" s="225"/>
      <c r="W113" s="225"/>
      <c r="X113" s="225"/>
      <c r="Y113" s="225"/>
      <c r="Z113" s="215"/>
      <c r="AA113" s="215"/>
      <c r="AB113" s="215"/>
      <c r="AC113" s="215"/>
      <c r="AD113" s="215"/>
      <c r="AE113" s="215"/>
      <c r="AF113" s="215"/>
      <c r="AG113" s="215" t="s">
        <v>167</v>
      </c>
      <c r="AH113" s="215"/>
      <c r="AI113" s="215"/>
      <c r="AJ113" s="215"/>
      <c r="AK113" s="215"/>
      <c r="AL113" s="215"/>
      <c r="AM113" s="215"/>
      <c r="AN113" s="215"/>
      <c r="AO113" s="215"/>
      <c r="AP113" s="215"/>
      <c r="AQ113" s="215"/>
      <c r="AR113" s="215"/>
      <c r="AS113" s="215"/>
      <c r="AT113" s="215"/>
      <c r="AU113" s="215"/>
      <c r="AV113" s="215"/>
      <c r="AW113" s="215"/>
      <c r="AX113" s="215"/>
      <c r="AY113" s="215"/>
      <c r="AZ113" s="215"/>
      <c r="BA113" s="215"/>
      <c r="BB113" s="215"/>
      <c r="BC113" s="215"/>
      <c r="BD113" s="215"/>
      <c r="BE113" s="215"/>
      <c r="BF113" s="215"/>
      <c r="BG113" s="215"/>
      <c r="BH113" s="215"/>
    </row>
    <row r="114" spans="1:60" outlineLevel="3" x14ac:dyDescent="0.2">
      <c r="A114" s="222"/>
      <c r="B114" s="223"/>
      <c r="C114" s="259" t="s">
        <v>276</v>
      </c>
      <c r="D114" s="252"/>
      <c r="E114" s="252"/>
      <c r="F114" s="252"/>
      <c r="G114" s="252"/>
      <c r="H114" s="225"/>
      <c r="I114" s="225"/>
      <c r="J114" s="225"/>
      <c r="K114" s="225"/>
      <c r="L114" s="225"/>
      <c r="M114" s="225"/>
      <c r="N114" s="224"/>
      <c r="O114" s="224"/>
      <c r="P114" s="224"/>
      <c r="Q114" s="224"/>
      <c r="R114" s="225"/>
      <c r="S114" s="225"/>
      <c r="T114" s="225"/>
      <c r="U114" s="225"/>
      <c r="V114" s="225"/>
      <c r="W114" s="225"/>
      <c r="X114" s="225"/>
      <c r="Y114" s="225"/>
      <c r="Z114" s="215"/>
      <c r="AA114" s="215"/>
      <c r="AB114" s="215"/>
      <c r="AC114" s="215"/>
      <c r="AD114" s="215"/>
      <c r="AE114" s="215"/>
      <c r="AF114" s="215"/>
      <c r="AG114" s="215" t="s">
        <v>167</v>
      </c>
      <c r="AH114" s="215"/>
      <c r="AI114" s="215"/>
      <c r="AJ114" s="215"/>
      <c r="AK114" s="215"/>
      <c r="AL114" s="215"/>
      <c r="AM114" s="215"/>
      <c r="AN114" s="215"/>
      <c r="AO114" s="215"/>
      <c r="AP114" s="215"/>
      <c r="AQ114" s="215"/>
      <c r="AR114" s="215"/>
      <c r="AS114" s="215"/>
      <c r="AT114" s="215"/>
      <c r="AU114" s="215"/>
      <c r="AV114" s="215"/>
      <c r="AW114" s="215"/>
      <c r="AX114" s="215"/>
      <c r="AY114" s="215"/>
      <c r="AZ114" s="215"/>
      <c r="BA114" s="215"/>
      <c r="BB114" s="215"/>
      <c r="BC114" s="215"/>
      <c r="BD114" s="215"/>
      <c r="BE114" s="215"/>
      <c r="BF114" s="215"/>
      <c r="BG114" s="215"/>
      <c r="BH114" s="215"/>
    </row>
    <row r="115" spans="1:60" ht="22.5" outlineLevel="1" x14ac:dyDescent="0.2">
      <c r="A115" s="237">
        <v>31</v>
      </c>
      <c r="B115" s="238" t="s">
        <v>328</v>
      </c>
      <c r="C115" s="256" t="s">
        <v>329</v>
      </c>
      <c r="D115" s="239" t="s">
        <v>208</v>
      </c>
      <c r="E115" s="240">
        <v>383.5</v>
      </c>
      <c r="F115" s="241"/>
      <c r="G115" s="242">
        <f>ROUND(E115*F115,2)</f>
        <v>0</v>
      </c>
      <c r="H115" s="241"/>
      <c r="I115" s="242">
        <f>ROUND(E115*H115,2)</f>
        <v>0</v>
      </c>
      <c r="J115" s="241"/>
      <c r="K115" s="242">
        <f>ROUND(E115*J115,2)</f>
        <v>0</v>
      </c>
      <c r="L115" s="242">
        <v>21</v>
      </c>
      <c r="M115" s="242">
        <f>G115*(1+L115/100)</f>
        <v>0</v>
      </c>
      <c r="N115" s="240">
        <v>4.0000000000000002E-4</v>
      </c>
      <c r="O115" s="240">
        <f>ROUND(E115*N115,2)</f>
        <v>0.15</v>
      </c>
      <c r="P115" s="240">
        <v>0</v>
      </c>
      <c r="Q115" s="240">
        <f>ROUND(E115*P115,2)</f>
        <v>0</v>
      </c>
      <c r="R115" s="242" t="s">
        <v>300</v>
      </c>
      <c r="S115" s="242" t="s">
        <v>210</v>
      </c>
      <c r="T115" s="243" t="s">
        <v>211</v>
      </c>
      <c r="U115" s="225">
        <v>2E-3</v>
      </c>
      <c r="V115" s="225">
        <f>ROUND(E115*U115,2)</f>
        <v>0.77</v>
      </c>
      <c r="W115" s="225"/>
      <c r="X115" s="225" t="s">
        <v>151</v>
      </c>
      <c r="Y115" s="225" t="s">
        <v>152</v>
      </c>
      <c r="Z115" s="215"/>
      <c r="AA115" s="215"/>
      <c r="AB115" s="215"/>
      <c r="AC115" s="215"/>
      <c r="AD115" s="215"/>
      <c r="AE115" s="215"/>
      <c r="AF115" s="215"/>
      <c r="AG115" s="215" t="s">
        <v>212</v>
      </c>
      <c r="AH115" s="215"/>
      <c r="AI115" s="215"/>
      <c r="AJ115" s="215"/>
      <c r="AK115" s="215"/>
      <c r="AL115" s="215"/>
      <c r="AM115" s="215"/>
      <c r="AN115" s="215"/>
      <c r="AO115" s="215"/>
      <c r="AP115" s="215"/>
      <c r="AQ115" s="215"/>
      <c r="AR115" s="215"/>
      <c r="AS115" s="215"/>
      <c r="AT115" s="215"/>
      <c r="AU115" s="215"/>
      <c r="AV115" s="215"/>
      <c r="AW115" s="215"/>
      <c r="AX115" s="215"/>
      <c r="AY115" s="215"/>
      <c r="AZ115" s="215"/>
      <c r="BA115" s="215"/>
      <c r="BB115" s="215"/>
      <c r="BC115" s="215"/>
      <c r="BD115" s="215"/>
      <c r="BE115" s="215"/>
      <c r="BF115" s="215"/>
      <c r="BG115" s="215"/>
      <c r="BH115" s="215"/>
    </row>
    <row r="116" spans="1:60" outlineLevel="2" x14ac:dyDescent="0.2">
      <c r="A116" s="222"/>
      <c r="B116" s="223"/>
      <c r="C116" s="266" t="s">
        <v>330</v>
      </c>
      <c r="D116" s="265"/>
      <c r="E116" s="265"/>
      <c r="F116" s="265"/>
      <c r="G116" s="265"/>
      <c r="H116" s="225"/>
      <c r="I116" s="225"/>
      <c r="J116" s="225"/>
      <c r="K116" s="225"/>
      <c r="L116" s="225"/>
      <c r="M116" s="225"/>
      <c r="N116" s="224"/>
      <c r="O116" s="224"/>
      <c r="P116" s="224"/>
      <c r="Q116" s="224"/>
      <c r="R116" s="225"/>
      <c r="S116" s="225"/>
      <c r="T116" s="225"/>
      <c r="U116" s="225"/>
      <c r="V116" s="225"/>
      <c r="W116" s="225"/>
      <c r="X116" s="225"/>
      <c r="Y116" s="225"/>
      <c r="Z116" s="215"/>
      <c r="AA116" s="215"/>
      <c r="AB116" s="215"/>
      <c r="AC116" s="215"/>
      <c r="AD116" s="215"/>
      <c r="AE116" s="215"/>
      <c r="AF116" s="215"/>
      <c r="AG116" s="215" t="s">
        <v>214</v>
      </c>
      <c r="AH116" s="215"/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5"/>
      <c r="AS116" s="215"/>
      <c r="AT116" s="215"/>
      <c r="AU116" s="215"/>
      <c r="AV116" s="215"/>
      <c r="AW116" s="215"/>
      <c r="AX116" s="215"/>
      <c r="AY116" s="215"/>
      <c r="AZ116" s="215"/>
      <c r="BA116" s="215"/>
      <c r="BB116" s="215"/>
      <c r="BC116" s="215"/>
      <c r="BD116" s="215"/>
      <c r="BE116" s="215"/>
      <c r="BF116" s="215"/>
      <c r="BG116" s="215"/>
      <c r="BH116" s="215"/>
    </row>
    <row r="117" spans="1:60" outlineLevel="2" x14ac:dyDescent="0.2">
      <c r="A117" s="222"/>
      <c r="B117" s="223"/>
      <c r="C117" s="259" t="s">
        <v>331</v>
      </c>
      <c r="D117" s="252"/>
      <c r="E117" s="252"/>
      <c r="F117" s="252"/>
      <c r="G117" s="252"/>
      <c r="H117" s="225"/>
      <c r="I117" s="225"/>
      <c r="J117" s="225"/>
      <c r="K117" s="225"/>
      <c r="L117" s="225"/>
      <c r="M117" s="225"/>
      <c r="N117" s="224"/>
      <c r="O117" s="224"/>
      <c r="P117" s="224"/>
      <c r="Q117" s="224"/>
      <c r="R117" s="225"/>
      <c r="S117" s="225"/>
      <c r="T117" s="225"/>
      <c r="U117" s="225"/>
      <c r="V117" s="225"/>
      <c r="W117" s="225"/>
      <c r="X117" s="225"/>
      <c r="Y117" s="225"/>
      <c r="Z117" s="215"/>
      <c r="AA117" s="215"/>
      <c r="AB117" s="215"/>
      <c r="AC117" s="215"/>
      <c r="AD117" s="215"/>
      <c r="AE117" s="215"/>
      <c r="AF117" s="215"/>
      <c r="AG117" s="215" t="s">
        <v>167</v>
      </c>
      <c r="AH117" s="215"/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5"/>
      <c r="AS117" s="215"/>
      <c r="AT117" s="215"/>
      <c r="AU117" s="215"/>
      <c r="AV117" s="215"/>
      <c r="AW117" s="215"/>
      <c r="AX117" s="215"/>
      <c r="AY117" s="215"/>
      <c r="AZ117" s="215"/>
      <c r="BA117" s="215"/>
      <c r="BB117" s="215"/>
      <c r="BC117" s="215"/>
      <c r="BD117" s="215"/>
      <c r="BE117" s="215"/>
      <c r="BF117" s="215"/>
      <c r="BG117" s="215"/>
      <c r="BH117" s="215"/>
    </row>
    <row r="118" spans="1:60" outlineLevel="3" x14ac:dyDescent="0.2">
      <c r="A118" s="222"/>
      <c r="B118" s="223"/>
      <c r="C118" s="259" t="s">
        <v>276</v>
      </c>
      <c r="D118" s="252"/>
      <c r="E118" s="252"/>
      <c r="F118" s="252"/>
      <c r="G118" s="252"/>
      <c r="H118" s="225"/>
      <c r="I118" s="225"/>
      <c r="J118" s="225"/>
      <c r="K118" s="225"/>
      <c r="L118" s="225"/>
      <c r="M118" s="225"/>
      <c r="N118" s="224"/>
      <c r="O118" s="224"/>
      <c r="P118" s="224"/>
      <c r="Q118" s="224"/>
      <c r="R118" s="225"/>
      <c r="S118" s="225"/>
      <c r="T118" s="225"/>
      <c r="U118" s="225"/>
      <c r="V118" s="225"/>
      <c r="W118" s="225"/>
      <c r="X118" s="225"/>
      <c r="Y118" s="225"/>
      <c r="Z118" s="215"/>
      <c r="AA118" s="215"/>
      <c r="AB118" s="215"/>
      <c r="AC118" s="215"/>
      <c r="AD118" s="215"/>
      <c r="AE118" s="215"/>
      <c r="AF118" s="215"/>
      <c r="AG118" s="215" t="s">
        <v>167</v>
      </c>
      <c r="AH118" s="215"/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</row>
    <row r="119" spans="1:60" outlineLevel="2" x14ac:dyDescent="0.2">
      <c r="A119" s="222"/>
      <c r="B119" s="223"/>
      <c r="C119" s="267" t="s">
        <v>332</v>
      </c>
      <c r="D119" s="263"/>
      <c r="E119" s="264">
        <v>383.5</v>
      </c>
      <c r="F119" s="225"/>
      <c r="G119" s="225"/>
      <c r="H119" s="225"/>
      <c r="I119" s="225"/>
      <c r="J119" s="225"/>
      <c r="K119" s="225"/>
      <c r="L119" s="225"/>
      <c r="M119" s="225"/>
      <c r="N119" s="224"/>
      <c r="O119" s="224"/>
      <c r="P119" s="224"/>
      <c r="Q119" s="224"/>
      <c r="R119" s="225"/>
      <c r="S119" s="225"/>
      <c r="T119" s="225"/>
      <c r="U119" s="225"/>
      <c r="V119" s="225"/>
      <c r="W119" s="225"/>
      <c r="X119" s="225"/>
      <c r="Y119" s="225"/>
      <c r="Z119" s="215"/>
      <c r="AA119" s="215"/>
      <c r="AB119" s="215"/>
      <c r="AC119" s="215"/>
      <c r="AD119" s="215"/>
      <c r="AE119" s="215"/>
      <c r="AF119" s="215"/>
      <c r="AG119" s="215" t="s">
        <v>222</v>
      </c>
      <c r="AH119" s="215">
        <v>0</v>
      </c>
      <c r="AI119" s="215"/>
      <c r="AJ119" s="215"/>
      <c r="AK119" s="215"/>
      <c r="AL119" s="215"/>
      <c r="AM119" s="215"/>
      <c r="AN119" s="215"/>
      <c r="AO119" s="215"/>
      <c r="AP119" s="215"/>
      <c r="AQ119" s="215"/>
      <c r="AR119" s="215"/>
      <c r="AS119" s="215"/>
      <c r="AT119" s="215"/>
      <c r="AU119" s="215"/>
      <c r="AV119" s="215"/>
      <c r="AW119" s="215"/>
      <c r="AX119" s="215"/>
      <c r="AY119" s="215"/>
      <c r="AZ119" s="215"/>
      <c r="BA119" s="215"/>
      <c r="BB119" s="215"/>
      <c r="BC119" s="215"/>
      <c r="BD119" s="215"/>
      <c r="BE119" s="215"/>
      <c r="BF119" s="215"/>
      <c r="BG119" s="215"/>
      <c r="BH119" s="215"/>
    </row>
    <row r="120" spans="1:60" ht="22.5" outlineLevel="1" x14ac:dyDescent="0.2">
      <c r="A120" s="237">
        <v>32</v>
      </c>
      <c r="B120" s="238" t="s">
        <v>328</v>
      </c>
      <c r="C120" s="256" t="s">
        <v>329</v>
      </c>
      <c r="D120" s="239" t="s">
        <v>208</v>
      </c>
      <c r="E120" s="240">
        <v>1287.7</v>
      </c>
      <c r="F120" s="241"/>
      <c r="G120" s="242">
        <f>ROUND(E120*F120,2)</f>
        <v>0</v>
      </c>
      <c r="H120" s="241"/>
      <c r="I120" s="242">
        <f>ROUND(E120*H120,2)</f>
        <v>0</v>
      </c>
      <c r="J120" s="241"/>
      <c r="K120" s="242">
        <f>ROUND(E120*J120,2)</f>
        <v>0</v>
      </c>
      <c r="L120" s="242">
        <v>21</v>
      </c>
      <c r="M120" s="242">
        <f>G120*(1+L120/100)</f>
        <v>0</v>
      </c>
      <c r="N120" s="240">
        <v>4.0000000000000002E-4</v>
      </c>
      <c r="O120" s="240">
        <f>ROUND(E120*N120,2)</f>
        <v>0.52</v>
      </c>
      <c r="P120" s="240">
        <v>0</v>
      </c>
      <c r="Q120" s="240">
        <f>ROUND(E120*P120,2)</f>
        <v>0</v>
      </c>
      <c r="R120" s="242" t="s">
        <v>300</v>
      </c>
      <c r="S120" s="242" t="s">
        <v>210</v>
      </c>
      <c r="T120" s="243" t="s">
        <v>211</v>
      </c>
      <c r="U120" s="225">
        <v>2E-3</v>
      </c>
      <c r="V120" s="225">
        <f>ROUND(E120*U120,2)</f>
        <v>2.58</v>
      </c>
      <c r="W120" s="225"/>
      <c r="X120" s="225" t="s">
        <v>151</v>
      </c>
      <c r="Y120" s="225" t="s">
        <v>152</v>
      </c>
      <c r="Z120" s="215"/>
      <c r="AA120" s="215"/>
      <c r="AB120" s="215"/>
      <c r="AC120" s="215"/>
      <c r="AD120" s="215"/>
      <c r="AE120" s="215"/>
      <c r="AF120" s="215"/>
      <c r="AG120" s="215" t="s">
        <v>212</v>
      </c>
      <c r="AH120" s="215"/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</row>
    <row r="121" spans="1:60" outlineLevel="2" x14ac:dyDescent="0.2">
      <c r="A121" s="222"/>
      <c r="B121" s="223"/>
      <c r="C121" s="266" t="s">
        <v>330</v>
      </c>
      <c r="D121" s="265"/>
      <c r="E121" s="265"/>
      <c r="F121" s="265"/>
      <c r="G121" s="265"/>
      <c r="H121" s="225"/>
      <c r="I121" s="225"/>
      <c r="J121" s="225"/>
      <c r="K121" s="225"/>
      <c r="L121" s="225"/>
      <c r="M121" s="225"/>
      <c r="N121" s="224"/>
      <c r="O121" s="224"/>
      <c r="P121" s="224"/>
      <c r="Q121" s="224"/>
      <c r="R121" s="225"/>
      <c r="S121" s="225"/>
      <c r="T121" s="225"/>
      <c r="U121" s="225"/>
      <c r="V121" s="225"/>
      <c r="W121" s="225"/>
      <c r="X121" s="225"/>
      <c r="Y121" s="225"/>
      <c r="Z121" s="215"/>
      <c r="AA121" s="215"/>
      <c r="AB121" s="215"/>
      <c r="AC121" s="215"/>
      <c r="AD121" s="215"/>
      <c r="AE121" s="215"/>
      <c r="AF121" s="215"/>
      <c r="AG121" s="215" t="s">
        <v>214</v>
      </c>
      <c r="AH121" s="215"/>
      <c r="AI121" s="215"/>
      <c r="AJ121" s="215"/>
      <c r="AK121" s="215"/>
      <c r="AL121" s="215"/>
      <c r="AM121" s="215"/>
      <c r="AN121" s="215"/>
      <c r="AO121" s="215"/>
      <c r="AP121" s="215"/>
      <c r="AQ121" s="215"/>
      <c r="AR121" s="215"/>
      <c r="AS121" s="215"/>
      <c r="AT121" s="215"/>
      <c r="AU121" s="215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5"/>
      <c r="BF121" s="215"/>
      <c r="BG121" s="215"/>
      <c r="BH121" s="215"/>
    </row>
    <row r="122" spans="1:60" outlineLevel="2" x14ac:dyDescent="0.2">
      <c r="A122" s="222"/>
      <c r="B122" s="223"/>
      <c r="C122" s="259" t="s">
        <v>331</v>
      </c>
      <c r="D122" s="252"/>
      <c r="E122" s="252"/>
      <c r="F122" s="252"/>
      <c r="G122" s="252"/>
      <c r="H122" s="225"/>
      <c r="I122" s="225"/>
      <c r="J122" s="225"/>
      <c r="K122" s="225"/>
      <c r="L122" s="225"/>
      <c r="M122" s="225"/>
      <c r="N122" s="224"/>
      <c r="O122" s="224"/>
      <c r="P122" s="224"/>
      <c r="Q122" s="224"/>
      <c r="R122" s="225"/>
      <c r="S122" s="225"/>
      <c r="T122" s="225"/>
      <c r="U122" s="225"/>
      <c r="V122" s="225"/>
      <c r="W122" s="225"/>
      <c r="X122" s="225"/>
      <c r="Y122" s="225"/>
      <c r="Z122" s="215"/>
      <c r="AA122" s="215"/>
      <c r="AB122" s="215"/>
      <c r="AC122" s="215"/>
      <c r="AD122" s="215"/>
      <c r="AE122" s="215"/>
      <c r="AF122" s="215"/>
      <c r="AG122" s="215" t="s">
        <v>167</v>
      </c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</row>
    <row r="123" spans="1:60" ht="22.5" outlineLevel="1" x14ac:dyDescent="0.2">
      <c r="A123" s="237">
        <v>33</v>
      </c>
      <c r="B123" s="238" t="s">
        <v>328</v>
      </c>
      <c r="C123" s="256" t="s">
        <v>329</v>
      </c>
      <c r="D123" s="239" t="s">
        <v>208</v>
      </c>
      <c r="E123" s="240">
        <v>1287.7</v>
      </c>
      <c r="F123" s="241"/>
      <c r="G123" s="242">
        <f>ROUND(E123*F123,2)</f>
        <v>0</v>
      </c>
      <c r="H123" s="241"/>
      <c r="I123" s="242">
        <f>ROUND(E123*H123,2)</f>
        <v>0</v>
      </c>
      <c r="J123" s="241"/>
      <c r="K123" s="242">
        <f>ROUND(E123*J123,2)</f>
        <v>0</v>
      </c>
      <c r="L123" s="242">
        <v>21</v>
      </c>
      <c r="M123" s="242">
        <f>G123*(1+L123/100)</f>
        <v>0</v>
      </c>
      <c r="N123" s="240">
        <v>4.0000000000000002E-4</v>
      </c>
      <c r="O123" s="240">
        <f>ROUND(E123*N123,2)</f>
        <v>0.52</v>
      </c>
      <c r="P123" s="240">
        <v>0</v>
      </c>
      <c r="Q123" s="240">
        <f>ROUND(E123*P123,2)</f>
        <v>0</v>
      </c>
      <c r="R123" s="242" t="s">
        <v>300</v>
      </c>
      <c r="S123" s="242" t="s">
        <v>210</v>
      </c>
      <c r="T123" s="243" t="s">
        <v>211</v>
      </c>
      <c r="U123" s="225">
        <v>2E-3</v>
      </c>
      <c r="V123" s="225">
        <f>ROUND(E123*U123,2)</f>
        <v>2.58</v>
      </c>
      <c r="W123" s="225"/>
      <c r="X123" s="225" t="s">
        <v>151</v>
      </c>
      <c r="Y123" s="225" t="s">
        <v>152</v>
      </c>
      <c r="Z123" s="215"/>
      <c r="AA123" s="215"/>
      <c r="AB123" s="215"/>
      <c r="AC123" s="215"/>
      <c r="AD123" s="215"/>
      <c r="AE123" s="215"/>
      <c r="AF123" s="215"/>
      <c r="AG123" s="215" t="s">
        <v>212</v>
      </c>
      <c r="AH123" s="215"/>
      <c r="AI123" s="215"/>
      <c r="AJ123" s="215"/>
      <c r="AK123" s="215"/>
      <c r="AL123" s="215"/>
      <c r="AM123" s="215"/>
      <c r="AN123" s="215"/>
      <c r="AO123" s="215"/>
      <c r="AP123" s="215"/>
      <c r="AQ123" s="215"/>
      <c r="AR123" s="215"/>
      <c r="AS123" s="215"/>
      <c r="AT123" s="215"/>
      <c r="AU123" s="215"/>
      <c r="AV123" s="215"/>
      <c r="AW123" s="215"/>
      <c r="AX123" s="215"/>
      <c r="AY123" s="215"/>
      <c r="AZ123" s="215"/>
      <c r="BA123" s="215"/>
      <c r="BB123" s="215"/>
      <c r="BC123" s="215"/>
      <c r="BD123" s="215"/>
      <c r="BE123" s="215"/>
      <c r="BF123" s="215"/>
      <c r="BG123" s="215"/>
      <c r="BH123" s="215"/>
    </row>
    <row r="124" spans="1:60" outlineLevel="2" x14ac:dyDescent="0.2">
      <c r="A124" s="222"/>
      <c r="B124" s="223"/>
      <c r="C124" s="266" t="s">
        <v>330</v>
      </c>
      <c r="D124" s="265"/>
      <c r="E124" s="265"/>
      <c r="F124" s="265"/>
      <c r="G124" s="265"/>
      <c r="H124" s="225"/>
      <c r="I124" s="225"/>
      <c r="J124" s="225"/>
      <c r="K124" s="225"/>
      <c r="L124" s="225"/>
      <c r="M124" s="225"/>
      <c r="N124" s="224"/>
      <c r="O124" s="224"/>
      <c r="P124" s="224"/>
      <c r="Q124" s="224"/>
      <c r="R124" s="225"/>
      <c r="S124" s="225"/>
      <c r="T124" s="225"/>
      <c r="U124" s="225"/>
      <c r="V124" s="225"/>
      <c r="W124" s="225"/>
      <c r="X124" s="225"/>
      <c r="Y124" s="225"/>
      <c r="Z124" s="215"/>
      <c r="AA124" s="215"/>
      <c r="AB124" s="215"/>
      <c r="AC124" s="215"/>
      <c r="AD124" s="215"/>
      <c r="AE124" s="215"/>
      <c r="AF124" s="215"/>
      <c r="AG124" s="215" t="s">
        <v>214</v>
      </c>
      <c r="AH124" s="215"/>
      <c r="AI124" s="215"/>
      <c r="AJ124" s="215"/>
      <c r="AK124" s="215"/>
      <c r="AL124" s="215"/>
      <c r="AM124" s="215"/>
      <c r="AN124" s="215"/>
      <c r="AO124" s="215"/>
      <c r="AP124" s="215"/>
      <c r="AQ124" s="215"/>
      <c r="AR124" s="215"/>
      <c r="AS124" s="215"/>
      <c r="AT124" s="215"/>
      <c r="AU124" s="215"/>
      <c r="AV124" s="215"/>
      <c r="AW124" s="215"/>
      <c r="AX124" s="215"/>
      <c r="AY124" s="215"/>
      <c r="AZ124" s="215"/>
      <c r="BA124" s="215"/>
      <c r="BB124" s="215"/>
      <c r="BC124" s="215"/>
      <c r="BD124" s="215"/>
      <c r="BE124" s="215"/>
      <c r="BF124" s="215"/>
      <c r="BG124" s="215"/>
      <c r="BH124" s="215"/>
    </row>
    <row r="125" spans="1:60" outlineLevel="2" x14ac:dyDescent="0.2">
      <c r="A125" s="222"/>
      <c r="B125" s="223"/>
      <c r="C125" s="259" t="s">
        <v>331</v>
      </c>
      <c r="D125" s="252"/>
      <c r="E125" s="252"/>
      <c r="F125" s="252"/>
      <c r="G125" s="252"/>
      <c r="H125" s="225"/>
      <c r="I125" s="225"/>
      <c r="J125" s="225"/>
      <c r="K125" s="225"/>
      <c r="L125" s="225"/>
      <c r="M125" s="225"/>
      <c r="N125" s="224"/>
      <c r="O125" s="224"/>
      <c r="P125" s="224"/>
      <c r="Q125" s="224"/>
      <c r="R125" s="225"/>
      <c r="S125" s="225"/>
      <c r="T125" s="225"/>
      <c r="U125" s="225"/>
      <c r="V125" s="225"/>
      <c r="W125" s="225"/>
      <c r="X125" s="225"/>
      <c r="Y125" s="225"/>
      <c r="Z125" s="215"/>
      <c r="AA125" s="215"/>
      <c r="AB125" s="215"/>
      <c r="AC125" s="215"/>
      <c r="AD125" s="215"/>
      <c r="AE125" s="215"/>
      <c r="AF125" s="215"/>
      <c r="AG125" s="215" t="s">
        <v>167</v>
      </c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</row>
    <row r="126" spans="1:60" outlineLevel="1" x14ac:dyDescent="0.2">
      <c r="A126" s="237">
        <v>34</v>
      </c>
      <c r="B126" s="238" t="s">
        <v>333</v>
      </c>
      <c r="C126" s="256" t="s">
        <v>334</v>
      </c>
      <c r="D126" s="239" t="s">
        <v>208</v>
      </c>
      <c r="E126" s="240">
        <v>1287.7</v>
      </c>
      <c r="F126" s="241"/>
      <c r="G126" s="242">
        <f>ROUND(E126*F126,2)</f>
        <v>0</v>
      </c>
      <c r="H126" s="241"/>
      <c r="I126" s="242">
        <f>ROUND(E126*H126,2)</f>
        <v>0</v>
      </c>
      <c r="J126" s="241"/>
      <c r="K126" s="242">
        <f>ROUND(E126*J126,2)</f>
        <v>0</v>
      </c>
      <c r="L126" s="242">
        <v>21</v>
      </c>
      <c r="M126" s="242">
        <f>G126*(1+L126/100)</f>
        <v>0</v>
      </c>
      <c r="N126" s="240">
        <v>0.10373</v>
      </c>
      <c r="O126" s="240">
        <f>ROUND(E126*N126,2)</f>
        <v>133.57</v>
      </c>
      <c r="P126" s="240">
        <v>0</v>
      </c>
      <c r="Q126" s="240">
        <f>ROUND(E126*P126,2)</f>
        <v>0</v>
      </c>
      <c r="R126" s="242"/>
      <c r="S126" s="242" t="s">
        <v>149</v>
      </c>
      <c r="T126" s="243" t="s">
        <v>211</v>
      </c>
      <c r="U126" s="225">
        <v>1.4999999999999999E-2</v>
      </c>
      <c r="V126" s="225">
        <f>ROUND(E126*U126,2)</f>
        <v>19.32</v>
      </c>
      <c r="W126" s="225"/>
      <c r="X126" s="225" t="s">
        <v>151</v>
      </c>
      <c r="Y126" s="225" t="s">
        <v>152</v>
      </c>
      <c r="Z126" s="215"/>
      <c r="AA126" s="215"/>
      <c r="AB126" s="215"/>
      <c r="AC126" s="215"/>
      <c r="AD126" s="215"/>
      <c r="AE126" s="215"/>
      <c r="AF126" s="215"/>
      <c r="AG126" s="215" t="s">
        <v>212</v>
      </c>
      <c r="AH126" s="215"/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5"/>
      <c r="AU126" s="215"/>
      <c r="AV126" s="215"/>
      <c r="AW126" s="215"/>
      <c r="AX126" s="215"/>
      <c r="AY126" s="215"/>
      <c r="AZ126" s="215"/>
      <c r="BA126" s="215"/>
      <c r="BB126" s="215"/>
      <c r="BC126" s="215"/>
      <c r="BD126" s="215"/>
      <c r="BE126" s="215"/>
      <c r="BF126" s="215"/>
      <c r="BG126" s="215"/>
      <c r="BH126" s="215"/>
    </row>
    <row r="127" spans="1:60" outlineLevel="2" x14ac:dyDescent="0.2">
      <c r="A127" s="222"/>
      <c r="B127" s="223"/>
      <c r="C127" s="257" t="s">
        <v>335</v>
      </c>
      <c r="D127" s="251"/>
      <c r="E127" s="251"/>
      <c r="F127" s="251"/>
      <c r="G127" s="251"/>
      <c r="H127" s="225"/>
      <c r="I127" s="225"/>
      <c r="J127" s="225"/>
      <c r="K127" s="225"/>
      <c r="L127" s="225"/>
      <c r="M127" s="225"/>
      <c r="N127" s="224"/>
      <c r="O127" s="224"/>
      <c r="P127" s="224"/>
      <c r="Q127" s="224"/>
      <c r="R127" s="225"/>
      <c r="S127" s="225"/>
      <c r="T127" s="225"/>
      <c r="U127" s="225"/>
      <c r="V127" s="225"/>
      <c r="W127" s="225"/>
      <c r="X127" s="225"/>
      <c r="Y127" s="225"/>
      <c r="Z127" s="215"/>
      <c r="AA127" s="215"/>
      <c r="AB127" s="215"/>
      <c r="AC127" s="215"/>
      <c r="AD127" s="215"/>
      <c r="AE127" s="215"/>
      <c r="AF127" s="215"/>
      <c r="AG127" s="215" t="s">
        <v>167</v>
      </c>
      <c r="AH127" s="215"/>
      <c r="AI127" s="215"/>
      <c r="AJ127" s="215"/>
      <c r="AK127" s="215"/>
      <c r="AL127" s="215"/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215"/>
      <c r="BG127" s="215"/>
      <c r="BH127" s="215"/>
    </row>
    <row r="128" spans="1:60" ht="22.5" outlineLevel="1" x14ac:dyDescent="0.2">
      <c r="A128" s="237">
        <v>35</v>
      </c>
      <c r="B128" s="238" t="s">
        <v>336</v>
      </c>
      <c r="C128" s="256" t="s">
        <v>337</v>
      </c>
      <c r="D128" s="239" t="s">
        <v>208</v>
      </c>
      <c r="E128" s="240">
        <v>1287.7</v>
      </c>
      <c r="F128" s="241"/>
      <c r="G128" s="242">
        <f>ROUND(E128*F128,2)</f>
        <v>0</v>
      </c>
      <c r="H128" s="241"/>
      <c r="I128" s="242">
        <f>ROUND(E128*H128,2)</f>
        <v>0</v>
      </c>
      <c r="J128" s="241"/>
      <c r="K128" s="242">
        <f>ROUND(E128*J128,2)</f>
        <v>0</v>
      </c>
      <c r="L128" s="242">
        <v>21</v>
      </c>
      <c r="M128" s="242">
        <f>G128*(1+L128/100)</f>
        <v>0</v>
      </c>
      <c r="N128" s="240">
        <v>0.10373</v>
      </c>
      <c r="O128" s="240">
        <f>ROUND(E128*N128,2)</f>
        <v>133.57</v>
      </c>
      <c r="P128" s="240">
        <v>0</v>
      </c>
      <c r="Q128" s="240">
        <f>ROUND(E128*P128,2)</f>
        <v>0</v>
      </c>
      <c r="R128" s="242" t="s">
        <v>300</v>
      </c>
      <c r="S128" s="242" t="s">
        <v>210</v>
      </c>
      <c r="T128" s="243" t="s">
        <v>211</v>
      </c>
      <c r="U128" s="225">
        <v>1.4999999999999999E-2</v>
      </c>
      <c r="V128" s="225">
        <f>ROUND(E128*U128,2)</f>
        <v>19.32</v>
      </c>
      <c r="W128" s="225"/>
      <c r="X128" s="225" t="s">
        <v>151</v>
      </c>
      <c r="Y128" s="225" t="s">
        <v>152</v>
      </c>
      <c r="Z128" s="215"/>
      <c r="AA128" s="215"/>
      <c r="AB128" s="215"/>
      <c r="AC128" s="215"/>
      <c r="AD128" s="215"/>
      <c r="AE128" s="215"/>
      <c r="AF128" s="215"/>
      <c r="AG128" s="215" t="s">
        <v>212</v>
      </c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5"/>
      <c r="BB128" s="215"/>
      <c r="BC128" s="215"/>
      <c r="BD128" s="215"/>
      <c r="BE128" s="215"/>
      <c r="BF128" s="215"/>
      <c r="BG128" s="215"/>
      <c r="BH128" s="215"/>
    </row>
    <row r="129" spans="1:60" outlineLevel="2" x14ac:dyDescent="0.2">
      <c r="A129" s="222"/>
      <c r="B129" s="223"/>
      <c r="C129" s="257" t="s">
        <v>338</v>
      </c>
      <c r="D129" s="251"/>
      <c r="E129" s="251"/>
      <c r="F129" s="251"/>
      <c r="G129" s="251"/>
      <c r="H129" s="225"/>
      <c r="I129" s="225"/>
      <c r="J129" s="225"/>
      <c r="K129" s="225"/>
      <c r="L129" s="225"/>
      <c r="M129" s="225"/>
      <c r="N129" s="224"/>
      <c r="O129" s="224"/>
      <c r="P129" s="224"/>
      <c r="Q129" s="224"/>
      <c r="R129" s="225"/>
      <c r="S129" s="225"/>
      <c r="T129" s="225"/>
      <c r="U129" s="225"/>
      <c r="V129" s="225"/>
      <c r="W129" s="225"/>
      <c r="X129" s="225"/>
      <c r="Y129" s="225"/>
      <c r="Z129" s="215"/>
      <c r="AA129" s="215"/>
      <c r="AB129" s="215"/>
      <c r="AC129" s="215"/>
      <c r="AD129" s="215"/>
      <c r="AE129" s="215"/>
      <c r="AF129" s="215"/>
      <c r="AG129" s="215" t="s">
        <v>167</v>
      </c>
      <c r="AH129" s="215"/>
      <c r="AI129" s="215"/>
      <c r="AJ129" s="215"/>
      <c r="AK129" s="215"/>
      <c r="AL129" s="215"/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215"/>
      <c r="BG129" s="215"/>
      <c r="BH129" s="215"/>
    </row>
    <row r="130" spans="1:60" outlineLevel="1" x14ac:dyDescent="0.2">
      <c r="A130" s="244">
        <v>36</v>
      </c>
      <c r="B130" s="245" t="s">
        <v>154</v>
      </c>
      <c r="C130" s="255" t="s">
        <v>339</v>
      </c>
      <c r="D130" s="246" t="s">
        <v>340</v>
      </c>
      <c r="E130" s="247">
        <v>1287.7</v>
      </c>
      <c r="F130" s="248"/>
      <c r="G130" s="249">
        <f>ROUND(E130*F130,2)</f>
        <v>0</v>
      </c>
      <c r="H130" s="248"/>
      <c r="I130" s="249">
        <f>ROUND(E130*H130,2)</f>
        <v>0</v>
      </c>
      <c r="J130" s="248"/>
      <c r="K130" s="249">
        <f>ROUND(E130*J130,2)</f>
        <v>0</v>
      </c>
      <c r="L130" s="249">
        <v>21</v>
      </c>
      <c r="M130" s="249">
        <f>G130*(1+L130/100)</f>
        <v>0</v>
      </c>
      <c r="N130" s="247">
        <v>0</v>
      </c>
      <c r="O130" s="247">
        <f>ROUND(E130*N130,2)</f>
        <v>0</v>
      </c>
      <c r="P130" s="247">
        <v>0</v>
      </c>
      <c r="Q130" s="247">
        <f>ROUND(E130*P130,2)</f>
        <v>0</v>
      </c>
      <c r="R130" s="249"/>
      <c r="S130" s="249" t="s">
        <v>149</v>
      </c>
      <c r="T130" s="250" t="s">
        <v>150</v>
      </c>
      <c r="U130" s="225">
        <v>0</v>
      </c>
      <c r="V130" s="225">
        <f>ROUND(E130*U130,2)</f>
        <v>0</v>
      </c>
      <c r="W130" s="225"/>
      <c r="X130" s="225" t="s">
        <v>151</v>
      </c>
      <c r="Y130" s="225" t="s">
        <v>152</v>
      </c>
      <c r="Z130" s="215"/>
      <c r="AA130" s="215"/>
      <c r="AB130" s="215"/>
      <c r="AC130" s="215"/>
      <c r="AD130" s="215"/>
      <c r="AE130" s="215"/>
      <c r="AF130" s="215"/>
      <c r="AG130" s="215" t="s">
        <v>153</v>
      </c>
      <c r="AH130" s="215"/>
      <c r="AI130" s="215"/>
      <c r="AJ130" s="215"/>
      <c r="AK130" s="215"/>
      <c r="AL130" s="215"/>
      <c r="AM130" s="215"/>
      <c r="AN130" s="215"/>
      <c r="AO130" s="215"/>
      <c r="AP130" s="215"/>
      <c r="AQ130" s="215"/>
      <c r="AR130" s="215"/>
      <c r="AS130" s="215"/>
      <c r="AT130" s="215"/>
      <c r="AU130" s="215"/>
      <c r="AV130" s="215"/>
      <c r="AW130" s="215"/>
      <c r="AX130" s="215"/>
      <c r="AY130" s="215"/>
      <c r="AZ130" s="215"/>
      <c r="BA130" s="215"/>
      <c r="BB130" s="215"/>
      <c r="BC130" s="215"/>
      <c r="BD130" s="215"/>
      <c r="BE130" s="215"/>
      <c r="BF130" s="215"/>
      <c r="BG130" s="215"/>
      <c r="BH130" s="215"/>
    </row>
    <row r="131" spans="1:60" ht="22.5" outlineLevel="1" x14ac:dyDescent="0.2">
      <c r="A131" s="237">
        <v>37</v>
      </c>
      <c r="B131" s="238" t="s">
        <v>341</v>
      </c>
      <c r="C131" s="256" t="s">
        <v>342</v>
      </c>
      <c r="D131" s="239" t="s">
        <v>208</v>
      </c>
      <c r="E131" s="240">
        <v>520.29999999999995</v>
      </c>
      <c r="F131" s="241"/>
      <c r="G131" s="242">
        <f>ROUND(E131*F131,2)</f>
        <v>0</v>
      </c>
      <c r="H131" s="241"/>
      <c r="I131" s="242">
        <f>ROUND(E131*H131,2)</f>
        <v>0</v>
      </c>
      <c r="J131" s="241"/>
      <c r="K131" s="242">
        <f>ROUND(E131*J131,2)</f>
        <v>0</v>
      </c>
      <c r="L131" s="242">
        <v>21</v>
      </c>
      <c r="M131" s="242">
        <f>G131*(1+L131/100)</f>
        <v>0</v>
      </c>
      <c r="N131" s="240">
        <v>0.12966</v>
      </c>
      <c r="O131" s="240">
        <f>ROUND(E131*N131,2)</f>
        <v>67.459999999999994</v>
      </c>
      <c r="P131" s="240">
        <v>0</v>
      </c>
      <c r="Q131" s="240">
        <f>ROUND(E131*P131,2)</f>
        <v>0</v>
      </c>
      <c r="R131" s="242" t="s">
        <v>300</v>
      </c>
      <c r="S131" s="242" t="s">
        <v>210</v>
      </c>
      <c r="T131" s="243" t="s">
        <v>211</v>
      </c>
      <c r="U131" s="225">
        <v>0.02</v>
      </c>
      <c r="V131" s="225">
        <f>ROUND(E131*U131,2)</f>
        <v>10.41</v>
      </c>
      <c r="W131" s="225"/>
      <c r="X131" s="225" t="s">
        <v>151</v>
      </c>
      <c r="Y131" s="225" t="s">
        <v>152</v>
      </c>
      <c r="Z131" s="215"/>
      <c r="AA131" s="215"/>
      <c r="AB131" s="215"/>
      <c r="AC131" s="215"/>
      <c r="AD131" s="215"/>
      <c r="AE131" s="215"/>
      <c r="AF131" s="215"/>
      <c r="AG131" s="215" t="s">
        <v>212</v>
      </c>
      <c r="AH131" s="215"/>
      <c r="AI131" s="215"/>
      <c r="AJ131" s="215"/>
      <c r="AK131" s="215"/>
      <c r="AL131" s="215"/>
      <c r="AM131" s="215"/>
      <c r="AN131" s="215"/>
      <c r="AO131" s="215"/>
      <c r="AP131" s="215"/>
      <c r="AQ131" s="215"/>
      <c r="AR131" s="215"/>
      <c r="AS131" s="215"/>
      <c r="AT131" s="215"/>
      <c r="AU131" s="215"/>
      <c r="AV131" s="215"/>
      <c r="AW131" s="215"/>
      <c r="AX131" s="215"/>
      <c r="AY131" s="215"/>
      <c r="AZ131" s="215"/>
      <c r="BA131" s="215"/>
      <c r="BB131" s="215"/>
      <c r="BC131" s="215"/>
      <c r="BD131" s="215"/>
      <c r="BE131" s="215"/>
      <c r="BF131" s="215"/>
      <c r="BG131" s="215"/>
      <c r="BH131" s="215"/>
    </row>
    <row r="132" spans="1:60" outlineLevel="2" x14ac:dyDescent="0.2">
      <c r="A132" s="222"/>
      <c r="B132" s="223"/>
      <c r="C132" s="257" t="s">
        <v>343</v>
      </c>
      <c r="D132" s="251"/>
      <c r="E132" s="251"/>
      <c r="F132" s="251"/>
      <c r="G132" s="251"/>
      <c r="H132" s="225"/>
      <c r="I132" s="225"/>
      <c r="J132" s="225"/>
      <c r="K132" s="225"/>
      <c r="L132" s="225"/>
      <c r="M132" s="225"/>
      <c r="N132" s="224"/>
      <c r="O132" s="224"/>
      <c r="P132" s="224"/>
      <c r="Q132" s="224"/>
      <c r="R132" s="225"/>
      <c r="S132" s="225"/>
      <c r="T132" s="225"/>
      <c r="U132" s="225"/>
      <c r="V132" s="225"/>
      <c r="W132" s="225"/>
      <c r="X132" s="225"/>
      <c r="Y132" s="225"/>
      <c r="Z132" s="215"/>
      <c r="AA132" s="215"/>
      <c r="AB132" s="215"/>
      <c r="AC132" s="215"/>
      <c r="AD132" s="215"/>
      <c r="AE132" s="215"/>
      <c r="AF132" s="215"/>
      <c r="AG132" s="215" t="s">
        <v>167</v>
      </c>
      <c r="AH132" s="215"/>
      <c r="AI132" s="215"/>
      <c r="AJ132" s="215"/>
      <c r="AK132" s="215"/>
      <c r="AL132" s="215"/>
      <c r="AM132" s="215"/>
      <c r="AN132" s="215"/>
      <c r="AO132" s="215"/>
      <c r="AP132" s="215"/>
      <c r="AQ132" s="215"/>
      <c r="AR132" s="215"/>
      <c r="AS132" s="215"/>
      <c r="AT132" s="215"/>
      <c r="AU132" s="215"/>
      <c r="AV132" s="215"/>
      <c r="AW132" s="215"/>
      <c r="AX132" s="215"/>
      <c r="AY132" s="215"/>
      <c r="AZ132" s="215"/>
      <c r="BA132" s="215"/>
      <c r="BB132" s="215"/>
      <c r="BC132" s="215"/>
      <c r="BD132" s="215"/>
      <c r="BE132" s="215"/>
      <c r="BF132" s="215"/>
      <c r="BG132" s="215"/>
      <c r="BH132" s="215"/>
    </row>
    <row r="133" spans="1:60" outlineLevel="3" x14ac:dyDescent="0.2">
      <c r="A133" s="222"/>
      <c r="B133" s="223"/>
      <c r="C133" s="259" t="s">
        <v>276</v>
      </c>
      <c r="D133" s="252"/>
      <c r="E133" s="252"/>
      <c r="F133" s="252"/>
      <c r="G133" s="252"/>
      <c r="H133" s="225"/>
      <c r="I133" s="225"/>
      <c r="J133" s="225"/>
      <c r="K133" s="225"/>
      <c r="L133" s="225"/>
      <c r="M133" s="225"/>
      <c r="N133" s="224"/>
      <c r="O133" s="224"/>
      <c r="P133" s="224"/>
      <c r="Q133" s="224"/>
      <c r="R133" s="225"/>
      <c r="S133" s="225"/>
      <c r="T133" s="225"/>
      <c r="U133" s="225"/>
      <c r="V133" s="225"/>
      <c r="W133" s="225"/>
      <c r="X133" s="225"/>
      <c r="Y133" s="225"/>
      <c r="Z133" s="215"/>
      <c r="AA133" s="215"/>
      <c r="AB133" s="215"/>
      <c r="AC133" s="215"/>
      <c r="AD133" s="215"/>
      <c r="AE133" s="215"/>
      <c r="AF133" s="215"/>
      <c r="AG133" s="215" t="s">
        <v>167</v>
      </c>
      <c r="AH133" s="215"/>
      <c r="AI133" s="215"/>
      <c r="AJ133" s="215"/>
      <c r="AK133" s="215"/>
      <c r="AL133" s="215"/>
      <c r="AM133" s="215"/>
      <c r="AN133" s="215"/>
      <c r="AO133" s="215"/>
      <c r="AP133" s="215"/>
      <c r="AQ133" s="215"/>
      <c r="AR133" s="215"/>
      <c r="AS133" s="215"/>
      <c r="AT133" s="215"/>
      <c r="AU133" s="215"/>
      <c r="AV133" s="215"/>
      <c r="AW133" s="215"/>
      <c r="AX133" s="215"/>
      <c r="AY133" s="215"/>
      <c r="AZ133" s="215"/>
      <c r="BA133" s="215"/>
      <c r="BB133" s="215"/>
      <c r="BC133" s="215"/>
      <c r="BD133" s="215"/>
      <c r="BE133" s="215"/>
      <c r="BF133" s="215"/>
      <c r="BG133" s="215"/>
      <c r="BH133" s="215"/>
    </row>
    <row r="134" spans="1:60" outlineLevel="2" x14ac:dyDescent="0.2">
      <c r="A134" s="222"/>
      <c r="B134" s="223"/>
      <c r="C134" s="267" t="s">
        <v>344</v>
      </c>
      <c r="D134" s="263"/>
      <c r="E134" s="264">
        <v>520.29999999999995</v>
      </c>
      <c r="F134" s="225"/>
      <c r="G134" s="225"/>
      <c r="H134" s="225"/>
      <c r="I134" s="225"/>
      <c r="J134" s="225"/>
      <c r="K134" s="225"/>
      <c r="L134" s="225"/>
      <c r="M134" s="225"/>
      <c r="N134" s="224"/>
      <c r="O134" s="224"/>
      <c r="P134" s="224"/>
      <c r="Q134" s="224"/>
      <c r="R134" s="225"/>
      <c r="S134" s="225"/>
      <c r="T134" s="225"/>
      <c r="U134" s="225"/>
      <c r="V134" s="225"/>
      <c r="W134" s="225"/>
      <c r="X134" s="225"/>
      <c r="Y134" s="225"/>
      <c r="Z134" s="215"/>
      <c r="AA134" s="215"/>
      <c r="AB134" s="215"/>
      <c r="AC134" s="215"/>
      <c r="AD134" s="215"/>
      <c r="AE134" s="215"/>
      <c r="AF134" s="215"/>
      <c r="AG134" s="215" t="s">
        <v>222</v>
      </c>
      <c r="AH134" s="215">
        <v>0</v>
      </c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5"/>
      <c r="BB134" s="215"/>
      <c r="BC134" s="215"/>
      <c r="BD134" s="215"/>
      <c r="BE134" s="215"/>
      <c r="BF134" s="215"/>
      <c r="BG134" s="215"/>
      <c r="BH134" s="215"/>
    </row>
    <row r="135" spans="1:60" ht="22.5" outlineLevel="1" x14ac:dyDescent="0.2">
      <c r="A135" s="237">
        <v>38</v>
      </c>
      <c r="B135" s="238" t="s">
        <v>345</v>
      </c>
      <c r="C135" s="256" t="s">
        <v>346</v>
      </c>
      <c r="D135" s="239" t="s">
        <v>208</v>
      </c>
      <c r="E135" s="240">
        <v>200</v>
      </c>
      <c r="F135" s="241"/>
      <c r="G135" s="242">
        <f>ROUND(E135*F135,2)</f>
        <v>0</v>
      </c>
      <c r="H135" s="241"/>
      <c r="I135" s="242">
        <f>ROUND(E135*H135,2)</f>
        <v>0</v>
      </c>
      <c r="J135" s="241"/>
      <c r="K135" s="242">
        <f>ROUND(E135*J135,2)</f>
        <v>0</v>
      </c>
      <c r="L135" s="242">
        <v>21</v>
      </c>
      <c r="M135" s="242">
        <f>G135*(1+L135/100)</f>
        <v>0</v>
      </c>
      <c r="N135" s="240">
        <v>0.12966</v>
      </c>
      <c r="O135" s="240">
        <f>ROUND(E135*N135,2)</f>
        <v>25.93</v>
      </c>
      <c r="P135" s="240">
        <v>0</v>
      </c>
      <c r="Q135" s="240">
        <f>ROUND(E135*P135,2)</f>
        <v>0</v>
      </c>
      <c r="R135" s="242" t="s">
        <v>300</v>
      </c>
      <c r="S135" s="242" t="s">
        <v>210</v>
      </c>
      <c r="T135" s="243" t="s">
        <v>211</v>
      </c>
      <c r="U135" s="225">
        <v>0.02</v>
      </c>
      <c r="V135" s="225">
        <f>ROUND(E135*U135,2)</f>
        <v>4</v>
      </c>
      <c r="W135" s="225"/>
      <c r="X135" s="225" t="s">
        <v>151</v>
      </c>
      <c r="Y135" s="225" t="s">
        <v>152</v>
      </c>
      <c r="Z135" s="215"/>
      <c r="AA135" s="215"/>
      <c r="AB135" s="215"/>
      <c r="AC135" s="215"/>
      <c r="AD135" s="215"/>
      <c r="AE135" s="215"/>
      <c r="AF135" s="215"/>
      <c r="AG135" s="215" t="s">
        <v>153</v>
      </c>
      <c r="AH135" s="215"/>
      <c r="AI135" s="215"/>
      <c r="AJ135" s="215"/>
      <c r="AK135" s="215"/>
      <c r="AL135" s="215"/>
      <c r="AM135" s="215"/>
      <c r="AN135" s="215"/>
      <c r="AO135" s="215"/>
      <c r="AP135" s="215"/>
      <c r="AQ135" s="215"/>
      <c r="AR135" s="215"/>
      <c r="AS135" s="215"/>
      <c r="AT135" s="215"/>
      <c r="AU135" s="215"/>
      <c r="AV135" s="215"/>
      <c r="AW135" s="215"/>
      <c r="AX135" s="215"/>
      <c r="AY135" s="215"/>
      <c r="AZ135" s="215"/>
      <c r="BA135" s="215"/>
      <c r="BB135" s="215"/>
      <c r="BC135" s="215"/>
      <c r="BD135" s="215"/>
      <c r="BE135" s="215"/>
      <c r="BF135" s="215"/>
      <c r="BG135" s="215"/>
      <c r="BH135" s="215"/>
    </row>
    <row r="136" spans="1:60" outlineLevel="2" x14ac:dyDescent="0.2">
      <c r="A136" s="222"/>
      <c r="B136" s="223"/>
      <c r="C136" s="257" t="s">
        <v>347</v>
      </c>
      <c r="D136" s="251"/>
      <c r="E136" s="251"/>
      <c r="F136" s="251"/>
      <c r="G136" s="251"/>
      <c r="H136" s="225"/>
      <c r="I136" s="225"/>
      <c r="J136" s="225"/>
      <c r="K136" s="225"/>
      <c r="L136" s="225"/>
      <c r="M136" s="225"/>
      <c r="N136" s="224"/>
      <c r="O136" s="224"/>
      <c r="P136" s="224"/>
      <c r="Q136" s="224"/>
      <c r="R136" s="225"/>
      <c r="S136" s="225"/>
      <c r="T136" s="225"/>
      <c r="U136" s="225"/>
      <c r="V136" s="225"/>
      <c r="W136" s="225"/>
      <c r="X136" s="225"/>
      <c r="Y136" s="225"/>
      <c r="Z136" s="215"/>
      <c r="AA136" s="215"/>
      <c r="AB136" s="215"/>
      <c r="AC136" s="215"/>
      <c r="AD136" s="215"/>
      <c r="AE136" s="215"/>
      <c r="AF136" s="215"/>
      <c r="AG136" s="215" t="s">
        <v>167</v>
      </c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5"/>
      <c r="AS136" s="215"/>
      <c r="AT136" s="215"/>
      <c r="AU136" s="215"/>
      <c r="AV136" s="215"/>
      <c r="AW136" s="215"/>
      <c r="AX136" s="215"/>
      <c r="AY136" s="215"/>
      <c r="AZ136" s="215"/>
      <c r="BA136" s="215"/>
      <c r="BB136" s="215"/>
      <c r="BC136" s="215"/>
      <c r="BD136" s="215"/>
      <c r="BE136" s="215"/>
      <c r="BF136" s="215"/>
      <c r="BG136" s="215"/>
      <c r="BH136" s="215"/>
    </row>
    <row r="137" spans="1:60" outlineLevel="3" x14ac:dyDescent="0.2">
      <c r="A137" s="222"/>
      <c r="B137" s="223"/>
      <c r="C137" s="259" t="s">
        <v>276</v>
      </c>
      <c r="D137" s="252"/>
      <c r="E137" s="252"/>
      <c r="F137" s="252"/>
      <c r="G137" s="252"/>
      <c r="H137" s="225"/>
      <c r="I137" s="225"/>
      <c r="J137" s="225"/>
      <c r="K137" s="225"/>
      <c r="L137" s="225"/>
      <c r="M137" s="225"/>
      <c r="N137" s="224"/>
      <c r="O137" s="224"/>
      <c r="P137" s="224"/>
      <c r="Q137" s="224"/>
      <c r="R137" s="225"/>
      <c r="S137" s="225"/>
      <c r="T137" s="225"/>
      <c r="U137" s="225"/>
      <c r="V137" s="225"/>
      <c r="W137" s="225"/>
      <c r="X137" s="225"/>
      <c r="Y137" s="225"/>
      <c r="Z137" s="215"/>
      <c r="AA137" s="215"/>
      <c r="AB137" s="215"/>
      <c r="AC137" s="215"/>
      <c r="AD137" s="215"/>
      <c r="AE137" s="215"/>
      <c r="AF137" s="215"/>
      <c r="AG137" s="215" t="s">
        <v>167</v>
      </c>
      <c r="AH137" s="215"/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</row>
    <row r="138" spans="1:60" outlineLevel="1" x14ac:dyDescent="0.2">
      <c r="A138" s="237">
        <v>39</v>
      </c>
      <c r="B138" s="238" t="s">
        <v>348</v>
      </c>
      <c r="C138" s="256" t="s">
        <v>349</v>
      </c>
      <c r="D138" s="239" t="s">
        <v>208</v>
      </c>
      <c r="E138" s="240">
        <v>104.2</v>
      </c>
      <c r="F138" s="241"/>
      <c r="G138" s="242">
        <f>ROUND(E138*F138,2)</f>
        <v>0</v>
      </c>
      <c r="H138" s="241"/>
      <c r="I138" s="242">
        <f>ROUND(E138*H138,2)</f>
        <v>0</v>
      </c>
      <c r="J138" s="241"/>
      <c r="K138" s="242">
        <f>ROUND(E138*J138,2)</f>
        <v>0</v>
      </c>
      <c r="L138" s="242">
        <v>21</v>
      </c>
      <c r="M138" s="242">
        <f>G138*(1+L138/100)</f>
        <v>0</v>
      </c>
      <c r="N138" s="240">
        <v>7.3899999999999993E-2</v>
      </c>
      <c r="O138" s="240">
        <f>ROUND(E138*N138,2)</f>
        <v>7.7</v>
      </c>
      <c r="P138" s="240">
        <v>0</v>
      </c>
      <c r="Q138" s="240">
        <f>ROUND(E138*P138,2)</f>
        <v>0</v>
      </c>
      <c r="R138" s="242" t="s">
        <v>300</v>
      </c>
      <c r="S138" s="242" t="s">
        <v>210</v>
      </c>
      <c r="T138" s="243" t="s">
        <v>211</v>
      </c>
      <c r="U138" s="225">
        <v>0.45200000000000001</v>
      </c>
      <c r="V138" s="225">
        <f>ROUND(E138*U138,2)</f>
        <v>47.1</v>
      </c>
      <c r="W138" s="225"/>
      <c r="X138" s="225" t="s">
        <v>151</v>
      </c>
      <c r="Y138" s="225" t="s">
        <v>152</v>
      </c>
      <c r="Z138" s="215"/>
      <c r="AA138" s="215"/>
      <c r="AB138" s="215"/>
      <c r="AC138" s="215"/>
      <c r="AD138" s="215"/>
      <c r="AE138" s="215"/>
      <c r="AF138" s="215"/>
      <c r="AG138" s="215" t="s">
        <v>212</v>
      </c>
      <c r="AH138" s="215"/>
      <c r="AI138" s="215"/>
      <c r="AJ138" s="215"/>
      <c r="AK138" s="215"/>
      <c r="AL138" s="215"/>
      <c r="AM138" s="215"/>
      <c r="AN138" s="215"/>
      <c r="AO138" s="215"/>
      <c r="AP138" s="215"/>
      <c r="AQ138" s="215"/>
      <c r="AR138" s="215"/>
      <c r="AS138" s="215"/>
      <c r="AT138" s="215"/>
      <c r="AU138" s="215"/>
      <c r="AV138" s="215"/>
      <c r="AW138" s="215"/>
      <c r="AX138" s="215"/>
      <c r="AY138" s="215"/>
      <c r="AZ138" s="215"/>
      <c r="BA138" s="215"/>
      <c r="BB138" s="215"/>
      <c r="BC138" s="215"/>
      <c r="BD138" s="215"/>
      <c r="BE138" s="215"/>
      <c r="BF138" s="215"/>
      <c r="BG138" s="215"/>
      <c r="BH138" s="215"/>
    </row>
    <row r="139" spans="1:60" ht="22.5" outlineLevel="2" x14ac:dyDescent="0.2">
      <c r="A139" s="222"/>
      <c r="B139" s="223"/>
      <c r="C139" s="266" t="s">
        <v>350</v>
      </c>
      <c r="D139" s="265"/>
      <c r="E139" s="265"/>
      <c r="F139" s="265"/>
      <c r="G139" s="265"/>
      <c r="H139" s="225"/>
      <c r="I139" s="225"/>
      <c r="J139" s="225"/>
      <c r="K139" s="225"/>
      <c r="L139" s="225"/>
      <c r="M139" s="225"/>
      <c r="N139" s="224"/>
      <c r="O139" s="224"/>
      <c r="P139" s="224"/>
      <c r="Q139" s="224"/>
      <c r="R139" s="225"/>
      <c r="S139" s="225"/>
      <c r="T139" s="225"/>
      <c r="U139" s="225"/>
      <c r="V139" s="225"/>
      <c r="W139" s="225"/>
      <c r="X139" s="225"/>
      <c r="Y139" s="225"/>
      <c r="Z139" s="215"/>
      <c r="AA139" s="215"/>
      <c r="AB139" s="215"/>
      <c r="AC139" s="215"/>
      <c r="AD139" s="215"/>
      <c r="AE139" s="215"/>
      <c r="AF139" s="215"/>
      <c r="AG139" s="215" t="s">
        <v>214</v>
      </c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53" t="str">
        <f>C139</f>
        <v>s provedením lože z kameniva drceného, s vyplněním spár, s dvojitým hutněním a se smetením přebytečného materiálu na krajnici. S dodáním hmot pro lože a výplň spár.</v>
      </c>
      <c r="BB139" s="215"/>
      <c r="BC139" s="215"/>
      <c r="BD139" s="215"/>
      <c r="BE139" s="215"/>
      <c r="BF139" s="215"/>
      <c r="BG139" s="215"/>
      <c r="BH139" s="215"/>
    </row>
    <row r="140" spans="1:60" outlineLevel="2" x14ac:dyDescent="0.2">
      <c r="A140" s="222"/>
      <c r="B140" s="223"/>
      <c r="C140" s="267" t="s">
        <v>351</v>
      </c>
      <c r="D140" s="263"/>
      <c r="E140" s="264">
        <v>104.2</v>
      </c>
      <c r="F140" s="225"/>
      <c r="G140" s="225"/>
      <c r="H140" s="225"/>
      <c r="I140" s="225"/>
      <c r="J140" s="225"/>
      <c r="K140" s="225"/>
      <c r="L140" s="225"/>
      <c r="M140" s="225"/>
      <c r="N140" s="224"/>
      <c r="O140" s="224"/>
      <c r="P140" s="224"/>
      <c r="Q140" s="224"/>
      <c r="R140" s="225"/>
      <c r="S140" s="225"/>
      <c r="T140" s="225"/>
      <c r="U140" s="225"/>
      <c r="V140" s="225"/>
      <c r="W140" s="225"/>
      <c r="X140" s="225"/>
      <c r="Y140" s="225"/>
      <c r="Z140" s="215"/>
      <c r="AA140" s="215"/>
      <c r="AB140" s="215"/>
      <c r="AC140" s="215"/>
      <c r="AD140" s="215"/>
      <c r="AE140" s="215"/>
      <c r="AF140" s="215"/>
      <c r="AG140" s="215" t="s">
        <v>222</v>
      </c>
      <c r="AH140" s="215">
        <v>0</v>
      </c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5"/>
      <c r="BB140" s="215"/>
      <c r="BC140" s="215"/>
      <c r="BD140" s="215"/>
      <c r="BE140" s="215"/>
      <c r="BF140" s="215"/>
      <c r="BG140" s="215"/>
      <c r="BH140" s="215"/>
    </row>
    <row r="141" spans="1:60" outlineLevel="1" x14ac:dyDescent="0.2">
      <c r="A141" s="237">
        <v>40</v>
      </c>
      <c r="B141" s="238" t="s">
        <v>352</v>
      </c>
      <c r="C141" s="256" t="s">
        <v>353</v>
      </c>
      <c r="D141" s="239" t="s">
        <v>208</v>
      </c>
      <c r="E141" s="240">
        <v>109.41</v>
      </c>
      <c r="F141" s="241"/>
      <c r="G141" s="242">
        <f>ROUND(E141*F141,2)</f>
        <v>0</v>
      </c>
      <c r="H141" s="241"/>
      <c r="I141" s="242">
        <f>ROUND(E141*H141,2)</f>
        <v>0</v>
      </c>
      <c r="J141" s="241"/>
      <c r="K141" s="242">
        <f>ROUND(E141*J141,2)</f>
        <v>0</v>
      </c>
      <c r="L141" s="242">
        <v>21</v>
      </c>
      <c r="M141" s="242">
        <f>G141*(1+L141/100)</f>
        <v>0</v>
      </c>
      <c r="N141" s="240">
        <v>0.13100000000000001</v>
      </c>
      <c r="O141" s="240">
        <f>ROUND(E141*N141,2)</f>
        <v>14.33</v>
      </c>
      <c r="P141" s="240">
        <v>0</v>
      </c>
      <c r="Q141" s="240">
        <f>ROUND(E141*P141,2)</f>
        <v>0</v>
      </c>
      <c r="R141" s="242" t="s">
        <v>279</v>
      </c>
      <c r="S141" s="242" t="s">
        <v>210</v>
      </c>
      <c r="T141" s="243" t="s">
        <v>257</v>
      </c>
      <c r="U141" s="225">
        <v>0</v>
      </c>
      <c r="V141" s="225">
        <f>ROUND(E141*U141,2)</f>
        <v>0</v>
      </c>
      <c r="W141" s="225"/>
      <c r="X141" s="225" t="s">
        <v>258</v>
      </c>
      <c r="Y141" s="225" t="s">
        <v>152</v>
      </c>
      <c r="Z141" s="215"/>
      <c r="AA141" s="215"/>
      <c r="AB141" s="215"/>
      <c r="AC141" s="215"/>
      <c r="AD141" s="215"/>
      <c r="AE141" s="215"/>
      <c r="AF141" s="215"/>
      <c r="AG141" s="215" t="s">
        <v>259</v>
      </c>
      <c r="AH141" s="215"/>
      <c r="AI141" s="215"/>
      <c r="AJ141" s="215"/>
      <c r="AK141" s="215"/>
      <c r="AL141" s="215"/>
      <c r="AM141" s="215"/>
      <c r="AN141" s="215"/>
      <c r="AO141" s="215"/>
      <c r="AP141" s="215"/>
      <c r="AQ141" s="215"/>
      <c r="AR141" s="215"/>
      <c r="AS141" s="215"/>
      <c r="AT141" s="215"/>
      <c r="AU141" s="215"/>
      <c r="AV141" s="215"/>
      <c r="AW141" s="215"/>
      <c r="AX141" s="215"/>
      <c r="AY141" s="215"/>
      <c r="AZ141" s="215"/>
      <c r="BA141" s="215"/>
      <c r="BB141" s="215"/>
      <c r="BC141" s="215"/>
      <c r="BD141" s="215"/>
      <c r="BE141" s="215"/>
      <c r="BF141" s="215"/>
      <c r="BG141" s="215"/>
      <c r="BH141" s="215"/>
    </row>
    <row r="142" spans="1:60" outlineLevel="2" x14ac:dyDescent="0.2">
      <c r="A142" s="222"/>
      <c r="B142" s="223"/>
      <c r="C142" s="267" t="s">
        <v>354</v>
      </c>
      <c r="D142" s="263"/>
      <c r="E142" s="264">
        <v>109.41</v>
      </c>
      <c r="F142" s="225"/>
      <c r="G142" s="225"/>
      <c r="H142" s="225"/>
      <c r="I142" s="225"/>
      <c r="J142" s="225"/>
      <c r="K142" s="225"/>
      <c r="L142" s="225"/>
      <c r="M142" s="225"/>
      <c r="N142" s="224"/>
      <c r="O142" s="224"/>
      <c r="P142" s="224"/>
      <c r="Q142" s="224"/>
      <c r="R142" s="225"/>
      <c r="S142" s="225"/>
      <c r="T142" s="225"/>
      <c r="U142" s="225"/>
      <c r="V142" s="225"/>
      <c r="W142" s="225"/>
      <c r="X142" s="225"/>
      <c r="Y142" s="225"/>
      <c r="Z142" s="215"/>
      <c r="AA142" s="215"/>
      <c r="AB142" s="215"/>
      <c r="AC142" s="215"/>
      <c r="AD142" s="215"/>
      <c r="AE142" s="215"/>
      <c r="AF142" s="215"/>
      <c r="AG142" s="215" t="s">
        <v>222</v>
      </c>
      <c r="AH142" s="215">
        <v>0</v>
      </c>
      <c r="AI142" s="215"/>
      <c r="AJ142" s="215"/>
      <c r="AK142" s="215"/>
      <c r="AL142" s="215"/>
      <c r="AM142" s="215"/>
      <c r="AN142" s="215"/>
      <c r="AO142" s="215"/>
      <c r="AP142" s="215"/>
      <c r="AQ142" s="215"/>
      <c r="AR142" s="215"/>
      <c r="AS142" s="215"/>
      <c r="AT142" s="215"/>
      <c r="AU142" s="215"/>
      <c r="AV142" s="215"/>
      <c r="AW142" s="215"/>
      <c r="AX142" s="215"/>
      <c r="AY142" s="215"/>
      <c r="AZ142" s="215"/>
      <c r="BA142" s="215"/>
      <c r="BB142" s="215"/>
      <c r="BC142" s="215"/>
      <c r="BD142" s="215"/>
      <c r="BE142" s="215"/>
      <c r="BF142" s="215"/>
      <c r="BG142" s="215"/>
      <c r="BH142" s="215"/>
    </row>
    <row r="143" spans="1:60" outlineLevel="1" x14ac:dyDescent="0.2">
      <c r="A143" s="237">
        <v>41</v>
      </c>
      <c r="B143" s="238" t="s">
        <v>348</v>
      </c>
      <c r="C143" s="256" t="s">
        <v>349</v>
      </c>
      <c r="D143" s="239" t="s">
        <v>208</v>
      </c>
      <c r="E143" s="240">
        <v>51.7</v>
      </c>
      <c r="F143" s="241"/>
      <c r="G143" s="242">
        <f>ROUND(E143*F143,2)</f>
        <v>0</v>
      </c>
      <c r="H143" s="241"/>
      <c r="I143" s="242">
        <f>ROUND(E143*H143,2)</f>
        <v>0</v>
      </c>
      <c r="J143" s="241"/>
      <c r="K143" s="242">
        <f>ROUND(E143*J143,2)</f>
        <v>0</v>
      </c>
      <c r="L143" s="242">
        <v>21</v>
      </c>
      <c r="M143" s="242">
        <f>G143*(1+L143/100)</f>
        <v>0</v>
      </c>
      <c r="N143" s="240">
        <v>7.3899999999999993E-2</v>
      </c>
      <c r="O143" s="240">
        <f>ROUND(E143*N143,2)</f>
        <v>3.82</v>
      </c>
      <c r="P143" s="240">
        <v>0</v>
      </c>
      <c r="Q143" s="240">
        <f>ROUND(E143*P143,2)</f>
        <v>0</v>
      </c>
      <c r="R143" s="242" t="s">
        <v>300</v>
      </c>
      <c r="S143" s="242" t="s">
        <v>210</v>
      </c>
      <c r="T143" s="243" t="s">
        <v>211</v>
      </c>
      <c r="U143" s="225">
        <v>0.45200000000000001</v>
      </c>
      <c r="V143" s="225">
        <f>ROUND(E143*U143,2)</f>
        <v>23.37</v>
      </c>
      <c r="W143" s="225"/>
      <c r="X143" s="225" t="s">
        <v>151</v>
      </c>
      <c r="Y143" s="225" t="s">
        <v>152</v>
      </c>
      <c r="Z143" s="215"/>
      <c r="AA143" s="215"/>
      <c r="AB143" s="215"/>
      <c r="AC143" s="215"/>
      <c r="AD143" s="215"/>
      <c r="AE143" s="215"/>
      <c r="AF143" s="215"/>
      <c r="AG143" s="215" t="s">
        <v>212</v>
      </c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</row>
    <row r="144" spans="1:60" ht="22.5" outlineLevel="2" x14ac:dyDescent="0.2">
      <c r="A144" s="222"/>
      <c r="B144" s="223"/>
      <c r="C144" s="266" t="s">
        <v>350</v>
      </c>
      <c r="D144" s="265"/>
      <c r="E144" s="265"/>
      <c r="F144" s="265"/>
      <c r="G144" s="265"/>
      <c r="H144" s="225"/>
      <c r="I144" s="225"/>
      <c r="J144" s="225"/>
      <c r="K144" s="225"/>
      <c r="L144" s="225"/>
      <c r="M144" s="225"/>
      <c r="N144" s="224"/>
      <c r="O144" s="224"/>
      <c r="P144" s="224"/>
      <c r="Q144" s="224"/>
      <c r="R144" s="225"/>
      <c r="S144" s="225"/>
      <c r="T144" s="225"/>
      <c r="U144" s="225"/>
      <c r="V144" s="225"/>
      <c r="W144" s="225"/>
      <c r="X144" s="225"/>
      <c r="Y144" s="225"/>
      <c r="Z144" s="215"/>
      <c r="AA144" s="215"/>
      <c r="AB144" s="215"/>
      <c r="AC144" s="215"/>
      <c r="AD144" s="215"/>
      <c r="AE144" s="215"/>
      <c r="AF144" s="215"/>
      <c r="AG144" s="215" t="s">
        <v>214</v>
      </c>
      <c r="AH144" s="215"/>
      <c r="AI144" s="215"/>
      <c r="AJ144" s="215"/>
      <c r="AK144" s="215"/>
      <c r="AL144" s="215"/>
      <c r="AM144" s="215"/>
      <c r="AN144" s="215"/>
      <c r="AO144" s="215"/>
      <c r="AP144" s="215"/>
      <c r="AQ144" s="215"/>
      <c r="AR144" s="215"/>
      <c r="AS144" s="215"/>
      <c r="AT144" s="215"/>
      <c r="AU144" s="215"/>
      <c r="AV144" s="215"/>
      <c r="AW144" s="215"/>
      <c r="AX144" s="215"/>
      <c r="AY144" s="215"/>
      <c r="AZ144" s="215"/>
      <c r="BA144" s="253" t="str">
        <f>C144</f>
        <v>s provedením lože z kameniva drceného, s vyplněním spár, s dvojitým hutněním a se smetením přebytečného materiálu na krajnici. S dodáním hmot pro lože a výplň spár.</v>
      </c>
      <c r="BB144" s="215"/>
      <c r="BC144" s="215"/>
      <c r="BD144" s="215"/>
      <c r="BE144" s="215"/>
      <c r="BF144" s="215"/>
      <c r="BG144" s="215"/>
      <c r="BH144" s="215"/>
    </row>
    <row r="145" spans="1:60" outlineLevel="2" x14ac:dyDescent="0.2">
      <c r="A145" s="222"/>
      <c r="B145" s="223"/>
      <c r="C145" s="267" t="s">
        <v>312</v>
      </c>
      <c r="D145" s="263"/>
      <c r="E145" s="264">
        <v>51.7</v>
      </c>
      <c r="F145" s="225"/>
      <c r="G145" s="225"/>
      <c r="H145" s="225"/>
      <c r="I145" s="225"/>
      <c r="J145" s="225"/>
      <c r="K145" s="225"/>
      <c r="L145" s="225"/>
      <c r="M145" s="225"/>
      <c r="N145" s="224"/>
      <c r="O145" s="224"/>
      <c r="P145" s="224"/>
      <c r="Q145" s="224"/>
      <c r="R145" s="225"/>
      <c r="S145" s="225"/>
      <c r="T145" s="225"/>
      <c r="U145" s="225"/>
      <c r="V145" s="225"/>
      <c r="W145" s="225"/>
      <c r="X145" s="225"/>
      <c r="Y145" s="225"/>
      <c r="Z145" s="215"/>
      <c r="AA145" s="215"/>
      <c r="AB145" s="215"/>
      <c r="AC145" s="215"/>
      <c r="AD145" s="215"/>
      <c r="AE145" s="215"/>
      <c r="AF145" s="215"/>
      <c r="AG145" s="215" t="s">
        <v>222</v>
      </c>
      <c r="AH145" s="215">
        <v>0</v>
      </c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</row>
    <row r="146" spans="1:60" outlineLevel="1" x14ac:dyDescent="0.2">
      <c r="A146" s="237">
        <v>42</v>
      </c>
      <c r="B146" s="238" t="s">
        <v>355</v>
      </c>
      <c r="C146" s="256" t="s">
        <v>356</v>
      </c>
      <c r="D146" s="239" t="s">
        <v>208</v>
      </c>
      <c r="E146" s="240">
        <v>24.7</v>
      </c>
      <c r="F146" s="241"/>
      <c r="G146" s="242">
        <f>ROUND(E146*F146,2)</f>
        <v>0</v>
      </c>
      <c r="H146" s="241"/>
      <c r="I146" s="242">
        <f>ROUND(E146*H146,2)</f>
        <v>0</v>
      </c>
      <c r="J146" s="241"/>
      <c r="K146" s="242">
        <f>ROUND(E146*J146,2)</f>
        <v>0</v>
      </c>
      <c r="L146" s="242">
        <v>21</v>
      </c>
      <c r="M146" s="242">
        <f>G146*(1+L146/100)</f>
        <v>0</v>
      </c>
      <c r="N146" s="240">
        <v>0</v>
      </c>
      <c r="O146" s="240">
        <f>ROUND(E146*N146,2)</f>
        <v>0</v>
      </c>
      <c r="P146" s="240">
        <v>0</v>
      </c>
      <c r="Q146" s="240">
        <f>ROUND(E146*P146,2)</f>
        <v>0</v>
      </c>
      <c r="R146" s="242"/>
      <c r="S146" s="242" t="s">
        <v>149</v>
      </c>
      <c r="T146" s="243" t="s">
        <v>150</v>
      </c>
      <c r="U146" s="225">
        <v>0</v>
      </c>
      <c r="V146" s="225">
        <f>ROUND(E146*U146,2)</f>
        <v>0</v>
      </c>
      <c r="W146" s="225"/>
      <c r="X146" s="225" t="s">
        <v>151</v>
      </c>
      <c r="Y146" s="225" t="s">
        <v>152</v>
      </c>
      <c r="Z146" s="215"/>
      <c r="AA146" s="215"/>
      <c r="AB146" s="215"/>
      <c r="AC146" s="215"/>
      <c r="AD146" s="215"/>
      <c r="AE146" s="215"/>
      <c r="AF146" s="215"/>
      <c r="AG146" s="215" t="s">
        <v>212</v>
      </c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5"/>
      <c r="BB146" s="215"/>
      <c r="BC146" s="215"/>
      <c r="BD146" s="215"/>
      <c r="BE146" s="215"/>
      <c r="BF146" s="215"/>
      <c r="BG146" s="215"/>
      <c r="BH146" s="215"/>
    </row>
    <row r="147" spans="1:60" outlineLevel="2" x14ac:dyDescent="0.2">
      <c r="A147" s="222"/>
      <c r="B147" s="223"/>
      <c r="C147" s="257" t="s">
        <v>357</v>
      </c>
      <c r="D147" s="251"/>
      <c r="E147" s="251"/>
      <c r="F147" s="251"/>
      <c r="G147" s="251"/>
      <c r="H147" s="225"/>
      <c r="I147" s="225"/>
      <c r="J147" s="225"/>
      <c r="K147" s="225"/>
      <c r="L147" s="225"/>
      <c r="M147" s="225"/>
      <c r="N147" s="224"/>
      <c r="O147" s="224"/>
      <c r="P147" s="224"/>
      <c r="Q147" s="224"/>
      <c r="R147" s="225"/>
      <c r="S147" s="225"/>
      <c r="T147" s="225"/>
      <c r="U147" s="225"/>
      <c r="V147" s="225"/>
      <c r="W147" s="225"/>
      <c r="X147" s="225"/>
      <c r="Y147" s="225"/>
      <c r="Z147" s="215"/>
      <c r="AA147" s="215"/>
      <c r="AB147" s="215"/>
      <c r="AC147" s="215"/>
      <c r="AD147" s="215"/>
      <c r="AE147" s="215"/>
      <c r="AF147" s="215"/>
      <c r="AG147" s="215" t="s">
        <v>167</v>
      </c>
      <c r="AH147" s="215"/>
      <c r="AI147" s="215"/>
      <c r="AJ147" s="215"/>
      <c r="AK147" s="215"/>
      <c r="AL147" s="215"/>
      <c r="AM147" s="215"/>
      <c r="AN147" s="215"/>
      <c r="AO147" s="215"/>
      <c r="AP147" s="215"/>
      <c r="AQ147" s="215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</row>
    <row r="148" spans="1:60" outlineLevel="2" x14ac:dyDescent="0.2">
      <c r="A148" s="222"/>
      <c r="B148" s="223"/>
      <c r="C148" s="267" t="s">
        <v>358</v>
      </c>
      <c r="D148" s="263"/>
      <c r="E148" s="264">
        <v>24.7</v>
      </c>
      <c r="F148" s="225"/>
      <c r="G148" s="225"/>
      <c r="H148" s="225"/>
      <c r="I148" s="225"/>
      <c r="J148" s="225"/>
      <c r="K148" s="225"/>
      <c r="L148" s="225"/>
      <c r="M148" s="225"/>
      <c r="N148" s="224"/>
      <c r="O148" s="224"/>
      <c r="P148" s="224"/>
      <c r="Q148" s="224"/>
      <c r="R148" s="225"/>
      <c r="S148" s="225"/>
      <c r="T148" s="225"/>
      <c r="U148" s="225"/>
      <c r="V148" s="225"/>
      <c r="W148" s="225"/>
      <c r="X148" s="225"/>
      <c r="Y148" s="225"/>
      <c r="Z148" s="215"/>
      <c r="AA148" s="215"/>
      <c r="AB148" s="215"/>
      <c r="AC148" s="215"/>
      <c r="AD148" s="215"/>
      <c r="AE148" s="215"/>
      <c r="AF148" s="215"/>
      <c r="AG148" s="215" t="s">
        <v>222</v>
      </c>
      <c r="AH148" s="215">
        <v>0</v>
      </c>
      <c r="AI148" s="215"/>
      <c r="AJ148" s="215"/>
      <c r="AK148" s="215"/>
      <c r="AL148" s="215"/>
      <c r="AM148" s="215"/>
      <c r="AN148" s="215"/>
      <c r="AO148" s="215"/>
      <c r="AP148" s="215"/>
      <c r="AQ148" s="215"/>
      <c r="AR148" s="215"/>
      <c r="AS148" s="215"/>
      <c r="AT148" s="215"/>
      <c r="AU148" s="215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5"/>
      <c r="BF148" s="215"/>
      <c r="BG148" s="215"/>
      <c r="BH148" s="215"/>
    </row>
    <row r="149" spans="1:60" ht="22.5" outlineLevel="1" x14ac:dyDescent="0.2">
      <c r="A149" s="237">
        <v>43</v>
      </c>
      <c r="B149" s="238" t="s">
        <v>359</v>
      </c>
      <c r="C149" s="256" t="s">
        <v>360</v>
      </c>
      <c r="D149" s="239" t="s">
        <v>208</v>
      </c>
      <c r="E149" s="240">
        <v>54.284999999999997</v>
      </c>
      <c r="F149" s="241"/>
      <c r="G149" s="242">
        <f>ROUND(E149*F149,2)</f>
        <v>0</v>
      </c>
      <c r="H149" s="241"/>
      <c r="I149" s="242">
        <f>ROUND(E149*H149,2)</f>
        <v>0</v>
      </c>
      <c r="J149" s="241"/>
      <c r="K149" s="242">
        <f>ROUND(E149*J149,2)</f>
        <v>0</v>
      </c>
      <c r="L149" s="242">
        <v>21</v>
      </c>
      <c r="M149" s="242">
        <f>G149*(1+L149/100)</f>
        <v>0</v>
      </c>
      <c r="N149" s="240">
        <v>0.13100000000000001</v>
      </c>
      <c r="O149" s="240">
        <f>ROUND(E149*N149,2)</f>
        <v>7.11</v>
      </c>
      <c r="P149" s="240">
        <v>0</v>
      </c>
      <c r="Q149" s="240">
        <f>ROUND(E149*P149,2)</f>
        <v>0</v>
      </c>
      <c r="R149" s="242" t="s">
        <v>279</v>
      </c>
      <c r="S149" s="242" t="s">
        <v>210</v>
      </c>
      <c r="T149" s="243" t="s">
        <v>257</v>
      </c>
      <c r="U149" s="225">
        <v>0</v>
      </c>
      <c r="V149" s="225">
        <f>ROUND(E149*U149,2)</f>
        <v>0</v>
      </c>
      <c r="W149" s="225"/>
      <c r="X149" s="225" t="s">
        <v>258</v>
      </c>
      <c r="Y149" s="225" t="s">
        <v>152</v>
      </c>
      <c r="Z149" s="215"/>
      <c r="AA149" s="215"/>
      <c r="AB149" s="215"/>
      <c r="AC149" s="215"/>
      <c r="AD149" s="215"/>
      <c r="AE149" s="215"/>
      <c r="AF149" s="215"/>
      <c r="AG149" s="215" t="s">
        <v>259</v>
      </c>
      <c r="AH149" s="215"/>
      <c r="AI149" s="215"/>
      <c r="AJ149" s="215"/>
      <c r="AK149" s="215"/>
      <c r="AL149" s="215"/>
      <c r="AM149" s="215"/>
      <c r="AN149" s="215"/>
      <c r="AO149" s="215"/>
      <c r="AP149" s="215"/>
      <c r="AQ149" s="215"/>
      <c r="AR149" s="215"/>
      <c r="AS149" s="215"/>
      <c r="AT149" s="215"/>
      <c r="AU149" s="215"/>
      <c r="AV149" s="215"/>
      <c r="AW149" s="215"/>
      <c r="AX149" s="215"/>
      <c r="AY149" s="215"/>
      <c r="AZ149" s="215"/>
      <c r="BA149" s="215"/>
      <c r="BB149" s="215"/>
      <c r="BC149" s="215"/>
      <c r="BD149" s="215"/>
      <c r="BE149" s="215"/>
      <c r="BF149" s="215"/>
      <c r="BG149" s="215"/>
      <c r="BH149" s="215"/>
    </row>
    <row r="150" spans="1:60" outlineLevel="2" x14ac:dyDescent="0.2">
      <c r="A150" s="222"/>
      <c r="B150" s="223"/>
      <c r="C150" s="267" t="s">
        <v>361</v>
      </c>
      <c r="D150" s="263"/>
      <c r="E150" s="264">
        <v>54.284999999999997</v>
      </c>
      <c r="F150" s="225"/>
      <c r="G150" s="225"/>
      <c r="H150" s="225"/>
      <c r="I150" s="225"/>
      <c r="J150" s="225"/>
      <c r="K150" s="225"/>
      <c r="L150" s="225"/>
      <c r="M150" s="225"/>
      <c r="N150" s="224"/>
      <c r="O150" s="224"/>
      <c r="P150" s="224"/>
      <c r="Q150" s="224"/>
      <c r="R150" s="225"/>
      <c r="S150" s="225"/>
      <c r="T150" s="225"/>
      <c r="U150" s="225"/>
      <c r="V150" s="225"/>
      <c r="W150" s="225"/>
      <c r="X150" s="225"/>
      <c r="Y150" s="225"/>
      <c r="Z150" s="215"/>
      <c r="AA150" s="215"/>
      <c r="AB150" s="215"/>
      <c r="AC150" s="215"/>
      <c r="AD150" s="215"/>
      <c r="AE150" s="215"/>
      <c r="AF150" s="215"/>
      <c r="AG150" s="215" t="s">
        <v>222</v>
      </c>
      <c r="AH150" s="215">
        <v>0</v>
      </c>
      <c r="AI150" s="215"/>
      <c r="AJ150" s="215"/>
      <c r="AK150" s="215"/>
      <c r="AL150" s="215"/>
      <c r="AM150" s="215"/>
      <c r="AN150" s="215"/>
      <c r="AO150" s="215"/>
      <c r="AP150" s="215"/>
      <c r="AQ150" s="215"/>
      <c r="AR150" s="215"/>
      <c r="AS150" s="215"/>
      <c r="AT150" s="215"/>
      <c r="AU150" s="215"/>
      <c r="AV150" s="215"/>
      <c r="AW150" s="215"/>
      <c r="AX150" s="215"/>
      <c r="AY150" s="215"/>
      <c r="AZ150" s="215"/>
      <c r="BA150" s="215"/>
      <c r="BB150" s="215"/>
      <c r="BC150" s="215"/>
      <c r="BD150" s="215"/>
      <c r="BE150" s="215"/>
      <c r="BF150" s="215"/>
      <c r="BG150" s="215"/>
      <c r="BH150" s="215"/>
    </row>
    <row r="151" spans="1:60" ht="22.5" outlineLevel="1" x14ac:dyDescent="0.2">
      <c r="A151" s="237">
        <v>44</v>
      </c>
      <c r="B151" s="238" t="s">
        <v>362</v>
      </c>
      <c r="C151" s="256" t="s">
        <v>363</v>
      </c>
      <c r="D151" s="239" t="s">
        <v>286</v>
      </c>
      <c r="E151" s="240">
        <v>48.5</v>
      </c>
      <c r="F151" s="241"/>
      <c r="G151" s="242">
        <f>ROUND(E151*F151,2)</f>
        <v>0</v>
      </c>
      <c r="H151" s="241"/>
      <c r="I151" s="242">
        <f>ROUND(E151*H151,2)</f>
        <v>0</v>
      </c>
      <c r="J151" s="241"/>
      <c r="K151" s="242">
        <f>ROUND(E151*J151,2)</f>
        <v>0</v>
      </c>
      <c r="L151" s="242">
        <v>21</v>
      </c>
      <c r="M151" s="242">
        <f>G151*(1+L151/100)</f>
        <v>0</v>
      </c>
      <c r="N151" s="240">
        <v>0.25207000000000002</v>
      </c>
      <c r="O151" s="240">
        <f>ROUND(E151*N151,2)</f>
        <v>12.23</v>
      </c>
      <c r="P151" s="240">
        <v>0</v>
      </c>
      <c r="Q151" s="240">
        <f>ROUND(E151*P151,2)</f>
        <v>0</v>
      </c>
      <c r="R151" s="242" t="s">
        <v>300</v>
      </c>
      <c r="S151" s="242" t="s">
        <v>210</v>
      </c>
      <c r="T151" s="243" t="s">
        <v>211</v>
      </c>
      <c r="U151" s="225">
        <v>0.64159999999999995</v>
      </c>
      <c r="V151" s="225">
        <f>ROUND(E151*U151,2)</f>
        <v>31.12</v>
      </c>
      <c r="W151" s="225"/>
      <c r="X151" s="225" t="s">
        <v>151</v>
      </c>
      <c r="Y151" s="225" t="s">
        <v>152</v>
      </c>
      <c r="Z151" s="215"/>
      <c r="AA151" s="215"/>
      <c r="AB151" s="215"/>
      <c r="AC151" s="215"/>
      <c r="AD151" s="215"/>
      <c r="AE151" s="215"/>
      <c r="AF151" s="215"/>
      <c r="AG151" s="215" t="s">
        <v>212</v>
      </c>
      <c r="AH151" s="215"/>
      <c r="AI151" s="215"/>
      <c r="AJ151" s="215"/>
      <c r="AK151" s="215"/>
      <c r="AL151" s="215"/>
      <c r="AM151" s="215"/>
      <c r="AN151" s="215"/>
      <c r="AO151" s="215"/>
      <c r="AP151" s="215"/>
      <c r="AQ151" s="215"/>
      <c r="AR151" s="215"/>
      <c r="AS151" s="215"/>
      <c r="AT151" s="215"/>
      <c r="AU151" s="215"/>
      <c r="AV151" s="215"/>
      <c r="AW151" s="215"/>
      <c r="AX151" s="215"/>
      <c r="AY151" s="215"/>
      <c r="AZ151" s="215"/>
      <c r="BA151" s="215"/>
      <c r="BB151" s="215"/>
      <c r="BC151" s="215"/>
      <c r="BD151" s="215"/>
      <c r="BE151" s="215"/>
      <c r="BF151" s="215"/>
      <c r="BG151" s="215"/>
      <c r="BH151" s="215"/>
    </row>
    <row r="152" spans="1:60" outlineLevel="2" x14ac:dyDescent="0.2">
      <c r="A152" s="222"/>
      <c r="B152" s="223"/>
      <c r="C152" s="257" t="s">
        <v>364</v>
      </c>
      <c r="D152" s="251"/>
      <c r="E152" s="251"/>
      <c r="F152" s="251"/>
      <c r="G152" s="251"/>
      <c r="H152" s="225"/>
      <c r="I152" s="225"/>
      <c r="J152" s="225"/>
      <c r="K152" s="225"/>
      <c r="L152" s="225"/>
      <c r="M152" s="225"/>
      <c r="N152" s="224"/>
      <c r="O152" s="224"/>
      <c r="P152" s="224"/>
      <c r="Q152" s="224"/>
      <c r="R152" s="225"/>
      <c r="S152" s="225"/>
      <c r="T152" s="225"/>
      <c r="U152" s="225"/>
      <c r="V152" s="225"/>
      <c r="W152" s="225"/>
      <c r="X152" s="225"/>
      <c r="Y152" s="225"/>
      <c r="Z152" s="215"/>
      <c r="AA152" s="215"/>
      <c r="AB152" s="215"/>
      <c r="AC152" s="215"/>
      <c r="AD152" s="215"/>
      <c r="AE152" s="215"/>
      <c r="AF152" s="215"/>
      <c r="AG152" s="215" t="s">
        <v>167</v>
      </c>
      <c r="AH152" s="215"/>
      <c r="AI152" s="215"/>
      <c r="AJ152" s="215"/>
      <c r="AK152" s="215"/>
      <c r="AL152" s="215"/>
      <c r="AM152" s="215"/>
      <c r="AN152" s="215"/>
      <c r="AO152" s="215"/>
      <c r="AP152" s="215"/>
      <c r="AQ152" s="215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</row>
    <row r="153" spans="1:60" outlineLevel="2" x14ac:dyDescent="0.2">
      <c r="A153" s="222"/>
      <c r="B153" s="223"/>
      <c r="C153" s="267" t="s">
        <v>365</v>
      </c>
      <c r="D153" s="263"/>
      <c r="E153" s="264">
        <v>48.5</v>
      </c>
      <c r="F153" s="225"/>
      <c r="G153" s="225"/>
      <c r="H153" s="225"/>
      <c r="I153" s="225"/>
      <c r="J153" s="225"/>
      <c r="K153" s="225"/>
      <c r="L153" s="225"/>
      <c r="M153" s="225"/>
      <c r="N153" s="224"/>
      <c r="O153" s="224"/>
      <c r="P153" s="224"/>
      <c r="Q153" s="224"/>
      <c r="R153" s="225"/>
      <c r="S153" s="225"/>
      <c r="T153" s="225"/>
      <c r="U153" s="225"/>
      <c r="V153" s="225"/>
      <c r="W153" s="225"/>
      <c r="X153" s="225"/>
      <c r="Y153" s="225"/>
      <c r="Z153" s="215"/>
      <c r="AA153" s="215"/>
      <c r="AB153" s="215"/>
      <c r="AC153" s="215"/>
      <c r="AD153" s="215"/>
      <c r="AE153" s="215"/>
      <c r="AF153" s="215"/>
      <c r="AG153" s="215" t="s">
        <v>222</v>
      </c>
      <c r="AH153" s="215">
        <v>0</v>
      </c>
      <c r="AI153" s="215"/>
      <c r="AJ153" s="215"/>
      <c r="AK153" s="215"/>
      <c r="AL153" s="215"/>
      <c r="AM153" s="215"/>
      <c r="AN153" s="215"/>
      <c r="AO153" s="215"/>
      <c r="AP153" s="215"/>
      <c r="AQ153" s="215"/>
      <c r="AR153" s="215"/>
      <c r="AS153" s="215"/>
      <c r="AT153" s="215"/>
      <c r="AU153" s="215"/>
      <c r="AV153" s="215"/>
      <c r="AW153" s="215"/>
      <c r="AX153" s="215"/>
      <c r="AY153" s="215"/>
      <c r="AZ153" s="215"/>
      <c r="BA153" s="215"/>
      <c r="BB153" s="215"/>
      <c r="BC153" s="215"/>
      <c r="BD153" s="215"/>
      <c r="BE153" s="215"/>
      <c r="BF153" s="215"/>
      <c r="BG153" s="215"/>
      <c r="BH153" s="215"/>
    </row>
    <row r="154" spans="1:60" ht="22.5" outlineLevel="1" x14ac:dyDescent="0.2">
      <c r="A154" s="237">
        <v>45</v>
      </c>
      <c r="B154" s="238" t="s">
        <v>366</v>
      </c>
      <c r="C154" s="256" t="s">
        <v>367</v>
      </c>
      <c r="D154" s="239" t="s">
        <v>273</v>
      </c>
      <c r="E154" s="240">
        <v>48.5</v>
      </c>
      <c r="F154" s="241"/>
      <c r="G154" s="242">
        <f>ROUND(E154*F154,2)</f>
        <v>0</v>
      </c>
      <c r="H154" s="241"/>
      <c r="I154" s="242">
        <f>ROUND(E154*H154,2)</f>
        <v>0</v>
      </c>
      <c r="J154" s="241"/>
      <c r="K154" s="242">
        <f>ROUND(E154*J154,2)</f>
        <v>0</v>
      </c>
      <c r="L154" s="242">
        <v>21</v>
      </c>
      <c r="M154" s="242">
        <f>G154*(1+L154/100)</f>
        <v>0</v>
      </c>
      <c r="N154" s="240">
        <v>1.6799999999999999E-2</v>
      </c>
      <c r="O154" s="240">
        <f>ROUND(E154*N154,2)</f>
        <v>0.81</v>
      </c>
      <c r="P154" s="240">
        <v>0</v>
      </c>
      <c r="Q154" s="240">
        <f>ROUND(E154*P154,2)</f>
        <v>0</v>
      </c>
      <c r="R154" s="242" t="s">
        <v>279</v>
      </c>
      <c r="S154" s="242" t="s">
        <v>210</v>
      </c>
      <c r="T154" s="243" t="s">
        <v>257</v>
      </c>
      <c r="U154" s="225">
        <v>0</v>
      </c>
      <c r="V154" s="225">
        <f>ROUND(E154*U154,2)</f>
        <v>0</v>
      </c>
      <c r="W154" s="225"/>
      <c r="X154" s="225" t="s">
        <v>258</v>
      </c>
      <c r="Y154" s="225" t="s">
        <v>152</v>
      </c>
      <c r="Z154" s="215"/>
      <c r="AA154" s="215"/>
      <c r="AB154" s="215"/>
      <c r="AC154" s="215"/>
      <c r="AD154" s="215"/>
      <c r="AE154" s="215"/>
      <c r="AF154" s="215"/>
      <c r="AG154" s="215" t="s">
        <v>259</v>
      </c>
      <c r="AH154" s="215"/>
      <c r="AI154" s="215"/>
      <c r="AJ154" s="215"/>
      <c r="AK154" s="215"/>
      <c r="AL154" s="215"/>
      <c r="AM154" s="215"/>
      <c r="AN154" s="215"/>
      <c r="AO154" s="215"/>
      <c r="AP154" s="215"/>
      <c r="AQ154" s="215"/>
      <c r="AR154" s="215"/>
      <c r="AS154" s="215"/>
      <c r="AT154" s="215"/>
      <c r="AU154" s="215"/>
      <c r="AV154" s="215"/>
      <c r="AW154" s="215"/>
      <c r="AX154" s="215"/>
      <c r="AY154" s="215"/>
      <c r="AZ154" s="215"/>
      <c r="BA154" s="215"/>
      <c r="BB154" s="215"/>
      <c r="BC154" s="215"/>
      <c r="BD154" s="215"/>
      <c r="BE154" s="215"/>
      <c r="BF154" s="215"/>
      <c r="BG154" s="215"/>
      <c r="BH154" s="215"/>
    </row>
    <row r="155" spans="1:60" outlineLevel="2" x14ac:dyDescent="0.2">
      <c r="A155" s="222"/>
      <c r="B155" s="223"/>
      <c r="C155" s="257" t="s">
        <v>364</v>
      </c>
      <c r="D155" s="251"/>
      <c r="E155" s="251"/>
      <c r="F155" s="251"/>
      <c r="G155" s="251"/>
      <c r="H155" s="225"/>
      <c r="I155" s="225"/>
      <c r="J155" s="225"/>
      <c r="K155" s="225"/>
      <c r="L155" s="225"/>
      <c r="M155" s="225"/>
      <c r="N155" s="224"/>
      <c r="O155" s="224"/>
      <c r="P155" s="224"/>
      <c r="Q155" s="224"/>
      <c r="R155" s="225"/>
      <c r="S155" s="225"/>
      <c r="T155" s="225"/>
      <c r="U155" s="225"/>
      <c r="V155" s="225"/>
      <c r="W155" s="225"/>
      <c r="X155" s="225"/>
      <c r="Y155" s="225"/>
      <c r="Z155" s="215"/>
      <c r="AA155" s="215"/>
      <c r="AB155" s="215"/>
      <c r="AC155" s="215"/>
      <c r="AD155" s="215"/>
      <c r="AE155" s="215"/>
      <c r="AF155" s="215"/>
      <c r="AG155" s="215" t="s">
        <v>167</v>
      </c>
      <c r="AH155" s="215"/>
      <c r="AI155" s="215"/>
      <c r="AJ155" s="215"/>
      <c r="AK155" s="215"/>
      <c r="AL155" s="215"/>
      <c r="AM155" s="215"/>
      <c r="AN155" s="215"/>
      <c r="AO155" s="215"/>
      <c r="AP155" s="215"/>
      <c r="AQ155" s="215"/>
      <c r="AR155" s="215"/>
      <c r="AS155" s="215"/>
      <c r="AT155" s="215"/>
      <c r="AU155" s="215"/>
      <c r="AV155" s="215"/>
      <c r="AW155" s="215"/>
      <c r="AX155" s="215"/>
      <c r="AY155" s="215"/>
      <c r="AZ155" s="215"/>
      <c r="BA155" s="215"/>
      <c r="BB155" s="215"/>
      <c r="BC155" s="215"/>
      <c r="BD155" s="215"/>
      <c r="BE155" s="215"/>
      <c r="BF155" s="215"/>
      <c r="BG155" s="215"/>
      <c r="BH155" s="215"/>
    </row>
    <row r="156" spans="1:60" x14ac:dyDescent="0.2">
      <c r="A156" s="230" t="s">
        <v>144</v>
      </c>
      <c r="B156" s="231" t="s">
        <v>101</v>
      </c>
      <c r="C156" s="254" t="s">
        <v>102</v>
      </c>
      <c r="D156" s="232"/>
      <c r="E156" s="233"/>
      <c r="F156" s="234"/>
      <c r="G156" s="234">
        <f>SUMIF(AG157:AG175,"&lt;&gt;NOR",G157:G175)</f>
        <v>0</v>
      </c>
      <c r="H156" s="234"/>
      <c r="I156" s="234">
        <f>SUM(I157:I175)</f>
        <v>0</v>
      </c>
      <c r="J156" s="234"/>
      <c r="K156" s="234">
        <f>SUM(K157:K175)</f>
        <v>0</v>
      </c>
      <c r="L156" s="234"/>
      <c r="M156" s="234">
        <f>SUM(M157:M175)</f>
        <v>0</v>
      </c>
      <c r="N156" s="233"/>
      <c r="O156" s="233">
        <f>SUM(O157:O175)</f>
        <v>1.2500000000000002</v>
      </c>
      <c r="P156" s="233"/>
      <c r="Q156" s="233">
        <f>SUM(Q157:Q175)</f>
        <v>0</v>
      </c>
      <c r="R156" s="234"/>
      <c r="S156" s="234"/>
      <c r="T156" s="235"/>
      <c r="U156" s="229"/>
      <c r="V156" s="229">
        <f>SUM(V157:V175)</f>
        <v>26.61</v>
      </c>
      <c r="W156" s="229"/>
      <c r="X156" s="229"/>
      <c r="Y156" s="229"/>
      <c r="AG156" t="s">
        <v>145</v>
      </c>
    </row>
    <row r="157" spans="1:60" outlineLevel="1" x14ac:dyDescent="0.2">
      <c r="A157" s="237">
        <v>46</v>
      </c>
      <c r="B157" s="238" t="s">
        <v>368</v>
      </c>
      <c r="C157" s="256" t="s">
        <v>369</v>
      </c>
      <c r="D157" s="239" t="s">
        <v>286</v>
      </c>
      <c r="E157" s="240">
        <v>158</v>
      </c>
      <c r="F157" s="241"/>
      <c r="G157" s="242">
        <f>ROUND(E157*F157,2)</f>
        <v>0</v>
      </c>
      <c r="H157" s="241"/>
      <c r="I157" s="242">
        <f>ROUND(E157*H157,2)</f>
        <v>0</v>
      </c>
      <c r="J157" s="241"/>
      <c r="K157" s="242">
        <f>ROUND(E157*J157,2)</f>
        <v>0</v>
      </c>
      <c r="L157" s="242">
        <v>21</v>
      </c>
      <c r="M157" s="242">
        <f>G157*(1+L157/100)</f>
        <v>0</v>
      </c>
      <c r="N157" s="240">
        <v>0</v>
      </c>
      <c r="O157" s="240">
        <f>ROUND(E157*N157,2)</f>
        <v>0</v>
      </c>
      <c r="P157" s="240">
        <v>0</v>
      </c>
      <c r="Q157" s="240">
        <f>ROUND(E157*P157,2)</f>
        <v>0</v>
      </c>
      <c r="R157" s="242" t="s">
        <v>274</v>
      </c>
      <c r="S157" s="242" t="s">
        <v>210</v>
      </c>
      <c r="T157" s="243" t="s">
        <v>211</v>
      </c>
      <c r="U157" s="225">
        <v>6.9000000000000006E-2</v>
      </c>
      <c r="V157" s="225">
        <f>ROUND(E157*U157,2)</f>
        <v>10.9</v>
      </c>
      <c r="W157" s="225"/>
      <c r="X157" s="225" t="s">
        <v>151</v>
      </c>
      <c r="Y157" s="225" t="s">
        <v>152</v>
      </c>
      <c r="Z157" s="215"/>
      <c r="AA157" s="215"/>
      <c r="AB157" s="215"/>
      <c r="AC157" s="215"/>
      <c r="AD157" s="215"/>
      <c r="AE157" s="215"/>
      <c r="AF157" s="215"/>
      <c r="AG157" s="215" t="s">
        <v>212</v>
      </c>
      <c r="AH157" s="215"/>
      <c r="AI157" s="215"/>
      <c r="AJ157" s="215"/>
      <c r="AK157" s="215"/>
      <c r="AL157" s="215"/>
      <c r="AM157" s="215"/>
      <c r="AN157" s="215"/>
      <c r="AO157" s="215"/>
      <c r="AP157" s="215"/>
      <c r="AQ157" s="215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5"/>
    </row>
    <row r="158" spans="1:60" outlineLevel="2" x14ac:dyDescent="0.2">
      <c r="A158" s="222"/>
      <c r="B158" s="223"/>
      <c r="C158" s="257" t="s">
        <v>370</v>
      </c>
      <c r="D158" s="251"/>
      <c r="E158" s="251"/>
      <c r="F158" s="251"/>
      <c r="G158" s="251"/>
      <c r="H158" s="225"/>
      <c r="I158" s="225"/>
      <c r="J158" s="225"/>
      <c r="K158" s="225"/>
      <c r="L158" s="225"/>
      <c r="M158" s="225"/>
      <c r="N158" s="224"/>
      <c r="O158" s="224"/>
      <c r="P158" s="224"/>
      <c r="Q158" s="224"/>
      <c r="R158" s="225"/>
      <c r="S158" s="225"/>
      <c r="T158" s="225"/>
      <c r="U158" s="225"/>
      <c r="V158" s="225"/>
      <c r="W158" s="225"/>
      <c r="X158" s="225"/>
      <c r="Y158" s="225"/>
      <c r="Z158" s="215"/>
      <c r="AA158" s="215"/>
      <c r="AB158" s="215"/>
      <c r="AC158" s="215"/>
      <c r="AD158" s="215"/>
      <c r="AE158" s="215"/>
      <c r="AF158" s="215"/>
      <c r="AG158" s="215" t="s">
        <v>167</v>
      </c>
      <c r="AH158" s="215"/>
      <c r="AI158" s="215"/>
      <c r="AJ158" s="215"/>
      <c r="AK158" s="215"/>
      <c r="AL158" s="215"/>
      <c r="AM158" s="215"/>
      <c r="AN158" s="215"/>
      <c r="AO158" s="215"/>
      <c r="AP158" s="215"/>
      <c r="AQ158" s="215"/>
      <c r="AR158" s="215"/>
      <c r="AS158" s="215"/>
      <c r="AT158" s="215"/>
      <c r="AU158" s="215"/>
      <c r="AV158" s="215"/>
      <c r="AW158" s="215"/>
      <c r="AX158" s="215"/>
      <c r="AY158" s="215"/>
      <c r="AZ158" s="215"/>
      <c r="BA158" s="215"/>
      <c r="BB158" s="215"/>
      <c r="BC158" s="215"/>
      <c r="BD158" s="215"/>
      <c r="BE158" s="215"/>
      <c r="BF158" s="215"/>
      <c r="BG158" s="215"/>
      <c r="BH158" s="215"/>
    </row>
    <row r="159" spans="1:60" outlineLevel="2" x14ac:dyDescent="0.2">
      <c r="A159" s="222"/>
      <c r="B159" s="223"/>
      <c r="C159" s="267" t="s">
        <v>371</v>
      </c>
      <c r="D159" s="263"/>
      <c r="E159" s="264">
        <v>158</v>
      </c>
      <c r="F159" s="225"/>
      <c r="G159" s="225"/>
      <c r="H159" s="225"/>
      <c r="I159" s="225"/>
      <c r="J159" s="225"/>
      <c r="K159" s="225"/>
      <c r="L159" s="225"/>
      <c r="M159" s="225"/>
      <c r="N159" s="224"/>
      <c r="O159" s="224"/>
      <c r="P159" s="224"/>
      <c r="Q159" s="224"/>
      <c r="R159" s="225"/>
      <c r="S159" s="225"/>
      <c r="T159" s="225"/>
      <c r="U159" s="225"/>
      <c r="V159" s="225"/>
      <c r="W159" s="225"/>
      <c r="X159" s="225"/>
      <c r="Y159" s="225"/>
      <c r="Z159" s="215"/>
      <c r="AA159" s="215"/>
      <c r="AB159" s="215"/>
      <c r="AC159" s="215"/>
      <c r="AD159" s="215"/>
      <c r="AE159" s="215"/>
      <c r="AF159" s="215"/>
      <c r="AG159" s="215" t="s">
        <v>222</v>
      </c>
      <c r="AH159" s="215">
        <v>0</v>
      </c>
      <c r="AI159" s="215"/>
      <c r="AJ159" s="215"/>
      <c r="AK159" s="215"/>
      <c r="AL159" s="215"/>
      <c r="AM159" s="215"/>
      <c r="AN159" s="215"/>
      <c r="AO159" s="215"/>
      <c r="AP159" s="215"/>
      <c r="AQ159" s="215"/>
      <c r="AR159" s="215"/>
      <c r="AS159" s="215"/>
      <c r="AT159" s="215"/>
      <c r="AU159" s="215"/>
      <c r="AV159" s="215"/>
      <c r="AW159" s="215"/>
      <c r="AX159" s="215"/>
      <c r="AY159" s="215"/>
      <c r="AZ159" s="215"/>
      <c r="BA159" s="215"/>
      <c r="BB159" s="215"/>
      <c r="BC159" s="215"/>
      <c r="BD159" s="215"/>
      <c r="BE159" s="215"/>
      <c r="BF159" s="215"/>
      <c r="BG159" s="215"/>
      <c r="BH159" s="215"/>
    </row>
    <row r="160" spans="1:60" ht="22.5" outlineLevel="1" x14ac:dyDescent="0.2">
      <c r="A160" s="237">
        <v>47</v>
      </c>
      <c r="B160" s="238" t="s">
        <v>372</v>
      </c>
      <c r="C160" s="256" t="s">
        <v>373</v>
      </c>
      <c r="D160" s="239" t="s">
        <v>273</v>
      </c>
      <c r="E160" s="240">
        <v>1</v>
      </c>
      <c r="F160" s="241"/>
      <c r="G160" s="242">
        <f>ROUND(E160*F160,2)</f>
        <v>0</v>
      </c>
      <c r="H160" s="241"/>
      <c r="I160" s="242">
        <f>ROUND(E160*H160,2)</f>
        <v>0</v>
      </c>
      <c r="J160" s="241"/>
      <c r="K160" s="242">
        <f>ROUND(E160*J160,2)</f>
        <v>0</v>
      </c>
      <c r="L160" s="242">
        <v>21</v>
      </c>
      <c r="M160" s="242">
        <f>G160*(1+L160/100)</f>
        <v>0</v>
      </c>
      <c r="N160" s="240">
        <v>0.16502</v>
      </c>
      <c r="O160" s="240">
        <f>ROUND(E160*N160,2)</f>
        <v>0.17</v>
      </c>
      <c r="P160" s="240">
        <v>0</v>
      </c>
      <c r="Q160" s="240">
        <f>ROUND(E160*P160,2)</f>
        <v>0</v>
      </c>
      <c r="R160" s="242" t="s">
        <v>274</v>
      </c>
      <c r="S160" s="242" t="s">
        <v>210</v>
      </c>
      <c r="T160" s="243" t="s">
        <v>211</v>
      </c>
      <c r="U160" s="225">
        <v>1.694</v>
      </c>
      <c r="V160" s="225">
        <f>ROUND(E160*U160,2)</f>
        <v>1.69</v>
      </c>
      <c r="W160" s="225"/>
      <c r="X160" s="225" t="s">
        <v>151</v>
      </c>
      <c r="Y160" s="225" t="s">
        <v>152</v>
      </c>
      <c r="Z160" s="215"/>
      <c r="AA160" s="215"/>
      <c r="AB160" s="215"/>
      <c r="AC160" s="215"/>
      <c r="AD160" s="215"/>
      <c r="AE160" s="215"/>
      <c r="AF160" s="215"/>
      <c r="AG160" s="215" t="s">
        <v>212</v>
      </c>
      <c r="AH160" s="215"/>
      <c r="AI160" s="215"/>
      <c r="AJ160" s="215"/>
      <c r="AK160" s="215"/>
      <c r="AL160" s="215"/>
      <c r="AM160" s="215"/>
      <c r="AN160" s="215"/>
      <c r="AO160" s="215"/>
      <c r="AP160" s="215"/>
      <c r="AQ160" s="215"/>
      <c r="AR160" s="215"/>
      <c r="AS160" s="215"/>
      <c r="AT160" s="215"/>
      <c r="AU160" s="215"/>
      <c r="AV160" s="215"/>
      <c r="AW160" s="215"/>
      <c r="AX160" s="215"/>
      <c r="AY160" s="215"/>
      <c r="AZ160" s="215"/>
      <c r="BA160" s="215"/>
      <c r="BB160" s="215"/>
      <c r="BC160" s="215"/>
      <c r="BD160" s="215"/>
      <c r="BE160" s="215"/>
      <c r="BF160" s="215"/>
      <c r="BG160" s="215"/>
      <c r="BH160" s="215"/>
    </row>
    <row r="161" spans="1:60" outlineLevel="2" x14ac:dyDescent="0.2">
      <c r="A161" s="222"/>
      <c r="B161" s="223"/>
      <c r="C161" s="257" t="s">
        <v>374</v>
      </c>
      <c r="D161" s="251"/>
      <c r="E161" s="251"/>
      <c r="F161" s="251"/>
      <c r="G161" s="251"/>
      <c r="H161" s="225"/>
      <c r="I161" s="225"/>
      <c r="J161" s="225"/>
      <c r="K161" s="225"/>
      <c r="L161" s="225"/>
      <c r="M161" s="225"/>
      <c r="N161" s="224"/>
      <c r="O161" s="224"/>
      <c r="P161" s="224"/>
      <c r="Q161" s="224"/>
      <c r="R161" s="225"/>
      <c r="S161" s="225"/>
      <c r="T161" s="225"/>
      <c r="U161" s="225"/>
      <c r="V161" s="225"/>
      <c r="W161" s="225"/>
      <c r="X161" s="225"/>
      <c r="Y161" s="225"/>
      <c r="Z161" s="215"/>
      <c r="AA161" s="215"/>
      <c r="AB161" s="215"/>
      <c r="AC161" s="215"/>
      <c r="AD161" s="215"/>
      <c r="AE161" s="215"/>
      <c r="AF161" s="215"/>
      <c r="AG161" s="215" t="s">
        <v>167</v>
      </c>
      <c r="AH161" s="215"/>
      <c r="AI161" s="215"/>
      <c r="AJ161" s="215"/>
      <c r="AK161" s="215"/>
      <c r="AL161" s="215"/>
      <c r="AM161" s="215"/>
      <c r="AN161" s="215"/>
      <c r="AO161" s="215"/>
      <c r="AP161" s="215"/>
      <c r="AQ161" s="215"/>
      <c r="AR161" s="215"/>
      <c r="AS161" s="215"/>
      <c r="AT161" s="215"/>
      <c r="AU161" s="215"/>
      <c r="AV161" s="215"/>
      <c r="AW161" s="215"/>
      <c r="AX161" s="215"/>
      <c r="AY161" s="215"/>
      <c r="AZ161" s="215"/>
      <c r="BA161" s="215"/>
      <c r="BB161" s="215"/>
      <c r="BC161" s="215"/>
      <c r="BD161" s="215"/>
      <c r="BE161" s="215"/>
      <c r="BF161" s="215"/>
      <c r="BG161" s="215"/>
      <c r="BH161" s="215"/>
    </row>
    <row r="162" spans="1:60" outlineLevel="1" x14ac:dyDescent="0.2">
      <c r="A162" s="237">
        <v>48</v>
      </c>
      <c r="B162" s="238" t="s">
        <v>375</v>
      </c>
      <c r="C162" s="256" t="s">
        <v>376</v>
      </c>
      <c r="D162" s="239" t="s">
        <v>273</v>
      </c>
      <c r="E162" s="240">
        <v>2</v>
      </c>
      <c r="F162" s="241"/>
      <c r="G162" s="242">
        <f>ROUND(E162*F162,2)</f>
        <v>0</v>
      </c>
      <c r="H162" s="241"/>
      <c r="I162" s="242">
        <f>ROUND(E162*H162,2)</f>
        <v>0</v>
      </c>
      <c r="J162" s="241"/>
      <c r="K162" s="242">
        <f>ROUND(E162*J162,2)</f>
        <v>0</v>
      </c>
      <c r="L162" s="242">
        <v>21</v>
      </c>
      <c r="M162" s="242">
        <f>G162*(1+L162/100)</f>
        <v>0</v>
      </c>
      <c r="N162" s="240">
        <v>4.6800000000000001E-3</v>
      </c>
      <c r="O162" s="240">
        <f>ROUND(E162*N162,2)</f>
        <v>0.01</v>
      </c>
      <c r="P162" s="240">
        <v>0</v>
      </c>
      <c r="Q162" s="240">
        <f>ROUND(E162*P162,2)</f>
        <v>0</v>
      </c>
      <c r="R162" s="242"/>
      <c r="S162" s="242" t="s">
        <v>210</v>
      </c>
      <c r="T162" s="243" t="s">
        <v>211</v>
      </c>
      <c r="U162" s="225">
        <v>0.76</v>
      </c>
      <c r="V162" s="225">
        <f>ROUND(E162*U162,2)</f>
        <v>1.52</v>
      </c>
      <c r="W162" s="225"/>
      <c r="X162" s="225" t="s">
        <v>151</v>
      </c>
      <c r="Y162" s="225" t="s">
        <v>152</v>
      </c>
      <c r="Z162" s="215"/>
      <c r="AA162" s="215"/>
      <c r="AB162" s="215"/>
      <c r="AC162" s="215"/>
      <c r="AD162" s="215"/>
      <c r="AE162" s="215"/>
      <c r="AF162" s="215"/>
      <c r="AG162" s="215" t="s">
        <v>212</v>
      </c>
      <c r="AH162" s="215"/>
      <c r="AI162" s="215"/>
      <c r="AJ162" s="215"/>
      <c r="AK162" s="215"/>
      <c r="AL162" s="215"/>
      <c r="AM162" s="215"/>
      <c r="AN162" s="215"/>
      <c r="AO162" s="215"/>
      <c r="AP162" s="215"/>
      <c r="AQ162" s="215"/>
      <c r="AR162" s="215"/>
      <c r="AS162" s="215"/>
      <c r="AT162" s="215"/>
      <c r="AU162" s="215"/>
      <c r="AV162" s="215"/>
      <c r="AW162" s="215"/>
      <c r="AX162" s="215"/>
      <c r="AY162" s="215"/>
      <c r="AZ162" s="215"/>
      <c r="BA162" s="215"/>
      <c r="BB162" s="215"/>
      <c r="BC162" s="215"/>
      <c r="BD162" s="215"/>
      <c r="BE162" s="215"/>
      <c r="BF162" s="215"/>
      <c r="BG162" s="215"/>
      <c r="BH162" s="215"/>
    </row>
    <row r="163" spans="1:60" outlineLevel="2" x14ac:dyDescent="0.2">
      <c r="A163" s="222"/>
      <c r="B163" s="223"/>
      <c r="C163" s="257" t="s">
        <v>377</v>
      </c>
      <c r="D163" s="251"/>
      <c r="E163" s="251"/>
      <c r="F163" s="251"/>
      <c r="G163" s="251"/>
      <c r="H163" s="225"/>
      <c r="I163" s="225"/>
      <c r="J163" s="225"/>
      <c r="K163" s="225"/>
      <c r="L163" s="225"/>
      <c r="M163" s="225"/>
      <c r="N163" s="224"/>
      <c r="O163" s="224"/>
      <c r="P163" s="224"/>
      <c r="Q163" s="224"/>
      <c r="R163" s="225"/>
      <c r="S163" s="225"/>
      <c r="T163" s="225"/>
      <c r="U163" s="225"/>
      <c r="V163" s="225"/>
      <c r="W163" s="225"/>
      <c r="X163" s="225"/>
      <c r="Y163" s="225"/>
      <c r="Z163" s="215"/>
      <c r="AA163" s="215"/>
      <c r="AB163" s="215"/>
      <c r="AC163" s="215"/>
      <c r="AD163" s="215"/>
      <c r="AE163" s="215"/>
      <c r="AF163" s="215"/>
      <c r="AG163" s="215" t="s">
        <v>167</v>
      </c>
      <c r="AH163" s="215"/>
      <c r="AI163" s="215"/>
      <c r="AJ163" s="215"/>
      <c r="AK163" s="215"/>
      <c r="AL163" s="215"/>
      <c r="AM163" s="215"/>
      <c r="AN163" s="215"/>
      <c r="AO163" s="215"/>
      <c r="AP163" s="215"/>
      <c r="AQ163" s="215"/>
      <c r="AR163" s="215"/>
      <c r="AS163" s="215"/>
      <c r="AT163" s="215"/>
      <c r="AU163" s="215"/>
      <c r="AV163" s="215"/>
      <c r="AW163" s="215"/>
      <c r="AX163" s="215"/>
      <c r="AY163" s="215"/>
      <c r="AZ163" s="215"/>
      <c r="BA163" s="215"/>
      <c r="BB163" s="215"/>
      <c r="BC163" s="215"/>
      <c r="BD163" s="215"/>
      <c r="BE163" s="215"/>
      <c r="BF163" s="215"/>
      <c r="BG163" s="215"/>
      <c r="BH163" s="215"/>
    </row>
    <row r="164" spans="1:60" ht="22.5" outlineLevel="1" x14ac:dyDescent="0.2">
      <c r="A164" s="237">
        <v>49</v>
      </c>
      <c r="B164" s="238" t="s">
        <v>378</v>
      </c>
      <c r="C164" s="256" t="s">
        <v>379</v>
      </c>
      <c r="D164" s="239" t="s">
        <v>273</v>
      </c>
      <c r="E164" s="240">
        <v>2</v>
      </c>
      <c r="F164" s="241"/>
      <c r="G164" s="242">
        <f>ROUND(E164*F164,2)</f>
        <v>0</v>
      </c>
      <c r="H164" s="241"/>
      <c r="I164" s="242">
        <f>ROUND(E164*H164,2)</f>
        <v>0</v>
      </c>
      <c r="J164" s="241"/>
      <c r="K164" s="242">
        <f>ROUND(E164*J164,2)</f>
        <v>0</v>
      </c>
      <c r="L164" s="242">
        <v>21</v>
      </c>
      <c r="M164" s="242">
        <f>G164*(1+L164/100)</f>
        <v>0</v>
      </c>
      <c r="N164" s="240">
        <v>4.0599999999999997E-2</v>
      </c>
      <c r="O164" s="240">
        <f>ROUND(E164*N164,2)</f>
        <v>0.08</v>
      </c>
      <c r="P164" s="240">
        <v>0</v>
      </c>
      <c r="Q164" s="240">
        <f>ROUND(E164*P164,2)</f>
        <v>0</v>
      </c>
      <c r="R164" s="242" t="s">
        <v>279</v>
      </c>
      <c r="S164" s="242" t="s">
        <v>210</v>
      </c>
      <c r="T164" s="243" t="s">
        <v>257</v>
      </c>
      <c r="U164" s="225">
        <v>0</v>
      </c>
      <c r="V164" s="225">
        <f>ROUND(E164*U164,2)</f>
        <v>0</v>
      </c>
      <c r="W164" s="225"/>
      <c r="X164" s="225" t="s">
        <v>258</v>
      </c>
      <c r="Y164" s="225" t="s">
        <v>152</v>
      </c>
      <c r="Z164" s="215"/>
      <c r="AA164" s="215"/>
      <c r="AB164" s="215"/>
      <c r="AC164" s="215"/>
      <c r="AD164" s="215"/>
      <c r="AE164" s="215"/>
      <c r="AF164" s="215"/>
      <c r="AG164" s="215" t="s">
        <v>259</v>
      </c>
      <c r="AH164" s="215"/>
      <c r="AI164" s="215"/>
      <c r="AJ164" s="215"/>
      <c r="AK164" s="215"/>
      <c r="AL164" s="215"/>
      <c r="AM164" s="215"/>
      <c r="AN164" s="215"/>
      <c r="AO164" s="215"/>
      <c r="AP164" s="215"/>
      <c r="AQ164" s="215"/>
      <c r="AR164" s="215"/>
      <c r="AS164" s="215"/>
      <c r="AT164" s="215"/>
      <c r="AU164" s="215"/>
      <c r="AV164" s="215"/>
      <c r="AW164" s="215"/>
      <c r="AX164" s="215"/>
      <c r="AY164" s="215"/>
      <c r="AZ164" s="215"/>
      <c r="BA164" s="215"/>
      <c r="BB164" s="215"/>
      <c r="BC164" s="215"/>
      <c r="BD164" s="215"/>
      <c r="BE164" s="215"/>
      <c r="BF164" s="215"/>
      <c r="BG164" s="215"/>
      <c r="BH164" s="215"/>
    </row>
    <row r="165" spans="1:60" outlineLevel="2" x14ac:dyDescent="0.2">
      <c r="A165" s="222"/>
      <c r="B165" s="223"/>
      <c r="C165" s="257" t="s">
        <v>377</v>
      </c>
      <c r="D165" s="251"/>
      <c r="E165" s="251"/>
      <c r="F165" s="251"/>
      <c r="G165" s="251"/>
      <c r="H165" s="225"/>
      <c r="I165" s="225"/>
      <c r="J165" s="225"/>
      <c r="K165" s="225"/>
      <c r="L165" s="225"/>
      <c r="M165" s="225"/>
      <c r="N165" s="224"/>
      <c r="O165" s="224"/>
      <c r="P165" s="224"/>
      <c r="Q165" s="224"/>
      <c r="R165" s="225"/>
      <c r="S165" s="225"/>
      <c r="T165" s="225"/>
      <c r="U165" s="225"/>
      <c r="V165" s="225"/>
      <c r="W165" s="225"/>
      <c r="X165" s="225"/>
      <c r="Y165" s="225"/>
      <c r="Z165" s="215"/>
      <c r="AA165" s="215"/>
      <c r="AB165" s="215"/>
      <c r="AC165" s="215"/>
      <c r="AD165" s="215"/>
      <c r="AE165" s="215"/>
      <c r="AF165" s="215"/>
      <c r="AG165" s="215" t="s">
        <v>167</v>
      </c>
      <c r="AH165" s="215"/>
      <c r="AI165" s="215"/>
      <c r="AJ165" s="215"/>
      <c r="AK165" s="215"/>
      <c r="AL165" s="215"/>
      <c r="AM165" s="215"/>
      <c r="AN165" s="215"/>
      <c r="AO165" s="215"/>
      <c r="AP165" s="215"/>
      <c r="AQ165" s="215"/>
      <c r="AR165" s="215"/>
      <c r="AS165" s="215"/>
      <c r="AT165" s="215"/>
      <c r="AU165" s="215"/>
      <c r="AV165" s="215"/>
      <c r="AW165" s="215"/>
      <c r="AX165" s="215"/>
      <c r="AY165" s="215"/>
      <c r="AZ165" s="215"/>
      <c r="BA165" s="215"/>
      <c r="BB165" s="215"/>
      <c r="BC165" s="215"/>
      <c r="BD165" s="215"/>
      <c r="BE165" s="215"/>
      <c r="BF165" s="215"/>
      <c r="BG165" s="215"/>
      <c r="BH165" s="215"/>
    </row>
    <row r="166" spans="1:60" outlineLevel="1" x14ac:dyDescent="0.2">
      <c r="A166" s="237">
        <v>50</v>
      </c>
      <c r="B166" s="238" t="s">
        <v>380</v>
      </c>
      <c r="C166" s="256" t="s">
        <v>381</v>
      </c>
      <c r="D166" s="239" t="s">
        <v>273</v>
      </c>
      <c r="E166" s="240">
        <v>2</v>
      </c>
      <c r="F166" s="241"/>
      <c r="G166" s="242">
        <f>ROUND(E166*F166,2)</f>
        <v>0</v>
      </c>
      <c r="H166" s="241"/>
      <c r="I166" s="242">
        <f>ROUND(E166*H166,2)</f>
        <v>0</v>
      </c>
      <c r="J166" s="241"/>
      <c r="K166" s="242">
        <f>ROUND(E166*J166,2)</f>
        <v>0</v>
      </c>
      <c r="L166" s="242">
        <v>21</v>
      </c>
      <c r="M166" s="242">
        <f>G166*(1+L166/100)</f>
        <v>0</v>
      </c>
      <c r="N166" s="240">
        <v>0.43093999999999999</v>
      </c>
      <c r="O166" s="240">
        <f>ROUND(E166*N166,2)</f>
        <v>0.86</v>
      </c>
      <c r="P166" s="240">
        <v>0</v>
      </c>
      <c r="Q166" s="240">
        <f>ROUND(E166*P166,2)</f>
        <v>0</v>
      </c>
      <c r="R166" s="242" t="s">
        <v>300</v>
      </c>
      <c r="S166" s="242" t="s">
        <v>210</v>
      </c>
      <c r="T166" s="243" t="s">
        <v>211</v>
      </c>
      <c r="U166" s="225">
        <v>3.8170000000000002</v>
      </c>
      <c r="V166" s="225">
        <f>ROUND(E166*U166,2)</f>
        <v>7.63</v>
      </c>
      <c r="W166" s="225"/>
      <c r="X166" s="225" t="s">
        <v>151</v>
      </c>
      <c r="Y166" s="225" t="s">
        <v>152</v>
      </c>
      <c r="Z166" s="215"/>
      <c r="AA166" s="215"/>
      <c r="AB166" s="215"/>
      <c r="AC166" s="215"/>
      <c r="AD166" s="215"/>
      <c r="AE166" s="215"/>
      <c r="AF166" s="215"/>
      <c r="AG166" s="215" t="s">
        <v>212</v>
      </c>
      <c r="AH166" s="215"/>
      <c r="AI166" s="215"/>
      <c r="AJ166" s="215"/>
      <c r="AK166" s="215"/>
      <c r="AL166" s="215"/>
      <c r="AM166" s="215"/>
      <c r="AN166" s="215"/>
      <c r="AO166" s="215"/>
      <c r="AP166" s="215"/>
      <c r="AQ166" s="215"/>
      <c r="AR166" s="215"/>
      <c r="AS166" s="215"/>
      <c r="AT166" s="215"/>
      <c r="AU166" s="215"/>
      <c r="AV166" s="215"/>
      <c r="AW166" s="215"/>
      <c r="AX166" s="215"/>
      <c r="AY166" s="215"/>
      <c r="AZ166" s="215"/>
      <c r="BA166" s="215"/>
      <c r="BB166" s="215"/>
      <c r="BC166" s="215"/>
      <c r="BD166" s="215"/>
      <c r="BE166" s="215"/>
      <c r="BF166" s="215"/>
      <c r="BG166" s="215"/>
      <c r="BH166" s="215"/>
    </row>
    <row r="167" spans="1:60" ht="33.75" outlineLevel="2" x14ac:dyDescent="0.2">
      <c r="A167" s="222"/>
      <c r="B167" s="223"/>
      <c r="C167" s="266" t="s">
        <v>382</v>
      </c>
      <c r="D167" s="265"/>
      <c r="E167" s="265"/>
      <c r="F167" s="265"/>
      <c r="G167" s="265"/>
      <c r="H167" s="225"/>
      <c r="I167" s="225"/>
      <c r="J167" s="225"/>
      <c r="K167" s="225"/>
      <c r="L167" s="225"/>
      <c r="M167" s="225"/>
      <c r="N167" s="224"/>
      <c r="O167" s="224"/>
      <c r="P167" s="224"/>
      <c r="Q167" s="224"/>
      <c r="R167" s="225"/>
      <c r="S167" s="225"/>
      <c r="T167" s="225"/>
      <c r="U167" s="225"/>
      <c r="V167" s="225"/>
      <c r="W167" s="225"/>
      <c r="X167" s="225"/>
      <c r="Y167" s="225"/>
      <c r="Z167" s="215"/>
      <c r="AA167" s="215"/>
      <c r="AB167" s="215"/>
      <c r="AC167" s="215"/>
      <c r="AD167" s="215"/>
      <c r="AE167" s="215"/>
      <c r="AF167" s="215"/>
      <c r="AG167" s="215" t="s">
        <v>214</v>
      </c>
      <c r="AH167" s="215"/>
      <c r="AI167" s="215"/>
      <c r="AJ167" s="215"/>
      <c r="AK167" s="215"/>
      <c r="AL167" s="215"/>
      <c r="AM167" s="215"/>
      <c r="AN167" s="215"/>
      <c r="AO167" s="215"/>
      <c r="AP167" s="215"/>
      <c r="AQ167" s="215"/>
      <c r="AR167" s="215"/>
      <c r="AS167" s="215"/>
      <c r="AT167" s="215"/>
      <c r="AU167" s="215"/>
      <c r="AV167" s="215"/>
      <c r="AW167" s="215"/>
      <c r="AX167" s="215"/>
      <c r="AY167" s="215"/>
      <c r="AZ167" s="215"/>
      <c r="BA167" s="253" t="str">
        <f>C167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67" s="215"/>
      <c r="BC167" s="215"/>
      <c r="BD167" s="215"/>
      <c r="BE167" s="215"/>
      <c r="BF167" s="215"/>
      <c r="BG167" s="215"/>
      <c r="BH167" s="215"/>
    </row>
    <row r="168" spans="1:60" outlineLevel="2" x14ac:dyDescent="0.2">
      <c r="A168" s="222"/>
      <c r="B168" s="223"/>
      <c r="C168" s="259" t="s">
        <v>383</v>
      </c>
      <c r="D168" s="252"/>
      <c r="E168" s="252"/>
      <c r="F168" s="252"/>
      <c r="G168" s="252"/>
      <c r="H168" s="225"/>
      <c r="I168" s="225"/>
      <c r="J168" s="225"/>
      <c r="K168" s="225"/>
      <c r="L168" s="225"/>
      <c r="M168" s="225"/>
      <c r="N168" s="224"/>
      <c r="O168" s="224"/>
      <c r="P168" s="224"/>
      <c r="Q168" s="224"/>
      <c r="R168" s="225"/>
      <c r="S168" s="225"/>
      <c r="T168" s="225"/>
      <c r="U168" s="225"/>
      <c r="V168" s="225"/>
      <c r="W168" s="225"/>
      <c r="X168" s="225"/>
      <c r="Y168" s="225"/>
      <c r="Z168" s="215"/>
      <c r="AA168" s="215"/>
      <c r="AB168" s="215"/>
      <c r="AC168" s="215"/>
      <c r="AD168" s="215"/>
      <c r="AE168" s="215"/>
      <c r="AF168" s="215"/>
      <c r="AG168" s="215" t="s">
        <v>167</v>
      </c>
      <c r="AH168" s="215"/>
      <c r="AI168" s="215"/>
      <c r="AJ168" s="215"/>
      <c r="AK168" s="215"/>
      <c r="AL168" s="215"/>
      <c r="AM168" s="215"/>
      <c r="AN168" s="215"/>
      <c r="AO168" s="215"/>
      <c r="AP168" s="215"/>
      <c r="AQ168" s="215"/>
      <c r="AR168" s="215"/>
      <c r="AS168" s="215"/>
      <c r="AT168" s="215"/>
      <c r="AU168" s="215"/>
      <c r="AV168" s="215"/>
      <c r="AW168" s="215"/>
      <c r="AX168" s="215"/>
      <c r="AY168" s="215"/>
      <c r="AZ168" s="215"/>
      <c r="BA168" s="215"/>
      <c r="BB168" s="215"/>
      <c r="BC168" s="215"/>
      <c r="BD168" s="215"/>
      <c r="BE168" s="215"/>
      <c r="BF168" s="215"/>
      <c r="BG168" s="215"/>
      <c r="BH168" s="215"/>
    </row>
    <row r="169" spans="1:60" outlineLevel="3" x14ac:dyDescent="0.2">
      <c r="A169" s="222"/>
      <c r="B169" s="223"/>
      <c r="C169" s="259" t="s">
        <v>276</v>
      </c>
      <c r="D169" s="252"/>
      <c r="E169" s="252"/>
      <c r="F169" s="252"/>
      <c r="G169" s="252"/>
      <c r="H169" s="225"/>
      <c r="I169" s="225"/>
      <c r="J169" s="225"/>
      <c r="K169" s="225"/>
      <c r="L169" s="225"/>
      <c r="M169" s="225"/>
      <c r="N169" s="224"/>
      <c r="O169" s="224"/>
      <c r="P169" s="224"/>
      <c r="Q169" s="224"/>
      <c r="R169" s="225"/>
      <c r="S169" s="225"/>
      <c r="T169" s="225"/>
      <c r="U169" s="225"/>
      <c r="V169" s="225"/>
      <c r="W169" s="225"/>
      <c r="X169" s="225"/>
      <c r="Y169" s="225"/>
      <c r="Z169" s="215"/>
      <c r="AA169" s="215"/>
      <c r="AB169" s="215"/>
      <c r="AC169" s="215"/>
      <c r="AD169" s="215"/>
      <c r="AE169" s="215"/>
      <c r="AF169" s="215"/>
      <c r="AG169" s="215" t="s">
        <v>167</v>
      </c>
      <c r="AH169" s="215"/>
      <c r="AI169" s="215"/>
      <c r="AJ169" s="215"/>
      <c r="AK169" s="215"/>
      <c r="AL169" s="215"/>
      <c r="AM169" s="215"/>
      <c r="AN169" s="215"/>
      <c r="AO169" s="215"/>
      <c r="AP169" s="215"/>
      <c r="AQ169" s="215"/>
      <c r="AR169" s="215"/>
      <c r="AS169" s="215"/>
      <c r="AT169" s="215"/>
      <c r="AU169" s="215"/>
      <c r="AV169" s="215"/>
      <c r="AW169" s="215"/>
      <c r="AX169" s="215"/>
      <c r="AY169" s="215"/>
      <c r="AZ169" s="215"/>
      <c r="BA169" s="215"/>
      <c r="BB169" s="215"/>
      <c r="BC169" s="215"/>
      <c r="BD169" s="215"/>
      <c r="BE169" s="215"/>
      <c r="BF169" s="215"/>
      <c r="BG169" s="215"/>
      <c r="BH169" s="215"/>
    </row>
    <row r="170" spans="1:60" outlineLevel="1" x14ac:dyDescent="0.2">
      <c r="A170" s="237">
        <v>51</v>
      </c>
      <c r="B170" s="238" t="s">
        <v>384</v>
      </c>
      <c r="C170" s="256" t="s">
        <v>385</v>
      </c>
      <c r="D170" s="239" t="s">
        <v>273</v>
      </c>
      <c r="E170" s="240">
        <v>1</v>
      </c>
      <c r="F170" s="241"/>
      <c r="G170" s="242">
        <f>ROUND(E170*F170,2)</f>
        <v>0</v>
      </c>
      <c r="H170" s="241"/>
      <c r="I170" s="242">
        <f>ROUND(E170*H170,2)</f>
        <v>0</v>
      </c>
      <c r="J170" s="241"/>
      <c r="K170" s="242">
        <f>ROUND(E170*J170,2)</f>
        <v>0</v>
      </c>
      <c r="L170" s="242">
        <v>21</v>
      </c>
      <c r="M170" s="242">
        <f>G170*(1+L170/100)</f>
        <v>0</v>
      </c>
      <c r="N170" s="240">
        <v>0.12303</v>
      </c>
      <c r="O170" s="240">
        <f>ROUND(E170*N170,2)</f>
        <v>0.12</v>
      </c>
      <c r="P170" s="240">
        <v>0</v>
      </c>
      <c r="Q170" s="240">
        <f>ROUND(E170*P170,2)</f>
        <v>0</v>
      </c>
      <c r="R170" s="242" t="s">
        <v>274</v>
      </c>
      <c r="S170" s="242" t="s">
        <v>210</v>
      </c>
      <c r="T170" s="243" t="s">
        <v>211</v>
      </c>
      <c r="U170" s="225">
        <v>0.86299999999999999</v>
      </c>
      <c r="V170" s="225">
        <f>ROUND(E170*U170,2)</f>
        <v>0.86</v>
      </c>
      <c r="W170" s="225"/>
      <c r="X170" s="225" t="s">
        <v>151</v>
      </c>
      <c r="Y170" s="225" t="s">
        <v>152</v>
      </c>
      <c r="Z170" s="215"/>
      <c r="AA170" s="215"/>
      <c r="AB170" s="215"/>
      <c r="AC170" s="215"/>
      <c r="AD170" s="215"/>
      <c r="AE170" s="215"/>
      <c r="AF170" s="215"/>
      <c r="AG170" s="215" t="s">
        <v>153</v>
      </c>
      <c r="AH170" s="215"/>
      <c r="AI170" s="215"/>
      <c r="AJ170" s="215"/>
      <c r="AK170" s="215"/>
      <c r="AL170" s="215"/>
      <c r="AM170" s="215"/>
      <c r="AN170" s="215"/>
      <c r="AO170" s="215"/>
      <c r="AP170" s="215"/>
      <c r="AQ170" s="215"/>
      <c r="AR170" s="215"/>
      <c r="AS170" s="215"/>
      <c r="AT170" s="215"/>
      <c r="AU170" s="215"/>
      <c r="AV170" s="215"/>
      <c r="AW170" s="215"/>
      <c r="AX170" s="215"/>
      <c r="AY170" s="215"/>
      <c r="AZ170" s="215"/>
      <c r="BA170" s="215"/>
      <c r="BB170" s="215"/>
      <c r="BC170" s="215"/>
      <c r="BD170" s="215"/>
      <c r="BE170" s="215"/>
      <c r="BF170" s="215"/>
      <c r="BG170" s="215"/>
      <c r="BH170" s="215"/>
    </row>
    <row r="171" spans="1:60" outlineLevel="2" x14ac:dyDescent="0.2">
      <c r="A171" s="222"/>
      <c r="B171" s="223"/>
      <c r="C171" s="266" t="s">
        <v>386</v>
      </c>
      <c r="D171" s="265"/>
      <c r="E171" s="265"/>
      <c r="F171" s="265"/>
      <c r="G171" s="265"/>
      <c r="H171" s="225"/>
      <c r="I171" s="225"/>
      <c r="J171" s="225"/>
      <c r="K171" s="225"/>
      <c r="L171" s="225"/>
      <c r="M171" s="225"/>
      <c r="N171" s="224"/>
      <c r="O171" s="224"/>
      <c r="P171" s="224"/>
      <c r="Q171" s="224"/>
      <c r="R171" s="225"/>
      <c r="S171" s="225"/>
      <c r="T171" s="225"/>
      <c r="U171" s="225"/>
      <c r="V171" s="225"/>
      <c r="W171" s="225"/>
      <c r="X171" s="225"/>
      <c r="Y171" s="225"/>
      <c r="Z171" s="215"/>
      <c r="AA171" s="215"/>
      <c r="AB171" s="215"/>
      <c r="AC171" s="215"/>
      <c r="AD171" s="215"/>
      <c r="AE171" s="215"/>
      <c r="AF171" s="215"/>
      <c r="AG171" s="215" t="s">
        <v>214</v>
      </c>
      <c r="AH171" s="215"/>
      <c r="AI171" s="215"/>
      <c r="AJ171" s="215"/>
      <c r="AK171" s="215"/>
      <c r="AL171" s="215"/>
      <c r="AM171" s="215"/>
      <c r="AN171" s="215"/>
      <c r="AO171" s="215"/>
      <c r="AP171" s="215"/>
      <c r="AQ171" s="215"/>
      <c r="AR171" s="215"/>
      <c r="AS171" s="215"/>
      <c r="AT171" s="215"/>
      <c r="AU171" s="215"/>
      <c r="AV171" s="215"/>
      <c r="AW171" s="215"/>
      <c r="AX171" s="215"/>
      <c r="AY171" s="215"/>
      <c r="AZ171" s="215"/>
      <c r="BA171" s="215"/>
      <c r="BB171" s="215"/>
      <c r="BC171" s="215"/>
      <c r="BD171" s="215"/>
      <c r="BE171" s="215"/>
      <c r="BF171" s="215"/>
      <c r="BG171" s="215"/>
      <c r="BH171" s="215"/>
    </row>
    <row r="172" spans="1:60" outlineLevel="2" x14ac:dyDescent="0.2">
      <c r="A172" s="222"/>
      <c r="B172" s="223"/>
      <c r="C172" s="259" t="s">
        <v>387</v>
      </c>
      <c r="D172" s="252"/>
      <c r="E172" s="252"/>
      <c r="F172" s="252"/>
      <c r="G172" s="252"/>
      <c r="H172" s="225"/>
      <c r="I172" s="225"/>
      <c r="J172" s="225"/>
      <c r="K172" s="225"/>
      <c r="L172" s="225"/>
      <c r="M172" s="225"/>
      <c r="N172" s="224"/>
      <c r="O172" s="224"/>
      <c r="P172" s="224"/>
      <c r="Q172" s="224"/>
      <c r="R172" s="225"/>
      <c r="S172" s="225"/>
      <c r="T172" s="225"/>
      <c r="U172" s="225"/>
      <c r="V172" s="225"/>
      <c r="W172" s="225"/>
      <c r="X172" s="225"/>
      <c r="Y172" s="225"/>
      <c r="Z172" s="215"/>
      <c r="AA172" s="215"/>
      <c r="AB172" s="215"/>
      <c r="AC172" s="215"/>
      <c r="AD172" s="215"/>
      <c r="AE172" s="215"/>
      <c r="AF172" s="215"/>
      <c r="AG172" s="215" t="s">
        <v>167</v>
      </c>
      <c r="AH172" s="215"/>
      <c r="AI172" s="215"/>
      <c r="AJ172" s="215"/>
      <c r="AK172" s="215"/>
      <c r="AL172" s="215"/>
      <c r="AM172" s="215"/>
      <c r="AN172" s="215"/>
      <c r="AO172" s="215"/>
      <c r="AP172" s="215"/>
      <c r="AQ172" s="215"/>
      <c r="AR172" s="215"/>
      <c r="AS172" s="215"/>
      <c r="AT172" s="215"/>
      <c r="AU172" s="215"/>
      <c r="AV172" s="215"/>
      <c r="AW172" s="215"/>
      <c r="AX172" s="215"/>
      <c r="AY172" s="215"/>
      <c r="AZ172" s="215"/>
      <c r="BA172" s="215"/>
      <c r="BB172" s="215"/>
      <c r="BC172" s="215"/>
      <c r="BD172" s="215"/>
      <c r="BE172" s="215"/>
      <c r="BF172" s="215"/>
      <c r="BG172" s="215"/>
      <c r="BH172" s="215"/>
    </row>
    <row r="173" spans="1:60" ht="33.75" outlineLevel="1" x14ac:dyDescent="0.2">
      <c r="A173" s="244">
        <v>52</v>
      </c>
      <c r="B173" s="245" t="s">
        <v>388</v>
      </c>
      <c r="C173" s="255" t="s">
        <v>389</v>
      </c>
      <c r="D173" s="246" t="s">
        <v>273</v>
      </c>
      <c r="E173" s="247">
        <v>1</v>
      </c>
      <c r="F173" s="248"/>
      <c r="G173" s="249">
        <f>ROUND(E173*F173,2)</f>
        <v>0</v>
      </c>
      <c r="H173" s="248"/>
      <c r="I173" s="249">
        <f>ROUND(E173*H173,2)</f>
        <v>0</v>
      </c>
      <c r="J173" s="248"/>
      <c r="K173" s="249">
        <f>ROUND(E173*J173,2)</f>
        <v>0</v>
      </c>
      <c r="L173" s="249">
        <v>21</v>
      </c>
      <c r="M173" s="249">
        <f>G173*(1+L173/100)</f>
        <v>0</v>
      </c>
      <c r="N173" s="247">
        <v>1.4E-2</v>
      </c>
      <c r="O173" s="247">
        <f>ROUND(E173*N173,2)</f>
        <v>0.01</v>
      </c>
      <c r="P173" s="247">
        <v>0</v>
      </c>
      <c r="Q173" s="247">
        <f>ROUND(E173*P173,2)</f>
        <v>0</v>
      </c>
      <c r="R173" s="249" t="s">
        <v>279</v>
      </c>
      <c r="S173" s="249" t="s">
        <v>210</v>
      </c>
      <c r="T173" s="250" t="s">
        <v>257</v>
      </c>
      <c r="U173" s="225">
        <v>0</v>
      </c>
      <c r="V173" s="225">
        <f>ROUND(E173*U173,2)</f>
        <v>0</v>
      </c>
      <c r="W173" s="225"/>
      <c r="X173" s="225" t="s">
        <v>258</v>
      </c>
      <c r="Y173" s="225" t="s">
        <v>152</v>
      </c>
      <c r="Z173" s="215"/>
      <c r="AA173" s="215"/>
      <c r="AB173" s="215"/>
      <c r="AC173" s="215"/>
      <c r="AD173" s="215"/>
      <c r="AE173" s="215"/>
      <c r="AF173" s="215"/>
      <c r="AG173" s="215" t="s">
        <v>259</v>
      </c>
      <c r="AH173" s="215"/>
      <c r="AI173" s="215"/>
      <c r="AJ173" s="215"/>
      <c r="AK173" s="215"/>
      <c r="AL173" s="215"/>
      <c r="AM173" s="215"/>
      <c r="AN173" s="215"/>
      <c r="AO173" s="215"/>
      <c r="AP173" s="215"/>
      <c r="AQ173" s="215"/>
      <c r="AR173" s="215"/>
      <c r="AS173" s="215"/>
      <c r="AT173" s="215"/>
      <c r="AU173" s="215"/>
      <c r="AV173" s="215"/>
      <c r="AW173" s="215"/>
      <c r="AX173" s="215"/>
      <c r="AY173" s="215"/>
      <c r="AZ173" s="215"/>
      <c r="BA173" s="215"/>
      <c r="BB173" s="215"/>
      <c r="BC173" s="215"/>
      <c r="BD173" s="215"/>
      <c r="BE173" s="215"/>
      <c r="BF173" s="215"/>
      <c r="BG173" s="215"/>
      <c r="BH173" s="215"/>
    </row>
    <row r="174" spans="1:60" outlineLevel="1" x14ac:dyDescent="0.2">
      <c r="A174" s="237">
        <v>53</v>
      </c>
      <c r="B174" s="238" t="s">
        <v>390</v>
      </c>
      <c r="C174" s="256" t="s">
        <v>391</v>
      </c>
      <c r="D174" s="239" t="s">
        <v>273</v>
      </c>
      <c r="E174" s="240">
        <v>3</v>
      </c>
      <c r="F174" s="241"/>
      <c r="G174" s="242">
        <f>ROUND(E174*F174,2)</f>
        <v>0</v>
      </c>
      <c r="H174" s="241"/>
      <c r="I174" s="242">
        <f>ROUND(E174*H174,2)</f>
        <v>0</v>
      </c>
      <c r="J174" s="241"/>
      <c r="K174" s="242">
        <f>ROUND(E174*J174,2)</f>
        <v>0</v>
      </c>
      <c r="L174" s="242">
        <v>21</v>
      </c>
      <c r="M174" s="242">
        <f>G174*(1+L174/100)</f>
        <v>0</v>
      </c>
      <c r="N174" s="240">
        <v>1.2E-4</v>
      </c>
      <c r="O174" s="240">
        <f>ROUND(E174*N174,2)</f>
        <v>0</v>
      </c>
      <c r="P174" s="240">
        <v>0</v>
      </c>
      <c r="Q174" s="240">
        <f>ROUND(E174*P174,2)</f>
        <v>0</v>
      </c>
      <c r="R174" s="242"/>
      <c r="S174" s="242" t="s">
        <v>149</v>
      </c>
      <c r="T174" s="243" t="s">
        <v>150</v>
      </c>
      <c r="U174" s="225">
        <v>1.337</v>
      </c>
      <c r="V174" s="225">
        <f>ROUND(E174*U174,2)</f>
        <v>4.01</v>
      </c>
      <c r="W174" s="225"/>
      <c r="X174" s="225" t="s">
        <v>151</v>
      </c>
      <c r="Y174" s="225" t="s">
        <v>152</v>
      </c>
      <c r="Z174" s="215"/>
      <c r="AA174" s="215"/>
      <c r="AB174" s="215"/>
      <c r="AC174" s="215"/>
      <c r="AD174" s="215"/>
      <c r="AE174" s="215"/>
      <c r="AF174" s="215"/>
      <c r="AG174" s="215" t="s">
        <v>212</v>
      </c>
      <c r="AH174" s="215"/>
      <c r="AI174" s="215"/>
      <c r="AJ174" s="215"/>
      <c r="AK174" s="215"/>
      <c r="AL174" s="215"/>
      <c r="AM174" s="215"/>
      <c r="AN174" s="215"/>
      <c r="AO174" s="215"/>
      <c r="AP174" s="215"/>
      <c r="AQ174" s="215"/>
      <c r="AR174" s="215"/>
      <c r="AS174" s="215"/>
      <c r="AT174" s="215"/>
      <c r="AU174" s="215"/>
      <c r="AV174" s="215"/>
      <c r="AW174" s="215"/>
      <c r="AX174" s="215"/>
      <c r="AY174" s="215"/>
      <c r="AZ174" s="215"/>
      <c r="BA174" s="215"/>
      <c r="BB174" s="215"/>
      <c r="BC174" s="215"/>
      <c r="BD174" s="215"/>
      <c r="BE174" s="215"/>
      <c r="BF174" s="215"/>
      <c r="BG174" s="215"/>
      <c r="BH174" s="215"/>
    </row>
    <row r="175" spans="1:60" outlineLevel="2" x14ac:dyDescent="0.2">
      <c r="A175" s="222"/>
      <c r="B175" s="223"/>
      <c r="C175" s="257" t="s">
        <v>392</v>
      </c>
      <c r="D175" s="251"/>
      <c r="E175" s="251"/>
      <c r="F175" s="251"/>
      <c r="G175" s="251"/>
      <c r="H175" s="225"/>
      <c r="I175" s="225"/>
      <c r="J175" s="225"/>
      <c r="K175" s="225"/>
      <c r="L175" s="225"/>
      <c r="M175" s="225"/>
      <c r="N175" s="224"/>
      <c r="O175" s="224"/>
      <c r="P175" s="224"/>
      <c r="Q175" s="224"/>
      <c r="R175" s="225"/>
      <c r="S175" s="225"/>
      <c r="T175" s="225"/>
      <c r="U175" s="225"/>
      <c r="V175" s="225"/>
      <c r="W175" s="225"/>
      <c r="X175" s="225"/>
      <c r="Y175" s="225"/>
      <c r="Z175" s="215"/>
      <c r="AA175" s="215"/>
      <c r="AB175" s="215"/>
      <c r="AC175" s="215"/>
      <c r="AD175" s="215"/>
      <c r="AE175" s="215"/>
      <c r="AF175" s="215"/>
      <c r="AG175" s="215" t="s">
        <v>167</v>
      </c>
      <c r="AH175" s="215"/>
      <c r="AI175" s="215"/>
      <c r="AJ175" s="215"/>
      <c r="AK175" s="215"/>
      <c r="AL175" s="215"/>
      <c r="AM175" s="215"/>
      <c r="AN175" s="215"/>
      <c r="AO175" s="215"/>
      <c r="AP175" s="215"/>
      <c r="AQ175" s="215"/>
      <c r="AR175" s="215"/>
      <c r="AS175" s="215"/>
      <c r="AT175" s="215"/>
      <c r="AU175" s="215"/>
      <c r="AV175" s="215"/>
      <c r="AW175" s="215"/>
      <c r="AX175" s="215"/>
      <c r="AY175" s="215"/>
      <c r="AZ175" s="215"/>
      <c r="BA175" s="215"/>
      <c r="BB175" s="215"/>
      <c r="BC175" s="215"/>
      <c r="BD175" s="215"/>
      <c r="BE175" s="215"/>
      <c r="BF175" s="215"/>
      <c r="BG175" s="215"/>
      <c r="BH175" s="215"/>
    </row>
    <row r="176" spans="1:60" x14ac:dyDescent="0.2">
      <c r="A176" s="230" t="s">
        <v>144</v>
      </c>
      <c r="B176" s="231" t="s">
        <v>105</v>
      </c>
      <c r="C176" s="254" t="s">
        <v>106</v>
      </c>
      <c r="D176" s="232"/>
      <c r="E176" s="233"/>
      <c r="F176" s="234"/>
      <c r="G176" s="234">
        <f>SUMIF(AG177:AG220,"&lt;&gt;NOR",G177:G220)</f>
        <v>0</v>
      </c>
      <c r="H176" s="234"/>
      <c r="I176" s="234">
        <f>SUM(I177:I220)</f>
        <v>0</v>
      </c>
      <c r="J176" s="234"/>
      <c r="K176" s="234">
        <f>SUM(K177:K220)</f>
        <v>0</v>
      </c>
      <c r="L176" s="234"/>
      <c r="M176" s="234">
        <f>SUM(M177:M220)</f>
        <v>0</v>
      </c>
      <c r="N176" s="233"/>
      <c r="O176" s="233">
        <f>SUM(O177:O220)</f>
        <v>51.830000000000005</v>
      </c>
      <c r="P176" s="233"/>
      <c r="Q176" s="233">
        <f>SUM(Q177:Q220)</f>
        <v>0</v>
      </c>
      <c r="R176" s="234"/>
      <c r="S176" s="234"/>
      <c r="T176" s="235"/>
      <c r="U176" s="229"/>
      <c r="V176" s="229">
        <f>SUM(V177:V220)</f>
        <v>122.72999999999999</v>
      </c>
      <c r="W176" s="229"/>
      <c r="X176" s="229"/>
      <c r="Y176" s="229"/>
      <c r="AG176" t="s">
        <v>145</v>
      </c>
    </row>
    <row r="177" spans="1:60" outlineLevel="1" x14ac:dyDescent="0.2">
      <c r="A177" s="237">
        <v>54</v>
      </c>
      <c r="B177" s="238" t="s">
        <v>393</v>
      </c>
      <c r="C177" s="256" t="s">
        <v>394</v>
      </c>
      <c r="D177" s="239" t="s">
        <v>208</v>
      </c>
      <c r="E177" s="240">
        <v>1430.5</v>
      </c>
      <c r="F177" s="241"/>
      <c r="G177" s="242">
        <f>ROUND(E177*F177,2)</f>
        <v>0</v>
      </c>
      <c r="H177" s="241"/>
      <c r="I177" s="242">
        <f>ROUND(E177*H177,2)</f>
        <v>0</v>
      </c>
      <c r="J177" s="241"/>
      <c r="K177" s="242">
        <f>ROUND(E177*J177,2)</f>
        <v>0</v>
      </c>
      <c r="L177" s="242">
        <v>21</v>
      </c>
      <c r="M177" s="242">
        <f>G177*(1+L177/100)</f>
        <v>0</v>
      </c>
      <c r="N177" s="240">
        <v>0</v>
      </c>
      <c r="O177" s="240">
        <f>ROUND(E177*N177,2)</f>
        <v>0</v>
      </c>
      <c r="P177" s="240">
        <v>0</v>
      </c>
      <c r="Q177" s="240">
        <f>ROUND(E177*P177,2)</f>
        <v>0</v>
      </c>
      <c r="R177" s="242" t="s">
        <v>395</v>
      </c>
      <c r="S177" s="242" t="s">
        <v>210</v>
      </c>
      <c r="T177" s="243" t="s">
        <v>211</v>
      </c>
      <c r="U177" s="225">
        <v>7.0000000000000001E-3</v>
      </c>
      <c r="V177" s="225">
        <f>ROUND(E177*U177,2)</f>
        <v>10.01</v>
      </c>
      <c r="W177" s="225"/>
      <c r="X177" s="225" t="s">
        <v>151</v>
      </c>
      <c r="Y177" s="225" t="s">
        <v>152</v>
      </c>
      <c r="Z177" s="215"/>
      <c r="AA177" s="215"/>
      <c r="AB177" s="215"/>
      <c r="AC177" s="215"/>
      <c r="AD177" s="215"/>
      <c r="AE177" s="215"/>
      <c r="AF177" s="215"/>
      <c r="AG177" s="215" t="s">
        <v>212</v>
      </c>
      <c r="AH177" s="215"/>
      <c r="AI177" s="215"/>
      <c r="AJ177" s="215"/>
      <c r="AK177" s="215"/>
      <c r="AL177" s="215"/>
      <c r="AM177" s="215"/>
      <c r="AN177" s="215"/>
      <c r="AO177" s="215"/>
      <c r="AP177" s="215"/>
      <c r="AQ177" s="215"/>
      <c r="AR177" s="215"/>
      <c r="AS177" s="215"/>
      <c r="AT177" s="215"/>
      <c r="AU177" s="215"/>
      <c r="AV177" s="215"/>
      <c r="AW177" s="215"/>
      <c r="AX177" s="215"/>
      <c r="AY177" s="215"/>
      <c r="AZ177" s="215"/>
      <c r="BA177" s="215"/>
      <c r="BB177" s="215"/>
      <c r="BC177" s="215"/>
      <c r="BD177" s="215"/>
      <c r="BE177" s="215"/>
      <c r="BF177" s="215"/>
      <c r="BG177" s="215"/>
      <c r="BH177" s="215"/>
    </row>
    <row r="178" spans="1:60" outlineLevel="2" x14ac:dyDescent="0.2">
      <c r="A178" s="222"/>
      <c r="B178" s="223"/>
      <c r="C178" s="257" t="s">
        <v>396</v>
      </c>
      <c r="D178" s="251"/>
      <c r="E178" s="251"/>
      <c r="F178" s="251"/>
      <c r="G178" s="251"/>
      <c r="H178" s="225"/>
      <c r="I178" s="225"/>
      <c r="J178" s="225"/>
      <c r="K178" s="225"/>
      <c r="L178" s="225"/>
      <c r="M178" s="225"/>
      <c r="N178" s="224"/>
      <c r="O178" s="224"/>
      <c r="P178" s="224"/>
      <c r="Q178" s="224"/>
      <c r="R178" s="225"/>
      <c r="S178" s="225"/>
      <c r="T178" s="225"/>
      <c r="U178" s="225"/>
      <c r="V178" s="225"/>
      <c r="W178" s="225"/>
      <c r="X178" s="225"/>
      <c r="Y178" s="225"/>
      <c r="Z178" s="215"/>
      <c r="AA178" s="215"/>
      <c r="AB178" s="215"/>
      <c r="AC178" s="215"/>
      <c r="AD178" s="215"/>
      <c r="AE178" s="215"/>
      <c r="AF178" s="215"/>
      <c r="AG178" s="215" t="s">
        <v>167</v>
      </c>
      <c r="AH178" s="215"/>
      <c r="AI178" s="215"/>
      <c r="AJ178" s="215"/>
      <c r="AK178" s="215"/>
      <c r="AL178" s="215"/>
      <c r="AM178" s="215"/>
      <c r="AN178" s="215"/>
      <c r="AO178" s="215"/>
      <c r="AP178" s="215"/>
      <c r="AQ178" s="215"/>
      <c r="AR178" s="215"/>
      <c r="AS178" s="215"/>
      <c r="AT178" s="215"/>
      <c r="AU178" s="215"/>
      <c r="AV178" s="215"/>
      <c r="AW178" s="215"/>
      <c r="AX178" s="215"/>
      <c r="AY178" s="215"/>
      <c r="AZ178" s="215"/>
      <c r="BA178" s="215"/>
      <c r="BB178" s="215"/>
      <c r="BC178" s="215"/>
      <c r="BD178" s="215"/>
      <c r="BE178" s="215"/>
      <c r="BF178" s="215"/>
      <c r="BG178" s="215"/>
      <c r="BH178" s="215"/>
    </row>
    <row r="179" spans="1:60" outlineLevel="2" x14ac:dyDescent="0.2">
      <c r="A179" s="222"/>
      <c r="B179" s="223"/>
      <c r="C179" s="267" t="s">
        <v>397</v>
      </c>
      <c r="D179" s="263"/>
      <c r="E179" s="264">
        <v>1430.5</v>
      </c>
      <c r="F179" s="225"/>
      <c r="G179" s="225"/>
      <c r="H179" s="225"/>
      <c r="I179" s="225"/>
      <c r="J179" s="225"/>
      <c r="K179" s="225"/>
      <c r="L179" s="225"/>
      <c r="M179" s="225"/>
      <c r="N179" s="224"/>
      <c r="O179" s="224"/>
      <c r="P179" s="224"/>
      <c r="Q179" s="224"/>
      <c r="R179" s="225"/>
      <c r="S179" s="225"/>
      <c r="T179" s="225"/>
      <c r="U179" s="225"/>
      <c r="V179" s="225"/>
      <c r="W179" s="225"/>
      <c r="X179" s="225"/>
      <c r="Y179" s="225"/>
      <c r="Z179" s="215"/>
      <c r="AA179" s="215"/>
      <c r="AB179" s="215"/>
      <c r="AC179" s="215"/>
      <c r="AD179" s="215"/>
      <c r="AE179" s="215"/>
      <c r="AF179" s="215"/>
      <c r="AG179" s="215" t="s">
        <v>222</v>
      </c>
      <c r="AH179" s="215">
        <v>0</v>
      </c>
      <c r="AI179" s="215"/>
      <c r="AJ179" s="215"/>
      <c r="AK179" s="215"/>
      <c r="AL179" s="215"/>
      <c r="AM179" s="215"/>
      <c r="AN179" s="215"/>
      <c r="AO179" s="215"/>
      <c r="AP179" s="215"/>
      <c r="AQ179" s="215"/>
      <c r="AR179" s="215"/>
      <c r="AS179" s="215"/>
      <c r="AT179" s="215"/>
      <c r="AU179" s="215"/>
      <c r="AV179" s="215"/>
      <c r="AW179" s="215"/>
      <c r="AX179" s="215"/>
      <c r="AY179" s="215"/>
      <c r="AZ179" s="215"/>
      <c r="BA179" s="215"/>
      <c r="BB179" s="215"/>
      <c r="BC179" s="215"/>
      <c r="BD179" s="215"/>
      <c r="BE179" s="215"/>
      <c r="BF179" s="215"/>
      <c r="BG179" s="215"/>
      <c r="BH179" s="215"/>
    </row>
    <row r="180" spans="1:60" ht="22.5" outlineLevel="1" x14ac:dyDescent="0.2">
      <c r="A180" s="237">
        <v>55</v>
      </c>
      <c r="B180" s="238" t="s">
        <v>156</v>
      </c>
      <c r="C180" s="256" t="s">
        <v>398</v>
      </c>
      <c r="D180" s="239" t="s">
        <v>273</v>
      </c>
      <c r="E180" s="240">
        <v>6</v>
      </c>
      <c r="F180" s="241"/>
      <c r="G180" s="242">
        <f>ROUND(E180*F180,2)</f>
        <v>0</v>
      </c>
      <c r="H180" s="241"/>
      <c r="I180" s="242">
        <f>ROUND(E180*H180,2)</f>
        <v>0</v>
      </c>
      <c r="J180" s="241"/>
      <c r="K180" s="242">
        <f>ROUND(E180*J180,2)</f>
        <v>0</v>
      </c>
      <c r="L180" s="242">
        <v>21</v>
      </c>
      <c r="M180" s="242">
        <f>G180*(1+L180/100)</f>
        <v>0</v>
      </c>
      <c r="N180" s="240">
        <v>0.25080000000000002</v>
      </c>
      <c r="O180" s="240">
        <f>ROUND(E180*N180,2)</f>
        <v>1.5</v>
      </c>
      <c r="P180" s="240">
        <v>0</v>
      </c>
      <c r="Q180" s="240">
        <f>ROUND(E180*P180,2)</f>
        <v>0</v>
      </c>
      <c r="R180" s="242"/>
      <c r="S180" s="242" t="s">
        <v>149</v>
      </c>
      <c r="T180" s="243" t="s">
        <v>150</v>
      </c>
      <c r="U180" s="225">
        <v>0.81799999999999995</v>
      </c>
      <c r="V180" s="225">
        <f>ROUND(E180*U180,2)</f>
        <v>4.91</v>
      </c>
      <c r="W180" s="225"/>
      <c r="X180" s="225" t="s">
        <v>151</v>
      </c>
      <c r="Y180" s="225" t="s">
        <v>152</v>
      </c>
      <c r="Z180" s="215"/>
      <c r="AA180" s="215"/>
      <c r="AB180" s="215"/>
      <c r="AC180" s="215"/>
      <c r="AD180" s="215"/>
      <c r="AE180" s="215"/>
      <c r="AF180" s="215"/>
      <c r="AG180" s="215" t="s">
        <v>153</v>
      </c>
      <c r="AH180" s="215"/>
      <c r="AI180" s="215"/>
      <c r="AJ180" s="215"/>
      <c r="AK180" s="215"/>
      <c r="AL180" s="215"/>
      <c r="AM180" s="215"/>
      <c r="AN180" s="215"/>
      <c r="AO180" s="215"/>
      <c r="AP180" s="215"/>
      <c r="AQ180" s="215"/>
      <c r="AR180" s="215"/>
      <c r="AS180" s="215"/>
      <c r="AT180" s="215"/>
      <c r="AU180" s="215"/>
      <c r="AV180" s="215"/>
      <c r="AW180" s="215"/>
      <c r="AX180" s="215"/>
      <c r="AY180" s="215"/>
      <c r="AZ180" s="215"/>
      <c r="BA180" s="215"/>
      <c r="BB180" s="215"/>
      <c r="BC180" s="215"/>
      <c r="BD180" s="215"/>
      <c r="BE180" s="215"/>
      <c r="BF180" s="215"/>
      <c r="BG180" s="215"/>
      <c r="BH180" s="215"/>
    </row>
    <row r="181" spans="1:60" outlineLevel="2" x14ac:dyDescent="0.2">
      <c r="A181" s="222"/>
      <c r="B181" s="223"/>
      <c r="C181" s="257" t="s">
        <v>399</v>
      </c>
      <c r="D181" s="251"/>
      <c r="E181" s="251"/>
      <c r="F181" s="251"/>
      <c r="G181" s="251"/>
      <c r="H181" s="225"/>
      <c r="I181" s="225"/>
      <c r="J181" s="225"/>
      <c r="K181" s="225"/>
      <c r="L181" s="225"/>
      <c r="M181" s="225"/>
      <c r="N181" s="224"/>
      <c r="O181" s="224"/>
      <c r="P181" s="224"/>
      <c r="Q181" s="224"/>
      <c r="R181" s="225"/>
      <c r="S181" s="225"/>
      <c r="T181" s="225"/>
      <c r="U181" s="225"/>
      <c r="V181" s="225"/>
      <c r="W181" s="225"/>
      <c r="X181" s="225"/>
      <c r="Y181" s="225"/>
      <c r="Z181" s="215"/>
      <c r="AA181" s="215"/>
      <c r="AB181" s="215"/>
      <c r="AC181" s="215"/>
      <c r="AD181" s="215"/>
      <c r="AE181" s="215"/>
      <c r="AF181" s="215"/>
      <c r="AG181" s="215" t="s">
        <v>167</v>
      </c>
      <c r="AH181" s="215"/>
      <c r="AI181" s="215"/>
      <c r="AJ181" s="215"/>
      <c r="AK181" s="215"/>
      <c r="AL181" s="215"/>
      <c r="AM181" s="215"/>
      <c r="AN181" s="215"/>
      <c r="AO181" s="215"/>
      <c r="AP181" s="215"/>
      <c r="AQ181" s="215"/>
      <c r="AR181" s="215"/>
      <c r="AS181" s="215"/>
      <c r="AT181" s="215"/>
      <c r="AU181" s="215"/>
      <c r="AV181" s="215"/>
      <c r="AW181" s="215"/>
      <c r="AX181" s="215"/>
      <c r="AY181" s="215"/>
      <c r="AZ181" s="215"/>
      <c r="BA181" s="215"/>
      <c r="BB181" s="215"/>
      <c r="BC181" s="215"/>
      <c r="BD181" s="215"/>
      <c r="BE181" s="215"/>
      <c r="BF181" s="215"/>
      <c r="BG181" s="215"/>
      <c r="BH181" s="215"/>
    </row>
    <row r="182" spans="1:60" ht="22.5" outlineLevel="1" x14ac:dyDescent="0.2">
      <c r="A182" s="237">
        <v>56</v>
      </c>
      <c r="B182" s="238" t="s">
        <v>400</v>
      </c>
      <c r="C182" s="256" t="s">
        <v>401</v>
      </c>
      <c r="D182" s="239" t="s">
        <v>273</v>
      </c>
      <c r="E182" s="240">
        <v>6</v>
      </c>
      <c r="F182" s="241"/>
      <c r="G182" s="242">
        <f>ROUND(E182*F182,2)</f>
        <v>0</v>
      </c>
      <c r="H182" s="241"/>
      <c r="I182" s="242">
        <f>ROUND(E182*H182,2)</f>
        <v>0</v>
      </c>
      <c r="J182" s="241"/>
      <c r="K182" s="242">
        <f>ROUND(E182*J182,2)</f>
        <v>0</v>
      </c>
      <c r="L182" s="242">
        <v>21</v>
      </c>
      <c r="M182" s="242">
        <f>G182*(1+L182/100)</f>
        <v>0</v>
      </c>
      <c r="N182" s="240">
        <v>8.3000000000000001E-3</v>
      </c>
      <c r="O182" s="240">
        <f>ROUND(E182*N182,2)</f>
        <v>0.05</v>
      </c>
      <c r="P182" s="240">
        <v>0</v>
      </c>
      <c r="Q182" s="240">
        <f>ROUND(E182*P182,2)</f>
        <v>0</v>
      </c>
      <c r="R182" s="242" t="s">
        <v>279</v>
      </c>
      <c r="S182" s="242" t="s">
        <v>210</v>
      </c>
      <c r="T182" s="243" t="s">
        <v>257</v>
      </c>
      <c r="U182" s="225">
        <v>0</v>
      </c>
      <c r="V182" s="225">
        <f>ROUND(E182*U182,2)</f>
        <v>0</v>
      </c>
      <c r="W182" s="225"/>
      <c r="X182" s="225" t="s">
        <v>258</v>
      </c>
      <c r="Y182" s="225" t="s">
        <v>152</v>
      </c>
      <c r="Z182" s="215"/>
      <c r="AA182" s="215"/>
      <c r="AB182" s="215"/>
      <c r="AC182" s="215"/>
      <c r="AD182" s="215"/>
      <c r="AE182" s="215"/>
      <c r="AF182" s="215"/>
      <c r="AG182" s="215" t="s">
        <v>259</v>
      </c>
      <c r="AH182" s="215"/>
      <c r="AI182" s="215"/>
      <c r="AJ182" s="215"/>
      <c r="AK182" s="215"/>
      <c r="AL182" s="215"/>
      <c r="AM182" s="215"/>
      <c r="AN182" s="215"/>
      <c r="AO182" s="215"/>
      <c r="AP182" s="215"/>
      <c r="AQ182" s="215"/>
      <c r="AR182" s="215"/>
      <c r="AS182" s="215"/>
      <c r="AT182" s="215"/>
      <c r="AU182" s="215"/>
      <c r="AV182" s="215"/>
      <c r="AW182" s="215"/>
      <c r="AX182" s="215"/>
      <c r="AY182" s="215"/>
      <c r="AZ182" s="215"/>
      <c r="BA182" s="215"/>
      <c r="BB182" s="215"/>
      <c r="BC182" s="215"/>
      <c r="BD182" s="215"/>
      <c r="BE182" s="215"/>
      <c r="BF182" s="215"/>
      <c r="BG182" s="215"/>
      <c r="BH182" s="215"/>
    </row>
    <row r="183" spans="1:60" outlineLevel="2" x14ac:dyDescent="0.2">
      <c r="A183" s="222"/>
      <c r="B183" s="223"/>
      <c r="C183" s="257" t="s">
        <v>402</v>
      </c>
      <c r="D183" s="251"/>
      <c r="E183" s="251"/>
      <c r="F183" s="251"/>
      <c r="G183" s="251"/>
      <c r="H183" s="225"/>
      <c r="I183" s="225"/>
      <c r="J183" s="225"/>
      <c r="K183" s="225"/>
      <c r="L183" s="225"/>
      <c r="M183" s="225"/>
      <c r="N183" s="224"/>
      <c r="O183" s="224"/>
      <c r="P183" s="224"/>
      <c r="Q183" s="224"/>
      <c r="R183" s="225"/>
      <c r="S183" s="225"/>
      <c r="T183" s="225"/>
      <c r="U183" s="225"/>
      <c r="V183" s="225"/>
      <c r="W183" s="225"/>
      <c r="X183" s="225"/>
      <c r="Y183" s="225"/>
      <c r="Z183" s="215"/>
      <c r="AA183" s="215"/>
      <c r="AB183" s="215"/>
      <c r="AC183" s="215"/>
      <c r="AD183" s="215"/>
      <c r="AE183" s="215"/>
      <c r="AF183" s="215"/>
      <c r="AG183" s="215" t="s">
        <v>167</v>
      </c>
      <c r="AH183" s="215"/>
      <c r="AI183" s="215"/>
      <c r="AJ183" s="215"/>
      <c r="AK183" s="215"/>
      <c r="AL183" s="215"/>
      <c r="AM183" s="215"/>
      <c r="AN183" s="215"/>
      <c r="AO183" s="215"/>
      <c r="AP183" s="215"/>
      <c r="AQ183" s="215"/>
      <c r="AR183" s="215"/>
      <c r="AS183" s="215"/>
      <c r="AT183" s="215"/>
      <c r="AU183" s="215"/>
      <c r="AV183" s="215"/>
      <c r="AW183" s="215"/>
      <c r="AX183" s="215"/>
      <c r="AY183" s="215"/>
      <c r="AZ183" s="215"/>
      <c r="BA183" s="215"/>
      <c r="BB183" s="215"/>
      <c r="BC183" s="215"/>
      <c r="BD183" s="215"/>
      <c r="BE183" s="215"/>
      <c r="BF183" s="215"/>
      <c r="BG183" s="215"/>
      <c r="BH183" s="215"/>
    </row>
    <row r="184" spans="1:60" ht="22.5" outlineLevel="1" x14ac:dyDescent="0.2">
      <c r="A184" s="237">
        <v>57</v>
      </c>
      <c r="B184" s="238" t="s">
        <v>403</v>
      </c>
      <c r="C184" s="256" t="s">
        <v>404</v>
      </c>
      <c r="D184" s="239" t="s">
        <v>208</v>
      </c>
      <c r="E184" s="240">
        <v>26.94125</v>
      </c>
      <c r="F184" s="241"/>
      <c r="G184" s="242">
        <f>ROUND(E184*F184,2)</f>
        <v>0</v>
      </c>
      <c r="H184" s="241"/>
      <c r="I184" s="242">
        <f>ROUND(E184*H184,2)</f>
        <v>0</v>
      </c>
      <c r="J184" s="241"/>
      <c r="K184" s="242">
        <f>ROUND(E184*J184,2)</f>
        <v>0</v>
      </c>
      <c r="L184" s="242">
        <v>21</v>
      </c>
      <c r="M184" s="242">
        <f>G184*(1+L184/100)</f>
        <v>0</v>
      </c>
      <c r="N184" s="240">
        <v>1.3999999999999999E-4</v>
      </c>
      <c r="O184" s="240">
        <f>ROUND(E184*N184,2)</f>
        <v>0</v>
      </c>
      <c r="P184" s="240">
        <v>0</v>
      </c>
      <c r="Q184" s="240">
        <f>ROUND(E184*P184,2)</f>
        <v>0</v>
      </c>
      <c r="R184" s="242" t="s">
        <v>300</v>
      </c>
      <c r="S184" s="242" t="s">
        <v>210</v>
      </c>
      <c r="T184" s="243" t="s">
        <v>211</v>
      </c>
      <c r="U184" s="225">
        <v>0.72299999999999998</v>
      </c>
      <c r="V184" s="225">
        <f>ROUND(E184*U184,2)</f>
        <v>19.48</v>
      </c>
      <c r="W184" s="225"/>
      <c r="X184" s="225" t="s">
        <v>151</v>
      </c>
      <c r="Y184" s="225" t="s">
        <v>152</v>
      </c>
      <c r="Z184" s="215"/>
      <c r="AA184" s="215"/>
      <c r="AB184" s="215"/>
      <c r="AC184" s="215"/>
      <c r="AD184" s="215"/>
      <c r="AE184" s="215"/>
      <c r="AF184" s="215"/>
      <c r="AG184" s="215" t="s">
        <v>153</v>
      </c>
      <c r="AH184" s="215"/>
      <c r="AI184" s="215"/>
      <c r="AJ184" s="215"/>
      <c r="AK184" s="215"/>
      <c r="AL184" s="215"/>
      <c r="AM184" s="215"/>
      <c r="AN184" s="215"/>
      <c r="AO184" s="215"/>
      <c r="AP184" s="215"/>
      <c r="AQ184" s="215"/>
      <c r="AR184" s="215"/>
      <c r="AS184" s="215"/>
      <c r="AT184" s="215"/>
      <c r="AU184" s="215"/>
      <c r="AV184" s="215"/>
      <c r="AW184" s="215"/>
      <c r="AX184" s="215"/>
      <c r="AY184" s="215"/>
      <c r="AZ184" s="215"/>
      <c r="BA184" s="215"/>
      <c r="BB184" s="215"/>
      <c r="BC184" s="215"/>
      <c r="BD184" s="215"/>
      <c r="BE184" s="215"/>
      <c r="BF184" s="215"/>
      <c r="BG184" s="215"/>
      <c r="BH184" s="215"/>
    </row>
    <row r="185" spans="1:60" outlineLevel="2" x14ac:dyDescent="0.2">
      <c r="A185" s="222"/>
      <c r="B185" s="223"/>
      <c r="C185" s="266" t="s">
        <v>405</v>
      </c>
      <c r="D185" s="265"/>
      <c r="E185" s="265"/>
      <c r="F185" s="265"/>
      <c r="G185" s="265"/>
      <c r="H185" s="225"/>
      <c r="I185" s="225"/>
      <c r="J185" s="225"/>
      <c r="K185" s="225"/>
      <c r="L185" s="225"/>
      <c r="M185" s="225"/>
      <c r="N185" s="224"/>
      <c r="O185" s="224"/>
      <c r="P185" s="224"/>
      <c r="Q185" s="224"/>
      <c r="R185" s="225"/>
      <c r="S185" s="225"/>
      <c r="T185" s="225"/>
      <c r="U185" s="225"/>
      <c r="V185" s="225"/>
      <c r="W185" s="225"/>
      <c r="X185" s="225"/>
      <c r="Y185" s="225"/>
      <c r="Z185" s="215"/>
      <c r="AA185" s="215"/>
      <c r="AB185" s="215"/>
      <c r="AC185" s="215"/>
      <c r="AD185" s="215"/>
      <c r="AE185" s="215"/>
      <c r="AF185" s="215"/>
      <c r="AG185" s="215" t="s">
        <v>214</v>
      </c>
      <c r="AH185" s="215"/>
      <c r="AI185" s="215"/>
      <c r="AJ185" s="215"/>
      <c r="AK185" s="215"/>
      <c r="AL185" s="215"/>
      <c r="AM185" s="215"/>
      <c r="AN185" s="215"/>
      <c r="AO185" s="215"/>
      <c r="AP185" s="215"/>
      <c r="AQ185" s="215"/>
      <c r="AR185" s="215"/>
      <c r="AS185" s="215"/>
      <c r="AT185" s="215"/>
      <c r="AU185" s="215"/>
      <c r="AV185" s="215"/>
      <c r="AW185" s="215"/>
      <c r="AX185" s="215"/>
      <c r="AY185" s="215"/>
      <c r="AZ185" s="215"/>
      <c r="BA185" s="215"/>
      <c r="BB185" s="215"/>
      <c r="BC185" s="215"/>
      <c r="BD185" s="215"/>
      <c r="BE185" s="215"/>
      <c r="BF185" s="215"/>
      <c r="BG185" s="215"/>
      <c r="BH185" s="215"/>
    </row>
    <row r="186" spans="1:60" outlineLevel="2" x14ac:dyDescent="0.2">
      <c r="A186" s="222"/>
      <c r="B186" s="223"/>
      <c r="C186" s="267" t="s">
        <v>406</v>
      </c>
      <c r="D186" s="263"/>
      <c r="E186" s="264">
        <v>26.94125</v>
      </c>
      <c r="F186" s="225"/>
      <c r="G186" s="225"/>
      <c r="H186" s="225"/>
      <c r="I186" s="225"/>
      <c r="J186" s="225"/>
      <c r="K186" s="225"/>
      <c r="L186" s="225"/>
      <c r="M186" s="225"/>
      <c r="N186" s="224"/>
      <c r="O186" s="224"/>
      <c r="P186" s="224"/>
      <c r="Q186" s="224"/>
      <c r="R186" s="225"/>
      <c r="S186" s="225"/>
      <c r="T186" s="225"/>
      <c r="U186" s="225"/>
      <c r="V186" s="225"/>
      <c r="W186" s="225"/>
      <c r="X186" s="225"/>
      <c r="Y186" s="225"/>
      <c r="Z186" s="215"/>
      <c r="AA186" s="215"/>
      <c r="AB186" s="215"/>
      <c r="AC186" s="215"/>
      <c r="AD186" s="215"/>
      <c r="AE186" s="215"/>
      <c r="AF186" s="215"/>
      <c r="AG186" s="215" t="s">
        <v>222</v>
      </c>
      <c r="AH186" s="215">
        <v>0</v>
      </c>
      <c r="AI186" s="215"/>
      <c r="AJ186" s="215"/>
      <c r="AK186" s="215"/>
      <c r="AL186" s="215"/>
      <c r="AM186" s="215"/>
      <c r="AN186" s="215"/>
      <c r="AO186" s="215"/>
      <c r="AP186" s="215"/>
      <c r="AQ186" s="215"/>
      <c r="AR186" s="215"/>
      <c r="AS186" s="215"/>
      <c r="AT186" s="215"/>
      <c r="AU186" s="215"/>
      <c r="AV186" s="215"/>
      <c r="AW186" s="215"/>
      <c r="AX186" s="215"/>
      <c r="AY186" s="215"/>
      <c r="AZ186" s="215"/>
      <c r="BA186" s="215"/>
      <c r="BB186" s="215"/>
      <c r="BC186" s="215"/>
      <c r="BD186" s="215"/>
      <c r="BE186" s="215"/>
      <c r="BF186" s="215"/>
      <c r="BG186" s="215"/>
      <c r="BH186" s="215"/>
    </row>
    <row r="187" spans="1:60" ht="22.5" outlineLevel="1" x14ac:dyDescent="0.2">
      <c r="A187" s="237">
        <v>58</v>
      </c>
      <c r="B187" s="238" t="s">
        <v>407</v>
      </c>
      <c r="C187" s="256" t="s">
        <v>408</v>
      </c>
      <c r="D187" s="239" t="s">
        <v>286</v>
      </c>
      <c r="E187" s="240">
        <v>22.5</v>
      </c>
      <c r="F187" s="241"/>
      <c r="G187" s="242">
        <f>ROUND(E187*F187,2)</f>
        <v>0</v>
      </c>
      <c r="H187" s="241"/>
      <c r="I187" s="242">
        <f>ROUND(E187*H187,2)</f>
        <v>0</v>
      </c>
      <c r="J187" s="241"/>
      <c r="K187" s="242">
        <f>ROUND(E187*J187,2)</f>
        <v>0</v>
      </c>
      <c r="L187" s="242">
        <v>21</v>
      </c>
      <c r="M187" s="242">
        <f>G187*(1+L187/100)</f>
        <v>0</v>
      </c>
      <c r="N187" s="240">
        <v>0.19189000000000001</v>
      </c>
      <c r="O187" s="240">
        <f>ROUND(E187*N187,2)</f>
        <v>4.32</v>
      </c>
      <c r="P187" s="240">
        <v>0</v>
      </c>
      <c r="Q187" s="240">
        <f>ROUND(E187*P187,2)</f>
        <v>0</v>
      </c>
      <c r="R187" s="242" t="s">
        <v>300</v>
      </c>
      <c r="S187" s="242" t="s">
        <v>210</v>
      </c>
      <c r="T187" s="243" t="s">
        <v>211</v>
      </c>
      <c r="U187" s="225">
        <v>0.16200000000000001</v>
      </c>
      <c r="V187" s="225">
        <f>ROUND(E187*U187,2)</f>
        <v>3.65</v>
      </c>
      <c r="W187" s="225"/>
      <c r="X187" s="225" t="s">
        <v>151</v>
      </c>
      <c r="Y187" s="225" t="s">
        <v>152</v>
      </c>
      <c r="Z187" s="215"/>
      <c r="AA187" s="215"/>
      <c r="AB187" s="215"/>
      <c r="AC187" s="215"/>
      <c r="AD187" s="215"/>
      <c r="AE187" s="215"/>
      <c r="AF187" s="215"/>
      <c r="AG187" s="215" t="s">
        <v>212</v>
      </c>
      <c r="AH187" s="215"/>
      <c r="AI187" s="215"/>
      <c r="AJ187" s="215"/>
      <c r="AK187" s="215"/>
      <c r="AL187" s="215"/>
      <c r="AM187" s="215"/>
      <c r="AN187" s="215"/>
      <c r="AO187" s="215"/>
      <c r="AP187" s="215"/>
      <c r="AQ187" s="215"/>
      <c r="AR187" s="215"/>
      <c r="AS187" s="215"/>
      <c r="AT187" s="215"/>
      <c r="AU187" s="215"/>
      <c r="AV187" s="215"/>
      <c r="AW187" s="215"/>
      <c r="AX187" s="215"/>
      <c r="AY187" s="215"/>
      <c r="AZ187" s="215"/>
      <c r="BA187" s="215"/>
      <c r="BB187" s="215"/>
      <c r="BC187" s="215"/>
      <c r="BD187" s="215"/>
      <c r="BE187" s="215"/>
      <c r="BF187" s="215"/>
      <c r="BG187" s="215"/>
      <c r="BH187" s="215"/>
    </row>
    <row r="188" spans="1:60" outlineLevel="2" x14ac:dyDescent="0.2">
      <c r="A188" s="222"/>
      <c r="B188" s="223"/>
      <c r="C188" s="266" t="s">
        <v>409</v>
      </c>
      <c r="D188" s="265"/>
      <c r="E188" s="265"/>
      <c r="F188" s="265"/>
      <c r="G188" s="265"/>
      <c r="H188" s="225"/>
      <c r="I188" s="225"/>
      <c r="J188" s="225"/>
      <c r="K188" s="225"/>
      <c r="L188" s="225"/>
      <c r="M188" s="225"/>
      <c r="N188" s="224"/>
      <c r="O188" s="224"/>
      <c r="P188" s="224"/>
      <c r="Q188" s="224"/>
      <c r="R188" s="225"/>
      <c r="S188" s="225"/>
      <c r="T188" s="225"/>
      <c r="U188" s="225"/>
      <c r="V188" s="225"/>
      <c r="W188" s="225"/>
      <c r="X188" s="225"/>
      <c r="Y188" s="225"/>
      <c r="Z188" s="215"/>
      <c r="AA188" s="215"/>
      <c r="AB188" s="215"/>
      <c r="AC188" s="215"/>
      <c r="AD188" s="215"/>
      <c r="AE188" s="215"/>
      <c r="AF188" s="215"/>
      <c r="AG188" s="215" t="s">
        <v>214</v>
      </c>
      <c r="AH188" s="215"/>
      <c r="AI188" s="215"/>
      <c r="AJ188" s="215"/>
      <c r="AK188" s="215"/>
      <c r="AL188" s="215"/>
      <c r="AM188" s="215"/>
      <c r="AN188" s="215"/>
      <c r="AO188" s="215"/>
      <c r="AP188" s="215"/>
      <c r="AQ188" s="215"/>
      <c r="AR188" s="215"/>
      <c r="AS188" s="215"/>
      <c r="AT188" s="215"/>
      <c r="AU188" s="215"/>
      <c r="AV188" s="215"/>
      <c r="AW188" s="215"/>
      <c r="AX188" s="215"/>
      <c r="AY188" s="215"/>
      <c r="AZ188" s="215"/>
      <c r="BA188" s="215"/>
      <c r="BB188" s="215"/>
      <c r="BC188" s="215"/>
      <c r="BD188" s="215"/>
      <c r="BE188" s="215"/>
      <c r="BF188" s="215"/>
      <c r="BG188" s="215"/>
      <c r="BH188" s="215"/>
    </row>
    <row r="189" spans="1:60" outlineLevel="2" x14ac:dyDescent="0.2">
      <c r="A189" s="222"/>
      <c r="B189" s="223"/>
      <c r="C189" s="259" t="s">
        <v>410</v>
      </c>
      <c r="D189" s="252"/>
      <c r="E189" s="252"/>
      <c r="F189" s="252"/>
      <c r="G189" s="252"/>
      <c r="H189" s="225"/>
      <c r="I189" s="225"/>
      <c r="J189" s="225"/>
      <c r="K189" s="225"/>
      <c r="L189" s="225"/>
      <c r="M189" s="225"/>
      <c r="N189" s="224"/>
      <c r="O189" s="224"/>
      <c r="P189" s="224"/>
      <c r="Q189" s="224"/>
      <c r="R189" s="225"/>
      <c r="S189" s="225"/>
      <c r="T189" s="225"/>
      <c r="U189" s="225"/>
      <c r="V189" s="225"/>
      <c r="W189" s="225"/>
      <c r="X189" s="225"/>
      <c r="Y189" s="225"/>
      <c r="Z189" s="215"/>
      <c r="AA189" s="215"/>
      <c r="AB189" s="215"/>
      <c r="AC189" s="215"/>
      <c r="AD189" s="215"/>
      <c r="AE189" s="215"/>
      <c r="AF189" s="215"/>
      <c r="AG189" s="215" t="s">
        <v>167</v>
      </c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  <c r="AX189" s="215"/>
      <c r="AY189" s="215"/>
      <c r="AZ189" s="215"/>
      <c r="BA189" s="215"/>
      <c r="BB189" s="215"/>
      <c r="BC189" s="215"/>
      <c r="BD189" s="215"/>
      <c r="BE189" s="215"/>
      <c r="BF189" s="215"/>
      <c r="BG189" s="215"/>
      <c r="BH189" s="215"/>
    </row>
    <row r="190" spans="1:60" outlineLevel="2" x14ac:dyDescent="0.2">
      <c r="A190" s="222"/>
      <c r="B190" s="223"/>
      <c r="C190" s="267" t="s">
        <v>411</v>
      </c>
      <c r="D190" s="263"/>
      <c r="E190" s="264">
        <v>22.5</v>
      </c>
      <c r="F190" s="225"/>
      <c r="G190" s="225"/>
      <c r="H190" s="225"/>
      <c r="I190" s="225"/>
      <c r="J190" s="225"/>
      <c r="K190" s="225"/>
      <c r="L190" s="225"/>
      <c r="M190" s="225"/>
      <c r="N190" s="224"/>
      <c r="O190" s="224"/>
      <c r="P190" s="224"/>
      <c r="Q190" s="224"/>
      <c r="R190" s="225"/>
      <c r="S190" s="225"/>
      <c r="T190" s="225"/>
      <c r="U190" s="225"/>
      <c r="V190" s="225"/>
      <c r="W190" s="225"/>
      <c r="X190" s="225"/>
      <c r="Y190" s="225"/>
      <c r="Z190" s="215"/>
      <c r="AA190" s="215"/>
      <c r="AB190" s="215"/>
      <c r="AC190" s="215"/>
      <c r="AD190" s="215"/>
      <c r="AE190" s="215"/>
      <c r="AF190" s="215"/>
      <c r="AG190" s="215" t="s">
        <v>222</v>
      </c>
      <c r="AH190" s="215">
        <v>0</v>
      </c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  <c r="AX190" s="215"/>
      <c r="AY190" s="215"/>
      <c r="AZ190" s="215"/>
      <c r="BA190" s="215"/>
      <c r="BB190" s="215"/>
      <c r="BC190" s="215"/>
      <c r="BD190" s="215"/>
      <c r="BE190" s="215"/>
      <c r="BF190" s="215"/>
      <c r="BG190" s="215"/>
      <c r="BH190" s="215"/>
    </row>
    <row r="191" spans="1:60" ht="33.75" outlineLevel="1" x14ac:dyDescent="0.2">
      <c r="A191" s="237">
        <v>59</v>
      </c>
      <c r="B191" s="238" t="s">
        <v>412</v>
      </c>
      <c r="C191" s="256" t="s">
        <v>413</v>
      </c>
      <c r="D191" s="239" t="s">
        <v>286</v>
      </c>
      <c r="E191" s="240">
        <v>122.2</v>
      </c>
      <c r="F191" s="241"/>
      <c r="G191" s="242">
        <f>ROUND(E191*F191,2)</f>
        <v>0</v>
      </c>
      <c r="H191" s="241"/>
      <c r="I191" s="242">
        <f>ROUND(E191*H191,2)</f>
        <v>0</v>
      </c>
      <c r="J191" s="241"/>
      <c r="K191" s="242">
        <f>ROUND(E191*J191,2)</f>
        <v>0</v>
      </c>
      <c r="L191" s="242">
        <v>21</v>
      </c>
      <c r="M191" s="242">
        <f>G191*(1+L191/100)</f>
        <v>0</v>
      </c>
      <c r="N191" s="240">
        <v>0.22133</v>
      </c>
      <c r="O191" s="240">
        <f>ROUND(E191*N191,2)</f>
        <v>27.05</v>
      </c>
      <c r="P191" s="240">
        <v>0</v>
      </c>
      <c r="Q191" s="240">
        <f>ROUND(E191*P191,2)</f>
        <v>0</v>
      </c>
      <c r="R191" s="242" t="s">
        <v>300</v>
      </c>
      <c r="S191" s="242" t="s">
        <v>210</v>
      </c>
      <c r="T191" s="243" t="s">
        <v>211</v>
      </c>
      <c r="U191" s="225">
        <v>0.27200000000000002</v>
      </c>
      <c r="V191" s="225">
        <f>ROUND(E191*U191,2)</f>
        <v>33.24</v>
      </c>
      <c r="W191" s="225"/>
      <c r="X191" s="225" t="s">
        <v>151</v>
      </c>
      <c r="Y191" s="225" t="s">
        <v>152</v>
      </c>
      <c r="Z191" s="215"/>
      <c r="AA191" s="215"/>
      <c r="AB191" s="215"/>
      <c r="AC191" s="215"/>
      <c r="AD191" s="215"/>
      <c r="AE191" s="215"/>
      <c r="AF191" s="215"/>
      <c r="AG191" s="215" t="s">
        <v>212</v>
      </c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  <c r="AX191" s="215"/>
      <c r="AY191" s="215"/>
      <c r="AZ191" s="215"/>
      <c r="BA191" s="215"/>
      <c r="BB191" s="215"/>
      <c r="BC191" s="215"/>
      <c r="BD191" s="215"/>
      <c r="BE191" s="215"/>
      <c r="BF191" s="215"/>
      <c r="BG191" s="215"/>
      <c r="BH191" s="215"/>
    </row>
    <row r="192" spans="1:60" outlineLevel="2" x14ac:dyDescent="0.2">
      <c r="A192" s="222"/>
      <c r="B192" s="223"/>
      <c r="C192" s="266" t="s">
        <v>414</v>
      </c>
      <c r="D192" s="265"/>
      <c r="E192" s="265"/>
      <c r="F192" s="265"/>
      <c r="G192" s="265"/>
      <c r="H192" s="225"/>
      <c r="I192" s="225"/>
      <c r="J192" s="225"/>
      <c r="K192" s="225"/>
      <c r="L192" s="225"/>
      <c r="M192" s="225"/>
      <c r="N192" s="224"/>
      <c r="O192" s="224"/>
      <c r="P192" s="224"/>
      <c r="Q192" s="224"/>
      <c r="R192" s="225"/>
      <c r="S192" s="225"/>
      <c r="T192" s="225"/>
      <c r="U192" s="225"/>
      <c r="V192" s="225"/>
      <c r="W192" s="225"/>
      <c r="X192" s="225"/>
      <c r="Y192" s="225"/>
      <c r="Z192" s="215"/>
      <c r="AA192" s="215"/>
      <c r="AB192" s="215"/>
      <c r="AC192" s="215"/>
      <c r="AD192" s="215"/>
      <c r="AE192" s="215"/>
      <c r="AF192" s="215"/>
      <c r="AG192" s="215" t="s">
        <v>214</v>
      </c>
      <c r="AH192" s="215"/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  <c r="AX192" s="215"/>
      <c r="AY192" s="215"/>
      <c r="AZ192" s="215"/>
      <c r="BA192" s="215"/>
      <c r="BB192" s="215"/>
      <c r="BC192" s="215"/>
      <c r="BD192" s="215"/>
      <c r="BE192" s="215"/>
      <c r="BF192" s="215"/>
      <c r="BG192" s="215"/>
      <c r="BH192" s="215"/>
    </row>
    <row r="193" spans="1:60" outlineLevel="2" x14ac:dyDescent="0.2">
      <c r="A193" s="222"/>
      <c r="B193" s="223"/>
      <c r="C193" s="259" t="s">
        <v>415</v>
      </c>
      <c r="D193" s="252"/>
      <c r="E193" s="252"/>
      <c r="F193" s="252"/>
      <c r="G193" s="252"/>
      <c r="H193" s="225"/>
      <c r="I193" s="225"/>
      <c r="J193" s="225"/>
      <c r="K193" s="225"/>
      <c r="L193" s="225"/>
      <c r="M193" s="225"/>
      <c r="N193" s="224"/>
      <c r="O193" s="224"/>
      <c r="P193" s="224"/>
      <c r="Q193" s="224"/>
      <c r="R193" s="225"/>
      <c r="S193" s="225"/>
      <c r="T193" s="225"/>
      <c r="U193" s="225"/>
      <c r="V193" s="225"/>
      <c r="W193" s="225"/>
      <c r="X193" s="225"/>
      <c r="Y193" s="225"/>
      <c r="Z193" s="215"/>
      <c r="AA193" s="215"/>
      <c r="AB193" s="215"/>
      <c r="AC193" s="215"/>
      <c r="AD193" s="215"/>
      <c r="AE193" s="215"/>
      <c r="AF193" s="215"/>
      <c r="AG193" s="215" t="s">
        <v>167</v>
      </c>
      <c r="AH193" s="215"/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  <c r="AX193" s="215"/>
      <c r="AY193" s="215"/>
      <c r="AZ193" s="215"/>
      <c r="BA193" s="215"/>
      <c r="BB193" s="215"/>
      <c r="BC193" s="215"/>
      <c r="BD193" s="215"/>
      <c r="BE193" s="215"/>
      <c r="BF193" s="215"/>
      <c r="BG193" s="215"/>
      <c r="BH193" s="215"/>
    </row>
    <row r="194" spans="1:60" outlineLevel="2" x14ac:dyDescent="0.2">
      <c r="A194" s="222"/>
      <c r="B194" s="223"/>
      <c r="C194" s="267" t="s">
        <v>416</v>
      </c>
      <c r="D194" s="263"/>
      <c r="E194" s="264">
        <v>122.2</v>
      </c>
      <c r="F194" s="225"/>
      <c r="G194" s="225"/>
      <c r="H194" s="225"/>
      <c r="I194" s="225"/>
      <c r="J194" s="225"/>
      <c r="K194" s="225"/>
      <c r="L194" s="225"/>
      <c r="M194" s="225"/>
      <c r="N194" s="224"/>
      <c r="O194" s="224"/>
      <c r="P194" s="224"/>
      <c r="Q194" s="224"/>
      <c r="R194" s="225"/>
      <c r="S194" s="225"/>
      <c r="T194" s="225"/>
      <c r="U194" s="225"/>
      <c r="V194" s="225"/>
      <c r="W194" s="225"/>
      <c r="X194" s="225"/>
      <c r="Y194" s="225"/>
      <c r="Z194" s="215"/>
      <c r="AA194" s="215"/>
      <c r="AB194" s="215"/>
      <c r="AC194" s="215"/>
      <c r="AD194" s="215"/>
      <c r="AE194" s="215"/>
      <c r="AF194" s="215"/>
      <c r="AG194" s="215" t="s">
        <v>222</v>
      </c>
      <c r="AH194" s="215">
        <v>0</v>
      </c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  <c r="AX194" s="215"/>
      <c r="AY194" s="215"/>
      <c r="AZ194" s="215"/>
      <c r="BA194" s="215"/>
      <c r="BB194" s="215"/>
      <c r="BC194" s="215"/>
      <c r="BD194" s="215"/>
      <c r="BE194" s="215"/>
      <c r="BF194" s="215"/>
      <c r="BG194" s="215"/>
      <c r="BH194" s="215"/>
    </row>
    <row r="195" spans="1:60" ht="22.5" outlineLevel="1" x14ac:dyDescent="0.2">
      <c r="A195" s="237">
        <v>60</v>
      </c>
      <c r="B195" s="238" t="s">
        <v>417</v>
      </c>
      <c r="C195" s="256" t="s">
        <v>418</v>
      </c>
      <c r="D195" s="239" t="s">
        <v>286</v>
      </c>
      <c r="E195" s="240">
        <v>1</v>
      </c>
      <c r="F195" s="241"/>
      <c r="G195" s="242">
        <f>ROUND(E195*F195,2)</f>
        <v>0</v>
      </c>
      <c r="H195" s="241"/>
      <c r="I195" s="242">
        <f>ROUND(E195*H195,2)</f>
        <v>0</v>
      </c>
      <c r="J195" s="241"/>
      <c r="K195" s="242">
        <f>ROUND(E195*J195,2)</f>
        <v>0</v>
      </c>
      <c r="L195" s="242">
        <v>21</v>
      </c>
      <c r="M195" s="242">
        <f>G195*(1+L195/100)</f>
        <v>0</v>
      </c>
      <c r="N195" s="240">
        <v>0.28123999999999999</v>
      </c>
      <c r="O195" s="240">
        <f>ROUND(E195*N195,2)</f>
        <v>0.28000000000000003</v>
      </c>
      <c r="P195" s="240">
        <v>0</v>
      </c>
      <c r="Q195" s="240">
        <f>ROUND(E195*P195,2)</f>
        <v>0</v>
      </c>
      <c r="R195" s="242"/>
      <c r="S195" s="242" t="s">
        <v>149</v>
      </c>
      <c r="T195" s="243" t="s">
        <v>211</v>
      </c>
      <c r="U195" s="225">
        <v>0.27200000000000002</v>
      </c>
      <c r="V195" s="225">
        <f>ROUND(E195*U195,2)</f>
        <v>0.27</v>
      </c>
      <c r="W195" s="225"/>
      <c r="X195" s="225" t="s">
        <v>151</v>
      </c>
      <c r="Y195" s="225" t="s">
        <v>152</v>
      </c>
      <c r="Z195" s="215"/>
      <c r="AA195" s="215"/>
      <c r="AB195" s="215"/>
      <c r="AC195" s="215"/>
      <c r="AD195" s="215"/>
      <c r="AE195" s="215"/>
      <c r="AF195" s="215"/>
      <c r="AG195" s="215" t="s">
        <v>212</v>
      </c>
      <c r="AH195" s="215"/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</row>
    <row r="196" spans="1:60" outlineLevel="2" x14ac:dyDescent="0.2">
      <c r="A196" s="222"/>
      <c r="B196" s="223"/>
      <c r="C196" s="257" t="s">
        <v>419</v>
      </c>
      <c r="D196" s="251"/>
      <c r="E196" s="251"/>
      <c r="F196" s="251"/>
      <c r="G196" s="251"/>
      <c r="H196" s="225"/>
      <c r="I196" s="225"/>
      <c r="J196" s="225"/>
      <c r="K196" s="225"/>
      <c r="L196" s="225"/>
      <c r="M196" s="225"/>
      <c r="N196" s="224"/>
      <c r="O196" s="224"/>
      <c r="P196" s="224"/>
      <c r="Q196" s="224"/>
      <c r="R196" s="225"/>
      <c r="S196" s="225"/>
      <c r="T196" s="225"/>
      <c r="U196" s="225"/>
      <c r="V196" s="225"/>
      <c r="W196" s="225"/>
      <c r="X196" s="225"/>
      <c r="Y196" s="225"/>
      <c r="Z196" s="215"/>
      <c r="AA196" s="215"/>
      <c r="AB196" s="215"/>
      <c r="AC196" s="215"/>
      <c r="AD196" s="215"/>
      <c r="AE196" s="215"/>
      <c r="AF196" s="215"/>
      <c r="AG196" s="215" t="s">
        <v>167</v>
      </c>
      <c r="AH196" s="215"/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  <c r="AX196" s="215"/>
      <c r="AY196" s="215"/>
      <c r="AZ196" s="215"/>
      <c r="BA196" s="215"/>
      <c r="BB196" s="215"/>
      <c r="BC196" s="215"/>
      <c r="BD196" s="215"/>
      <c r="BE196" s="215"/>
      <c r="BF196" s="215"/>
      <c r="BG196" s="215"/>
      <c r="BH196" s="215"/>
    </row>
    <row r="197" spans="1:60" outlineLevel="1" x14ac:dyDescent="0.2">
      <c r="A197" s="237">
        <v>61</v>
      </c>
      <c r="B197" s="238" t="s">
        <v>163</v>
      </c>
      <c r="C197" s="256" t="s">
        <v>420</v>
      </c>
      <c r="D197" s="239" t="s">
        <v>218</v>
      </c>
      <c r="E197" s="240">
        <v>7.2350000000000003</v>
      </c>
      <c r="F197" s="241"/>
      <c r="G197" s="242">
        <f>ROUND(E197*F197,2)</f>
        <v>0</v>
      </c>
      <c r="H197" s="241"/>
      <c r="I197" s="242">
        <f>ROUND(E197*H197,2)</f>
        <v>0</v>
      </c>
      <c r="J197" s="241"/>
      <c r="K197" s="242">
        <f>ROUND(E197*J197,2)</f>
        <v>0</v>
      </c>
      <c r="L197" s="242">
        <v>21</v>
      </c>
      <c r="M197" s="242">
        <f>G197*(1+L197/100)</f>
        <v>0</v>
      </c>
      <c r="N197" s="240">
        <v>2.5698099999999999</v>
      </c>
      <c r="O197" s="240">
        <f>ROUND(E197*N197,2)</f>
        <v>18.59</v>
      </c>
      <c r="P197" s="240">
        <v>0</v>
      </c>
      <c r="Q197" s="240">
        <f>ROUND(E197*P197,2)</f>
        <v>0</v>
      </c>
      <c r="R197" s="242"/>
      <c r="S197" s="242" t="s">
        <v>149</v>
      </c>
      <c r="T197" s="243" t="s">
        <v>211</v>
      </c>
      <c r="U197" s="225">
        <v>3.9289999999999998</v>
      </c>
      <c r="V197" s="225">
        <f>ROUND(E197*U197,2)</f>
        <v>28.43</v>
      </c>
      <c r="W197" s="225"/>
      <c r="X197" s="225" t="s">
        <v>151</v>
      </c>
      <c r="Y197" s="225" t="s">
        <v>152</v>
      </c>
      <c r="Z197" s="215"/>
      <c r="AA197" s="215"/>
      <c r="AB197" s="215"/>
      <c r="AC197" s="215"/>
      <c r="AD197" s="215"/>
      <c r="AE197" s="215"/>
      <c r="AF197" s="215"/>
      <c r="AG197" s="215" t="s">
        <v>212</v>
      </c>
      <c r="AH197" s="215"/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  <c r="AX197" s="215"/>
      <c r="AY197" s="215"/>
      <c r="AZ197" s="215"/>
      <c r="BA197" s="215"/>
      <c r="BB197" s="215"/>
      <c r="BC197" s="215"/>
      <c r="BD197" s="215"/>
      <c r="BE197" s="215"/>
      <c r="BF197" s="215"/>
      <c r="BG197" s="215"/>
      <c r="BH197" s="215"/>
    </row>
    <row r="198" spans="1:60" outlineLevel="2" x14ac:dyDescent="0.2">
      <c r="A198" s="222"/>
      <c r="B198" s="223"/>
      <c r="C198" s="257" t="s">
        <v>421</v>
      </c>
      <c r="D198" s="251"/>
      <c r="E198" s="251"/>
      <c r="F198" s="251"/>
      <c r="G198" s="251"/>
      <c r="H198" s="225"/>
      <c r="I198" s="225"/>
      <c r="J198" s="225"/>
      <c r="K198" s="225"/>
      <c r="L198" s="225"/>
      <c r="M198" s="225"/>
      <c r="N198" s="224"/>
      <c r="O198" s="224"/>
      <c r="P198" s="224"/>
      <c r="Q198" s="224"/>
      <c r="R198" s="225"/>
      <c r="S198" s="225"/>
      <c r="T198" s="225"/>
      <c r="U198" s="225"/>
      <c r="V198" s="225"/>
      <c r="W198" s="225"/>
      <c r="X198" s="225"/>
      <c r="Y198" s="225"/>
      <c r="Z198" s="215"/>
      <c r="AA198" s="215"/>
      <c r="AB198" s="215"/>
      <c r="AC198" s="215"/>
      <c r="AD198" s="215"/>
      <c r="AE198" s="215"/>
      <c r="AF198" s="215"/>
      <c r="AG198" s="215" t="s">
        <v>167</v>
      </c>
      <c r="AH198" s="215"/>
      <c r="AI198" s="215"/>
      <c r="AJ198" s="215"/>
      <c r="AK198" s="215"/>
      <c r="AL198" s="215"/>
      <c r="AM198" s="215"/>
      <c r="AN198" s="215"/>
      <c r="AO198" s="215"/>
      <c r="AP198" s="215"/>
      <c r="AQ198" s="215"/>
      <c r="AR198" s="215"/>
      <c r="AS198" s="215"/>
      <c r="AT198" s="215"/>
      <c r="AU198" s="215"/>
      <c r="AV198" s="215"/>
      <c r="AW198" s="215"/>
      <c r="AX198" s="215"/>
      <c r="AY198" s="215"/>
      <c r="AZ198" s="215"/>
      <c r="BA198" s="215"/>
      <c r="BB198" s="215"/>
      <c r="BC198" s="215"/>
      <c r="BD198" s="215"/>
      <c r="BE198" s="215"/>
      <c r="BF198" s="215"/>
      <c r="BG198" s="215"/>
      <c r="BH198" s="215"/>
    </row>
    <row r="199" spans="1:60" outlineLevel="3" x14ac:dyDescent="0.2">
      <c r="A199" s="222"/>
      <c r="B199" s="223"/>
      <c r="C199" s="259" t="s">
        <v>276</v>
      </c>
      <c r="D199" s="252"/>
      <c r="E199" s="252"/>
      <c r="F199" s="252"/>
      <c r="G199" s="252"/>
      <c r="H199" s="225"/>
      <c r="I199" s="225"/>
      <c r="J199" s="225"/>
      <c r="K199" s="225"/>
      <c r="L199" s="225"/>
      <c r="M199" s="225"/>
      <c r="N199" s="224"/>
      <c r="O199" s="224"/>
      <c r="P199" s="224"/>
      <c r="Q199" s="224"/>
      <c r="R199" s="225"/>
      <c r="S199" s="225"/>
      <c r="T199" s="225"/>
      <c r="U199" s="225"/>
      <c r="V199" s="225"/>
      <c r="W199" s="225"/>
      <c r="X199" s="225"/>
      <c r="Y199" s="225"/>
      <c r="Z199" s="215"/>
      <c r="AA199" s="215"/>
      <c r="AB199" s="215"/>
      <c r="AC199" s="215"/>
      <c r="AD199" s="215"/>
      <c r="AE199" s="215"/>
      <c r="AF199" s="215"/>
      <c r="AG199" s="215" t="s">
        <v>167</v>
      </c>
      <c r="AH199" s="215"/>
      <c r="AI199" s="215"/>
      <c r="AJ199" s="215"/>
      <c r="AK199" s="215"/>
      <c r="AL199" s="215"/>
      <c r="AM199" s="215"/>
      <c r="AN199" s="215"/>
      <c r="AO199" s="215"/>
      <c r="AP199" s="215"/>
      <c r="AQ199" s="215"/>
      <c r="AR199" s="215"/>
      <c r="AS199" s="215"/>
      <c r="AT199" s="215"/>
      <c r="AU199" s="215"/>
      <c r="AV199" s="215"/>
      <c r="AW199" s="215"/>
      <c r="AX199" s="215"/>
      <c r="AY199" s="215"/>
      <c r="AZ199" s="215"/>
      <c r="BA199" s="215"/>
      <c r="BB199" s="215"/>
      <c r="BC199" s="215"/>
      <c r="BD199" s="215"/>
      <c r="BE199" s="215"/>
      <c r="BF199" s="215"/>
      <c r="BG199" s="215"/>
      <c r="BH199" s="215"/>
    </row>
    <row r="200" spans="1:60" outlineLevel="2" x14ac:dyDescent="0.2">
      <c r="A200" s="222"/>
      <c r="B200" s="223"/>
      <c r="C200" s="267" t="s">
        <v>422</v>
      </c>
      <c r="D200" s="263"/>
      <c r="E200" s="264">
        <v>3.645</v>
      </c>
      <c r="F200" s="225"/>
      <c r="G200" s="225"/>
      <c r="H200" s="225"/>
      <c r="I200" s="225"/>
      <c r="J200" s="225"/>
      <c r="K200" s="225"/>
      <c r="L200" s="225"/>
      <c r="M200" s="225"/>
      <c r="N200" s="224"/>
      <c r="O200" s="224"/>
      <c r="P200" s="224"/>
      <c r="Q200" s="224"/>
      <c r="R200" s="225"/>
      <c r="S200" s="225"/>
      <c r="T200" s="225"/>
      <c r="U200" s="225"/>
      <c r="V200" s="225"/>
      <c r="W200" s="225"/>
      <c r="X200" s="225"/>
      <c r="Y200" s="225"/>
      <c r="Z200" s="215"/>
      <c r="AA200" s="215"/>
      <c r="AB200" s="215"/>
      <c r="AC200" s="215"/>
      <c r="AD200" s="215"/>
      <c r="AE200" s="215"/>
      <c r="AF200" s="215"/>
      <c r="AG200" s="215" t="s">
        <v>222</v>
      </c>
      <c r="AH200" s="215">
        <v>0</v>
      </c>
      <c r="AI200" s="215"/>
      <c r="AJ200" s="215"/>
      <c r="AK200" s="215"/>
      <c r="AL200" s="215"/>
      <c r="AM200" s="215"/>
      <c r="AN200" s="215"/>
      <c r="AO200" s="215"/>
      <c r="AP200" s="215"/>
      <c r="AQ200" s="215"/>
      <c r="AR200" s="215"/>
      <c r="AS200" s="215"/>
      <c r="AT200" s="215"/>
      <c r="AU200" s="215"/>
      <c r="AV200" s="215"/>
      <c r="AW200" s="215"/>
      <c r="AX200" s="215"/>
      <c r="AY200" s="215"/>
      <c r="AZ200" s="215"/>
      <c r="BA200" s="215"/>
      <c r="BB200" s="215"/>
      <c r="BC200" s="215"/>
      <c r="BD200" s="215"/>
      <c r="BE200" s="215"/>
      <c r="BF200" s="215"/>
      <c r="BG200" s="215"/>
      <c r="BH200" s="215"/>
    </row>
    <row r="201" spans="1:60" outlineLevel="3" x14ac:dyDescent="0.2">
      <c r="A201" s="222"/>
      <c r="B201" s="223"/>
      <c r="C201" s="267" t="s">
        <v>423</v>
      </c>
      <c r="D201" s="263"/>
      <c r="E201" s="264">
        <v>3.59</v>
      </c>
      <c r="F201" s="225"/>
      <c r="G201" s="225"/>
      <c r="H201" s="225"/>
      <c r="I201" s="225"/>
      <c r="J201" s="225"/>
      <c r="K201" s="225"/>
      <c r="L201" s="225"/>
      <c r="M201" s="225"/>
      <c r="N201" s="224"/>
      <c r="O201" s="224"/>
      <c r="P201" s="224"/>
      <c r="Q201" s="224"/>
      <c r="R201" s="225"/>
      <c r="S201" s="225"/>
      <c r="T201" s="225"/>
      <c r="U201" s="225"/>
      <c r="V201" s="225"/>
      <c r="W201" s="225"/>
      <c r="X201" s="225"/>
      <c r="Y201" s="225"/>
      <c r="Z201" s="215"/>
      <c r="AA201" s="215"/>
      <c r="AB201" s="215"/>
      <c r="AC201" s="215"/>
      <c r="AD201" s="215"/>
      <c r="AE201" s="215"/>
      <c r="AF201" s="215"/>
      <c r="AG201" s="215" t="s">
        <v>222</v>
      </c>
      <c r="AH201" s="215">
        <v>0</v>
      </c>
      <c r="AI201" s="215"/>
      <c r="AJ201" s="215"/>
      <c r="AK201" s="215"/>
      <c r="AL201" s="215"/>
      <c r="AM201" s="215"/>
      <c r="AN201" s="215"/>
      <c r="AO201" s="215"/>
      <c r="AP201" s="215"/>
      <c r="AQ201" s="215"/>
      <c r="AR201" s="215"/>
      <c r="AS201" s="215"/>
      <c r="AT201" s="215"/>
      <c r="AU201" s="215"/>
      <c r="AV201" s="215"/>
      <c r="AW201" s="215"/>
      <c r="AX201" s="215"/>
      <c r="AY201" s="215"/>
      <c r="AZ201" s="215"/>
      <c r="BA201" s="215"/>
      <c r="BB201" s="215"/>
      <c r="BC201" s="215"/>
      <c r="BD201" s="215"/>
      <c r="BE201" s="215"/>
      <c r="BF201" s="215"/>
      <c r="BG201" s="215"/>
      <c r="BH201" s="215"/>
    </row>
    <row r="202" spans="1:60" outlineLevel="1" x14ac:dyDescent="0.2">
      <c r="A202" s="237">
        <v>62</v>
      </c>
      <c r="B202" s="238" t="s">
        <v>424</v>
      </c>
      <c r="C202" s="256" t="s">
        <v>425</v>
      </c>
      <c r="D202" s="239" t="s">
        <v>286</v>
      </c>
      <c r="E202" s="240">
        <v>387.3</v>
      </c>
      <c r="F202" s="241"/>
      <c r="G202" s="242">
        <f>ROUND(E202*F202,2)</f>
        <v>0</v>
      </c>
      <c r="H202" s="241"/>
      <c r="I202" s="242">
        <f>ROUND(E202*H202,2)</f>
        <v>0</v>
      </c>
      <c r="J202" s="241"/>
      <c r="K202" s="242">
        <f>ROUND(E202*J202,2)</f>
        <v>0</v>
      </c>
      <c r="L202" s="242">
        <v>21</v>
      </c>
      <c r="M202" s="242">
        <f>G202*(1+L202/100)</f>
        <v>0</v>
      </c>
      <c r="N202" s="240">
        <v>0</v>
      </c>
      <c r="O202" s="240">
        <f>ROUND(E202*N202,2)</f>
        <v>0</v>
      </c>
      <c r="P202" s="240">
        <v>0</v>
      </c>
      <c r="Q202" s="240">
        <f>ROUND(E202*P202,2)</f>
        <v>0</v>
      </c>
      <c r="R202" s="242" t="s">
        <v>300</v>
      </c>
      <c r="S202" s="242" t="s">
        <v>210</v>
      </c>
      <c r="T202" s="243" t="s">
        <v>211</v>
      </c>
      <c r="U202" s="225">
        <v>3.2000000000000001E-2</v>
      </c>
      <c r="V202" s="225">
        <f>ROUND(E202*U202,2)</f>
        <v>12.39</v>
      </c>
      <c r="W202" s="225"/>
      <c r="X202" s="225" t="s">
        <v>151</v>
      </c>
      <c r="Y202" s="225" t="s">
        <v>152</v>
      </c>
      <c r="Z202" s="215"/>
      <c r="AA202" s="215"/>
      <c r="AB202" s="215"/>
      <c r="AC202" s="215"/>
      <c r="AD202" s="215"/>
      <c r="AE202" s="215"/>
      <c r="AF202" s="215"/>
      <c r="AG202" s="215" t="s">
        <v>153</v>
      </c>
      <c r="AH202" s="215"/>
      <c r="AI202" s="215"/>
      <c r="AJ202" s="215"/>
      <c r="AK202" s="215"/>
      <c r="AL202" s="215"/>
      <c r="AM202" s="215"/>
      <c r="AN202" s="215"/>
      <c r="AO202" s="215"/>
      <c r="AP202" s="215"/>
      <c r="AQ202" s="215"/>
      <c r="AR202" s="215"/>
      <c r="AS202" s="215"/>
      <c r="AT202" s="215"/>
      <c r="AU202" s="215"/>
      <c r="AV202" s="215"/>
      <c r="AW202" s="215"/>
      <c r="AX202" s="215"/>
      <c r="AY202" s="215"/>
      <c r="AZ202" s="215"/>
      <c r="BA202" s="215"/>
      <c r="BB202" s="215"/>
      <c r="BC202" s="215"/>
      <c r="BD202" s="215"/>
      <c r="BE202" s="215"/>
      <c r="BF202" s="215"/>
      <c r="BG202" s="215"/>
      <c r="BH202" s="215"/>
    </row>
    <row r="203" spans="1:60" outlineLevel="2" x14ac:dyDescent="0.2">
      <c r="A203" s="222"/>
      <c r="B203" s="223"/>
      <c r="C203" s="266" t="s">
        <v>426</v>
      </c>
      <c r="D203" s="265"/>
      <c r="E203" s="265"/>
      <c r="F203" s="265"/>
      <c r="G203" s="265"/>
      <c r="H203" s="225"/>
      <c r="I203" s="225"/>
      <c r="J203" s="225"/>
      <c r="K203" s="225"/>
      <c r="L203" s="225"/>
      <c r="M203" s="225"/>
      <c r="N203" s="224"/>
      <c r="O203" s="224"/>
      <c r="P203" s="224"/>
      <c r="Q203" s="224"/>
      <c r="R203" s="225"/>
      <c r="S203" s="225"/>
      <c r="T203" s="225"/>
      <c r="U203" s="225"/>
      <c r="V203" s="225"/>
      <c r="W203" s="225"/>
      <c r="X203" s="225"/>
      <c r="Y203" s="225"/>
      <c r="Z203" s="215"/>
      <c r="AA203" s="215"/>
      <c r="AB203" s="215"/>
      <c r="AC203" s="215"/>
      <c r="AD203" s="215"/>
      <c r="AE203" s="215"/>
      <c r="AF203" s="215"/>
      <c r="AG203" s="215" t="s">
        <v>214</v>
      </c>
      <c r="AH203" s="215"/>
      <c r="AI203" s="215"/>
      <c r="AJ203" s="215"/>
      <c r="AK203" s="215"/>
      <c r="AL203" s="215"/>
      <c r="AM203" s="215"/>
      <c r="AN203" s="215"/>
      <c r="AO203" s="215"/>
      <c r="AP203" s="215"/>
      <c r="AQ203" s="215"/>
      <c r="AR203" s="215"/>
      <c r="AS203" s="215"/>
      <c r="AT203" s="215"/>
      <c r="AU203" s="215"/>
      <c r="AV203" s="215"/>
      <c r="AW203" s="215"/>
      <c r="AX203" s="215"/>
      <c r="AY203" s="215"/>
      <c r="AZ203" s="215"/>
      <c r="BA203" s="215"/>
      <c r="BB203" s="215"/>
      <c r="BC203" s="215"/>
      <c r="BD203" s="215"/>
      <c r="BE203" s="215"/>
      <c r="BF203" s="215"/>
      <c r="BG203" s="215"/>
      <c r="BH203" s="215"/>
    </row>
    <row r="204" spans="1:60" ht="22.5" outlineLevel="2" x14ac:dyDescent="0.2">
      <c r="A204" s="222"/>
      <c r="B204" s="223"/>
      <c r="C204" s="259" t="s">
        <v>427</v>
      </c>
      <c r="D204" s="252"/>
      <c r="E204" s="252"/>
      <c r="F204" s="252"/>
      <c r="G204" s="252"/>
      <c r="H204" s="225"/>
      <c r="I204" s="225"/>
      <c r="J204" s="225"/>
      <c r="K204" s="225"/>
      <c r="L204" s="225"/>
      <c r="M204" s="225"/>
      <c r="N204" s="224"/>
      <c r="O204" s="224"/>
      <c r="P204" s="224"/>
      <c r="Q204" s="224"/>
      <c r="R204" s="225"/>
      <c r="S204" s="225"/>
      <c r="T204" s="225"/>
      <c r="U204" s="225"/>
      <c r="V204" s="225"/>
      <c r="W204" s="225"/>
      <c r="X204" s="225"/>
      <c r="Y204" s="225"/>
      <c r="Z204" s="215"/>
      <c r="AA204" s="215"/>
      <c r="AB204" s="215"/>
      <c r="AC204" s="215"/>
      <c r="AD204" s="215"/>
      <c r="AE204" s="215"/>
      <c r="AF204" s="215"/>
      <c r="AG204" s="215" t="s">
        <v>167</v>
      </c>
      <c r="AH204" s="215"/>
      <c r="AI204" s="215"/>
      <c r="AJ204" s="215"/>
      <c r="AK204" s="215"/>
      <c r="AL204" s="215"/>
      <c r="AM204" s="215"/>
      <c r="AN204" s="215"/>
      <c r="AO204" s="215"/>
      <c r="AP204" s="215"/>
      <c r="AQ204" s="215"/>
      <c r="AR204" s="215"/>
      <c r="AS204" s="215"/>
      <c r="AT204" s="215"/>
      <c r="AU204" s="215"/>
      <c r="AV204" s="215"/>
      <c r="AW204" s="215"/>
      <c r="AX204" s="215"/>
      <c r="AY204" s="215"/>
      <c r="AZ204" s="215"/>
      <c r="BA204" s="253" t="str">
        <f>C204</f>
        <v>Frézování drážkovací frézou vč. vyčištění komůrky ocel.kartáčem nebo stl.vzduchem (sanace pracovních spár dle TP 115; komůrka 20x30 mm)</v>
      </c>
      <c r="BB204" s="215"/>
      <c r="BC204" s="215"/>
      <c r="BD204" s="215"/>
      <c r="BE204" s="215"/>
      <c r="BF204" s="215"/>
      <c r="BG204" s="215"/>
      <c r="BH204" s="215"/>
    </row>
    <row r="205" spans="1:60" outlineLevel="3" x14ac:dyDescent="0.2">
      <c r="A205" s="222"/>
      <c r="B205" s="223"/>
      <c r="C205" s="259" t="s">
        <v>276</v>
      </c>
      <c r="D205" s="252"/>
      <c r="E205" s="252"/>
      <c r="F205" s="252"/>
      <c r="G205" s="252"/>
      <c r="H205" s="225"/>
      <c r="I205" s="225"/>
      <c r="J205" s="225"/>
      <c r="K205" s="225"/>
      <c r="L205" s="225"/>
      <c r="M205" s="225"/>
      <c r="N205" s="224"/>
      <c r="O205" s="224"/>
      <c r="P205" s="224"/>
      <c r="Q205" s="224"/>
      <c r="R205" s="225"/>
      <c r="S205" s="225"/>
      <c r="T205" s="225"/>
      <c r="U205" s="225"/>
      <c r="V205" s="225"/>
      <c r="W205" s="225"/>
      <c r="X205" s="225"/>
      <c r="Y205" s="225"/>
      <c r="Z205" s="215"/>
      <c r="AA205" s="215"/>
      <c r="AB205" s="215"/>
      <c r="AC205" s="215"/>
      <c r="AD205" s="215"/>
      <c r="AE205" s="215"/>
      <c r="AF205" s="215"/>
      <c r="AG205" s="215" t="s">
        <v>167</v>
      </c>
      <c r="AH205" s="215"/>
      <c r="AI205" s="215"/>
      <c r="AJ205" s="215"/>
      <c r="AK205" s="215"/>
      <c r="AL205" s="215"/>
      <c r="AM205" s="215"/>
      <c r="AN205" s="215"/>
      <c r="AO205" s="215"/>
      <c r="AP205" s="215"/>
      <c r="AQ205" s="215"/>
      <c r="AR205" s="215"/>
      <c r="AS205" s="215"/>
      <c r="AT205" s="215"/>
      <c r="AU205" s="215"/>
      <c r="AV205" s="215"/>
      <c r="AW205" s="215"/>
      <c r="AX205" s="215"/>
      <c r="AY205" s="215"/>
      <c r="AZ205" s="215"/>
      <c r="BA205" s="215"/>
      <c r="BB205" s="215"/>
      <c r="BC205" s="215"/>
      <c r="BD205" s="215"/>
      <c r="BE205" s="215"/>
      <c r="BF205" s="215"/>
      <c r="BG205" s="215"/>
      <c r="BH205" s="215"/>
    </row>
    <row r="206" spans="1:60" ht="22.5" outlineLevel="2" x14ac:dyDescent="0.2">
      <c r="A206" s="222"/>
      <c r="B206" s="223"/>
      <c r="C206" s="267" t="s">
        <v>428</v>
      </c>
      <c r="D206" s="263"/>
      <c r="E206" s="264">
        <v>235.9</v>
      </c>
      <c r="F206" s="225"/>
      <c r="G206" s="225"/>
      <c r="H206" s="225"/>
      <c r="I206" s="225"/>
      <c r="J206" s="225"/>
      <c r="K206" s="225"/>
      <c r="L206" s="225"/>
      <c r="M206" s="225"/>
      <c r="N206" s="224"/>
      <c r="O206" s="224"/>
      <c r="P206" s="224"/>
      <c r="Q206" s="224"/>
      <c r="R206" s="225"/>
      <c r="S206" s="225"/>
      <c r="T206" s="225"/>
      <c r="U206" s="225"/>
      <c r="V206" s="225"/>
      <c r="W206" s="225"/>
      <c r="X206" s="225"/>
      <c r="Y206" s="225"/>
      <c r="Z206" s="215"/>
      <c r="AA206" s="215"/>
      <c r="AB206" s="215"/>
      <c r="AC206" s="215"/>
      <c r="AD206" s="215"/>
      <c r="AE206" s="215"/>
      <c r="AF206" s="215"/>
      <c r="AG206" s="215" t="s">
        <v>222</v>
      </c>
      <c r="AH206" s="215">
        <v>0</v>
      </c>
      <c r="AI206" s="215"/>
      <c r="AJ206" s="215"/>
      <c r="AK206" s="215"/>
      <c r="AL206" s="215"/>
      <c r="AM206" s="215"/>
      <c r="AN206" s="215"/>
      <c r="AO206" s="215"/>
      <c r="AP206" s="215"/>
      <c r="AQ206" s="215"/>
      <c r="AR206" s="215"/>
      <c r="AS206" s="215"/>
      <c r="AT206" s="215"/>
      <c r="AU206" s="215"/>
      <c r="AV206" s="215"/>
      <c r="AW206" s="215"/>
      <c r="AX206" s="215"/>
      <c r="AY206" s="215"/>
      <c r="AZ206" s="215"/>
      <c r="BA206" s="215"/>
      <c r="BB206" s="215"/>
      <c r="BC206" s="215"/>
      <c r="BD206" s="215"/>
      <c r="BE206" s="215"/>
      <c r="BF206" s="215"/>
      <c r="BG206" s="215"/>
      <c r="BH206" s="215"/>
    </row>
    <row r="207" spans="1:60" outlineLevel="3" x14ac:dyDescent="0.2">
      <c r="A207" s="222"/>
      <c r="B207" s="223"/>
      <c r="C207" s="267" t="s">
        <v>291</v>
      </c>
      <c r="D207" s="263"/>
      <c r="E207" s="264">
        <v>151.4</v>
      </c>
      <c r="F207" s="225"/>
      <c r="G207" s="225"/>
      <c r="H207" s="225"/>
      <c r="I207" s="225"/>
      <c r="J207" s="225"/>
      <c r="K207" s="225"/>
      <c r="L207" s="225"/>
      <c r="M207" s="225"/>
      <c r="N207" s="224"/>
      <c r="O207" s="224"/>
      <c r="P207" s="224"/>
      <c r="Q207" s="224"/>
      <c r="R207" s="225"/>
      <c r="S207" s="225"/>
      <c r="T207" s="225"/>
      <c r="U207" s="225"/>
      <c r="V207" s="225"/>
      <c r="W207" s="225"/>
      <c r="X207" s="225"/>
      <c r="Y207" s="225"/>
      <c r="Z207" s="215"/>
      <c r="AA207" s="215"/>
      <c r="AB207" s="215"/>
      <c r="AC207" s="215"/>
      <c r="AD207" s="215"/>
      <c r="AE207" s="215"/>
      <c r="AF207" s="215"/>
      <c r="AG207" s="215" t="s">
        <v>222</v>
      </c>
      <c r="AH207" s="215">
        <v>0</v>
      </c>
      <c r="AI207" s="215"/>
      <c r="AJ207" s="215"/>
      <c r="AK207" s="215"/>
      <c r="AL207" s="215"/>
      <c r="AM207" s="215"/>
      <c r="AN207" s="215"/>
      <c r="AO207" s="215"/>
      <c r="AP207" s="215"/>
      <c r="AQ207" s="215"/>
      <c r="AR207" s="215"/>
      <c r="AS207" s="215"/>
      <c r="AT207" s="215"/>
      <c r="AU207" s="215"/>
      <c r="AV207" s="215"/>
      <c r="AW207" s="215"/>
      <c r="AX207" s="215"/>
      <c r="AY207" s="215"/>
      <c r="AZ207" s="215"/>
      <c r="BA207" s="215"/>
      <c r="BB207" s="215"/>
      <c r="BC207" s="215"/>
      <c r="BD207" s="215"/>
      <c r="BE207" s="215"/>
      <c r="BF207" s="215"/>
      <c r="BG207" s="215"/>
      <c r="BH207" s="215"/>
    </row>
    <row r="208" spans="1:60" outlineLevel="1" x14ac:dyDescent="0.2">
      <c r="A208" s="237">
        <v>63</v>
      </c>
      <c r="B208" s="238" t="s">
        <v>424</v>
      </c>
      <c r="C208" s="256" t="s">
        <v>425</v>
      </c>
      <c r="D208" s="239" t="s">
        <v>286</v>
      </c>
      <c r="E208" s="240">
        <v>157.19999999999999</v>
      </c>
      <c r="F208" s="241"/>
      <c r="G208" s="242">
        <f>ROUND(E208*F208,2)</f>
        <v>0</v>
      </c>
      <c r="H208" s="241"/>
      <c r="I208" s="242">
        <f>ROUND(E208*H208,2)</f>
        <v>0</v>
      </c>
      <c r="J208" s="241"/>
      <c r="K208" s="242">
        <f>ROUND(E208*J208,2)</f>
        <v>0</v>
      </c>
      <c r="L208" s="242">
        <v>21</v>
      </c>
      <c r="M208" s="242">
        <f>G208*(1+L208/100)</f>
        <v>0</v>
      </c>
      <c r="N208" s="240">
        <v>0</v>
      </c>
      <c r="O208" s="240">
        <f>ROUND(E208*N208,2)</f>
        <v>0</v>
      </c>
      <c r="P208" s="240">
        <v>0</v>
      </c>
      <c r="Q208" s="240">
        <f>ROUND(E208*P208,2)</f>
        <v>0</v>
      </c>
      <c r="R208" s="242" t="s">
        <v>300</v>
      </c>
      <c r="S208" s="242" t="s">
        <v>210</v>
      </c>
      <c r="T208" s="243" t="s">
        <v>211</v>
      </c>
      <c r="U208" s="225">
        <v>3.2000000000000001E-2</v>
      </c>
      <c r="V208" s="225">
        <f>ROUND(E208*U208,2)</f>
        <v>5.03</v>
      </c>
      <c r="W208" s="225"/>
      <c r="X208" s="225" t="s">
        <v>151</v>
      </c>
      <c r="Y208" s="225" t="s">
        <v>152</v>
      </c>
      <c r="Z208" s="215"/>
      <c r="AA208" s="215"/>
      <c r="AB208" s="215"/>
      <c r="AC208" s="215"/>
      <c r="AD208" s="215"/>
      <c r="AE208" s="215"/>
      <c r="AF208" s="215"/>
      <c r="AG208" s="215" t="s">
        <v>153</v>
      </c>
      <c r="AH208" s="215"/>
      <c r="AI208" s="215"/>
      <c r="AJ208" s="215"/>
      <c r="AK208" s="215"/>
      <c r="AL208" s="215"/>
      <c r="AM208" s="215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  <c r="AX208" s="215"/>
      <c r="AY208" s="215"/>
      <c r="AZ208" s="215"/>
      <c r="BA208" s="215"/>
      <c r="BB208" s="215"/>
      <c r="BC208" s="215"/>
      <c r="BD208" s="215"/>
      <c r="BE208" s="215"/>
      <c r="BF208" s="215"/>
      <c r="BG208" s="215"/>
      <c r="BH208" s="215"/>
    </row>
    <row r="209" spans="1:60" outlineLevel="2" x14ac:dyDescent="0.2">
      <c r="A209" s="222"/>
      <c r="B209" s="223"/>
      <c r="C209" s="266" t="s">
        <v>426</v>
      </c>
      <c r="D209" s="265"/>
      <c r="E209" s="265"/>
      <c r="F209" s="265"/>
      <c r="G209" s="265"/>
      <c r="H209" s="225"/>
      <c r="I209" s="225"/>
      <c r="J209" s="225"/>
      <c r="K209" s="225"/>
      <c r="L209" s="225"/>
      <c r="M209" s="225"/>
      <c r="N209" s="224"/>
      <c r="O209" s="224"/>
      <c r="P209" s="224"/>
      <c r="Q209" s="224"/>
      <c r="R209" s="225"/>
      <c r="S209" s="225"/>
      <c r="T209" s="225"/>
      <c r="U209" s="225"/>
      <c r="V209" s="225"/>
      <c r="W209" s="225"/>
      <c r="X209" s="225"/>
      <c r="Y209" s="225"/>
      <c r="Z209" s="215"/>
      <c r="AA209" s="215"/>
      <c r="AB209" s="215"/>
      <c r="AC209" s="215"/>
      <c r="AD209" s="215"/>
      <c r="AE209" s="215"/>
      <c r="AF209" s="215"/>
      <c r="AG209" s="215" t="s">
        <v>214</v>
      </c>
      <c r="AH209" s="215"/>
      <c r="AI209" s="215"/>
      <c r="AJ209" s="215"/>
      <c r="AK209" s="215"/>
      <c r="AL209" s="215"/>
      <c r="AM209" s="215"/>
      <c r="AN209" s="215"/>
      <c r="AO209" s="215"/>
      <c r="AP209" s="215"/>
      <c r="AQ209" s="215"/>
      <c r="AR209" s="215"/>
      <c r="AS209" s="215"/>
      <c r="AT209" s="215"/>
      <c r="AU209" s="215"/>
      <c r="AV209" s="215"/>
      <c r="AW209" s="215"/>
      <c r="AX209" s="215"/>
      <c r="AY209" s="215"/>
      <c r="AZ209" s="215"/>
      <c r="BA209" s="215"/>
      <c r="BB209" s="215"/>
      <c r="BC209" s="215"/>
      <c r="BD209" s="215"/>
      <c r="BE209" s="215"/>
      <c r="BF209" s="215"/>
      <c r="BG209" s="215"/>
      <c r="BH209" s="215"/>
    </row>
    <row r="210" spans="1:60" outlineLevel="2" x14ac:dyDescent="0.2">
      <c r="A210" s="222"/>
      <c r="B210" s="223"/>
      <c r="C210" s="259" t="s">
        <v>429</v>
      </c>
      <c r="D210" s="252"/>
      <c r="E210" s="252"/>
      <c r="F210" s="252"/>
      <c r="G210" s="252"/>
      <c r="H210" s="225"/>
      <c r="I210" s="225"/>
      <c r="J210" s="225"/>
      <c r="K210" s="225"/>
      <c r="L210" s="225"/>
      <c r="M210" s="225"/>
      <c r="N210" s="224"/>
      <c r="O210" s="224"/>
      <c r="P210" s="224"/>
      <c r="Q210" s="224"/>
      <c r="R210" s="225"/>
      <c r="S210" s="225"/>
      <c r="T210" s="225"/>
      <c r="U210" s="225"/>
      <c r="V210" s="225"/>
      <c r="W210" s="225"/>
      <c r="X210" s="225"/>
      <c r="Y210" s="225"/>
      <c r="Z210" s="215"/>
      <c r="AA210" s="215"/>
      <c r="AB210" s="215"/>
      <c r="AC210" s="215"/>
      <c r="AD210" s="215"/>
      <c r="AE210" s="215"/>
      <c r="AF210" s="215"/>
      <c r="AG210" s="215" t="s">
        <v>167</v>
      </c>
      <c r="AH210" s="215"/>
      <c r="AI210" s="215"/>
      <c r="AJ210" s="215"/>
      <c r="AK210" s="215"/>
      <c r="AL210" s="215"/>
      <c r="AM210" s="215"/>
      <c r="AN210" s="215"/>
      <c r="AO210" s="215"/>
      <c r="AP210" s="215"/>
      <c r="AQ210" s="215"/>
      <c r="AR210" s="215"/>
      <c r="AS210" s="215"/>
      <c r="AT210" s="215"/>
      <c r="AU210" s="215"/>
      <c r="AV210" s="215"/>
      <c r="AW210" s="215"/>
      <c r="AX210" s="215"/>
      <c r="AY210" s="215"/>
      <c r="AZ210" s="215"/>
      <c r="BA210" s="215"/>
      <c r="BB210" s="215"/>
      <c r="BC210" s="215"/>
      <c r="BD210" s="215"/>
      <c r="BE210" s="215"/>
      <c r="BF210" s="215"/>
      <c r="BG210" s="215"/>
      <c r="BH210" s="215"/>
    </row>
    <row r="211" spans="1:60" ht="22.5" outlineLevel="2" x14ac:dyDescent="0.2">
      <c r="A211" s="222"/>
      <c r="B211" s="223"/>
      <c r="C211" s="267" t="s">
        <v>430</v>
      </c>
      <c r="D211" s="263"/>
      <c r="E211" s="264">
        <v>157.19999999999999</v>
      </c>
      <c r="F211" s="225"/>
      <c r="G211" s="225"/>
      <c r="H211" s="225"/>
      <c r="I211" s="225"/>
      <c r="J211" s="225"/>
      <c r="K211" s="225"/>
      <c r="L211" s="225"/>
      <c r="M211" s="225"/>
      <c r="N211" s="224"/>
      <c r="O211" s="224"/>
      <c r="P211" s="224"/>
      <c r="Q211" s="224"/>
      <c r="R211" s="225"/>
      <c r="S211" s="225"/>
      <c r="T211" s="225"/>
      <c r="U211" s="225"/>
      <c r="V211" s="225"/>
      <c r="W211" s="225"/>
      <c r="X211" s="225"/>
      <c r="Y211" s="225"/>
      <c r="Z211" s="215"/>
      <c r="AA211" s="215"/>
      <c r="AB211" s="215"/>
      <c r="AC211" s="215"/>
      <c r="AD211" s="215"/>
      <c r="AE211" s="215"/>
      <c r="AF211" s="215"/>
      <c r="AG211" s="215" t="s">
        <v>222</v>
      </c>
      <c r="AH211" s="215">
        <v>0</v>
      </c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5"/>
      <c r="AV211" s="215"/>
      <c r="AW211" s="215"/>
      <c r="AX211" s="215"/>
      <c r="AY211" s="215"/>
      <c r="AZ211" s="215"/>
      <c r="BA211" s="215"/>
      <c r="BB211" s="215"/>
      <c r="BC211" s="215"/>
      <c r="BD211" s="215"/>
      <c r="BE211" s="215"/>
      <c r="BF211" s="215"/>
      <c r="BG211" s="215"/>
      <c r="BH211" s="215"/>
    </row>
    <row r="212" spans="1:60" outlineLevel="1" x14ac:dyDescent="0.2">
      <c r="A212" s="237">
        <v>64</v>
      </c>
      <c r="B212" s="238" t="s">
        <v>424</v>
      </c>
      <c r="C212" s="256" t="s">
        <v>425</v>
      </c>
      <c r="D212" s="239" t="s">
        <v>286</v>
      </c>
      <c r="E212" s="240">
        <v>100</v>
      </c>
      <c r="F212" s="241"/>
      <c r="G212" s="242">
        <f>ROUND(E212*F212,2)</f>
        <v>0</v>
      </c>
      <c r="H212" s="241"/>
      <c r="I212" s="242">
        <f>ROUND(E212*H212,2)</f>
        <v>0</v>
      </c>
      <c r="J212" s="241"/>
      <c r="K212" s="242">
        <f>ROUND(E212*J212,2)</f>
        <v>0</v>
      </c>
      <c r="L212" s="242">
        <v>21</v>
      </c>
      <c r="M212" s="242">
        <f>G212*(1+L212/100)</f>
        <v>0</v>
      </c>
      <c r="N212" s="240">
        <v>0</v>
      </c>
      <c r="O212" s="240">
        <f>ROUND(E212*N212,2)</f>
        <v>0</v>
      </c>
      <c r="P212" s="240">
        <v>0</v>
      </c>
      <c r="Q212" s="240">
        <f>ROUND(E212*P212,2)</f>
        <v>0</v>
      </c>
      <c r="R212" s="242" t="s">
        <v>300</v>
      </c>
      <c r="S212" s="242" t="s">
        <v>210</v>
      </c>
      <c r="T212" s="243" t="s">
        <v>211</v>
      </c>
      <c r="U212" s="225">
        <v>3.2000000000000001E-2</v>
      </c>
      <c r="V212" s="225">
        <f>ROUND(E212*U212,2)</f>
        <v>3.2</v>
      </c>
      <c r="W212" s="225"/>
      <c r="X212" s="225" t="s">
        <v>151</v>
      </c>
      <c r="Y212" s="225" t="s">
        <v>152</v>
      </c>
      <c r="Z212" s="215"/>
      <c r="AA212" s="215"/>
      <c r="AB212" s="215"/>
      <c r="AC212" s="215"/>
      <c r="AD212" s="215"/>
      <c r="AE212" s="215"/>
      <c r="AF212" s="215"/>
      <c r="AG212" s="215" t="s">
        <v>153</v>
      </c>
      <c r="AH212" s="215"/>
      <c r="AI212" s="215"/>
      <c r="AJ212" s="215"/>
      <c r="AK212" s="215"/>
      <c r="AL212" s="215"/>
      <c r="AM212" s="215"/>
      <c r="AN212" s="215"/>
      <c r="AO212" s="215"/>
      <c r="AP212" s="215"/>
      <c r="AQ212" s="215"/>
      <c r="AR212" s="215"/>
      <c r="AS212" s="215"/>
      <c r="AT212" s="215"/>
      <c r="AU212" s="215"/>
      <c r="AV212" s="215"/>
      <c r="AW212" s="215"/>
      <c r="AX212" s="215"/>
      <c r="AY212" s="215"/>
      <c r="AZ212" s="215"/>
      <c r="BA212" s="215"/>
      <c r="BB212" s="215"/>
      <c r="BC212" s="215"/>
      <c r="BD212" s="215"/>
      <c r="BE212" s="215"/>
      <c r="BF212" s="215"/>
      <c r="BG212" s="215"/>
      <c r="BH212" s="215"/>
    </row>
    <row r="213" spans="1:60" outlineLevel="2" x14ac:dyDescent="0.2">
      <c r="A213" s="222"/>
      <c r="B213" s="223"/>
      <c r="C213" s="266" t="s">
        <v>426</v>
      </c>
      <c r="D213" s="265"/>
      <c r="E213" s="265"/>
      <c r="F213" s="265"/>
      <c r="G213" s="265"/>
      <c r="H213" s="225"/>
      <c r="I213" s="225"/>
      <c r="J213" s="225"/>
      <c r="K213" s="225"/>
      <c r="L213" s="225"/>
      <c r="M213" s="225"/>
      <c r="N213" s="224"/>
      <c r="O213" s="224"/>
      <c r="P213" s="224"/>
      <c r="Q213" s="224"/>
      <c r="R213" s="225"/>
      <c r="S213" s="225"/>
      <c r="T213" s="225"/>
      <c r="U213" s="225"/>
      <c r="V213" s="225"/>
      <c r="W213" s="225"/>
      <c r="X213" s="225"/>
      <c r="Y213" s="225"/>
      <c r="Z213" s="215"/>
      <c r="AA213" s="215"/>
      <c r="AB213" s="215"/>
      <c r="AC213" s="215"/>
      <c r="AD213" s="215"/>
      <c r="AE213" s="215"/>
      <c r="AF213" s="215"/>
      <c r="AG213" s="215" t="s">
        <v>214</v>
      </c>
      <c r="AH213" s="215"/>
      <c r="AI213" s="215"/>
      <c r="AJ213" s="215"/>
      <c r="AK213" s="215"/>
      <c r="AL213" s="215"/>
      <c r="AM213" s="215"/>
      <c r="AN213" s="215"/>
      <c r="AO213" s="215"/>
      <c r="AP213" s="215"/>
      <c r="AQ213" s="215"/>
      <c r="AR213" s="215"/>
      <c r="AS213" s="215"/>
      <c r="AT213" s="215"/>
      <c r="AU213" s="215"/>
      <c r="AV213" s="215"/>
      <c r="AW213" s="215"/>
      <c r="AX213" s="215"/>
      <c r="AY213" s="215"/>
      <c r="AZ213" s="215"/>
      <c r="BA213" s="215"/>
      <c r="BB213" s="215"/>
      <c r="BC213" s="215"/>
      <c r="BD213" s="215"/>
      <c r="BE213" s="215"/>
      <c r="BF213" s="215"/>
      <c r="BG213" s="215"/>
      <c r="BH213" s="215"/>
    </row>
    <row r="214" spans="1:60" outlineLevel="2" x14ac:dyDescent="0.2">
      <c r="A214" s="222"/>
      <c r="B214" s="223"/>
      <c r="C214" s="259" t="s">
        <v>431</v>
      </c>
      <c r="D214" s="252"/>
      <c r="E214" s="252"/>
      <c r="F214" s="252"/>
      <c r="G214" s="252"/>
      <c r="H214" s="225"/>
      <c r="I214" s="225"/>
      <c r="J214" s="225"/>
      <c r="K214" s="225"/>
      <c r="L214" s="225"/>
      <c r="M214" s="225"/>
      <c r="N214" s="224"/>
      <c r="O214" s="224"/>
      <c r="P214" s="224"/>
      <c r="Q214" s="224"/>
      <c r="R214" s="225"/>
      <c r="S214" s="225"/>
      <c r="T214" s="225"/>
      <c r="U214" s="225"/>
      <c r="V214" s="225"/>
      <c r="W214" s="225"/>
      <c r="X214" s="225"/>
      <c r="Y214" s="225"/>
      <c r="Z214" s="215"/>
      <c r="AA214" s="215"/>
      <c r="AB214" s="215"/>
      <c r="AC214" s="215"/>
      <c r="AD214" s="215"/>
      <c r="AE214" s="215"/>
      <c r="AF214" s="215"/>
      <c r="AG214" s="215" t="s">
        <v>167</v>
      </c>
      <c r="AH214" s="215"/>
      <c r="AI214" s="215"/>
      <c r="AJ214" s="215"/>
      <c r="AK214" s="215"/>
      <c r="AL214" s="215"/>
      <c r="AM214" s="215"/>
      <c r="AN214" s="215"/>
      <c r="AO214" s="215"/>
      <c r="AP214" s="215"/>
      <c r="AQ214" s="215"/>
      <c r="AR214" s="215"/>
      <c r="AS214" s="215"/>
      <c r="AT214" s="215"/>
      <c r="AU214" s="215"/>
      <c r="AV214" s="215"/>
      <c r="AW214" s="215"/>
      <c r="AX214" s="215"/>
      <c r="AY214" s="215"/>
      <c r="AZ214" s="215"/>
      <c r="BA214" s="253" t="str">
        <f>C214</f>
        <v>Frézování drážkovací frézou vč. vyčištění komůrky ocel.kartáčem nebo stl.vzduchem (sanace trhlin dle TP 115; komůrka 20x30 mm)</v>
      </c>
      <c r="BB214" s="215"/>
      <c r="BC214" s="215"/>
      <c r="BD214" s="215"/>
      <c r="BE214" s="215"/>
      <c r="BF214" s="215"/>
      <c r="BG214" s="215"/>
      <c r="BH214" s="215"/>
    </row>
    <row r="215" spans="1:60" outlineLevel="3" x14ac:dyDescent="0.2">
      <c r="A215" s="222"/>
      <c r="B215" s="223"/>
      <c r="C215" s="259" t="s">
        <v>276</v>
      </c>
      <c r="D215" s="252"/>
      <c r="E215" s="252"/>
      <c r="F215" s="252"/>
      <c r="G215" s="252"/>
      <c r="H215" s="225"/>
      <c r="I215" s="225"/>
      <c r="J215" s="225"/>
      <c r="K215" s="225"/>
      <c r="L215" s="225"/>
      <c r="M215" s="225"/>
      <c r="N215" s="224"/>
      <c r="O215" s="224"/>
      <c r="P215" s="224"/>
      <c r="Q215" s="224"/>
      <c r="R215" s="225"/>
      <c r="S215" s="225"/>
      <c r="T215" s="225"/>
      <c r="U215" s="225"/>
      <c r="V215" s="225"/>
      <c r="W215" s="225"/>
      <c r="X215" s="225"/>
      <c r="Y215" s="225"/>
      <c r="Z215" s="215"/>
      <c r="AA215" s="215"/>
      <c r="AB215" s="215"/>
      <c r="AC215" s="215"/>
      <c r="AD215" s="215"/>
      <c r="AE215" s="215"/>
      <c r="AF215" s="215"/>
      <c r="AG215" s="215" t="s">
        <v>167</v>
      </c>
      <c r="AH215" s="215"/>
      <c r="AI215" s="215"/>
      <c r="AJ215" s="215"/>
      <c r="AK215" s="215"/>
      <c r="AL215" s="215"/>
      <c r="AM215" s="215"/>
      <c r="AN215" s="215"/>
      <c r="AO215" s="215"/>
      <c r="AP215" s="215"/>
      <c r="AQ215" s="215"/>
      <c r="AR215" s="215"/>
      <c r="AS215" s="215"/>
      <c r="AT215" s="215"/>
      <c r="AU215" s="215"/>
      <c r="AV215" s="215"/>
      <c r="AW215" s="215"/>
      <c r="AX215" s="215"/>
      <c r="AY215" s="215"/>
      <c r="AZ215" s="215"/>
      <c r="BA215" s="215"/>
      <c r="BB215" s="215"/>
      <c r="BC215" s="215"/>
      <c r="BD215" s="215"/>
      <c r="BE215" s="215"/>
      <c r="BF215" s="215"/>
      <c r="BG215" s="215"/>
      <c r="BH215" s="215"/>
    </row>
    <row r="216" spans="1:60" outlineLevel="1" x14ac:dyDescent="0.2">
      <c r="A216" s="237">
        <v>65</v>
      </c>
      <c r="B216" s="238" t="s">
        <v>432</v>
      </c>
      <c r="C216" s="256" t="s">
        <v>433</v>
      </c>
      <c r="D216" s="239" t="s">
        <v>273</v>
      </c>
      <c r="E216" s="240">
        <v>3</v>
      </c>
      <c r="F216" s="241"/>
      <c r="G216" s="242">
        <f>ROUND(E216*F216,2)</f>
        <v>0</v>
      </c>
      <c r="H216" s="241"/>
      <c r="I216" s="242">
        <f>ROUND(E216*H216,2)</f>
        <v>0</v>
      </c>
      <c r="J216" s="241"/>
      <c r="K216" s="242">
        <f>ROUND(E216*J216,2)</f>
        <v>0</v>
      </c>
      <c r="L216" s="242">
        <v>21</v>
      </c>
      <c r="M216" s="242">
        <f>G216*(1+L216/100)</f>
        <v>0</v>
      </c>
      <c r="N216" s="240">
        <v>4.7499999999999999E-3</v>
      </c>
      <c r="O216" s="240">
        <f>ROUND(E216*N216,2)</f>
        <v>0.01</v>
      </c>
      <c r="P216" s="240">
        <v>0</v>
      </c>
      <c r="Q216" s="240">
        <f>ROUND(E216*P216,2)</f>
        <v>0</v>
      </c>
      <c r="R216" s="242" t="s">
        <v>434</v>
      </c>
      <c r="S216" s="242" t="s">
        <v>210</v>
      </c>
      <c r="T216" s="243" t="s">
        <v>211</v>
      </c>
      <c r="U216" s="225">
        <v>0.70699999999999996</v>
      </c>
      <c r="V216" s="225">
        <f>ROUND(E216*U216,2)</f>
        <v>2.12</v>
      </c>
      <c r="W216" s="225"/>
      <c r="X216" s="225" t="s">
        <v>151</v>
      </c>
      <c r="Y216" s="225" t="s">
        <v>152</v>
      </c>
      <c r="Z216" s="215"/>
      <c r="AA216" s="215"/>
      <c r="AB216" s="215"/>
      <c r="AC216" s="215"/>
      <c r="AD216" s="215"/>
      <c r="AE216" s="215"/>
      <c r="AF216" s="215"/>
      <c r="AG216" s="215" t="s">
        <v>212</v>
      </c>
      <c r="AH216" s="215"/>
      <c r="AI216" s="215"/>
      <c r="AJ216" s="215"/>
      <c r="AK216" s="215"/>
      <c r="AL216" s="215"/>
      <c r="AM216" s="215"/>
      <c r="AN216" s="215"/>
      <c r="AO216" s="215"/>
      <c r="AP216" s="215"/>
      <c r="AQ216" s="215"/>
      <c r="AR216" s="215"/>
      <c r="AS216" s="215"/>
      <c r="AT216" s="215"/>
      <c r="AU216" s="215"/>
      <c r="AV216" s="215"/>
      <c r="AW216" s="215"/>
      <c r="AX216" s="215"/>
      <c r="AY216" s="215"/>
      <c r="AZ216" s="215"/>
      <c r="BA216" s="215"/>
      <c r="BB216" s="215"/>
      <c r="BC216" s="215"/>
      <c r="BD216" s="215"/>
      <c r="BE216" s="215"/>
      <c r="BF216" s="215"/>
      <c r="BG216" s="215"/>
      <c r="BH216" s="215"/>
    </row>
    <row r="217" spans="1:60" outlineLevel="2" x14ac:dyDescent="0.2">
      <c r="A217" s="222"/>
      <c r="B217" s="223"/>
      <c r="C217" s="257" t="s">
        <v>435</v>
      </c>
      <c r="D217" s="251"/>
      <c r="E217" s="251"/>
      <c r="F217" s="251"/>
      <c r="G217" s="251"/>
      <c r="H217" s="225"/>
      <c r="I217" s="225"/>
      <c r="J217" s="225"/>
      <c r="K217" s="225"/>
      <c r="L217" s="225"/>
      <c r="M217" s="225"/>
      <c r="N217" s="224"/>
      <c r="O217" s="224"/>
      <c r="P217" s="224"/>
      <c r="Q217" s="224"/>
      <c r="R217" s="225"/>
      <c r="S217" s="225"/>
      <c r="T217" s="225"/>
      <c r="U217" s="225"/>
      <c r="V217" s="225"/>
      <c r="W217" s="225"/>
      <c r="X217" s="225"/>
      <c r="Y217" s="225"/>
      <c r="Z217" s="215"/>
      <c r="AA217" s="215"/>
      <c r="AB217" s="215"/>
      <c r="AC217" s="215"/>
      <c r="AD217" s="215"/>
      <c r="AE217" s="215"/>
      <c r="AF217" s="215"/>
      <c r="AG217" s="215" t="s">
        <v>167</v>
      </c>
      <c r="AH217" s="215"/>
      <c r="AI217" s="215"/>
      <c r="AJ217" s="215"/>
      <c r="AK217" s="215"/>
      <c r="AL217" s="215"/>
      <c r="AM217" s="215"/>
      <c r="AN217" s="215"/>
      <c r="AO217" s="215"/>
      <c r="AP217" s="215"/>
      <c r="AQ217" s="215"/>
      <c r="AR217" s="215"/>
      <c r="AS217" s="215"/>
      <c r="AT217" s="215"/>
      <c r="AU217" s="215"/>
      <c r="AV217" s="215"/>
      <c r="AW217" s="215"/>
      <c r="AX217" s="215"/>
      <c r="AY217" s="215"/>
      <c r="AZ217" s="215"/>
      <c r="BA217" s="215"/>
      <c r="BB217" s="215"/>
      <c r="BC217" s="215"/>
      <c r="BD217" s="215"/>
      <c r="BE217" s="215"/>
      <c r="BF217" s="215"/>
      <c r="BG217" s="215"/>
      <c r="BH217" s="215"/>
    </row>
    <row r="218" spans="1:60" outlineLevel="1" x14ac:dyDescent="0.2">
      <c r="A218" s="237">
        <v>66</v>
      </c>
      <c r="B218" s="238" t="s">
        <v>436</v>
      </c>
      <c r="C218" s="256" t="s">
        <v>437</v>
      </c>
      <c r="D218" s="239" t="s">
        <v>273</v>
      </c>
      <c r="E218" s="240">
        <v>3</v>
      </c>
      <c r="F218" s="241"/>
      <c r="G218" s="242">
        <f>ROUND(E218*F218,2)</f>
        <v>0</v>
      </c>
      <c r="H218" s="241"/>
      <c r="I218" s="242">
        <f>ROUND(E218*H218,2)</f>
        <v>0</v>
      </c>
      <c r="J218" s="241"/>
      <c r="K218" s="242">
        <f>ROUND(E218*J218,2)</f>
        <v>0</v>
      </c>
      <c r="L218" s="242">
        <v>21</v>
      </c>
      <c r="M218" s="242">
        <f>G218*(1+L218/100)</f>
        <v>0</v>
      </c>
      <c r="N218" s="240">
        <v>0.01</v>
      </c>
      <c r="O218" s="240">
        <f>ROUND(E218*N218,2)</f>
        <v>0.03</v>
      </c>
      <c r="P218" s="240">
        <v>0</v>
      </c>
      <c r="Q218" s="240">
        <f>ROUND(E218*P218,2)</f>
        <v>0</v>
      </c>
      <c r="R218" s="242" t="s">
        <v>279</v>
      </c>
      <c r="S218" s="242" t="s">
        <v>210</v>
      </c>
      <c r="T218" s="243" t="s">
        <v>257</v>
      </c>
      <c r="U218" s="225">
        <v>0</v>
      </c>
      <c r="V218" s="225">
        <f>ROUND(E218*U218,2)</f>
        <v>0</v>
      </c>
      <c r="W218" s="225"/>
      <c r="X218" s="225" t="s">
        <v>258</v>
      </c>
      <c r="Y218" s="225" t="s">
        <v>152</v>
      </c>
      <c r="Z218" s="215"/>
      <c r="AA218" s="215"/>
      <c r="AB218" s="215"/>
      <c r="AC218" s="215"/>
      <c r="AD218" s="215"/>
      <c r="AE218" s="215"/>
      <c r="AF218" s="215"/>
      <c r="AG218" s="215" t="s">
        <v>259</v>
      </c>
      <c r="AH218" s="215"/>
      <c r="AI218" s="215"/>
      <c r="AJ218" s="215"/>
      <c r="AK218" s="215"/>
      <c r="AL218" s="215"/>
      <c r="AM218" s="215"/>
      <c r="AN218" s="215"/>
      <c r="AO218" s="215"/>
      <c r="AP218" s="215"/>
      <c r="AQ218" s="215"/>
      <c r="AR218" s="215"/>
      <c r="AS218" s="215"/>
      <c r="AT218" s="215"/>
      <c r="AU218" s="215"/>
      <c r="AV218" s="215"/>
      <c r="AW218" s="215"/>
      <c r="AX218" s="215"/>
      <c r="AY218" s="215"/>
      <c r="AZ218" s="215"/>
      <c r="BA218" s="215"/>
      <c r="BB218" s="215"/>
      <c r="BC218" s="215"/>
      <c r="BD218" s="215"/>
      <c r="BE218" s="215"/>
      <c r="BF218" s="215"/>
      <c r="BG218" s="215"/>
      <c r="BH218" s="215"/>
    </row>
    <row r="219" spans="1:60" outlineLevel="2" x14ac:dyDescent="0.2">
      <c r="A219" s="222"/>
      <c r="B219" s="223"/>
      <c r="C219" s="257" t="s">
        <v>435</v>
      </c>
      <c r="D219" s="251"/>
      <c r="E219" s="251"/>
      <c r="F219" s="251"/>
      <c r="G219" s="251"/>
      <c r="H219" s="225"/>
      <c r="I219" s="225"/>
      <c r="J219" s="225"/>
      <c r="K219" s="225"/>
      <c r="L219" s="225"/>
      <c r="M219" s="225"/>
      <c r="N219" s="224"/>
      <c r="O219" s="224"/>
      <c r="P219" s="224"/>
      <c r="Q219" s="224"/>
      <c r="R219" s="225"/>
      <c r="S219" s="225"/>
      <c r="T219" s="225"/>
      <c r="U219" s="225"/>
      <c r="V219" s="225"/>
      <c r="W219" s="225"/>
      <c r="X219" s="225"/>
      <c r="Y219" s="225"/>
      <c r="Z219" s="215"/>
      <c r="AA219" s="215"/>
      <c r="AB219" s="215"/>
      <c r="AC219" s="215"/>
      <c r="AD219" s="215"/>
      <c r="AE219" s="215"/>
      <c r="AF219" s="215"/>
      <c r="AG219" s="215" t="s">
        <v>167</v>
      </c>
      <c r="AH219" s="215"/>
      <c r="AI219" s="215"/>
      <c r="AJ219" s="215"/>
      <c r="AK219" s="215"/>
      <c r="AL219" s="215"/>
      <c r="AM219" s="215"/>
      <c r="AN219" s="215"/>
      <c r="AO219" s="215"/>
      <c r="AP219" s="215"/>
      <c r="AQ219" s="215"/>
      <c r="AR219" s="215"/>
      <c r="AS219" s="215"/>
      <c r="AT219" s="215"/>
      <c r="AU219" s="215"/>
      <c r="AV219" s="215"/>
      <c r="AW219" s="215"/>
      <c r="AX219" s="215"/>
      <c r="AY219" s="215"/>
      <c r="AZ219" s="215"/>
      <c r="BA219" s="215"/>
      <c r="BB219" s="215"/>
      <c r="BC219" s="215"/>
      <c r="BD219" s="215"/>
      <c r="BE219" s="215"/>
      <c r="BF219" s="215"/>
      <c r="BG219" s="215"/>
      <c r="BH219" s="215"/>
    </row>
    <row r="220" spans="1:60" outlineLevel="1" x14ac:dyDescent="0.2">
      <c r="A220" s="244">
        <v>67</v>
      </c>
      <c r="B220" s="245" t="s">
        <v>168</v>
      </c>
      <c r="C220" s="255" t="s">
        <v>438</v>
      </c>
      <c r="D220" s="246" t="s">
        <v>439</v>
      </c>
      <c r="E220" s="247">
        <v>3</v>
      </c>
      <c r="F220" s="248"/>
      <c r="G220" s="249">
        <f>ROUND(E220*F220,2)</f>
        <v>0</v>
      </c>
      <c r="H220" s="248"/>
      <c r="I220" s="249">
        <f>ROUND(E220*H220,2)</f>
        <v>0</v>
      </c>
      <c r="J220" s="248"/>
      <c r="K220" s="249">
        <f>ROUND(E220*J220,2)</f>
        <v>0</v>
      </c>
      <c r="L220" s="249">
        <v>21</v>
      </c>
      <c r="M220" s="249">
        <f>G220*(1+L220/100)</f>
        <v>0</v>
      </c>
      <c r="N220" s="247">
        <v>0</v>
      </c>
      <c r="O220" s="247">
        <f>ROUND(E220*N220,2)</f>
        <v>0</v>
      </c>
      <c r="P220" s="247">
        <v>0</v>
      </c>
      <c r="Q220" s="247">
        <f>ROUND(E220*P220,2)</f>
        <v>0</v>
      </c>
      <c r="R220" s="249"/>
      <c r="S220" s="249" t="s">
        <v>149</v>
      </c>
      <c r="T220" s="250" t="s">
        <v>150</v>
      </c>
      <c r="U220" s="225">
        <v>0</v>
      </c>
      <c r="V220" s="225">
        <f>ROUND(E220*U220,2)</f>
        <v>0</v>
      </c>
      <c r="W220" s="225"/>
      <c r="X220" s="225" t="s">
        <v>151</v>
      </c>
      <c r="Y220" s="225" t="s">
        <v>152</v>
      </c>
      <c r="Z220" s="215"/>
      <c r="AA220" s="215"/>
      <c r="AB220" s="215"/>
      <c r="AC220" s="215"/>
      <c r="AD220" s="215"/>
      <c r="AE220" s="215"/>
      <c r="AF220" s="215"/>
      <c r="AG220" s="215" t="s">
        <v>153</v>
      </c>
      <c r="AH220" s="215"/>
      <c r="AI220" s="215"/>
      <c r="AJ220" s="215"/>
      <c r="AK220" s="215"/>
      <c r="AL220" s="215"/>
      <c r="AM220" s="215"/>
      <c r="AN220" s="215"/>
      <c r="AO220" s="215"/>
      <c r="AP220" s="215"/>
      <c r="AQ220" s="215"/>
      <c r="AR220" s="215"/>
      <c r="AS220" s="215"/>
      <c r="AT220" s="215"/>
      <c r="AU220" s="215"/>
      <c r="AV220" s="215"/>
      <c r="AW220" s="215"/>
      <c r="AX220" s="215"/>
      <c r="AY220" s="215"/>
      <c r="AZ220" s="215"/>
      <c r="BA220" s="215"/>
      <c r="BB220" s="215"/>
      <c r="BC220" s="215"/>
      <c r="BD220" s="215"/>
      <c r="BE220" s="215"/>
      <c r="BF220" s="215"/>
      <c r="BG220" s="215"/>
      <c r="BH220" s="215"/>
    </row>
    <row r="221" spans="1:60" x14ac:dyDescent="0.2">
      <c r="A221" s="230" t="s">
        <v>144</v>
      </c>
      <c r="B221" s="231" t="s">
        <v>107</v>
      </c>
      <c r="C221" s="254" t="s">
        <v>108</v>
      </c>
      <c r="D221" s="232"/>
      <c r="E221" s="233"/>
      <c r="F221" s="234"/>
      <c r="G221" s="234">
        <f>SUMIF(AG222:AG267,"&lt;&gt;NOR",G222:G267)</f>
        <v>0</v>
      </c>
      <c r="H221" s="234"/>
      <c r="I221" s="234">
        <f>SUM(I222:I267)</f>
        <v>0</v>
      </c>
      <c r="J221" s="234"/>
      <c r="K221" s="234">
        <f>SUM(K222:K267)</f>
        <v>0</v>
      </c>
      <c r="L221" s="234"/>
      <c r="M221" s="234">
        <f>SUM(M222:M267)</f>
        <v>0</v>
      </c>
      <c r="N221" s="233"/>
      <c r="O221" s="233">
        <f>SUM(O222:O267)</f>
        <v>0.03</v>
      </c>
      <c r="P221" s="233"/>
      <c r="Q221" s="233">
        <f>SUM(Q222:Q267)</f>
        <v>316.37999999999994</v>
      </c>
      <c r="R221" s="234"/>
      <c r="S221" s="234"/>
      <c r="T221" s="235"/>
      <c r="U221" s="229"/>
      <c r="V221" s="229">
        <f>SUM(V222:V267)</f>
        <v>346.40999999999997</v>
      </c>
      <c r="W221" s="229"/>
      <c r="X221" s="229"/>
      <c r="Y221" s="229"/>
      <c r="AG221" t="s">
        <v>145</v>
      </c>
    </row>
    <row r="222" spans="1:60" outlineLevel="1" x14ac:dyDescent="0.2">
      <c r="A222" s="237">
        <v>68</v>
      </c>
      <c r="B222" s="238" t="s">
        <v>161</v>
      </c>
      <c r="C222" s="256" t="s">
        <v>440</v>
      </c>
      <c r="D222" s="239" t="s">
        <v>286</v>
      </c>
      <c r="E222" s="240">
        <v>3</v>
      </c>
      <c r="F222" s="241"/>
      <c r="G222" s="242">
        <f>ROUND(E222*F222,2)</f>
        <v>0</v>
      </c>
      <c r="H222" s="241"/>
      <c r="I222" s="242">
        <f>ROUND(E222*H222,2)</f>
        <v>0</v>
      </c>
      <c r="J222" s="241"/>
      <c r="K222" s="242">
        <f>ROUND(E222*J222,2)</f>
        <v>0</v>
      </c>
      <c r="L222" s="242">
        <v>21</v>
      </c>
      <c r="M222" s="242">
        <f>G222*(1+L222/100)</f>
        <v>0</v>
      </c>
      <c r="N222" s="240">
        <v>0</v>
      </c>
      <c r="O222" s="240">
        <f>ROUND(E222*N222,2)</f>
        <v>0</v>
      </c>
      <c r="P222" s="240">
        <v>0.23771999999999999</v>
      </c>
      <c r="Q222" s="240">
        <f>ROUND(E222*P222,2)</f>
        <v>0.71</v>
      </c>
      <c r="R222" s="242"/>
      <c r="S222" s="242" t="s">
        <v>149</v>
      </c>
      <c r="T222" s="243" t="s">
        <v>150</v>
      </c>
      <c r="U222" s="225">
        <v>0.24199999999999999</v>
      </c>
      <c r="V222" s="225">
        <f>ROUND(E222*U222,2)</f>
        <v>0.73</v>
      </c>
      <c r="W222" s="225"/>
      <c r="X222" s="225" t="s">
        <v>151</v>
      </c>
      <c r="Y222" s="225" t="s">
        <v>152</v>
      </c>
      <c r="Z222" s="215"/>
      <c r="AA222" s="215"/>
      <c r="AB222" s="215"/>
      <c r="AC222" s="215"/>
      <c r="AD222" s="215"/>
      <c r="AE222" s="215"/>
      <c r="AF222" s="215"/>
      <c r="AG222" s="215" t="s">
        <v>212</v>
      </c>
      <c r="AH222" s="215"/>
      <c r="AI222" s="215"/>
      <c r="AJ222" s="215"/>
      <c r="AK222" s="215"/>
      <c r="AL222" s="215"/>
      <c r="AM222" s="215"/>
      <c r="AN222" s="215"/>
      <c r="AO222" s="215"/>
      <c r="AP222" s="215"/>
      <c r="AQ222" s="215"/>
      <c r="AR222" s="215"/>
      <c r="AS222" s="215"/>
      <c r="AT222" s="215"/>
      <c r="AU222" s="215"/>
      <c r="AV222" s="215"/>
      <c r="AW222" s="215"/>
      <c r="AX222" s="215"/>
      <c r="AY222" s="215"/>
      <c r="AZ222" s="215"/>
      <c r="BA222" s="215"/>
      <c r="BB222" s="215"/>
      <c r="BC222" s="215"/>
      <c r="BD222" s="215"/>
      <c r="BE222" s="215"/>
      <c r="BF222" s="215"/>
      <c r="BG222" s="215"/>
      <c r="BH222" s="215"/>
    </row>
    <row r="223" spans="1:60" outlineLevel="2" x14ac:dyDescent="0.2">
      <c r="A223" s="222"/>
      <c r="B223" s="223"/>
      <c r="C223" s="257" t="s">
        <v>441</v>
      </c>
      <c r="D223" s="251"/>
      <c r="E223" s="251"/>
      <c r="F223" s="251"/>
      <c r="G223" s="251"/>
      <c r="H223" s="225"/>
      <c r="I223" s="225"/>
      <c r="J223" s="225"/>
      <c r="K223" s="225"/>
      <c r="L223" s="225"/>
      <c r="M223" s="225"/>
      <c r="N223" s="224"/>
      <c r="O223" s="224"/>
      <c r="P223" s="224"/>
      <c r="Q223" s="224"/>
      <c r="R223" s="225"/>
      <c r="S223" s="225"/>
      <c r="T223" s="225"/>
      <c r="U223" s="225"/>
      <c r="V223" s="225"/>
      <c r="W223" s="225"/>
      <c r="X223" s="225"/>
      <c r="Y223" s="225"/>
      <c r="Z223" s="215"/>
      <c r="AA223" s="215"/>
      <c r="AB223" s="215"/>
      <c r="AC223" s="215"/>
      <c r="AD223" s="215"/>
      <c r="AE223" s="215"/>
      <c r="AF223" s="215"/>
      <c r="AG223" s="215" t="s">
        <v>167</v>
      </c>
      <c r="AH223" s="215"/>
      <c r="AI223" s="215"/>
      <c r="AJ223" s="215"/>
      <c r="AK223" s="215"/>
      <c r="AL223" s="215"/>
      <c r="AM223" s="215"/>
      <c r="AN223" s="215"/>
      <c r="AO223" s="215"/>
      <c r="AP223" s="215"/>
      <c r="AQ223" s="215"/>
      <c r="AR223" s="215"/>
      <c r="AS223" s="215"/>
      <c r="AT223" s="215"/>
      <c r="AU223" s="215"/>
      <c r="AV223" s="215"/>
      <c r="AW223" s="215"/>
      <c r="AX223" s="215"/>
      <c r="AY223" s="215"/>
      <c r="AZ223" s="215"/>
      <c r="BA223" s="215"/>
      <c r="BB223" s="215"/>
      <c r="BC223" s="215"/>
      <c r="BD223" s="215"/>
      <c r="BE223" s="215"/>
      <c r="BF223" s="215"/>
      <c r="BG223" s="215"/>
      <c r="BH223" s="215"/>
    </row>
    <row r="224" spans="1:60" outlineLevel="2" x14ac:dyDescent="0.2">
      <c r="A224" s="222"/>
      <c r="B224" s="223"/>
      <c r="C224" s="267" t="s">
        <v>442</v>
      </c>
      <c r="D224" s="263"/>
      <c r="E224" s="264">
        <v>3</v>
      </c>
      <c r="F224" s="225"/>
      <c r="G224" s="225"/>
      <c r="H224" s="225"/>
      <c r="I224" s="225"/>
      <c r="J224" s="225"/>
      <c r="K224" s="225"/>
      <c r="L224" s="225"/>
      <c r="M224" s="225"/>
      <c r="N224" s="224"/>
      <c r="O224" s="224"/>
      <c r="P224" s="224"/>
      <c r="Q224" s="224"/>
      <c r="R224" s="225"/>
      <c r="S224" s="225"/>
      <c r="T224" s="225"/>
      <c r="U224" s="225"/>
      <c r="V224" s="225"/>
      <c r="W224" s="225"/>
      <c r="X224" s="225"/>
      <c r="Y224" s="225"/>
      <c r="Z224" s="215"/>
      <c r="AA224" s="215"/>
      <c r="AB224" s="215"/>
      <c r="AC224" s="215"/>
      <c r="AD224" s="215"/>
      <c r="AE224" s="215"/>
      <c r="AF224" s="215"/>
      <c r="AG224" s="215" t="s">
        <v>222</v>
      </c>
      <c r="AH224" s="215">
        <v>0</v>
      </c>
      <c r="AI224" s="215"/>
      <c r="AJ224" s="215"/>
      <c r="AK224" s="215"/>
      <c r="AL224" s="215"/>
      <c r="AM224" s="215"/>
      <c r="AN224" s="215"/>
      <c r="AO224" s="215"/>
      <c r="AP224" s="215"/>
      <c r="AQ224" s="215"/>
      <c r="AR224" s="215"/>
      <c r="AS224" s="215"/>
      <c r="AT224" s="215"/>
      <c r="AU224" s="215"/>
      <c r="AV224" s="215"/>
      <c r="AW224" s="215"/>
      <c r="AX224" s="215"/>
      <c r="AY224" s="215"/>
      <c r="AZ224" s="215"/>
      <c r="BA224" s="215"/>
      <c r="BB224" s="215"/>
      <c r="BC224" s="215"/>
      <c r="BD224" s="215"/>
      <c r="BE224" s="215"/>
      <c r="BF224" s="215"/>
      <c r="BG224" s="215"/>
      <c r="BH224" s="215"/>
    </row>
    <row r="225" spans="1:60" ht="22.5" outlineLevel="1" x14ac:dyDescent="0.2">
      <c r="A225" s="237">
        <v>69</v>
      </c>
      <c r="B225" s="238" t="s">
        <v>443</v>
      </c>
      <c r="C225" s="256" t="s">
        <v>444</v>
      </c>
      <c r="D225" s="239" t="s">
        <v>208</v>
      </c>
      <c r="E225" s="240">
        <v>38.5</v>
      </c>
      <c r="F225" s="241"/>
      <c r="G225" s="242">
        <f>ROUND(E225*F225,2)</f>
        <v>0</v>
      </c>
      <c r="H225" s="241"/>
      <c r="I225" s="242">
        <f>ROUND(E225*H225,2)</f>
        <v>0</v>
      </c>
      <c r="J225" s="241"/>
      <c r="K225" s="242">
        <f>ROUND(E225*J225,2)</f>
        <v>0</v>
      </c>
      <c r="L225" s="242">
        <v>21</v>
      </c>
      <c r="M225" s="242">
        <f>G225*(1+L225/100)</f>
        <v>0</v>
      </c>
      <c r="N225" s="240">
        <v>0</v>
      </c>
      <c r="O225" s="240">
        <f>ROUND(E225*N225,2)</f>
        <v>0</v>
      </c>
      <c r="P225" s="240">
        <v>0.13800000000000001</v>
      </c>
      <c r="Q225" s="240">
        <f>ROUND(E225*P225,2)</f>
        <v>5.31</v>
      </c>
      <c r="R225" s="242" t="s">
        <v>300</v>
      </c>
      <c r="S225" s="242" t="s">
        <v>210</v>
      </c>
      <c r="T225" s="243" t="s">
        <v>211</v>
      </c>
      <c r="U225" s="225">
        <v>0.16</v>
      </c>
      <c r="V225" s="225">
        <f>ROUND(E225*U225,2)</f>
        <v>6.16</v>
      </c>
      <c r="W225" s="225"/>
      <c r="X225" s="225" t="s">
        <v>151</v>
      </c>
      <c r="Y225" s="225" t="s">
        <v>152</v>
      </c>
      <c r="Z225" s="215"/>
      <c r="AA225" s="215"/>
      <c r="AB225" s="215"/>
      <c r="AC225" s="215"/>
      <c r="AD225" s="215"/>
      <c r="AE225" s="215"/>
      <c r="AF225" s="215"/>
      <c r="AG225" s="215" t="s">
        <v>212</v>
      </c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  <c r="AX225" s="215"/>
      <c r="AY225" s="215"/>
      <c r="AZ225" s="215"/>
      <c r="BA225" s="215"/>
      <c r="BB225" s="215"/>
      <c r="BC225" s="215"/>
      <c r="BD225" s="215"/>
      <c r="BE225" s="215"/>
      <c r="BF225" s="215"/>
      <c r="BG225" s="215"/>
      <c r="BH225" s="215"/>
    </row>
    <row r="226" spans="1:60" outlineLevel="2" x14ac:dyDescent="0.2">
      <c r="A226" s="222"/>
      <c r="B226" s="223"/>
      <c r="C226" s="266" t="s">
        <v>445</v>
      </c>
      <c r="D226" s="265"/>
      <c r="E226" s="265"/>
      <c r="F226" s="265"/>
      <c r="G226" s="265"/>
      <c r="H226" s="225"/>
      <c r="I226" s="225"/>
      <c r="J226" s="225"/>
      <c r="K226" s="225"/>
      <c r="L226" s="225"/>
      <c r="M226" s="225"/>
      <c r="N226" s="224"/>
      <c r="O226" s="224"/>
      <c r="P226" s="224"/>
      <c r="Q226" s="224"/>
      <c r="R226" s="225"/>
      <c r="S226" s="225"/>
      <c r="T226" s="225"/>
      <c r="U226" s="225"/>
      <c r="V226" s="225"/>
      <c r="W226" s="225"/>
      <c r="X226" s="225"/>
      <c r="Y226" s="225"/>
      <c r="Z226" s="215"/>
      <c r="AA226" s="215"/>
      <c r="AB226" s="215"/>
      <c r="AC226" s="215"/>
      <c r="AD226" s="215"/>
      <c r="AE226" s="215"/>
      <c r="AF226" s="215"/>
      <c r="AG226" s="215" t="s">
        <v>214</v>
      </c>
      <c r="AH226" s="215"/>
      <c r="AI226" s="215"/>
      <c r="AJ226" s="215"/>
      <c r="AK226" s="215"/>
      <c r="AL226" s="215"/>
      <c r="AM226" s="215"/>
      <c r="AN226" s="215"/>
      <c r="AO226" s="215"/>
      <c r="AP226" s="215"/>
      <c r="AQ226" s="215"/>
      <c r="AR226" s="215"/>
      <c r="AS226" s="215"/>
      <c r="AT226" s="215"/>
      <c r="AU226" s="215"/>
      <c r="AV226" s="215"/>
      <c r="AW226" s="215"/>
      <c r="AX226" s="215"/>
      <c r="AY226" s="215"/>
      <c r="AZ226" s="215"/>
      <c r="BA226" s="215"/>
      <c r="BB226" s="215"/>
      <c r="BC226" s="215"/>
      <c r="BD226" s="215"/>
      <c r="BE226" s="215"/>
      <c r="BF226" s="215"/>
      <c r="BG226" s="215"/>
      <c r="BH226" s="215"/>
    </row>
    <row r="227" spans="1:60" outlineLevel="2" x14ac:dyDescent="0.2">
      <c r="A227" s="222"/>
      <c r="B227" s="223"/>
      <c r="C227" s="259" t="s">
        <v>446</v>
      </c>
      <c r="D227" s="252"/>
      <c r="E227" s="252"/>
      <c r="F227" s="252"/>
      <c r="G227" s="252"/>
      <c r="H227" s="225"/>
      <c r="I227" s="225"/>
      <c r="J227" s="225"/>
      <c r="K227" s="225"/>
      <c r="L227" s="225"/>
      <c r="M227" s="225"/>
      <c r="N227" s="224"/>
      <c r="O227" s="224"/>
      <c r="P227" s="224"/>
      <c r="Q227" s="224"/>
      <c r="R227" s="225"/>
      <c r="S227" s="225"/>
      <c r="T227" s="225"/>
      <c r="U227" s="225"/>
      <c r="V227" s="225"/>
      <c r="W227" s="225"/>
      <c r="X227" s="225"/>
      <c r="Y227" s="225"/>
      <c r="Z227" s="215"/>
      <c r="AA227" s="215"/>
      <c r="AB227" s="215"/>
      <c r="AC227" s="215"/>
      <c r="AD227" s="215"/>
      <c r="AE227" s="215"/>
      <c r="AF227" s="215"/>
      <c r="AG227" s="215" t="s">
        <v>167</v>
      </c>
      <c r="AH227" s="215"/>
      <c r="AI227" s="215"/>
      <c r="AJ227" s="215"/>
      <c r="AK227" s="215"/>
      <c r="AL227" s="215"/>
      <c r="AM227" s="215"/>
      <c r="AN227" s="215"/>
      <c r="AO227" s="215"/>
      <c r="AP227" s="215"/>
      <c r="AQ227" s="215"/>
      <c r="AR227" s="215"/>
      <c r="AS227" s="215"/>
      <c r="AT227" s="215"/>
      <c r="AU227" s="215"/>
      <c r="AV227" s="215"/>
      <c r="AW227" s="215"/>
      <c r="AX227" s="215"/>
      <c r="AY227" s="215"/>
      <c r="AZ227" s="215"/>
      <c r="BA227" s="215"/>
      <c r="BB227" s="215"/>
      <c r="BC227" s="215"/>
      <c r="BD227" s="215"/>
      <c r="BE227" s="215"/>
      <c r="BF227" s="215"/>
      <c r="BG227" s="215"/>
      <c r="BH227" s="215"/>
    </row>
    <row r="228" spans="1:60" outlineLevel="2" x14ac:dyDescent="0.2">
      <c r="A228" s="222"/>
      <c r="B228" s="223"/>
      <c r="C228" s="267" t="s">
        <v>447</v>
      </c>
      <c r="D228" s="263"/>
      <c r="E228" s="264">
        <v>38.5</v>
      </c>
      <c r="F228" s="225"/>
      <c r="G228" s="225"/>
      <c r="H228" s="225"/>
      <c r="I228" s="225"/>
      <c r="J228" s="225"/>
      <c r="K228" s="225"/>
      <c r="L228" s="225"/>
      <c r="M228" s="225"/>
      <c r="N228" s="224"/>
      <c r="O228" s="224"/>
      <c r="P228" s="224"/>
      <c r="Q228" s="224"/>
      <c r="R228" s="225"/>
      <c r="S228" s="225"/>
      <c r="T228" s="225"/>
      <c r="U228" s="225"/>
      <c r="V228" s="225"/>
      <c r="W228" s="225"/>
      <c r="X228" s="225"/>
      <c r="Y228" s="225"/>
      <c r="Z228" s="215"/>
      <c r="AA228" s="215"/>
      <c r="AB228" s="215"/>
      <c r="AC228" s="215"/>
      <c r="AD228" s="215"/>
      <c r="AE228" s="215"/>
      <c r="AF228" s="215"/>
      <c r="AG228" s="215" t="s">
        <v>222</v>
      </c>
      <c r="AH228" s="215">
        <v>0</v>
      </c>
      <c r="AI228" s="215"/>
      <c r="AJ228" s="215"/>
      <c r="AK228" s="215"/>
      <c r="AL228" s="215"/>
      <c r="AM228" s="215"/>
      <c r="AN228" s="215"/>
      <c r="AO228" s="215"/>
      <c r="AP228" s="215"/>
      <c r="AQ228" s="215"/>
      <c r="AR228" s="215"/>
      <c r="AS228" s="215"/>
      <c r="AT228" s="215"/>
      <c r="AU228" s="215"/>
      <c r="AV228" s="215"/>
      <c r="AW228" s="215"/>
      <c r="AX228" s="215"/>
      <c r="AY228" s="215"/>
      <c r="AZ228" s="215"/>
      <c r="BA228" s="215"/>
      <c r="BB228" s="215"/>
      <c r="BC228" s="215"/>
      <c r="BD228" s="215"/>
      <c r="BE228" s="215"/>
      <c r="BF228" s="215"/>
      <c r="BG228" s="215"/>
      <c r="BH228" s="215"/>
    </row>
    <row r="229" spans="1:60" ht="22.5" outlineLevel="1" x14ac:dyDescent="0.2">
      <c r="A229" s="237">
        <v>70</v>
      </c>
      <c r="B229" s="238" t="s">
        <v>443</v>
      </c>
      <c r="C229" s="256" t="s">
        <v>444</v>
      </c>
      <c r="D229" s="239" t="s">
        <v>208</v>
      </c>
      <c r="E229" s="240">
        <v>41</v>
      </c>
      <c r="F229" s="241"/>
      <c r="G229" s="242">
        <f>ROUND(E229*F229,2)</f>
        <v>0</v>
      </c>
      <c r="H229" s="241"/>
      <c r="I229" s="242">
        <f>ROUND(E229*H229,2)</f>
        <v>0</v>
      </c>
      <c r="J229" s="241"/>
      <c r="K229" s="242">
        <f>ROUND(E229*J229,2)</f>
        <v>0</v>
      </c>
      <c r="L229" s="242">
        <v>21</v>
      </c>
      <c r="M229" s="242">
        <f>G229*(1+L229/100)</f>
        <v>0</v>
      </c>
      <c r="N229" s="240">
        <v>0</v>
      </c>
      <c r="O229" s="240">
        <f>ROUND(E229*N229,2)</f>
        <v>0</v>
      </c>
      <c r="P229" s="240">
        <v>0.13800000000000001</v>
      </c>
      <c r="Q229" s="240">
        <f>ROUND(E229*P229,2)</f>
        <v>5.66</v>
      </c>
      <c r="R229" s="242" t="s">
        <v>300</v>
      </c>
      <c r="S229" s="242" t="s">
        <v>210</v>
      </c>
      <c r="T229" s="243" t="s">
        <v>211</v>
      </c>
      <c r="U229" s="225">
        <v>0.16</v>
      </c>
      <c r="V229" s="225">
        <f>ROUND(E229*U229,2)</f>
        <v>6.56</v>
      </c>
      <c r="W229" s="225"/>
      <c r="X229" s="225" t="s">
        <v>151</v>
      </c>
      <c r="Y229" s="225" t="s">
        <v>152</v>
      </c>
      <c r="Z229" s="215"/>
      <c r="AA229" s="215"/>
      <c r="AB229" s="215"/>
      <c r="AC229" s="215"/>
      <c r="AD229" s="215"/>
      <c r="AE229" s="215"/>
      <c r="AF229" s="215"/>
      <c r="AG229" s="215" t="s">
        <v>212</v>
      </c>
      <c r="AH229" s="215"/>
      <c r="AI229" s="215"/>
      <c r="AJ229" s="215"/>
      <c r="AK229" s="215"/>
      <c r="AL229" s="215"/>
      <c r="AM229" s="215"/>
      <c r="AN229" s="215"/>
      <c r="AO229" s="215"/>
      <c r="AP229" s="215"/>
      <c r="AQ229" s="215"/>
      <c r="AR229" s="215"/>
      <c r="AS229" s="215"/>
      <c r="AT229" s="215"/>
      <c r="AU229" s="215"/>
      <c r="AV229" s="215"/>
      <c r="AW229" s="215"/>
      <c r="AX229" s="215"/>
      <c r="AY229" s="215"/>
      <c r="AZ229" s="215"/>
      <c r="BA229" s="215"/>
      <c r="BB229" s="215"/>
      <c r="BC229" s="215"/>
      <c r="BD229" s="215"/>
      <c r="BE229" s="215"/>
      <c r="BF229" s="215"/>
      <c r="BG229" s="215"/>
      <c r="BH229" s="215"/>
    </row>
    <row r="230" spans="1:60" outlineLevel="2" x14ac:dyDescent="0.2">
      <c r="A230" s="222"/>
      <c r="B230" s="223"/>
      <c r="C230" s="266" t="s">
        <v>445</v>
      </c>
      <c r="D230" s="265"/>
      <c r="E230" s="265"/>
      <c r="F230" s="265"/>
      <c r="G230" s="265"/>
      <c r="H230" s="225"/>
      <c r="I230" s="225"/>
      <c r="J230" s="225"/>
      <c r="K230" s="225"/>
      <c r="L230" s="225"/>
      <c r="M230" s="225"/>
      <c r="N230" s="224"/>
      <c r="O230" s="224"/>
      <c r="P230" s="224"/>
      <c r="Q230" s="224"/>
      <c r="R230" s="225"/>
      <c r="S230" s="225"/>
      <c r="T230" s="225"/>
      <c r="U230" s="225"/>
      <c r="V230" s="225"/>
      <c r="W230" s="225"/>
      <c r="X230" s="225"/>
      <c r="Y230" s="225"/>
      <c r="Z230" s="215"/>
      <c r="AA230" s="215"/>
      <c r="AB230" s="215"/>
      <c r="AC230" s="215"/>
      <c r="AD230" s="215"/>
      <c r="AE230" s="215"/>
      <c r="AF230" s="215"/>
      <c r="AG230" s="215" t="s">
        <v>214</v>
      </c>
      <c r="AH230" s="215"/>
      <c r="AI230" s="215"/>
      <c r="AJ230" s="215"/>
      <c r="AK230" s="215"/>
      <c r="AL230" s="215"/>
      <c r="AM230" s="215"/>
      <c r="AN230" s="215"/>
      <c r="AO230" s="215"/>
      <c r="AP230" s="215"/>
      <c r="AQ230" s="215"/>
      <c r="AR230" s="215"/>
      <c r="AS230" s="215"/>
      <c r="AT230" s="215"/>
      <c r="AU230" s="215"/>
      <c r="AV230" s="215"/>
      <c r="AW230" s="215"/>
      <c r="AX230" s="215"/>
      <c r="AY230" s="215"/>
      <c r="AZ230" s="215"/>
      <c r="BA230" s="215"/>
      <c r="BB230" s="215"/>
      <c r="BC230" s="215"/>
      <c r="BD230" s="215"/>
      <c r="BE230" s="215"/>
      <c r="BF230" s="215"/>
      <c r="BG230" s="215"/>
      <c r="BH230" s="215"/>
    </row>
    <row r="231" spans="1:60" outlineLevel="2" x14ac:dyDescent="0.2">
      <c r="A231" s="222"/>
      <c r="B231" s="223"/>
      <c r="C231" s="259" t="s">
        <v>448</v>
      </c>
      <c r="D231" s="252"/>
      <c r="E231" s="252"/>
      <c r="F231" s="252"/>
      <c r="G231" s="252"/>
      <c r="H231" s="225"/>
      <c r="I231" s="225"/>
      <c r="J231" s="225"/>
      <c r="K231" s="225"/>
      <c r="L231" s="225"/>
      <c r="M231" s="225"/>
      <c r="N231" s="224"/>
      <c r="O231" s="224"/>
      <c r="P231" s="224"/>
      <c r="Q231" s="224"/>
      <c r="R231" s="225"/>
      <c r="S231" s="225"/>
      <c r="T231" s="225"/>
      <c r="U231" s="225"/>
      <c r="V231" s="225"/>
      <c r="W231" s="225"/>
      <c r="X231" s="225"/>
      <c r="Y231" s="225"/>
      <c r="Z231" s="215"/>
      <c r="AA231" s="215"/>
      <c r="AB231" s="215"/>
      <c r="AC231" s="215"/>
      <c r="AD231" s="215"/>
      <c r="AE231" s="215"/>
      <c r="AF231" s="215"/>
      <c r="AG231" s="215" t="s">
        <v>167</v>
      </c>
      <c r="AH231" s="215"/>
      <c r="AI231" s="215"/>
      <c r="AJ231" s="215"/>
      <c r="AK231" s="215"/>
      <c r="AL231" s="215"/>
      <c r="AM231" s="215"/>
      <c r="AN231" s="215"/>
      <c r="AO231" s="215"/>
      <c r="AP231" s="215"/>
      <c r="AQ231" s="215"/>
      <c r="AR231" s="215"/>
      <c r="AS231" s="215"/>
      <c r="AT231" s="215"/>
      <c r="AU231" s="215"/>
      <c r="AV231" s="215"/>
      <c r="AW231" s="215"/>
      <c r="AX231" s="215"/>
      <c r="AY231" s="215"/>
      <c r="AZ231" s="215"/>
      <c r="BA231" s="215"/>
      <c r="BB231" s="215"/>
      <c r="BC231" s="215"/>
      <c r="BD231" s="215"/>
      <c r="BE231" s="215"/>
      <c r="BF231" s="215"/>
      <c r="BG231" s="215"/>
      <c r="BH231" s="215"/>
    </row>
    <row r="232" spans="1:60" outlineLevel="2" x14ac:dyDescent="0.2">
      <c r="A232" s="222"/>
      <c r="B232" s="223"/>
      <c r="C232" s="267" t="s">
        <v>449</v>
      </c>
      <c r="D232" s="263"/>
      <c r="E232" s="264">
        <v>41</v>
      </c>
      <c r="F232" s="225"/>
      <c r="G232" s="225"/>
      <c r="H232" s="225"/>
      <c r="I232" s="225"/>
      <c r="J232" s="225"/>
      <c r="K232" s="225"/>
      <c r="L232" s="225"/>
      <c r="M232" s="225"/>
      <c r="N232" s="224"/>
      <c r="O232" s="224"/>
      <c r="P232" s="224"/>
      <c r="Q232" s="224"/>
      <c r="R232" s="225"/>
      <c r="S232" s="225"/>
      <c r="T232" s="225"/>
      <c r="U232" s="225"/>
      <c r="V232" s="225"/>
      <c r="W232" s="225"/>
      <c r="X232" s="225"/>
      <c r="Y232" s="225"/>
      <c r="Z232" s="215"/>
      <c r="AA232" s="215"/>
      <c r="AB232" s="215"/>
      <c r="AC232" s="215"/>
      <c r="AD232" s="215"/>
      <c r="AE232" s="215"/>
      <c r="AF232" s="215"/>
      <c r="AG232" s="215" t="s">
        <v>222</v>
      </c>
      <c r="AH232" s="215">
        <v>0</v>
      </c>
      <c r="AI232" s="215"/>
      <c r="AJ232" s="215"/>
      <c r="AK232" s="215"/>
      <c r="AL232" s="215"/>
      <c r="AM232" s="215"/>
      <c r="AN232" s="215"/>
      <c r="AO232" s="215"/>
      <c r="AP232" s="215"/>
      <c r="AQ232" s="215"/>
      <c r="AR232" s="215"/>
      <c r="AS232" s="215"/>
      <c r="AT232" s="215"/>
      <c r="AU232" s="215"/>
      <c r="AV232" s="215"/>
      <c r="AW232" s="215"/>
      <c r="AX232" s="215"/>
      <c r="AY232" s="215"/>
      <c r="AZ232" s="215"/>
      <c r="BA232" s="215"/>
      <c r="BB232" s="215"/>
      <c r="BC232" s="215"/>
      <c r="BD232" s="215"/>
      <c r="BE232" s="215"/>
      <c r="BF232" s="215"/>
      <c r="BG232" s="215"/>
      <c r="BH232" s="215"/>
    </row>
    <row r="233" spans="1:60" outlineLevel="1" x14ac:dyDescent="0.2">
      <c r="A233" s="237">
        <v>71</v>
      </c>
      <c r="B233" s="238" t="s">
        <v>450</v>
      </c>
      <c r="C233" s="256" t="s">
        <v>451</v>
      </c>
      <c r="D233" s="239" t="s">
        <v>208</v>
      </c>
      <c r="E233" s="240">
        <v>1351</v>
      </c>
      <c r="F233" s="241"/>
      <c r="G233" s="242">
        <f>ROUND(E233*F233,2)</f>
        <v>0</v>
      </c>
      <c r="H233" s="241"/>
      <c r="I233" s="242">
        <f>ROUND(E233*H233,2)</f>
        <v>0</v>
      </c>
      <c r="J233" s="241"/>
      <c r="K233" s="242">
        <f>ROUND(E233*J233,2)</f>
        <v>0</v>
      </c>
      <c r="L233" s="242">
        <v>21</v>
      </c>
      <c r="M233" s="242">
        <f>G233*(1+L233/100)</f>
        <v>0</v>
      </c>
      <c r="N233" s="240">
        <v>0</v>
      </c>
      <c r="O233" s="240">
        <f>ROUND(E233*N233,2)</f>
        <v>0</v>
      </c>
      <c r="P233" s="240">
        <v>6.6000000000000003E-2</v>
      </c>
      <c r="Q233" s="240">
        <f>ROUND(E233*P233,2)</f>
        <v>89.17</v>
      </c>
      <c r="R233" s="242"/>
      <c r="S233" s="242" t="s">
        <v>149</v>
      </c>
      <c r="T233" s="243" t="s">
        <v>211</v>
      </c>
      <c r="U233" s="225">
        <v>2.6800000000000001E-2</v>
      </c>
      <c r="V233" s="225">
        <f>ROUND(E233*U233,2)</f>
        <v>36.21</v>
      </c>
      <c r="W233" s="225"/>
      <c r="X233" s="225" t="s">
        <v>151</v>
      </c>
      <c r="Y233" s="225" t="s">
        <v>152</v>
      </c>
      <c r="Z233" s="215"/>
      <c r="AA233" s="215"/>
      <c r="AB233" s="215"/>
      <c r="AC233" s="215"/>
      <c r="AD233" s="215"/>
      <c r="AE233" s="215"/>
      <c r="AF233" s="215"/>
      <c r="AG233" s="215" t="s">
        <v>212</v>
      </c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215"/>
      <c r="AX233" s="215"/>
      <c r="AY233" s="215"/>
      <c r="AZ233" s="215"/>
      <c r="BA233" s="215"/>
      <c r="BB233" s="215"/>
      <c r="BC233" s="215"/>
      <c r="BD233" s="215"/>
      <c r="BE233" s="215"/>
      <c r="BF233" s="215"/>
      <c r="BG233" s="215"/>
      <c r="BH233" s="215"/>
    </row>
    <row r="234" spans="1:60" outlineLevel="2" x14ac:dyDescent="0.2">
      <c r="A234" s="222"/>
      <c r="B234" s="223"/>
      <c r="C234" s="257" t="s">
        <v>452</v>
      </c>
      <c r="D234" s="251"/>
      <c r="E234" s="251"/>
      <c r="F234" s="251"/>
      <c r="G234" s="251"/>
      <c r="H234" s="225"/>
      <c r="I234" s="225"/>
      <c r="J234" s="225"/>
      <c r="K234" s="225"/>
      <c r="L234" s="225"/>
      <c r="M234" s="225"/>
      <c r="N234" s="224"/>
      <c r="O234" s="224"/>
      <c r="P234" s="224"/>
      <c r="Q234" s="224"/>
      <c r="R234" s="225"/>
      <c r="S234" s="225"/>
      <c r="T234" s="225"/>
      <c r="U234" s="225"/>
      <c r="V234" s="225"/>
      <c r="W234" s="225"/>
      <c r="X234" s="225"/>
      <c r="Y234" s="225"/>
      <c r="Z234" s="215"/>
      <c r="AA234" s="215"/>
      <c r="AB234" s="215"/>
      <c r="AC234" s="215"/>
      <c r="AD234" s="215"/>
      <c r="AE234" s="215"/>
      <c r="AF234" s="215"/>
      <c r="AG234" s="215" t="s">
        <v>167</v>
      </c>
      <c r="AH234" s="215"/>
      <c r="AI234" s="215"/>
      <c r="AJ234" s="215"/>
      <c r="AK234" s="215"/>
      <c r="AL234" s="215"/>
      <c r="AM234" s="215"/>
      <c r="AN234" s="215"/>
      <c r="AO234" s="215"/>
      <c r="AP234" s="215"/>
      <c r="AQ234" s="215"/>
      <c r="AR234" s="215"/>
      <c r="AS234" s="215"/>
      <c r="AT234" s="215"/>
      <c r="AU234" s="215"/>
      <c r="AV234" s="215"/>
      <c r="AW234" s="215"/>
      <c r="AX234" s="215"/>
      <c r="AY234" s="215"/>
      <c r="AZ234" s="215"/>
      <c r="BA234" s="215"/>
      <c r="BB234" s="215"/>
      <c r="BC234" s="215"/>
      <c r="BD234" s="215"/>
      <c r="BE234" s="215"/>
      <c r="BF234" s="215"/>
      <c r="BG234" s="215"/>
      <c r="BH234" s="215"/>
    </row>
    <row r="235" spans="1:60" outlineLevel="1" x14ac:dyDescent="0.2">
      <c r="A235" s="237">
        <v>72</v>
      </c>
      <c r="B235" s="238" t="s">
        <v>453</v>
      </c>
      <c r="C235" s="256" t="s">
        <v>454</v>
      </c>
      <c r="D235" s="239" t="s">
        <v>208</v>
      </c>
      <c r="E235" s="240">
        <v>940</v>
      </c>
      <c r="F235" s="241"/>
      <c r="G235" s="242">
        <f>ROUND(E235*F235,2)</f>
        <v>0</v>
      </c>
      <c r="H235" s="241"/>
      <c r="I235" s="242">
        <f>ROUND(E235*H235,2)</f>
        <v>0</v>
      </c>
      <c r="J235" s="241"/>
      <c r="K235" s="242">
        <f>ROUND(E235*J235,2)</f>
        <v>0</v>
      </c>
      <c r="L235" s="242">
        <v>21</v>
      </c>
      <c r="M235" s="242">
        <f>G235*(1+L235/100)</f>
        <v>0</v>
      </c>
      <c r="N235" s="240">
        <v>0</v>
      </c>
      <c r="O235" s="240">
        <f>ROUND(E235*N235,2)</f>
        <v>0</v>
      </c>
      <c r="P235" s="240">
        <v>8.7999999999999995E-2</v>
      </c>
      <c r="Q235" s="240">
        <f>ROUND(E235*P235,2)</f>
        <v>82.72</v>
      </c>
      <c r="R235" s="242"/>
      <c r="S235" s="242" t="s">
        <v>149</v>
      </c>
      <c r="T235" s="243" t="s">
        <v>211</v>
      </c>
      <c r="U235" s="225">
        <v>3.04E-2</v>
      </c>
      <c r="V235" s="225">
        <f>ROUND(E235*U235,2)</f>
        <v>28.58</v>
      </c>
      <c r="W235" s="225"/>
      <c r="X235" s="225" t="s">
        <v>151</v>
      </c>
      <c r="Y235" s="225" t="s">
        <v>152</v>
      </c>
      <c r="Z235" s="215"/>
      <c r="AA235" s="215"/>
      <c r="AB235" s="215"/>
      <c r="AC235" s="215"/>
      <c r="AD235" s="215"/>
      <c r="AE235" s="215"/>
      <c r="AF235" s="215"/>
      <c r="AG235" s="215" t="s">
        <v>212</v>
      </c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215"/>
      <c r="AX235" s="215"/>
      <c r="AY235" s="215"/>
      <c r="AZ235" s="215"/>
      <c r="BA235" s="215"/>
      <c r="BB235" s="215"/>
      <c r="BC235" s="215"/>
      <c r="BD235" s="215"/>
      <c r="BE235" s="215"/>
      <c r="BF235" s="215"/>
      <c r="BG235" s="215"/>
      <c r="BH235" s="215"/>
    </row>
    <row r="236" spans="1:60" outlineLevel="2" x14ac:dyDescent="0.2">
      <c r="A236" s="222"/>
      <c r="B236" s="223"/>
      <c r="C236" s="257" t="s">
        <v>455</v>
      </c>
      <c r="D236" s="251"/>
      <c r="E236" s="251"/>
      <c r="F236" s="251"/>
      <c r="G236" s="251"/>
      <c r="H236" s="225"/>
      <c r="I236" s="225"/>
      <c r="J236" s="225"/>
      <c r="K236" s="225"/>
      <c r="L236" s="225"/>
      <c r="M236" s="225"/>
      <c r="N236" s="224"/>
      <c r="O236" s="224"/>
      <c r="P236" s="224"/>
      <c r="Q236" s="224"/>
      <c r="R236" s="225"/>
      <c r="S236" s="225"/>
      <c r="T236" s="225"/>
      <c r="U236" s="225"/>
      <c r="V236" s="225"/>
      <c r="W236" s="225"/>
      <c r="X236" s="225"/>
      <c r="Y236" s="225"/>
      <c r="Z236" s="215"/>
      <c r="AA236" s="215"/>
      <c r="AB236" s="215"/>
      <c r="AC236" s="215"/>
      <c r="AD236" s="215"/>
      <c r="AE236" s="215"/>
      <c r="AF236" s="215"/>
      <c r="AG236" s="215" t="s">
        <v>167</v>
      </c>
      <c r="AH236" s="215"/>
      <c r="AI236" s="215"/>
      <c r="AJ236" s="215"/>
      <c r="AK236" s="215"/>
      <c r="AL236" s="215"/>
      <c r="AM236" s="215"/>
      <c r="AN236" s="215"/>
      <c r="AO236" s="215"/>
      <c r="AP236" s="215"/>
      <c r="AQ236" s="215"/>
      <c r="AR236" s="215"/>
      <c r="AS236" s="215"/>
      <c r="AT236" s="215"/>
      <c r="AU236" s="215"/>
      <c r="AV236" s="215"/>
      <c r="AW236" s="215"/>
      <c r="AX236" s="215"/>
      <c r="AY236" s="215"/>
      <c r="AZ236" s="215"/>
      <c r="BA236" s="215"/>
      <c r="BB236" s="215"/>
      <c r="BC236" s="215"/>
      <c r="BD236" s="215"/>
      <c r="BE236" s="215"/>
      <c r="BF236" s="215"/>
      <c r="BG236" s="215"/>
      <c r="BH236" s="215"/>
    </row>
    <row r="237" spans="1:60" outlineLevel="2" x14ac:dyDescent="0.2">
      <c r="A237" s="222"/>
      <c r="B237" s="223"/>
      <c r="C237" s="267" t="s">
        <v>456</v>
      </c>
      <c r="D237" s="263"/>
      <c r="E237" s="264">
        <v>940</v>
      </c>
      <c r="F237" s="225"/>
      <c r="G237" s="225"/>
      <c r="H237" s="225"/>
      <c r="I237" s="225"/>
      <c r="J237" s="225"/>
      <c r="K237" s="225"/>
      <c r="L237" s="225"/>
      <c r="M237" s="225"/>
      <c r="N237" s="224"/>
      <c r="O237" s="224"/>
      <c r="P237" s="224"/>
      <c r="Q237" s="224"/>
      <c r="R237" s="225"/>
      <c r="S237" s="225"/>
      <c r="T237" s="225"/>
      <c r="U237" s="225"/>
      <c r="V237" s="225"/>
      <c r="W237" s="225"/>
      <c r="X237" s="225"/>
      <c r="Y237" s="225"/>
      <c r="Z237" s="215"/>
      <c r="AA237" s="215"/>
      <c r="AB237" s="215"/>
      <c r="AC237" s="215"/>
      <c r="AD237" s="215"/>
      <c r="AE237" s="215"/>
      <c r="AF237" s="215"/>
      <c r="AG237" s="215" t="s">
        <v>222</v>
      </c>
      <c r="AH237" s="215">
        <v>0</v>
      </c>
      <c r="AI237" s="215"/>
      <c r="AJ237" s="215"/>
      <c r="AK237" s="215"/>
      <c r="AL237" s="215"/>
      <c r="AM237" s="215"/>
      <c r="AN237" s="215"/>
      <c r="AO237" s="215"/>
      <c r="AP237" s="215"/>
      <c r="AQ237" s="215"/>
      <c r="AR237" s="215"/>
      <c r="AS237" s="215"/>
      <c r="AT237" s="215"/>
      <c r="AU237" s="215"/>
      <c r="AV237" s="215"/>
      <c r="AW237" s="215"/>
      <c r="AX237" s="215"/>
      <c r="AY237" s="215"/>
      <c r="AZ237" s="215"/>
      <c r="BA237" s="215"/>
      <c r="BB237" s="215"/>
      <c r="BC237" s="215"/>
      <c r="BD237" s="215"/>
      <c r="BE237" s="215"/>
      <c r="BF237" s="215"/>
      <c r="BG237" s="215"/>
      <c r="BH237" s="215"/>
    </row>
    <row r="238" spans="1:60" outlineLevel="1" x14ac:dyDescent="0.2">
      <c r="A238" s="237">
        <v>73</v>
      </c>
      <c r="B238" s="238" t="s">
        <v>457</v>
      </c>
      <c r="C238" s="256" t="s">
        <v>458</v>
      </c>
      <c r="D238" s="239" t="s">
        <v>208</v>
      </c>
      <c r="E238" s="240">
        <v>260.60000000000002</v>
      </c>
      <c r="F238" s="241"/>
      <c r="G238" s="242">
        <f>ROUND(E238*F238,2)</f>
        <v>0</v>
      </c>
      <c r="H238" s="241"/>
      <c r="I238" s="242">
        <f>ROUND(E238*H238,2)</f>
        <v>0</v>
      </c>
      <c r="J238" s="241"/>
      <c r="K238" s="242">
        <f>ROUND(E238*J238,2)</f>
        <v>0</v>
      </c>
      <c r="L238" s="242">
        <v>21</v>
      </c>
      <c r="M238" s="242">
        <f>G238*(1+L238/100)</f>
        <v>0</v>
      </c>
      <c r="N238" s="240">
        <v>0</v>
      </c>
      <c r="O238" s="240">
        <f>ROUND(E238*N238,2)</f>
        <v>0</v>
      </c>
      <c r="P238" s="240">
        <v>0.11</v>
      </c>
      <c r="Q238" s="240">
        <f>ROUND(E238*P238,2)</f>
        <v>28.67</v>
      </c>
      <c r="R238" s="242"/>
      <c r="S238" s="242" t="s">
        <v>149</v>
      </c>
      <c r="T238" s="243" t="s">
        <v>211</v>
      </c>
      <c r="U238" s="225">
        <v>0.08</v>
      </c>
      <c r="V238" s="225">
        <f>ROUND(E238*U238,2)</f>
        <v>20.85</v>
      </c>
      <c r="W238" s="225"/>
      <c r="X238" s="225" t="s">
        <v>151</v>
      </c>
      <c r="Y238" s="225" t="s">
        <v>152</v>
      </c>
      <c r="Z238" s="215"/>
      <c r="AA238" s="215"/>
      <c r="AB238" s="215"/>
      <c r="AC238" s="215"/>
      <c r="AD238" s="215"/>
      <c r="AE238" s="215"/>
      <c r="AF238" s="215"/>
      <c r="AG238" s="215" t="s">
        <v>212</v>
      </c>
      <c r="AH238" s="215"/>
      <c r="AI238" s="215"/>
      <c r="AJ238" s="215"/>
      <c r="AK238" s="215"/>
      <c r="AL238" s="215"/>
      <c r="AM238" s="215"/>
      <c r="AN238" s="215"/>
      <c r="AO238" s="215"/>
      <c r="AP238" s="215"/>
      <c r="AQ238" s="215"/>
      <c r="AR238" s="215"/>
      <c r="AS238" s="215"/>
      <c r="AT238" s="215"/>
      <c r="AU238" s="215"/>
      <c r="AV238" s="215"/>
      <c r="AW238" s="215"/>
      <c r="AX238" s="215"/>
      <c r="AY238" s="215"/>
      <c r="AZ238" s="215"/>
      <c r="BA238" s="215"/>
      <c r="BB238" s="215"/>
      <c r="BC238" s="215"/>
      <c r="BD238" s="215"/>
      <c r="BE238" s="215"/>
      <c r="BF238" s="215"/>
      <c r="BG238" s="215"/>
      <c r="BH238" s="215"/>
    </row>
    <row r="239" spans="1:60" outlineLevel="2" x14ac:dyDescent="0.2">
      <c r="A239" s="222"/>
      <c r="B239" s="223"/>
      <c r="C239" s="257" t="s">
        <v>459</v>
      </c>
      <c r="D239" s="251"/>
      <c r="E239" s="251"/>
      <c r="F239" s="251"/>
      <c r="G239" s="251"/>
      <c r="H239" s="225"/>
      <c r="I239" s="225"/>
      <c r="J239" s="225"/>
      <c r="K239" s="225"/>
      <c r="L239" s="225"/>
      <c r="M239" s="225"/>
      <c r="N239" s="224"/>
      <c r="O239" s="224"/>
      <c r="P239" s="224"/>
      <c r="Q239" s="224"/>
      <c r="R239" s="225"/>
      <c r="S239" s="225"/>
      <c r="T239" s="225"/>
      <c r="U239" s="225"/>
      <c r="V239" s="225"/>
      <c r="W239" s="225"/>
      <c r="X239" s="225"/>
      <c r="Y239" s="225"/>
      <c r="Z239" s="215"/>
      <c r="AA239" s="215"/>
      <c r="AB239" s="215"/>
      <c r="AC239" s="215"/>
      <c r="AD239" s="215"/>
      <c r="AE239" s="215"/>
      <c r="AF239" s="215"/>
      <c r="AG239" s="215" t="s">
        <v>167</v>
      </c>
      <c r="AH239" s="215"/>
      <c r="AI239" s="215"/>
      <c r="AJ239" s="215"/>
      <c r="AK239" s="215"/>
      <c r="AL239" s="215"/>
      <c r="AM239" s="215"/>
      <c r="AN239" s="215"/>
      <c r="AO239" s="215"/>
      <c r="AP239" s="215"/>
      <c r="AQ239" s="215"/>
      <c r="AR239" s="215"/>
      <c r="AS239" s="215"/>
      <c r="AT239" s="215"/>
      <c r="AU239" s="215"/>
      <c r="AV239" s="215"/>
      <c r="AW239" s="215"/>
      <c r="AX239" s="215"/>
      <c r="AY239" s="215"/>
      <c r="AZ239" s="215"/>
      <c r="BA239" s="215"/>
      <c r="BB239" s="215"/>
      <c r="BC239" s="215"/>
      <c r="BD239" s="215"/>
      <c r="BE239" s="215"/>
      <c r="BF239" s="215"/>
      <c r="BG239" s="215"/>
      <c r="BH239" s="215"/>
    </row>
    <row r="240" spans="1:60" outlineLevel="2" x14ac:dyDescent="0.2">
      <c r="A240" s="222"/>
      <c r="B240" s="223"/>
      <c r="C240" s="267" t="s">
        <v>460</v>
      </c>
      <c r="D240" s="263"/>
      <c r="E240" s="264">
        <v>260.60000000000002</v>
      </c>
      <c r="F240" s="225"/>
      <c r="G240" s="225"/>
      <c r="H240" s="225"/>
      <c r="I240" s="225"/>
      <c r="J240" s="225"/>
      <c r="K240" s="225"/>
      <c r="L240" s="225"/>
      <c r="M240" s="225"/>
      <c r="N240" s="224"/>
      <c r="O240" s="224"/>
      <c r="P240" s="224"/>
      <c r="Q240" s="224"/>
      <c r="R240" s="225"/>
      <c r="S240" s="225"/>
      <c r="T240" s="225"/>
      <c r="U240" s="225"/>
      <c r="V240" s="225"/>
      <c r="W240" s="225"/>
      <c r="X240" s="225"/>
      <c r="Y240" s="225"/>
      <c r="Z240" s="215"/>
      <c r="AA240" s="215"/>
      <c r="AB240" s="215"/>
      <c r="AC240" s="215"/>
      <c r="AD240" s="215"/>
      <c r="AE240" s="215"/>
      <c r="AF240" s="215"/>
      <c r="AG240" s="215" t="s">
        <v>222</v>
      </c>
      <c r="AH240" s="215">
        <v>0</v>
      </c>
      <c r="AI240" s="215"/>
      <c r="AJ240" s="215"/>
      <c r="AK240" s="215"/>
      <c r="AL240" s="215"/>
      <c r="AM240" s="215"/>
      <c r="AN240" s="215"/>
      <c r="AO240" s="215"/>
      <c r="AP240" s="215"/>
      <c r="AQ240" s="215"/>
      <c r="AR240" s="215"/>
      <c r="AS240" s="215"/>
      <c r="AT240" s="215"/>
      <c r="AU240" s="215"/>
      <c r="AV240" s="215"/>
      <c r="AW240" s="215"/>
      <c r="AX240" s="215"/>
      <c r="AY240" s="215"/>
      <c r="AZ240" s="215"/>
      <c r="BA240" s="215"/>
      <c r="BB240" s="215"/>
      <c r="BC240" s="215"/>
      <c r="BD240" s="215"/>
      <c r="BE240" s="215"/>
      <c r="BF240" s="215"/>
      <c r="BG240" s="215"/>
      <c r="BH240" s="215"/>
    </row>
    <row r="241" spans="1:60" outlineLevel="1" x14ac:dyDescent="0.2">
      <c r="A241" s="237">
        <v>74</v>
      </c>
      <c r="B241" s="238" t="s">
        <v>457</v>
      </c>
      <c r="C241" s="256" t="s">
        <v>458</v>
      </c>
      <c r="D241" s="239" t="s">
        <v>208</v>
      </c>
      <c r="E241" s="240">
        <v>200</v>
      </c>
      <c r="F241" s="241"/>
      <c r="G241" s="242">
        <f>ROUND(E241*F241,2)</f>
        <v>0</v>
      </c>
      <c r="H241" s="241"/>
      <c r="I241" s="242">
        <f>ROUND(E241*H241,2)</f>
        <v>0</v>
      </c>
      <c r="J241" s="241"/>
      <c r="K241" s="242">
        <f>ROUND(E241*J241,2)</f>
        <v>0</v>
      </c>
      <c r="L241" s="242">
        <v>21</v>
      </c>
      <c r="M241" s="242">
        <f>G241*(1+L241/100)</f>
        <v>0</v>
      </c>
      <c r="N241" s="240">
        <v>0</v>
      </c>
      <c r="O241" s="240">
        <f>ROUND(E241*N241,2)</f>
        <v>0</v>
      </c>
      <c r="P241" s="240">
        <v>0.11</v>
      </c>
      <c r="Q241" s="240">
        <f>ROUND(E241*P241,2)</f>
        <v>22</v>
      </c>
      <c r="R241" s="242"/>
      <c r="S241" s="242" t="s">
        <v>149</v>
      </c>
      <c r="T241" s="243" t="s">
        <v>211</v>
      </c>
      <c r="U241" s="225">
        <v>0.08</v>
      </c>
      <c r="V241" s="225">
        <f>ROUND(E241*U241,2)</f>
        <v>16</v>
      </c>
      <c r="W241" s="225"/>
      <c r="X241" s="225" t="s">
        <v>151</v>
      </c>
      <c r="Y241" s="225" t="s">
        <v>152</v>
      </c>
      <c r="Z241" s="215"/>
      <c r="AA241" s="215"/>
      <c r="AB241" s="215"/>
      <c r="AC241" s="215"/>
      <c r="AD241" s="215"/>
      <c r="AE241" s="215"/>
      <c r="AF241" s="215"/>
      <c r="AG241" s="215" t="s">
        <v>153</v>
      </c>
      <c r="AH241" s="215"/>
      <c r="AI241" s="215"/>
      <c r="AJ241" s="215"/>
      <c r="AK241" s="215"/>
      <c r="AL241" s="215"/>
      <c r="AM241" s="215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  <c r="AX241" s="215"/>
      <c r="AY241" s="215"/>
      <c r="AZ241" s="215"/>
      <c r="BA241" s="215"/>
      <c r="BB241" s="215"/>
      <c r="BC241" s="215"/>
      <c r="BD241" s="215"/>
      <c r="BE241" s="215"/>
      <c r="BF241" s="215"/>
      <c r="BG241" s="215"/>
      <c r="BH241" s="215"/>
    </row>
    <row r="242" spans="1:60" outlineLevel="2" x14ac:dyDescent="0.2">
      <c r="A242" s="222"/>
      <c r="B242" s="223"/>
      <c r="C242" s="257" t="s">
        <v>461</v>
      </c>
      <c r="D242" s="251"/>
      <c r="E242" s="251"/>
      <c r="F242" s="251"/>
      <c r="G242" s="251"/>
      <c r="H242" s="225"/>
      <c r="I242" s="225"/>
      <c r="J242" s="225"/>
      <c r="K242" s="225"/>
      <c r="L242" s="225"/>
      <c r="M242" s="225"/>
      <c r="N242" s="224"/>
      <c r="O242" s="224"/>
      <c r="P242" s="224"/>
      <c r="Q242" s="224"/>
      <c r="R242" s="225"/>
      <c r="S242" s="225"/>
      <c r="T242" s="225"/>
      <c r="U242" s="225"/>
      <c r="V242" s="225"/>
      <c r="W242" s="225"/>
      <c r="X242" s="225"/>
      <c r="Y242" s="225"/>
      <c r="Z242" s="215"/>
      <c r="AA242" s="215"/>
      <c r="AB242" s="215"/>
      <c r="AC242" s="215"/>
      <c r="AD242" s="215"/>
      <c r="AE242" s="215"/>
      <c r="AF242" s="215"/>
      <c r="AG242" s="215" t="s">
        <v>167</v>
      </c>
      <c r="AH242" s="215"/>
      <c r="AI242" s="215"/>
      <c r="AJ242" s="215"/>
      <c r="AK242" s="215"/>
      <c r="AL242" s="215"/>
      <c r="AM242" s="215"/>
      <c r="AN242" s="215"/>
      <c r="AO242" s="215"/>
      <c r="AP242" s="215"/>
      <c r="AQ242" s="215"/>
      <c r="AR242" s="215"/>
      <c r="AS242" s="215"/>
      <c r="AT242" s="215"/>
      <c r="AU242" s="215"/>
      <c r="AV242" s="215"/>
      <c r="AW242" s="215"/>
      <c r="AX242" s="215"/>
      <c r="AY242" s="215"/>
      <c r="AZ242" s="215"/>
      <c r="BA242" s="215"/>
      <c r="BB242" s="215"/>
      <c r="BC242" s="215"/>
      <c r="BD242" s="215"/>
      <c r="BE242" s="215"/>
      <c r="BF242" s="215"/>
      <c r="BG242" s="215"/>
      <c r="BH242" s="215"/>
    </row>
    <row r="243" spans="1:60" outlineLevel="3" x14ac:dyDescent="0.2">
      <c r="A243" s="222"/>
      <c r="B243" s="223"/>
      <c r="C243" s="259" t="s">
        <v>276</v>
      </c>
      <c r="D243" s="252"/>
      <c r="E243" s="252"/>
      <c r="F243" s="252"/>
      <c r="G243" s="252"/>
      <c r="H243" s="225"/>
      <c r="I243" s="225"/>
      <c r="J243" s="225"/>
      <c r="K243" s="225"/>
      <c r="L243" s="225"/>
      <c r="M243" s="225"/>
      <c r="N243" s="224"/>
      <c r="O243" s="224"/>
      <c r="P243" s="224"/>
      <c r="Q243" s="224"/>
      <c r="R243" s="225"/>
      <c r="S243" s="225"/>
      <c r="T243" s="225"/>
      <c r="U243" s="225"/>
      <c r="V243" s="225"/>
      <c r="W243" s="225"/>
      <c r="X243" s="225"/>
      <c r="Y243" s="225"/>
      <c r="Z243" s="215"/>
      <c r="AA243" s="215"/>
      <c r="AB243" s="215"/>
      <c r="AC243" s="215"/>
      <c r="AD243" s="215"/>
      <c r="AE243" s="215"/>
      <c r="AF243" s="215"/>
      <c r="AG243" s="215" t="s">
        <v>167</v>
      </c>
      <c r="AH243" s="215"/>
      <c r="AI243" s="215"/>
      <c r="AJ243" s="215"/>
      <c r="AK243" s="215"/>
      <c r="AL243" s="215"/>
      <c r="AM243" s="215"/>
      <c r="AN243" s="215"/>
      <c r="AO243" s="215"/>
      <c r="AP243" s="215"/>
      <c r="AQ243" s="215"/>
      <c r="AR243" s="215"/>
      <c r="AS243" s="215"/>
      <c r="AT243" s="215"/>
      <c r="AU243" s="215"/>
      <c r="AV243" s="215"/>
      <c r="AW243" s="215"/>
      <c r="AX243" s="215"/>
      <c r="AY243" s="215"/>
      <c r="AZ243" s="215"/>
      <c r="BA243" s="215"/>
      <c r="BB243" s="215"/>
      <c r="BC243" s="215"/>
      <c r="BD243" s="215"/>
      <c r="BE243" s="215"/>
      <c r="BF243" s="215"/>
      <c r="BG243" s="215"/>
      <c r="BH243" s="215"/>
    </row>
    <row r="244" spans="1:60" outlineLevel="1" x14ac:dyDescent="0.2">
      <c r="A244" s="237">
        <v>75</v>
      </c>
      <c r="B244" s="238" t="s">
        <v>462</v>
      </c>
      <c r="C244" s="256" t="s">
        <v>463</v>
      </c>
      <c r="D244" s="239" t="s">
        <v>286</v>
      </c>
      <c r="E244" s="240">
        <v>90.2</v>
      </c>
      <c r="F244" s="241"/>
      <c r="G244" s="242">
        <f>ROUND(E244*F244,2)</f>
        <v>0</v>
      </c>
      <c r="H244" s="241"/>
      <c r="I244" s="242">
        <f>ROUND(E244*H244,2)</f>
        <v>0</v>
      </c>
      <c r="J244" s="241"/>
      <c r="K244" s="242">
        <f>ROUND(E244*J244,2)</f>
        <v>0</v>
      </c>
      <c r="L244" s="242">
        <v>21</v>
      </c>
      <c r="M244" s="242">
        <f>G244*(1+L244/100)</f>
        <v>0</v>
      </c>
      <c r="N244" s="240">
        <v>0</v>
      </c>
      <c r="O244" s="240">
        <f>ROUND(E244*N244,2)</f>
        <v>0</v>
      </c>
      <c r="P244" s="240">
        <v>0.22</v>
      </c>
      <c r="Q244" s="240">
        <f>ROUND(E244*P244,2)</f>
        <v>19.84</v>
      </c>
      <c r="R244" s="242" t="s">
        <v>300</v>
      </c>
      <c r="S244" s="242" t="s">
        <v>210</v>
      </c>
      <c r="T244" s="243" t="s">
        <v>211</v>
      </c>
      <c r="U244" s="225">
        <v>0.14299999999999999</v>
      </c>
      <c r="V244" s="225">
        <f>ROUND(E244*U244,2)</f>
        <v>12.9</v>
      </c>
      <c r="W244" s="225"/>
      <c r="X244" s="225" t="s">
        <v>151</v>
      </c>
      <c r="Y244" s="225" t="s">
        <v>152</v>
      </c>
      <c r="Z244" s="215"/>
      <c r="AA244" s="215"/>
      <c r="AB244" s="215"/>
      <c r="AC244" s="215"/>
      <c r="AD244" s="215"/>
      <c r="AE244" s="215"/>
      <c r="AF244" s="215"/>
      <c r="AG244" s="215" t="s">
        <v>212</v>
      </c>
      <c r="AH244" s="215"/>
      <c r="AI244" s="215"/>
      <c r="AJ244" s="215"/>
      <c r="AK244" s="215"/>
      <c r="AL244" s="215"/>
      <c r="AM244" s="215"/>
      <c r="AN244" s="215"/>
      <c r="AO244" s="215"/>
      <c r="AP244" s="215"/>
      <c r="AQ244" s="215"/>
      <c r="AR244" s="215"/>
      <c r="AS244" s="215"/>
      <c r="AT244" s="215"/>
      <c r="AU244" s="215"/>
      <c r="AV244" s="215"/>
      <c r="AW244" s="215"/>
      <c r="AX244" s="215"/>
      <c r="AY244" s="215"/>
      <c r="AZ244" s="215"/>
      <c r="BA244" s="215"/>
      <c r="BB244" s="215"/>
      <c r="BC244" s="215"/>
      <c r="BD244" s="215"/>
      <c r="BE244" s="215"/>
      <c r="BF244" s="215"/>
      <c r="BG244" s="215"/>
      <c r="BH244" s="215"/>
    </row>
    <row r="245" spans="1:60" outlineLevel="2" x14ac:dyDescent="0.2">
      <c r="A245" s="222"/>
      <c r="B245" s="223"/>
      <c r="C245" s="266" t="s">
        <v>464</v>
      </c>
      <c r="D245" s="265"/>
      <c r="E245" s="265"/>
      <c r="F245" s="265"/>
      <c r="G245" s="265"/>
      <c r="H245" s="225"/>
      <c r="I245" s="225"/>
      <c r="J245" s="225"/>
      <c r="K245" s="225"/>
      <c r="L245" s="225"/>
      <c r="M245" s="225"/>
      <c r="N245" s="224"/>
      <c r="O245" s="224"/>
      <c r="P245" s="224"/>
      <c r="Q245" s="224"/>
      <c r="R245" s="225"/>
      <c r="S245" s="225"/>
      <c r="T245" s="225"/>
      <c r="U245" s="225"/>
      <c r="V245" s="225"/>
      <c r="W245" s="225"/>
      <c r="X245" s="225"/>
      <c r="Y245" s="225"/>
      <c r="Z245" s="215"/>
      <c r="AA245" s="215"/>
      <c r="AB245" s="215"/>
      <c r="AC245" s="215"/>
      <c r="AD245" s="215"/>
      <c r="AE245" s="215"/>
      <c r="AF245" s="215"/>
      <c r="AG245" s="215" t="s">
        <v>214</v>
      </c>
      <c r="AH245" s="215"/>
      <c r="AI245" s="215"/>
      <c r="AJ245" s="215"/>
      <c r="AK245" s="215"/>
      <c r="AL245" s="215"/>
      <c r="AM245" s="215"/>
      <c r="AN245" s="215"/>
      <c r="AO245" s="215"/>
      <c r="AP245" s="215"/>
      <c r="AQ245" s="215"/>
      <c r="AR245" s="215"/>
      <c r="AS245" s="215"/>
      <c r="AT245" s="215"/>
      <c r="AU245" s="215"/>
      <c r="AV245" s="215"/>
      <c r="AW245" s="215"/>
      <c r="AX245" s="215"/>
      <c r="AY245" s="215"/>
      <c r="AZ245" s="215"/>
      <c r="BA245" s="253" t="str">
        <f>C245</f>
        <v>s vybouráním lože, s přemístěním hmot na skládku na vzdálenost do 3 m nebo naložením na dopravní prostředek</v>
      </c>
      <c r="BB245" s="215"/>
      <c r="BC245" s="215"/>
      <c r="BD245" s="215"/>
      <c r="BE245" s="215"/>
      <c r="BF245" s="215"/>
      <c r="BG245" s="215"/>
      <c r="BH245" s="215"/>
    </row>
    <row r="246" spans="1:60" outlineLevel="2" x14ac:dyDescent="0.2">
      <c r="A246" s="222"/>
      <c r="B246" s="223"/>
      <c r="C246" s="259" t="s">
        <v>465</v>
      </c>
      <c r="D246" s="252"/>
      <c r="E246" s="252"/>
      <c r="F246" s="252"/>
      <c r="G246" s="252"/>
      <c r="H246" s="225"/>
      <c r="I246" s="225"/>
      <c r="J246" s="225"/>
      <c r="K246" s="225"/>
      <c r="L246" s="225"/>
      <c r="M246" s="225"/>
      <c r="N246" s="224"/>
      <c r="O246" s="224"/>
      <c r="P246" s="224"/>
      <c r="Q246" s="224"/>
      <c r="R246" s="225"/>
      <c r="S246" s="225"/>
      <c r="T246" s="225"/>
      <c r="U246" s="225"/>
      <c r="V246" s="225"/>
      <c r="W246" s="225"/>
      <c r="X246" s="225"/>
      <c r="Y246" s="225"/>
      <c r="Z246" s="215"/>
      <c r="AA246" s="215"/>
      <c r="AB246" s="215"/>
      <c r="AC246" s="215"/>
      <c r="AD246" s="215"/>
      <c r="AE246" s="215"/>
      <c r="AF246" s="215"/>
      <c r="AG246" s="215" t="s">
        <v>167</v>
      </c>
      <c r="AH246" s="215"/>
      <c r="AI246" s="215"/>
      <c r="AJ246" s="215"/>
      <c r="AK246" s="215"/>
      <c r="AL246" s="215"/>
      <c r="AM246" s="215"/>
      <c r="AN246" s="215"/>
      <c r="AO246" s="215"/>
      <c r="AP246" s="215"/>
      <c r="AQ246" s="215"/>
      <c r="AR246" s="215"/>
      <c r="AS246" s="215"/>
      <c r="AT246" s="215"/>
      <c r="AU246" s="215"/>
      <c r="AV246" s="215"/>
      <c r="AW246" s="215"/>
      <c r="AX246" s="215"/>
      <c r="AY246" s="215"/>
      <c r="AZ246" s="215"/>
      <c r="BA246" s="215"/>
      <c r="BB246" s="215"/>
      <c r="BC246" s="215"/>
      <c r="BD246" s="215"/>
      <c r="BE246" s="215"/>
      <c r="BF246" s="215"/>
      <c r="BG246" s="215"/>
      <c r="BH246" s="215"/>
    </row>
    <row r="247" spans="1:60" outlineLevel="2" x14ac:dyDescent="0.2">
      <c r="A247" s="222"/>
      <c r="B247" s="223"/>
      <c r="C247" s="267" t="s">
        <v>466</v>
      </c>
      <c r="D247" s="263"/>
      <c r="E247" s="264">
        <v>90.2</v>
      </c>
      <c r="F247" s="225"/>
      <c r="G247" s="225"/>
      <c r="H247" s="225"/>
      <c r="I247" s="225"/>
      <c r="J247" s="225"/>
      <c r="K247" s="225"/>
      <c r="L247" s="225"/>
      <c r="M247" s="225"/>
      <c r="N247" s="224"/>
      <c r="O247" s="224"/>
      <c r="P247" s="224"/>
      <c r="Q247" s="224"/>
      <c r="R247" s="225"/>
      <c r="S247" s="225"/>
      <c r="T247" s="225"/>
      <c r="U247" s="225"/>
      <c r="V247" s="225"/>
      <c r="W247" s="225"/>
      <c r="X247" s="225"/>
      <c r="Y247" s="225"/>
      <c r="Z247" s="215"/>
      <c r="AA247" s="215"/>
      <c r="AB247" s="215"/>
      <c r="AC247" s="215"/>
      <c r="AD247" s="215"/>
      <c r="AE247" s="215"/>
      <c r="AF247" s="215"/>
      <c r="AG247" s="215" t="s">
        <v>222</v>
      </c>
      <c r="AH247" s="215">
        <v>0</v>
      </c>
      <c r="AI247" s="215"/>
      <c r="AJ247" s="215"/>
      <c r="AK247" s="215"/>
      <c r="AL247" s="215"/>
      <c r="AM247" s="215"/>
      <c r="AN247" s="215"/>
      <c r="AO247" s="215"/>
      <c r="AP247" s="215"/>
      <c r="AQ247" s="215"/>
      <c r="AR247" s="215"/>
      <c r="AS247" s="215"/>
      <c r="AT247" s="215"/>
      <c r="AU247" s="215"/>
      <c r="AV247" s="215"/>
      <c r="AW247" s="215"/>
      <c r="AX247" s="215"/>
      <c r="AY247" s="215"/>
      <c r="AZ247" s="215"/>
      <c r="BA247" s="215"/>
      <c r="BB247" s="215"/>
      <c r="BC247" s="215"/>
      <c r="BD247" s="215"/>
      <c r="BE247" s="215"/>
      <c r="BF247" s="215"/>
      <c r="BG247" s="215"/>
      <c r="BH247" s="215"/>
    </row>
    <row r="248" spans="1:60" outlineLevel="1" x14ac:dyDescent="0.2">
      <c r="A248" s="237">
        <v>76</v>
      </c>
      <c r="B248" s="238" t="s">
        <v>467</v>
      </c>
      <c r="C248" s="256" t="s">
        <v>468</v>
      </c>
      <c r="D248" s="239" t="s">
        <v>286</v>
      </c>
      <c r="E248" s="240">
        <v>19.600000000000001</v>
      </c>
      <c r="F248" s="241"/>
      <c r="G248" s="242">
        <f>ROUND(E248*F248,2)</f>
        <v>0</v>
      </c>
      <c r="H248" s="241"/>
      <c r="I248" s="242">
        <f>ROUND(E248*H248,2)</f>
        <v>0</v>
      </c>
      <c r="J248" s="241"/>
      <c r="K248" s="242">
        <f>ROUND(E248*J248,2)</f>
        <v>0</v>
      </c>
      <c r="L248" s="242">
        <v>21</v>
      </c>
      <c r="M248" s="242">
        <f>G248*(1+L248/100)</f>
        <v>0</v>
      </c>
      <c r="N248" s="240">
        <v>0</v>
      </c>
      <c r="O248" s="240">
        <f>ROUND(E248*N248,2)</f>
        <v>0</v>
      </c>
      <c r="P248" s="240">
        <v>0.27</v>
      </c>
      <c r="Q248" s="240">
        <f>ROUND(E248*P248,2)</f>
        <v>5.29</v>
      </c>
      <c r="R248" s="242" t="s">
        <v>300</v>
      </c>
      <c r="S248" s="242" t="s">
        <v>210</v>
      </c>
      <c r="T248" s="243" t="s">
        <v>211</v>
      </c>
      <c r="U248" s="225">
        <v>0.123</v>
      </c>
      <c r="V248" s="225">
        <f>ROUND(E248*U248,2)</f>
        <v>2.41</v>
      </c>
      <c r="W248" s="225"/>
      <c r="X248" s="225" t="s">
        <v>151</v>
      </c>
      <c r="Y248" s="225" t="s">
        <v>152</v>
      </c>
      <c r="Z248" s="215"/>
      <c r="AA248" s="215"/>
      <c r="AB248" s="215"/>
      <c r="AC248" s="215"/>
      <c r="AD248" s="215"/>
      <c r="AE248" s="215"/>
      <c r="AF248" s="215"/>
      <c r="AG248" s="215" t="s">
        <v>212</v>
      </c>
      <c r="AH248" s="215"/>
      <c r="AI248" s="215"/>
      <c r="AJ248" s="215"/>
      <c r="AK248" s="215"/>
      <c r="AL248" s="215"/>
      <c r="AM248" s="215"/>
      <c r="AN248" s="215"/>
      <c r="AO248" s="215"/>
      <c r="AP248" s="215"/>
      <c r="AQ248" s="215"/>
      <c r="AR248" s="215"/>
      <c r="AS248" s="215"/>
      <c r="AT248" s="215"/>
      <c r="AU248" s="215"/>
      <c r="AV248" s="215"/>
      <c r="AW248" s="215"/>
      <c r="AX248" s="215"/>
      <c r="AY248" s="215"/>
      <c r="AZ248" s="215"/>
      <c r="BA248" s="215"/>
      <c r="BB248" s="215"/>
      <c r="BC248" s="215"/>
      <c r="BD248" s="215"/>
      <c r="BE248" s="215"/>
      <c r="BF248" s="215"/>
      <c r="BG248" s="215"/>
      <c r="BH248" s="215"/>
    </row>
    <row r="249" spans="1:60" outlineLevel="2" x14ac:dyDescent="0.2">
      <c r="A249" s="222"/>
      <c r="B249" s="223"/>
      <c r="C249" s="266" t="s">
        <v>464</v>
      </c>
      <c r="D249" s="265"/>
      <c r="E249" s="265"/>
      <c r="F249" s="265"/>
      <c r="G249" s="265"/>
      <c r="H249" s="225"/>
      <c r="I249" s="225"/>
      <c r="J249" s="225"/>
      <c r="K249" s="225"/>
      <c r="L249" s="225"/>
      <c r="M249" s="225"/>
      <c r="N249" s="224"/>
      <c r="O249" s="224"/>
      <c r="P249" s="224"/>
      <c r="Q249" s="224"/>
      <c r="R249" s="225"/>
      <c r="S249" s="225"/>
      <c r="T249" s="225"/>
      <c r="U249" s="225"/>
      <c r="V249" s="225"/>
      <c r="W249" s="225"/>
      <c r="X249" s="225"/>
      <c r="Y249" s="225"/>
      <c r="Z249" s="215"/>
      <c r="AA249" s="215"/>
      <c r="AB249" s="215"/>
      <c r="AC249" s="215"/>
      <c r="AD249" s="215"/>
      <c r="AE249" s="215"/>
      <c r="AF249" s="215"/>
      <c r="AG249" s="215" t="s">
        <v>214</v>
      </c>
      <c r="AH249" s="215"/>
      <c r="AI249" s="215"/>
      <c r="AJ249" s="215"/>
      <c r="AK249" s="215"/>
      <c r="AL249" s="215"/>
      <c r="AM249" s="215"/>
      <c r="AN249" s="215"/>
      <c r="AO249" s="215"/>
      <c r="AP249" s="215"/>
      <c r="AQ249" s="215"/>
      <c r="AR249" s="215"/>
      <c r="AS249" s="215"/>
      <c r="AT249" s="215"/>
      <c r="AU249" s="215"/>
      <c r="AV249" s="215"/>
      <c r="AW249" s="215"/>
      <c r="AX249" s="215"/>
      <c r="AY249" s="215"/>
      <c r="AZ249" s="215"/>
      <c r="BA249" s="253" t="str">
        <f>C249</f>
        <v>s vybouráním lože, s přemístěním hmot na skládku na vzdálenost do 3 m nebo naložením na dopravní prostředek</v>
      </c>
      <c r="BB249" s="215"/>
      <c r="BC249" s="215"/>
      <c r="BD249" s="215"/>
      <c r="BE249" s="215"/>
      <c r="BF249" s="215"/>
      <c r="BG249" s="215"/>
      <c r="BH249" s="215"/>
    </row>
    <row r="250" spans="1:60" outlineLevel="2" x14ac:dyDescent="0.2">
      <c r="A250" s="222"/>
      <c r="B250" s="223"/>
      <c r="C250" s="259" t="s">
        <v>469</v>
      </c>
      <c r="D250" s="252"/>
      <c r="E250" s="252"/>
      <c r="F250" s="252"/>
      <c r="G250" s="252"/>
      <c r="H250" s="225"/>
      <c r="I250" s="225"/>
      <c r="J250" s="225"/>
      <c r="K250" s="225"/>
      <c r="L250" s="225"/>
      <c r="M250" s="225"/>
      <c r="N250" s="224"/>
      <c r="O250" s="224"/>
      <c r="P250" s="224"/>
      <c r="Q250" s="224"/>
      <c r="R250" s="225"/>
      <c r="S250" s="225"/>
      <c r="T250" s="225"/>
      <c r="U250" s="225"/>
      <c r="V250" s="225"/>
      <c r="W250" s="225"/>
      <c r="X250" s="225"/>
      <c r="Y250" s="225"/>
      <c r="Z250" s="215"/>
      <c r="AA250" s="215"/>
      <c r="AB250" s="215"/>
      <c r="AC250" s="215"/>
      <c r="AD250" s="215"/>
      <c r="AE250" s="215"/>
      <c r="AF250" s="215"/>
      <c r="AG250" s="215" t="s">
        <v>167</v>
      </c>
      <c r="AH250" s="215"/>
      <c r="AI250" s="215"/>
      <c r="AJ250" s="215"/>
      <c r="AK250" s="215"/>
      <c r="AL250" s="215"/>
      <c r="AM250" s="215"/>
      <c r="AN250" s="215"/>
      <c r="AO250" s="215"/>
      <c r="AP250" s="215"/>
      <c r="AQ250" s="215"/>
      <c r="AR250" s="215"/>
      <c r="AS250" s="215"/>
      <c r="AT250" s="215"/>
      <c r="AU250" s="215"/>
      <c r="AV250" s="215"/>
      <c r="AW250" s="215"/>
      <c r="AX250" s="215"/>
      <c r="AY250" s="215"/>
      <c r="AZ250" s="215"/>
      <c r="BA250" s="215"/>
      <c r="BB250" s="215"/>
      <c r="BC250" s="215"/>
      <c r="BD250" s="215"/>
      <c r="BE250" s="215"/>
      <c r="BF250" s="215"/>
      <c r="BG250" s="215"/>
      <c r="BH250" s="215"/>
    </row>
    <row r="251" spans="1:60" outlineLevel="1" x14ac:dyDescent="0.2">
      <c r="A251" s="237">
        <v>77</v>
      </c>
      <c r="B251" s="238" t="s">
        <v>158</v>
      </c>
      <c r="C251" s="256" t="s">
        <v>470</v>
      </c>
      <c r="D251" s="239" t="s">
        <v>273</v>
      </c>
      <c r="E251" s="240">
        <v>3</v>
      </c>
      <c r="F251" s="241"/>
      <c r="G251" s="242">
        <f>ROUND(E251*F251,2)</f>
        <v>0</v>
      </c>
      <c r="H251" s="241"/>
      <c r="I251" s="242">
        <f>ROUND(E251*H251,2)</f>
        <v>0</v>
      </c>
      <c r="J251" s="241"/>
      <c r="K251" s="242">
        <f>ROUND(E251*J251,2)</f>
        <v>0</v>
      </c>
      <c r="L251" s="242">
        <v>21</v>
      </c>
      <c r="M251" s="242">
        <f>G251*(1+L251/100)</f>
        <v>0</v>
      </c>
      <c r="N251" s="240">
        <v>0</v>
      </c>
      <c r="O251" s="240">
        <f>ROUND(E251*N251,2)</f>
        <v>0</v>
      </c>
      <c r="P251" s="240">
        <v>8.2000000000000003E-2</v>
      </c>
      <c r="Q251" s="240">
        <f>ROUND(E251*P251,2)</f>
        <v>0.25</v>
      </c>
      <c r="R251" s="242"/>
      <c r="S251" s="242" t="s">
        <v>149</v>
      </c>
      <c r="T251" s="243" t="s">
        <v>150</v>
      </c>
      <c r="U251" s="225">
        <v>0.63</v>
      </c>
      <c r="V251" s="225">
        <f>ROUND(E251*U251,2)</f>
        <v>1.89</v>
      </c>
      <c r="W251" s="225"/>
      <c r="X251" s="225" t="s">
        <v>151</v>
      </c>
      <c r="Y251" s="225" t="s">
        <v>152</v>
      </c>
      <c r="Z251" s="215"/>
      <c r="AA251" s="215"/>
      <c r="AB251" s="215"/>
      <c r="AC251" s="215"/>
      <c r="AD251" s="215"/>
      <c r="AE251" s="215"/>
      <c r="AF251" s="215"/>
      <c r="AG251" s="215" t="s">
        <v>212</v>
      </c>
      <c r="AH251" s="215"/>
      <c r="AI251" s="215"/>
      <c r="AJ251" s="215"/>
      <c r="AK251" s="215"/>
      <c r="AL251" s="215"/>
      <c r="AM251" s="215"/>
      <c r="AN251" s="215"/>
      <c r="AO251" s="215"/>
      <c r="AP251" s="215"/>
      <c r="AQ251" s="215"/>
      <c r="AR251" s="215"/>
      <c r="AS251" s="215"/>
      <c r="AT251" s="215"/>
      <c r="AU251" s="215"/>
      <c r="AV251" s="215"/>
      <c r="AW251" s="215"/>
      <c r="AX251" s="215"/>
      <c r="AY251" s="215"/>
      <c r="AZ251" s="215"/>
      <c r="BA251" s="215"/>
      <c r="BB251" s="215"/>
      <c r="BC251" s="215"/>
      <c r="BD251" s="215"/>
      <c r="BE251" s="215"/>
      <c r="BF251" s="215"/>
      <c r="BG251" s="215"/>
      <c r="BH251" s="215"/>
    </row>
    <row r="252" spans="1:60" outlineLevel="2" x14ac:dyDescent="0.2">
      <c r="A252" s="222"/>
      <c r="B252" s="223"/>
      <c r="C252" s="257" t="s">
        <v>471</v>
      </c>
      <c r="D252" s="251"/>
      <c r="E252" s="251"/>
      <c r="F252" s="251"/>
      <c r="G252" s="251"/>
      <c r="H252" s="225"/>
      <c r="I252" s="225"/>
      <c r="J252" s="225"/>
      <c r="K252" s="225"/>
      <c r="L252" s="225"/>
      <c r="M252" s="225"/>
      <c r="N252" s="224"/>
      <c r="O252" s="224"/>
      <c r="P252" s="224"/>
      <c r="Q252" s="224"/>
      <c r="R252" s="225"/>
      <c r="S252" s="225"/>
      <c r="T252" s="225"/>
      <c r="U252" s="225"/>
      <c r="V252" s="225"/>
      <c r="W252" s="225"/>
      <c r="X252" s="225"/>
      <c r="Y252" s="225"/>
      <c r="Z252" s="215"/>
      <c r="AA252" s="215"/>
      <c r="AB252" s="215"/>
      <c r="AC252" s="215"/>
      <c r="AD252" s="215"/>
      <c r="AE252" s="215"/>
      <c r="AF252" s="215"/>
      <c r="AG252" s="215" t="s">
        <v>167</v>
      </c>
      <c r="AH252" s="215"/>
      <c r="AI252" s="215"/>
      <c r="AJ252" s="215"/>
      <c r="AK252" s="215"/>
      <c r="AL252" s="215"/>
      <c r="AM252" s="215"/>
      <c r="AN252" s="215"/>
      <c r="AO252" s="215"/>
      <c r="AP252" s="215"/>
      <c r="AQ252" s="215"/>
      <c r="AR252" s="215"/>
      <c r="AS252" s="215"/>
      <c r="AT252" s="215"/>
      <c r="AU252" s="215"/>
      <c r="AV252" s="215"/>
      <c r="AW252" s="215"/>
      <c r="AX252" s="215"/>
      <c r="AY252" s="215"/>
      <c r="AZ252" s="215"/>
      <c r="BA252" s="215"/>
      <c r="BB252" s="215"/>
      <c r="BC252" s="215"/>
      <c r="BD252" s="215"/>
      <c r="BE252" s="215"/>
      <c r="BF252" s="215"/>
      <c r="BG252" s="215"/>
      <c r="BH252" s="215"/>
    </row>
    <row r="253" spans="1:60" outlineLevel="1" x14ac:dyDescent="0.2">
      <c r="A253" s="237">
        <v>78</v>
      </c>
      <c r="B253" s="238" t="s">
        <v>472</v>
      </c>
      <c r="C253" s="256" t="s">
        <v>473</v>
      </c>
      <c r="D253" s="239" t="s">
        <v>218</v>
      </c>
      <c r="E253" s="240">
        <v>2.7225000000000001</v>
      </c>
      <c r="F253" s="241"/>
      <c r="G253" s="242">
        <f>ROUND(E253*F253,2)</f>
        <v>0</v>
      </c>
      <c r="H253" s="241"/>
      <c r="I253" s="242">
        <f>ROUND(E253*H253,2)</f>
        <v>0</v>
      </c>
      <c r="J253" s="241"/>
      <c r="K253" s="242">
        <f>ROUND(E253*J253,2)</f>
        <v>0</v>
      </c>
      <c r="L253" s="242">
        <v>21</v>
      </c>
      <c r="M253" s="242">
        <f>G253*(1+L253/100)</f>
        <v>0</v>
      </c>
      <c r="N253" s="240">
        <v>0</v>
      </c>
      <c r="O253" s="240">
        <f>ROUND(E253*N253,2)</f>
        <v>0</v>
      </c>
      <c r="P253" s="240">
        <v>2.4</v>
      </c>
      <c r="Q253" s="240">
        <f>ROUND(E253*P253,2)</f>
        <v>6.53</v>
      </c>
      <c r="R253" s="242" t="s">
        <v>474</v>
      </c>
      <c r="S253" s="242" t="s">
        <v>210</v>
      </c>
      <c r="T253" s="243" t="s">
        <v>211</v>
      </c>
      <c r="U253" s="225">
        <v>13.301</v>
      </c>
      <c r="V253" s="225">
        <f>ROUND(E253*U253,2)</f>
        <v>36.21</v>
      </c>
      <c r="W253" s="225"/>
      <c r="X253" s="225" t="s">
        <v>151</v>
      </c>
      <c r="Y253" s="225" t="s">
        <v>152</v>
      </c>
      <c r="Z253" s="215"/>
      <c r="AA253" s="215"/>
      <c r="AB253" s="215"/>
      <c r="AC253" s="215"/>
      <c r="AD253" s="215"/>
      <c r="AE253" s="215"/>
      <c r="AF253" s="215"/>
      <c r="AG253" s="215" t="s">
        <v>212</v>
      </c>
      <c r="AH253" s="215"/>
      <c r="AI253" s="215"/>
      <c r="AJ253" s="215"/>
      <c r="AK253" s="215"/>
      <c r="AL253" s="215"/>
      <c r="AM253" s="215"/>
      <c r="AN253" s="215"/>
      <c r="AO253" s="215"/>
      <c r="AP253" s="215"/>
      <c r="AQ253" s="215"/>
      <c r="AR253" s="215"/>
      <c r="AS253" s="215"/>
      <c r="AT253" s="215"/>
      <c r="AU253" s="215"/>
      <c r="AV253" s="215"/>
      <c r="AW253" s="215"/>
      <c r="AX253" s="215"/>
      <c r="AY253" s="215"/>
      <c r="AZ253" s="215"/>
      <c r="BA253" s="215"/>
      <c r="BB253" s="215"/>
      <c r="BC253" s="215"/>
      <c r="BD253" s="215"/>
      <c r="BE253" s="215"/>
      <c r="BF253" s="215"/>
      <c r="BG253" s="215"/>
      <c r="BH253" s="215"/>
    </row>
    <row r="254" spans="1:60" outlineLevel="2" x14ac:dyDescent="0.2">
      <c r="A254" s="222"/>
      <c r="B254" s="223"/>
      <c r="C254" s="266" t="s">
        <v>475</v>
      </c>
      <c r="D254" s="265"/>
      <c r="E254" s="265"/>
      <c r="F254" s="265"/>
      <c r="G254" s="265"/>
      <c r="H254" s="225"/>
      <c r="I254" s="225"/>
      <c r="J254" s="225"/>
      <c r="K254" s="225"/>
      <c r="L254" s="225"/>
      <c r="M254" s="225"/>
      <c r="N254" s="224"/>
      <c r="O254" s="224"/>
      <c r="P254" s="224"/>
      <c r="Q254" s="224"/>
      <c r="R254" s="225"/>
      <c r="S254" s="225"/>
      <c r="T254" s="225"/>
      <c r="U254" s="225"/>
      <c r="V254" s="225"/>
      <c r="W254" s="225"/>
      <c r="X254" s="225"/>
      <c r="Y254" s="225"/>
      <c r="Z254" s="215"/>
      <c r="AA254" s="215"/>
      <c r="AB254" s="215"/>
      <c r="AC254" s="215"/>
      <c r="AD254" s="215"/>
      <c r="AE254" s="215"/>
      <c r="AF254" s="215"/>
      <c r="AG254" s="215" t="s">
        <v>214</v>
      </c>
      <c r="AH254" s="215"/>
      <c r="AI254" s="215"/>
      <c r="AJ254" s="215"/>
      <c r="AK254" s="215"/>
      <c r="AL254" s="215"/>
      <c r="AM254" s="215"/>
      <c r="AN254" s="215"/>
      <c r="AO254" s="215"/>
      <c r="AP254" s="215"/>
      <c r="AQ254" s="215"/>
      <c r="AR254" s="215"/>
      <c r="AS254" s="215"/>
      <c r="AT254" s="215"/>
      <c r="AU254" s="215"/>
      <c r="AV254" s="215"/>
      <c r="AW254" s="215"/>
      <c r="AX254" s="215"/>
      <c r="AY254" s="215"/>
      <c r="AZ254" s="215"/>
      <c r="BA254" s="215"/>
      <c r="BB254" s="215"/>
      <c r="BC254" s="215"/>
      <c r="BD254" s="215"/>
      <c r="BE254" s="215"/>
      <c r="BF254" s="215"/>
      <c r="BG254" s="215"/>
      <c r="BH254" s="215"/>
    </row>
    <row r="255" spans="1:60" outlineLevel="2" x14ac:dyDescent="0.2">
      <c r="A255" s="222"/>
      <c r="B255" s="223"/>
      <c r="C255" s="259" t="s">
        <v>476</v>
      </c>
      <c r="D255" s="252"/>
      <c r="E255" s="252"/>
      <c r="F255" s="252"/>
      <c r="G255" s="252"/>
      <c r="H255" s="225"/>
      <c r="I255" s="225"/>
      <c r="J255" s="225"/>
      <c r="K255" s="225"/>
      <c r="L255" s="225"/>
      <c r="M255" s="225"/>
      <c r="N255" s="224"/>
      <c r="O255" s="224"/>
      <c r="P255" s="224"/>
      <c r="Q255" s="224"/>
      <c r="R255" s="225"/>
      <c r="S255" s="225"/>
      <c r="T255" s="225"/>
      <c r="U255" s="225"/>
      <c r="V255" s="225"/>
      <c r="W255" s="225"/>
      <c r="X255" s="225"/>
      <c r="Y255" s="225"/>
      <c r="Z255" s="215"/>
      <c r="AA255" s="215"/>
      <c r="AB255" s="215"/>
      <c r="AC255" s="215"/>
      <c r="AD255" s="215"/>
      <c r="AE255" s="215"/>
      <c r="AF255" s="215"/>
      <c r="AG255" s="215" t="s">
        <v>167</v>
      </c>
      <c r="AH255" s="215"/>
      <c r="AI255" s="215"/>
      <c r="AJ255" s="215"/>
      <c r="AK255" s="215"/>
      <c r="AL255" s="215"/>
      <c r="AM255" s="215"/>
      <c r="AN255" s="215"/>
      <c r="AO255" s="215"/>
      <c r="AP255" s="215"/>
      <c r="AQ255" s="215"/>
      <c r="AR255" s="215"/>
      <c r="AS255" s="215"/>
      <c r="AT255" s="215"/>
      <c r="AU255" s="215"/>
      <c r="AV255" s="215"/>
      <c r="AW255" s="215"/>
      <c r="AX255" s="215"/>
      <c r="AY255" s="215"/>
      <c r="AZ255" s="215"/>
      <c r="BA255" s="215"/>
      <c r="BB255" s="215"/>
      <c r="BC255" s="215"/>
      <c r="BD255" s="215"/>
      <c r="BE255" s="215"/>
      <c r="BF255" s="215"/>
      <c r="BG255" s="215"/>
      <c r="BH255" s="215"/>
    </row>
    <row r="256" spans="1:60" outlineLevel="3" x14ac:dyDescent="0.2">
      <c r="A256" s="222"/>
      <c r="B256" s="223"/>
      <c r="C256" s="259" t="s">
        <v>276</v>
      </c>
      <c r="D256" s="252"/>
      <c r="E256" s="252"/>
      <c r="F256" s="252"/>
      <c r="G256" s="252"/>
      <c r="H256" s="225"/>
      <c r="I256" s="225"/>
      <c r="J256" s="225"/>
      <c r="K256" s="225"/>
      <c r="L256" s="225"/>
      <c r="M256" s="225"/>
      <c r="N256" s="224"/>
      <c r="O256" s="224"/>
      <c r="P256" s="224"/>
      <c r="Q256" s="224"/>
      <c r="R256" s="225"/>
      <c r="S256" s="225"/>
      <c r="T256" s="225"/>
      <c r="U256" s="225"/>
      <c r="V256" s="225"/>
      <c r="W256" s="225"/>
      <c r="X256" s="225"/>
      <c r="Y256" s="225"/>
      <c r="Z256" s="215"/>
      <c r="AA256" s="215"/>
      <c r="AB256" s="215"/>
      <c r="AC256" s="215"/>
      <c r="AD256" s="215"/>
      <c r="AE256" s="215"/>
      <c r="AF256" s="215"/>
      <c r="AG256" s="215" t="s">
        <v>167</v>
      </c>
      <c r="AH256" s="215"/>
      <c r="AI256" s="215"/>
      <c r="AJ256" s="215"/>
      <c r="AK256" s="215"/>
      <c r="AL256" s="215"/>
      <c r="AM256" s="215"/>
      <c r="AN256" s="215"/>
      <c r="AO256" s="215"/>
      <c r="AP256" s="215"/>
      <c r="AQ256" s="215"/>
      <c r="AR256" s="215"/>
      <c r="AS256" s="215"/>
      <c r="AT256" s="215"/>
      <c r="AU256" s="215"/>
      <c r="AV256" s="215"/>
      <c r="AW256" s="215"/>
      <c r="AX256" s="215"/>
      <c r="AY256" s="215"/>
      <c r="AZ256" s="215"/>
      <c r="BA256" s="215"/>
      <c r="BB256" s="215"/>
      <c r="BC256" s="215"/>
      <c r="BD256" s="215"/>
      <c r="BE256" s="215"/>
      <c r="BF256" s="215"/>
      <c r="BG256" s="215"/>
      <c r="BH256" s="215"/>
    </row>
    <row r="257" spans="1:60" outlineLevel="2" x14ac:dyDescent="0.2">
      <c r="A257" s="222"/>
      <c r="B257" s="223"/>
      <c r="C257" s="267" t="s">
        <v>477</v>
      </c>
      <c r="D257" s="263"/>
      <c r="E257" s="264">
        <v>2.7225000000000001</v>
      </c>
      <c r="F257" s="225"/>
      <c r="G257" s="225"/>
      <c r="H257" s="225"/>
      <c r="I257" s="225"/>
      <c r="J257" s="225"/>
      <c r="K257" s="225"/>
      <c r="L257" s="225"/>
      <c r="M257" s="225"/>
      <c r="N257" s="224"/>
      <c r="O257" s="224"/>
      <c r="P257" s="224"/>
      <c r="Q257" s="224"/>
      <c r="R257" s="225"/>
      <c r="S257" s="225"/>
      <c r="T257" s="225"/>
      <c r="U257" s="225"/>
      <c r="V257" s="225"/>
      <c r="W257" s="225"/>
      <c r="X257" s="225"/>
      <c r="Y257" s="225"/>
      <c r="Z257" s="215"/>
      <c r="AA257" s="215"/>
      <c r="AB257" s="215"/>
      <c r="AC257" s="215"/>
      <c r="AD257" s="215"/>
      <c r="AE257" s="215"/>
      <c r="AF257" s="215"/>
      <c r="AG257" s="215" t="s">
        <v>222</v>
      </c>
      <c r="AH257" s="215">
        <v>0</v>
      </c>
      <c r="AI257" s="215"/>
      <c r="AJ257" s="215"/>
      <c r="AK257" s="215"/>
      <c r="AL257" s="215"/>
      <c r="AM257" s="215"/>
      <c r="AN257" s="215"/>
      <c r="AO257" s="215"/>
      <c r="AP257" s="215"/>
      <c r="AQ257" s="215"/>
      <c r="AR257" s="215"/>
      <c r="AS257" s="215"/>
      <c r="AT257" s="215"/>
      <c r="AU257" s="215"/>
      <c r="AV257" s="215"/>
      <c r="AW257" s="215"/>
      <c r="AX257" s="215"/>
      <c r="AY257" s="215"/>
      <c r="AZ257" s="215"/>
      <c r="BA257" s="215"/>
      <c r="BB257" s="215"/>
      <c r="BC257" s="215"/>
      <c r="BD257" s="215"/>
      <c r="BE257" s="215"/>
      <c r="BF257" s="215"/>
      <c r="BG257" s="215"/>
      <c r="BH257" s="215"/>
    </row>
    <row r="258" spans="1:60" outlineLevel="1" x14ac:dyDescent="0.2">
      <c r="A258" s="237">
        <v>79</v>
      </c>
      <c r="B258" s="238" t="s">
        <v>478</v>
      </c>
      <c r="C258" s="256" t="s">
        <v>479</v>
      </c>
      <c r="D258" s="239" t="s">
        <v>218</v>
      </c>
      <c r="E258" s="240">
        <v>9.0749999999999993</v>
      </c>
      <c r="F258" s="241"/>
      <c r="G258" s="242">
        <f>ROUND(E258*F258,2)</f>
        <v>0</v>
      </c>
      <c r="H258" s="241"/>
      <c r="I258" s="242">
        <f>ROUND(E258*H258,2)</f>
        <v>0</v>
      </c>
      <c r="J258" s="241"/>
      <c r="K258" s="242">
        <f>ROUND(E258*J258,2)</f>
        <v>0</v>
      </c>
      <c r="L258" s="242">
        <v>21</v>
      </c>
      <c r="M258" s="242">
        <f>G258*(1+L258/100)</f>
        <v>0</v>
      </c>
      <c r="N258" s="240">
        <v>1.47E-3</v>
      </c>
      <c r="O258" s="240">
        <f>ROUND(E258*N258,2)</f>
        <v>0.01</v>
      </c>
      <c r="P258" s="240">
        <v>2.4</v>
      </c>
      <c r="Q258" s="240">
        <f>ROUND(E258*P258,2)</f>
        <v>21.78</v>
      </c>
      <c r="R258" s="242" t="s">
        <v>474</v>
      </c>
      <c r="S258" s="242" t="s">
        <v>210</v>
      </c>
      <c r="T258" s="243" t="s">
        <v>211</v>
      </c>
      <c r="U258" s="225">
        <v>8.5</v>
      </c>
      <c r="V258" s="225">
        <f>ROUND(E258*U258,2)</f>
        <v>77.14</v>
      </c>
      <c r="W258" s="225"/>
      <c r="X258" s="225" t="s">
        <v>151</v>
      </c>
      <c r="Y258" s="225" t="s">
        <v>152</v>
      </c>
      <c r="Z258" s="215"/>
      <c r="AA258" s="215"/>
      <c r="AB258" s="215"/>
      <c r="AC258" s="215"/>
      <c r="AD258" s="215"/>
      <c r="AE258" s="215"/>
      <c r="AF258" s="215"/>
      <c r="AG258" s="215" t="s">
        <v>212</v>
      </c>
      <c r="AH258" s="215"/>
      <c r="AI258" s="215"/>
      <c r="AJ258" s="215"/>
      <c r="AK258" s="215"/>
      <c r="AL258" s="215"/>
      <c r="AM258" s="215"/>
      <c r="AN258" s="215"/>
      <c r="AO258" s="215"/>
      <c r="AP258" s="215"/>
      <c r="AQ258" s="215"/>
      <c r="AR258" s="215"/>
      <c r="AS258" s="215"/>
      <c r="AT258" s="215"/>
      <c r="AU258" s="215"/>
      <c r="AV258" s="215"/>
      <c r="AW258" s="215"/>
      <c r="AX258" s="215"/>
      <c r="AY258" s="215"/>
      <c r="AZ258" s="215"/>
      <c r="BA258" s="215"/>
      <c r="BB258" s="215"/>
      <c r="BC258" s="215"/>
      <c r="BD258" s="215"/>
      <c r="BE258" s="215"/>
      <c r="BF258" s="215"/>
      <c r="BG258" s="215"/>
      <c r="BH258" s="215"/>
    </row>
    <row r="259" spans="1:60" ht="22.5" outlineLevel="2" x14ac:dyDescent="0.2">
      <c r="A259" s="222"/>
      <c r="B259" s="223"/>
      <c r="C259" s="266" t="s">
        <v>480</v>
      </c>
      <c r="D259" s="265"/>
      <c r="E259" s="265"/>
      <c r="F259" s="265"/>
      <c r="G259" s="265"/>
      <c r="H259" s="225"/>
      <c r="I259" s="225"/>
      <c r="J259" s="225"/>
      <c r="K259" s="225"/>
      <c r="L259" s="225"/>
      <c r="M259" s="225"/>
      <c r="N259" s="224"/>
      <c r="O259" s="224"/>
      <c r="P259" s="224"/>
      <c r="Q259" s="224"/>
      <c r="R259" s="225"/>
      <c r="S259" s="225"/>
      <c r="T259" s="225"/>
      <c r="U259" s="225"/>
      <c r="V259" s="225"/>
      <c r="W259" s="225"/>
      <c r="X259" s="225"/>
      <c r="Y259" s="225"/>
      <c r="Z259" s="215"/>
      <c r="AA259" s="215"/>
      <c r="AB259" s="215"/>
      <c r="AC259" s="215"/>
      <c r="AD259" s="215"/>
      <c r="AE259" s="215"/>
      <c r="AF259" s="215"/>
      <c r="AG259" s="215" t="s">
        <v>214</v>
      </c>
      <c r="AH259" s="215"/>
      <c r="AI259" s="215"/>
      <c r="AJ259" s="215"/>
      <c r="AK259" s="215"/>
      <c r="AL259" s="215"/>
      <c r="AM259" s="215"/>
      <c r="AN259" s="215"/>
      <c r="AO259" s="215"/>
      <c r="AP259" s="215"/>
      <c r="AQ259" s="215"/>
      <c r="AR259" s="215"/>
      <c r="AS259" s="215"/>
      <c r="AT259" s="215"/>
      <c r="AU259" s="215"/>
      <c r="AV259" s="215"/>
      <c r="AW259" s="215"/>
      <c r="AX259" s="215"/>
      <c r="AY259" s="215"/>
      <c r="AZ259" s="215"/>
      <c r="BA259" s="253" t="str">
        <f>C259</f>
        <v>nebo vybourání otvorů průřezové plochy přes 4 m2 ve zdivu železobetonovém, včetně pomocného lešení o výšce podlahy do 1900 mm a pro zatížení do 1,5 kPa  (150 kg/m2),</v>
      </c>
      <c r="BB259" s="215"/>
      <c r="BC259" s="215"/>
      <c r="BD259" s="215"/>
      <c r="BE259" s="215"/>
      <c r="BF259" s="215"/>
      <c r="BG259" s="215"/>
      <c r="BH259" s="215"/>
    </row>
    <row r="260" spans="1:60" outlineLevel="2" x14ac:dyDescent="0.2">
      <c r="A260" s="222"/>
      <c r="B260" s="223"/>
      <c r="C260" s="259" t="s">
        <v>481</v>
      </c>
      <c r="D260" s="252"/>
      <c r="E260" s="252"/>
      <c r="F260" s="252"/>
      <c r="G260" s="252"/>
      <c r="H260" s="225"/>
      <c r="I260" s="225"/>
      <c r="J260" s="225"/>
      <c r="K260" s="225"/>
      <c r="L260" s="225"/>
      <c r="M260" s="225"/>
      <c r="N260" s="224"/>
      <c r="O260" s="224"/>
      <c r="P260" s="224"/>
      <c r="Q260" s="224"/>
      <c r="R260" s="225"/>
      <c r="S260" s="225"/>
      <c r="T260" s="225"/>
      <c r="U260" s="225"/>
      <c r="V260" s="225"/>
      <c r="W260" s="225"/>
      <c r="X260" s="225"/>
      <c r="Y260" s="225"/>
      <c r="Z260" s="215"/>
      <c r="AA260" s="215"/>
      <c r="AB260" s="215"/>
      <c r="AC260" s="215"/>
      <c r="AD260" s="215"/>
      <c r="AE260" s="215"/>
      <c r="AF260" s="215"/>
      <c r="AG260" s="215" t="s">
        <v>167</v>
      </c>
      <c r="AH260" s="215"/>
      <c r="AI260" s="215"/>
      <c r="AJ260" s="215"/>
      <c r="AK260" s="215"/>
      <c r="AL260" s="215"/>
      <c r="AM260" s="215"/>
      <c r="AN260" s="215"/>
      <c r="AO260" s="215"/>
      <c r="AP260" s="215"/>
      <c r="AQ260" s="215"/>
      <c r="AR260" s="215"/>
      <c r="AS260" s="215"/>
      <c r="AT260" s="215"/>
      <c r="AU260" s="215"/>
      <c r="AV260" s="215"/>
      <c r="AW260" s="215"/>
      <c r="AX260" s="215"/>
      <c r="AY260" s="215"/>
      <c r="AZ260" s="215"/>
      <c r="BA260" s="215"/>
      <c r="BB260" s="215"/>
      <c r="BC260" s="215"/>
      <c r="BD260" s="215"/>
      <c r="BE260" s="215"/>
      <c r="BF260" s="215"/>
      <c r="BG260" s="215"/>
      <c r="BH260" s="215"/>
    </row>
    <row r="261" spans="1:60" outlineLevel="3" x14ac:dyDescent="0.2">
      <c r="A261" s="222"/>
      <c r="B261" s="223"/>
      <c r="C261" s="259" t="s">
        <v>276</v>
      </c>
      <c r="D261" s="252"/>
      <c r="E261" s="252"/>
      <c r="F261" s="252"/>
      <c r="G261" s="252"/>
      <c r="H261" s="225"/>
      <c r="I261" s="225"/>
      <c r="J261" s="225"/>
      <c r="K261" s="225"/>
      <c r="L261" s="225"/>
      <c r="M261" s="225"/>
      <c r="N261" s="224"/>
      <c r="O261" s="224"/>
      <c r="P261" s="224"/>
      <c r="Q261" s="224"/>
      <c r="R261" s="225"/>
      <c r="S261" s="225"/>
      <c r="T261" s="225"/>
      <c r="U261" s="225"/>
      <c r="V261" s="225"/>
      <c r="W261" s="225"/>
      <c r="X261" s="225"/>
      <c r="Y261" s="225"/>
      <c r="Z261" s="215"/>
      <c r="AA261" s="215"/>
      <c r="AB261" s="215"/>
      <c r="AC261" s="215"/>
      <c r="AD261" s="215"/>
      <c r="AE261" s="215"/>
      <c r="AF261" s="215"/>
      <c r="AG261" s="215" t="s">
        <v>167</v>
      </c>
      <c r="AH261" s="215"/>
      <c r="AI261" s="215"/>
      <c r="AJ261" s="215"/>
      <c r="AK261" s="215"/>
      <c r="AL261" s="215"/>
      <c r="AM261" s="215"/>
      <c r="AN261" s="215"/>
      <c r="AO261" s="215"/>
      <c r="AP261" s="215"/>
      <c r="AQ261" s="215"/>
      <c r="AR261" s="215"/>
      <c r="AS261" s="215"/>
      <c r="AT261" s="215"/>
      <c r="AU261" s="215"/>
      <c r="AV261" s="215"/>
      <c r="AW261" s="215"/>
      <c r="AX261" s="215"/>
      <c r="AY261" s="215"/>
      <c r="AZ261" s="215"/>
      <c r="BA261" s="215"/>
      <c r="BB261" s="215"/>
      <c r="BC261" s="215"/>
      <c r="BD261" s="215"/>
      <c r="BE261" s="215"/>
      <c r="BF261" s="215"/>
      <c r="BG261" s="215"/>
      <c r="BH261" s="215"/>
    </row>
    <row r="262" spans="1:60" outlineLevel="2" x14ac:dyDescent="0.2">
      <c r="A262" s="222"/>
      <c r="B262" s="223"/>
      <c r="C262" s="267" t="s">
        <v>482</v>
      </c>
      <c r="D262" s="263"/>
      <c r="E262" s="264">
        <v>9.0749999999999993</v>
      </c>
      <c r="F262" s="225"/>
      <c r="G262" s="225"/>
      <c r="H262" s="225"/>
      <c r="I262" s="225"/>
      <c r="J262" s="225"/>
      <c r="K262" s="225"/>
      <c r="L262" s="225"/>
      <c r="M262" s="225"/>
      <c r="N262" s="224"/>
      <c r="O262" s="224"/>
      <c r="P262" s="224"/>
      <c r="Q262" s="224"/>
      <c r="R262" s="225"/>
      <c r="S262" s="225"/>
      <c r="T262" s="225"/>
      <c r="U262" s="225"/>
      <c r="V262" s="225"/>
      <c r="W262" s="225"/>
      <c r="X262" s="225"/>
      <c r="Y262" s="225"/>
      <c r="Z262" s="215"/>
      <c r="AA262" s="215"/>
      <c r="AB262" s="215"/>
      <c r="AC262" s="215"/>
      <c r="AD262" s="215"/>
      <c r="AE262" s="215"/>
      <c r="AF262" s="215"/>
      <c r="AG262" s="215" t="s">
        <v>222</v>
      </c>
      <c r="AH262" s="215">
        <v>0</v>
      </c>
      <c r="AI262" s="215"/>
      <c r="AJ262" s="215"/>
      <c r="AK262" s="215"/>
      <c r="AL262" s="215"/>
      <c r="AM262" s="215"/>
      <c r="AN262" s="215"/>
      <c r="AO262" s="215"/>
      <c r="AP262" s="215"/>
      <c r="AQ262" s="215"/>
      <c r="AR262" s="215"/>
      <c r="AS262" s="215"/>
      <c r="AT262" s="215"/>
      <c r="AU262" s="215"/>
      <c r="AV262" s="215"/>
      <c r="AW262" s="215"/>
      <c r="AX262" s="215"/>
      <c r="AY262" s="215"/>
      <c r="AZ262" s="215"/>
      <c r="BA262" s="215"/>
      <c r="BB262" s="215"/>
      <c r="BC262" s="215"/>
      <c r="BD262" s="215"/>
      <c r="BE262" s="215"/>
      <c r="BF262" s="215"/>
      <c r="BG262" s="215"/>
      <c r="BH262" s="215"/>
    </row>
    <row r="263" spans="1:60" outlineLevel="1" x14ac:dyDescent="0.2">
      <c r="A263" s="237">
        <v>80</v>
      </c>
      <c r="B263" s="238" t="s">
        <v>478</v>
      </c>
      <c r="C263" s="256" t="s">
        <v>479</v>
      </c>
      <c r="D263" s="239" t="s">
        <v>218</v>
      </c>
      <c r="E263" s="240">
        <v>11.8552</v>
      </c>
      <c r="F263" s="241"/>
      <c r="G263" s="242">
        <f>ROUND(E263*F263,2)</f>
        <v>0</v>
      </c>
      <c r="H263" s="241"/>
      <c r="I263" s="242">
        <f>ROUND(E263*H263,2)</f>
        <v>0</v>
      </c>
      <c r="J263" s="241"/>
      <c r="K263" s="242">
        <f>ROUND(E263*J263,2)</f>
        <v>0</v>
      </c>
      <c r="L263" s="242">
        <v>21</v>
      </c>
      <c r="M263" s="242">
        <f>G263*(1+L263/100)</f>
        <v>0</v>
      </c>
      <c r="N263" s="240">
        <v>1.47E-3</v>
      </c>
      <c r="O263" s="240">
        <f>ROUND(E263*N263,2)</f>
        <v>0.02</v>
      </c>
      <c r="P263" s="240">
        <v>2.4</v>
      </c>
      <c r="Q263" s="240">
        <f>ROUND(E263*P263,2)</f>
        <v>28.45</v>
      </c>
      <c r="R263" s="242" t="s">
        <v>474</v>
      </c>
      <c r="S263" s="242" t="s">
        <v>210</v>
      </c>
      <c r="T263" s="243" t="s">
        <v>211</v>
      </c>
      <c r="U263" s="225">
        <v>8.5</v>
      </c>
      <c r="V263" s="225">
        <f>ROUND(E263*U263,2)</f>
        <v>100.77</v>
      </c>
      <c r="W263" s="225"/>
      <c r="X263" s="225" t="s">
        <v>151</v>
      </c>
      <c r="Y263" s="225" t="s">
        <v>152</v>
      </c>
      <c r="Z263" s="215"/>
      <c r="AA263" s="215"/>
      <c r="AB263" s="215"/>
      <c r="AC263" s="215"/>
      <c r="AD263" s="215"/>
      <c r="AE263" s="215"/>
      <c r="AF263" s="215"/>
      <c r="AG263" s="215" t="s">
        <v>212</v>
      </c>
      <c r="AH263" s="215"/>
      <c r="AI263" s="215"/>
      <c r="AJ263" s="215"/>
      <c r="AK263" s="215"/>
      <c r="AL263" s="215"/>
      <c r="AM263" s="215"/>
      <c r="AN263" s="215"/>
      <c r="AO263" s="215"/>
      <c r="AP263" s="215"/>
      <c r="AQ263" s="215"/>
      <c r="AR263" s="215"/>
      <c r="AS263" s="215"/>
      <c r="AT263" s="215"/>
      <c r="AU263" s="215"/>
      <c r="AV263" s="215"/>
      <c r="AW263" s="215"/>
      <c r="AX263" s="215"/>
      <c r="AY263" s="215"/>
      <c r="AZ263" s="215"/>
      <c r="BA263" s="215"/>
      <c r="BB263" s="215"/>
      <c r="BC263" s="215"/>
      <c r="BD263" s="215"/>
      <c r="BE263" s="215"/>
      <c r="BF263" s="215"/>
      <c r="BG263" s="215"/>
      <c r="BH263" s="215"/>
    </row>
    <row r="264" spans="1:60" ht="22.5" outlineLevel="2" x14ac:dyDescent="0.2">
      <c r="A264" s="222"/>
      <c r="B264" s="223"/>
      <c r="C264" s="266" t="s">
        <v>480</v>
      </c>
      <c r="D264" s="265"/>
      <c r="E264" s="265"/>
      <c r="F264" s="265"/>
      <c r="G264" s="265"/>
      <c r="H264" s="225"/>
      <c r="I264" s="225"/>
      <c r="J264" s="225"/>
      <c r="K264" s="225"/>
      <c r="L264" s="225"/>
      <c r="M264" s="225"/>
      <c r="N264" s="224"/>
      <c r="O264" s="224"/>
      <c r="P264" s="224"/>
      <c r="Q264" s="224"/>
      <c r="R264" s="225"/>
      <c r="S264" s="225"/>
      <c r="T264" s="225"/>
      <c r="U264" s="225"/>
      <c r="V264" s="225"/>
      <c r="W264" s="225"/>
      <c r="X264" s="225"/>
      <c r="Y264" s="225"/>
      <c r="Z264" s="215"/>
      <c r="AA264" s="215"/>
      <c r="AB264" s="215"/>
      <c r="AC264" s="215"/>
      <c r="AD264" s="215"/>
      <c r="AE264" s="215"/>
      <c r="AF264" s="215"/>
      <c r="AG264" s="215" t="s">
        <v>214</v>
      </c>
      <c r="AH264" s="215"/>
      <c r="AI264" s="215"/>
      <c r="AJ264" s="215"/>
      <c r="AK264" s="215"/>
      <c r="AL264" s="215"/>
      <c r="AM264" s="215"/>
      <c r="AN264" s="215"/>
      <c r="AO264" s="215"/>
      <c r="AP264" s="215"/>
      <c r="AQ264" s="215"/>
      <c r="AR264" s="215"/>
      <c r="AS264" s="215"/>
      <c r="AT264" s="215"/>
      <c r="AU264" s="215"/>
      <c r="AV264" s="215"/>
      <c r="AW264" s="215"/>
      <c r="AX264" s="215"/>
      <c r="AY264" s="215"/>
      <c r="AZ264" s="215"/>
      <c r="BA264" s="253" t="str">
        <f>C264</f>
        <v>nebo vybourání otvorů průřezové plochy přes 4 m2 ve zdivu železobetonovém, včetně pomocného lešení o výšce podlahy do 1900 mm a pro zatížení do 1,5 kPa  (150 kg/m2),</v>
      </c>
      <c r="BB264" s="215"/>
      <c r="BC264" s="215"/>
      <c r="BD264" s="215"/>
      <c r="BE264" s="215"/>
      <c r="BF264" s="215"/>
      <c r="BG264" s="215"/>
      <c r="BH264" s="215"/>
    </row>
    <row r="265" spans="1:60" outlineLevel="2" x14ac:dyDescent="0.2">
      <c r="A265" s="222"/>
      <c r="B265" s="223"/>
      <c r="C265" s="259" t="s">
        <v>483</v>
      </c>
      <c r="D265" s="252"/>
      <c r="E265" s="252"/>
      <c r="F265" s="252"/>
      <c r="G265" s="252"/>
      <c r="H265" s="225"/>
      <c r="I265" s="225"/>
      <c r="J265" s="225"/>
      <c r="K265" s="225"/>
      <c r="L265" s="225"/>
      <c r="M265" s="225"/>
      <c r="N265" s="224"/>
      <c r="O265" s="224"/>
      <c r="P265" s="224"/>
      <c r="Q265" s="224"/>
      <c r="R265" s="225"/>
      <c r="S265" s="225"/>
      <c r="T265" s="225"/>
      <c r="U265" s="225"/>
      <c r="V265" s="225"/>
      <c r="W265" s="225"/>
      <c r="X265" s="225"/>
      <c r="Y265" s="225"/>
      <c r="Z265" s="215"/>
      <c r="AA265" s="215"/>
      <c r="AB265" s="215"/>
      <c r="AC265" s="215"/>
      <c r="AD265" s="215"/>
      <c r="AE265" s="215"/>
      <c r="AF265" s="215"/>
      <c r="AG265" s="215" t="s">
        <v>167</v>
      </c>
      <c r="AH265" s="215"/>
      <c r="AI265" s="215"/>
      <c r="AJ265" s="215"/>
      <c r="AK265" s="215"/>
      <c r="AL265" s="215"/>
      <c r="AM265" s="215"/>
      <c r="AN265" s="215"/>
      <c r="AO265" s="215"/>
      <c r="AP265" s="215"/>
      <c r="AQ265" s="215"/>
      <c r="AR265" s="215"/>
      <c r="AS265" s="215"/>
      <c r="AT265" s="215"/>
      <c r="AU265" s="215"/>
      <c r="AV265" s="215"/>
      <c r="AW265" s="215"/>
      <c r="AX265" s="215"/>
      <c r="AY265" s="215"/>
      <c r="AZ265" s="215"/>
      <c r="BA265" s="215"/>
      <c r="BB265" s="215"/>
      <c r="BC265" s="215"/>
      <c r="BD265" s="215"/>
      <c r="BE265" s="215"/>
      <c r="BF265" s="215"/>
      <c r="BG265" s="215"/>
      <c r="BH265" s="215"/>
    </row>
    <row r="266" spans="1:60" outlineLevel="3" x14ac:dyDescent="0.2">
      <c r="A266" s="222"/>
      <c r="B266" s="223"/>
      <c r="C266" s="259" t="s">
        <v>276</v>
      </c>
      <c r="D266" s="252"/>
      <c r="E266" s="252"/>
      <c r="F266" s="252"/>
      <c r="G266" s="252"/>
      <c r="H266" s="225"/>
      <c r="I266" s="225"/>
      <c r="J266" s="225"/>
      <c r="K266" s="225"/>
      <c r="L266" s="225"/>
      <c r="M266" s="225"/>
      <c r="N266" s="224"/>
      <c r="O266" s="224"/>
      <c r="P266" s="224"/>
      <c r="Q266" s="224"/>
      <c r="R266" s="225"/>
      <c r="S266" s="225"/>
      <c r="T266" s="225"/>
      <c r="U266" s="225"/>
      <c r="V266" s="225"/>
      <c r="W266" s="225"/>
      <c r="X266" s="225"/>
      <c r="Y266" s="225"/>
      <c r="Z266" s="215"/>
      <c r="AA266" s="215"/>
      <c r="AB266" s="215"/>
      <c r="AC266" s="215"/>
      <c r="AD266" s="215"/>
      <c r="AE266" s="215"/>
      <c r="AF266" s="215"/>
      <c r="AG266" s="215" t="s">
        <v>167</v>
      </c>
      <c r="AH266" s="215"/>
      <c r="AI266" s="215"/>
      <c r="AJ266" s="215"/>
      <c r="AK266" s="215"/>
      <c r="AL266" s="215"/>
      <c r="AM266" s="215"/>
      <c r="AN266" s="215"/>
      <c r="AO266" s="215"/>
      <c r="AP266" s="215"/>
      <c r="AQ266" s="215"/>
      <c r="AR266" s="215"/>
      <c r="AS266" s="215"/>
      <c r="AT266" s="215"/>
      <c r="AU266" s="215"/>
      <c r="AV266" s="215"/>
      <c r="AW266" s="215"/>
      <c r="AX266" s="215"/>
      <c r="AY266" s="215"/>
      <c r="AZ266" s="215"/>
      <c r="BA266" s="215"/>
      <c r="BB266" s="215"/>
      <c r="BC266" s="215"/>
      <c r="BD266" s="215"/>
      <c r="BE266" s="215"/>
      <c r="BF266" s="215"/>
      <c r="BG266" s="215"/>
      <c r="BH266" s="215"/>
    </row>
    <row r="267" spans="1:60" outlineLevel="2" x14ac:dyDescent="0.2">
      <c r="A267" s="222"/>
      <c r="B267" s="223"/>
      <c r="C267" s="267" t="s">
        <v>484</v>
      </c>
      <c r="D267" s="263"/>
      <c r="E267" s="264">
        <v>11.8552</v>
      </c>
      <c r="F267" s="225"/>
      <c r="G267" s="225"/>
      <c r="H267" s="225"/>
      <c r="I267" s="225"/>
      <c r="J267" s="225"/>
      <c r="K267" s="225"/>
      <c r="L267" s="225"/>
      <c r="M267" s="225"/>
      <c r="N267" s="224"/>
      <c r="O267" s="224"/>
      <c r="P267" s="224"/>
      <c r="Q267" s="224"/>
      <c r="R267" s="225"/>
      <c r="S267" s="225"/>
      <c r="T267" s="225"/>
      <c r="U267" s="225"/>
      <c r="V267" s="225"/>
      <c r="W267" s="225"/>
      <c r="X267" s="225"/>
      <c r="Y267" s="225"/>
      <c r="Z267" s="215"/>
      <c r="AA267" s="215"/>
      <c r="AB267" s="215"/>
      <c r="AC267" s="215"/>
      <c r="AD267" s="215"/>
      <c r="AE267" s="215"/>
      <c r="AF267" s="215"/>
      <c r="AG267" s="215" t="s">
        <v>222</v>
      </c>
      <c r="AH267" s="215">
        <v>0</v>
      </c>
      <c r="AI267" s="215"/>
      <c r="AJ267" s="215"/>
      <c r="AK267" s="215"/>
      <c r="AL267" s="215"/>
      <c r="AM267" s="215"/>
      <c r="AN267" s="215"/>
      <c r="AO267" s="215"/>
      <c r="AP267" s="215"/>
      <c r="AQ267" s="215"/>
      <c r="AR267" s="215"/>
      <c r="AS267" s="215"/>
      <c r="AT267" s="215"/>
      <c r="AU267" s="215"/>
      <c r="AV267" s="215"/>
      <c r="AW267" s="215"/>
      <c r="AX267" s="215"/>
      <c r="AY267" s="215"/>
      <c r="AZ267" s="215"/>
      <c r="BA267" s="215"/>
      <c r="BB267" s="215"/>
      <c r="BC267" s="215"/>
      <c r="BD267" s="215"/>
      <c r="BE267" s="215"/>
      <c r="BF267" s="215"/>
      <c r="BG267" s="215"/>
      <c r="BH267" s="215"/>
    </row>
    <row r="268" spans="1:60" x14ac:dyDescent="0.2">
      <c r="A268" s="230" t="s">
        <v>144</v>
      </c>
      <c r="B268" s="231" t="s">
        <v>109</v>
      </c>
      <c r="C268" s="254" t="s">
        <v>110</v>
      </c>
      <c r="D268" s="232"/>
      <c r="E268" s="233"/>
      <c r="F268" s="234"/>
      <c r="G268" s="234">
        <f>SUMIF(AG269:AG270,"&lt;&gt;NOR",G269:G270)</f>
        <v>0</v>
      </c>
      <c r="H268" s="234"/>
      <c r="I268" s="234">
        <f>SUM(I269:I270)</f>
        <v>0</v>
      </c>
      <c r="J268" s="234"/>
      <c r="K268" s="234">
        <f>SUM(K269:K270)</f>
        <v>0</v>
      </c>
      <c r="L268" s="234"/>
      <c r="M268" s="234">
        <f>SUM(M269:M270)</f>
        <v>0</v>
      </c>
      <c r="N268" s="233"/>
      <c r="O268" s="233">
        <f>SUM(O269:O270)</f>
        <v>0</v>
      </c>
      <c r="P268" s="233"/>
      <c r="Q268" s="233">
        <f>SUM(Q269:Q270)</f>
        <v>0</v>
      </c>
      <c r="R268" s="234"/>
      <c r="S268" s="234"/>
      <c r="T268" s="235"/>
      <c r="U268" s="229"/>
      <c r="V268" s="229">
        <f>SUM(V269:V270)</f>
        <v>0</v>
      </c>
      <c r="W268" s="229"/>
      <c r="X268" s="229"/>
      <c r="Y268" s="229"/>
      <c r="AG268" t="s">
        <v>145</v>
      </c>
    </row>
    <row r="269" spans="1:60" outlineLevel="1" x14ac:dyDescent="0.2">
      <c r="A269" s="237">
        <v>81</v>
      </c>
      <c r="B269" s="238" t="s">
        <v>485</v>
      </c>
      <c r="C269" s="256" t="s">
        <v>486</v>
      </c>
      <c r="D269" s="239" t="s">
        <v>256</v>
      </c>
      <c r="E269" s="240">
        <v>838.84214999999995</v>
      </c>
      <c r="F269" s="241"/>
      <c r="G269" s="242">
        <f>ROUND(E269*F269,2)</f>
        <v>0</v>
      </c>
      <c r="H269" s="241"/>
      <c r="I269" s="242">
        <f>ROUND(E269*H269,2)</f>
        <v>0</v>
      </c>
      <c r="J269" s="241"/>
      <c r="K269" s="242">
        <f>ROUND(E269*J269,2)</f>
        <v>0</v>
      </c>
      <c r="L269" s="242">
        <v>21</v>
      </c>
      <c r="M269" s="242">
        <f>G269*(1+L269/100)</f>
        <v>0</v>
      </c>
      <c r="N269" s="240">
        <v>0</v>
      </c>
      <c r="O269" s="240">
        <f>ROUND(E269*N269,2)</f>
        <v>0</v>
      </c>
      <c r="P269" s="240">
        <v>0</v>
      </c>
      <c r="Q269" s="240">
        <f>ROUND(E269*P269,2)</f>
        <v>0</v>
      </c>
      <c r="R269" s="242" t="s">
        <v>300</v>
      </c>
      <c r="S269" s="242" t="s">
        <v>210</v>
      </c>
      <c r="T269" s="243" t="s">
        <v>211</v>
      </c>
      <c r="U269" s="225">
        <v>0</v>
      </c>
      <c r="V269" s="225">
        <f>ROUND(E269*U269,2)</f>
        <v>0</v>
      </c>
      <c r="W269" s="225"/>
      <c r="X269" s="225" t="s">
        <v>487</v>
      </c>
      <c r="Y269" s="225" t="s">
        <v>152</v>
      </c>
      <c r="Z269" s="215"/>
      <c r="AA269" s="215"/>
      <c r="AB269" s="215"/>
      <c r="AC269" s="215"/>
      <c r="AD269" s="215"/>
      <c r="AE269" s="215"/>
      <c r="AF269" s="215"/>
      <c r="AG269" s="215" t="s">
        <v>488</v>
      </c>
      <c r="AH269" s="215"/>
      <c r="AI269" s="215"/>
      <c r="AJ269" s="215"/>
      <c r="AK269" s="215"/>
      <c r="AL269" s="215"/>
      <c r="AM269" s="215"/>
      <c r="AN269" s="215"/>
      <c r="AO269" s="215"/>
      <c r="AP269" s="215"/>
      <c r="AQ269" s="215"/>
      <c r="AR269" s="215"/>
      <c r="AS269" s="215"/>
      <c r="AT269" s="215"/>
      <c r="AU269" s="215"/>
      <c r="AV269" s="215"/>
      <c r="AW269" s="215"/>
      <c r="AX269" s="215"/>
      <c r="AY269" s="215"/>
      <c r="AZ269" s="215"/>
      <c r="BA269" s="215"/>
      <c r="BB269" s="215"/>
      <c r="BC269" s="215"/>
      <c r="BD269" s="215"/>
      <c r="BE269" s="215"/>
      <c r="BF269" s="215"/>
      <c r="BG269" s="215"/>
      <c r="BH269" s="215"/>
    </row>
    <row r="270" spans="1:60" outlineLevel="2" x14ac:dyDescent="0.2">
      <c r="A270" s="222"/>
      <c r="B270" s="223"/>
      <c r="C270" s="266" t="s">
        <v>489</v>
      </c>
      <c r="D270" s="265"/>
      <c r="E270" s="265"/>
      <c r="F270" s="265"/>
      <c r="G270" s="265"/>
      <c r="H270" s="225"/>
      <c r="I270" s="225"/>
      <c r="J270" s="225"/>
      <c r="K270" s="225"/>
      <c r="L270" s="225"/>
      <c r="M270" s="225"/>
      <c r="N270" s="224"/>
      <c r="O270" s="224"/>
      <c r="P270" s="224"/>
      <c r="Q270" s="224"/>
      <c r="R270" s="225"/>
      <c r="S270" s="225"/>
      <c r="T270" s="225"/>
      <c r="U270" s="225"/>
      <c r="V270" s="225"/>
      <c r="W270" s="225"/>
      <c r="X270" s="225"/>
      <c r="Y270" s="225"/>
      <c r="Z270" s="215"/>
      <c r="AA270" s="215"/>
      <c r="AB270" s="215"/>
      <c r="AC270" s="215"/>
      <c r="AD270" s="215"/>
      <c r="AE270" s="215"/>
      <c r="AF270" s="215"/>
      <c r="AG270" s="215" t="s">
        <v>214</v>
      </c>
      <c r="AH270" s="215"/>
      <c r="AI270" s="215"/>
      <c r="AJ270" s="215"/>
      <c r="AK270" s="215"/>
      <c r="AL270" s="215"/>
      <c r="AM270" s="215"/>
      <c r="AN270" s="215"/>
      <c r="AO270" s="215"/>
      <c r="AP270" s="215"/>
      <c r="AQ270" s="215"/>
      <c r="AR270" s="215"/>
      <c r="AS270" s="215"/>
      <c r="AT270" s="215"/>
      <c r="AU270" s="215"/>
      <c r="AV270" s="215"/>
      <c r="AW270" s="215"/>
      <c r="AX270" s="215"/>
      <c r="AY270" s="215"/>
      <c r="AZ270" s="215"/>
      <c r="BA270" s="215"/>
      <c r="BB270" s="215"/>
      <c r="BC270" s="215"/>
      <c r="BD270" s="215"/>
      <c r="BE270" s="215"/>
      <c r="BF270" s="215"/>
      <c r="BG270" s="215"/>
      <c r="BH270" s="215"/>
    </row>
    <row r="271" spans="1:60" x14ac:dyDescent="0.2">
      <c r="A271" s="230" t="s">
        <v>144</v>
      </c>
      <c r="B271" s="231" t="s">
        <v>111</v>
      </c>
      <c r="C271" s="254" t="s">
        <v>112</v>
      </c>
      <c r="D271" s="232"/>
      <c r="E271" s="233"/>
      <c r="F271" s="234"/>
      <c r="G271" s="234">
        <f>SUMIF(AG272:AG285,"&lt;&gt;NOR",G272:G285)</f>
        <v>0</v>
      </c>
      <c r="H271" s="234"/>
      <c r="I271" s="234">
        <f>SUM(I272:I285)</f>
        <v>0</v>
      </c>
      <c r="J271" s="234"/>
      <c r="K271" s="234">
        <f>SUM(K272:K285)</f>
        <v>0</v>
      </c>
      <c r="L271" s="234"/>
      <c r="M271" s="234">
        <f>SUM(M272:M285)</f>
        <v>0</v>
      </c>
      <c r="N271" s="233"/>
      <c r="O271" s="233">
        <f>SUM(O272:O285)</f>
        <v>0</v>
      </c>
      <c r="P271" s="233"/>
      <c r="Q271" s="233">
        <f>SUM(Q272:Q285)</f>
        <v>0</v>
      </c>
      <c r="R271" s="234"/>
      <c r="S271" s="234"/>
      <c r="T271" s="235"/>
      <c r="U271" s="229"/>
      <c r="V271" s="229">
        <f>SUM(V272:V285)</f>
        <v>0</v>
      </c>
      <c r="W271" s="229"/>
      <c r="X271" s="229"/>
      <c r="Y271" s="229"/>
      <c r="AG271" t="s">
        <v>145</v>
      </c>
    </row>
    <row r="272" spans="1:60" ht="33.75" outlineLevel="1" x14ac:dyDescent="0.2">
      <c r="A272" s="237">
        <v>82</v>
      </c>
      <c r="B272" s="238" t="s">
        <v>490</v>
      </c>
      <c r="C272" s="256" t="s">
        <v>491</v>
      </c>
      <c r="D272" s="239" t="s">
        <v>256</v>
      </c>
      <c r="E272" s="240">
        <v>538.94000000000005</v>
      </c>
      <c r="F272" s="241"/>
      <c r="G272" s="242">
        <f>ROUND(E272*F272,2)</f>
        <v>0</v>
      </c>
      <c r="H272" s="241"/>
      <c r="I272" s="242">
        <f>ROUND(E272*H272,2)</f>
        <v>0</v>
      </c>
      <c r="J272" s="241"/>
      <c r="K272" s="242">
        <f>ROUND(E272*J272,2)</f>
        <v>0</v>
      </c>
      <c r="L272" s="242">
        <v>21</v>
      </c>
      <c r="M272" s="242">
        <f>G272*(1+L272/100)</f>
        <v>0</v>
      </c>
      <c r="N272" s="240">
        <v>0</v>
      </c>
      <c r="O272" s="240">
        <f>ROUND(E272*N272,2)</f>
        <v>0</v>
      </c>
      <c r="P272" s="240">
        <v>0</v>
      </c>
      <c r="Q272" s="240">
        <f>ROUND(E272*P272,2)</f>
        <v>0</v>
      </c>
      <c r="R272" s="242" t="s">
        <v>287</v>
      </c>
      <c r="S272" s="242" t="s">
        <v>210</v>
      </c>
      <c r="T272" s="243" t="s">
        <v>211</v>
      </c>
      <c r="U272" s="225">
        <v>0</v>
      </c>
      <c r="V272" s="225">
        <f>ROUND(E272*U272,2)</f>
        <v>0</v>
      </c>
      <c r="W272" s="225"/>
      <c r="X272" s="225" t="s">
        <v>151</v>
      </c>
      <c r="Y272" s="225" t="s">
        <v>152</v>
      </c>
      <c r="Z272" s="215"/>
      <c r="AA272" s="215"/>
      <c r="AB272" s="215"/>
      <c r="AC272" s="215"/>
      <c r="AD272" s="215"/>
      <c r="AE272" s="215"/>
      <c r="AF272" s="215"/>
      <c r="AG272" s="215" t="s">
        <v>153</v>
      </c>
      <c r="AH272" s="215"/>
      <c r="AI272" s="215"/>
      <c r="AJ272" s="215"/>
      <c r="AK272" s="215"/>
      <c r="AL272" s="215"/>
      <c r="AM272" s="215"/>
      <c r="AN272" s="215"/>
      <c r="AO272" s="215"/>
      <c r="AP272" s="215"/>
      <c r="AQ272" s="215"/>
      <c r="AR272" s="215"/>
      <c r="AS272" s="215"/>
      <c r="AT272" s="215"/>
      <c r="AU272" s="215"/>
      <c r="AV272" s="215"/>
      <c r="AW272" s="215"/>
      <c r="AX272" s="215"/>
      <c r="AY272" s="215"/>
      <c r="AZ272" s="215"/>
      <c r="BA272" s="215"/>
      <c r="BB272" s="215"/>
      <c r="BC272" s="215"/>
      <c r="BD272" s="215"/>
      <c r="BE272" s="215"/>
      <c r="BF272" s="215"/>
      <c r="BG272" s="215"/>
      <c r="BH272" s="215"/>
    </row>
    <row r="273" spans="1:60" outlineLevel="2" x14ac:dyDescent="0.2">
      <c r="A273" s="222"/>
      <c r="B273" s="223"/>
      <c r="C273" s="266" t="s">
        <v>492</v>
      </c>
      <c r="D273" s="265"/>
      <c r="E273" s="265"/>
      <c r="F273" s="265"/>
      <c r="G273" s="265"/>
      <c r="H273" s="225"/>
      <c r="I273" s="225"/>
      <c r="J273" s="225"/>
      <c r="K273" s="225"/>
      <c r="L273" s="225"/>
      <c r="M273" s="225"/>
      <c r="N273" s="224"/>
      <c r="O273" s="224"/>
      <c r="P273" s="224"/>
      <c r="Q273" s="224"/>
      <c r="R273" s="225"/>
      <c r="S273" s="225"/>
      <c r="T273" s="225"/>
      <c r="U273" s="225"/>
      <c r="V273" s="225"/>
      <c r="W273" s="225"/>
      <c r="X273" s="225"/>
      <c r="Y273" s="225"/>
      <c r="Z273" s="215"/>
      <c r="AA273" s="215"/>
      <c r="AB273" s="215"/>
      <c r="AC273" s="215"/>
      <c r="AD273" s="215"/>
      <c r="AE273" s="215"/>
      <c r="AF273" s="215"/>
      <c r="AG273" s="215" t="s">
        <v>214</v>
      </c>
      <c r="AH273" s="215"/>
      <c r="AI273" s="215"/>
      <c r="AJ273" s="215"/>
      <c r="AK273" s="215"/>
      <c r="AL273" s="215"/>
      <c r="AM273" s="215"/>
      <c r="AN273" s="215"/>
      <c r="AO273" s="215"/>
      <c r="AP273" s="215"/>
      <c r="AQ273" s="215"/>
      <c r="AR273" s="215"/>
      <c r="AS273" s="215"/>
      <c r="AT273" s="215"/>
      <c r="AU273" s="215"/>
      <c r="AV273" s="215"/>
      <c r="AW273" s="215"/>
      <c r="AX273" s="215"/>
      <c r="AY273" s="215"/>
      <c r="AZ273" s="215"/>
      <c r="BA273" s="215"/>
      <c r="BB273" s="215"/>
      <c r="BC273" s="215"/>
      <c r="BD273" s="215"/>
      <c r="BE273" s="215"/>
      <c r="BF273" s="215"/>
      <c r="BG273" s="215"/>
      <c r="BH273" s="215"/>
    </row>
    <row r="274" spans="1:60" outlineLevel="2" x14ac:dyDescent="0.2">
      <c r="A274" s="222"/>
      <c r="B274" s="223"/>
      <c r="C274" s="259" t="s">
        <v>493</v>
      </c>
      <c r="D274" s="252"/>
      <c r="E274" s="252"/>
      <c r="F274" s="252"/>
      <c r="G274" s="252"/>
      <c r="H274" s="225"/>
      <c r="I274" s="225"/>
      <c r="J274" s="225"/>
      <c r="K274" s="225"/>
      <c r="L274" s="225"/>
      <c r="M274" s="225"/>
      <c r="N274" s="224"/>
      <c r="O274" s="224"/>
      <c r="P274" s="224"/>
      <c r="Q274" s="224"/>
      <c r="R274" s="225"/>
      <c r="S274" s="225"/>
      <c r="T274" s="225"/>
      <c r="U274" s="225"/>
      <c r="V274" s="225"/>
      <c r="W274" s="225"/>
      <c r="X274" s="225"/>
      <c r="Y274" s="225"/>
      <c r="Z274" s="215"/>
      <c r="AA274" s="215"/>
      <c r="AB274" s="215"/>
      <c r="AC274" s="215"/>
      <c r="AD274" s="215"/>
      <c r="AE274" s="215"/>
      <c r="AF274" s="215"/>
      <c r="AG274" s="215" t="s">
        <v>167</v>
      </c>
      <c r="AH274" s="215"/>
      <c r="AI274" s="215"/>
      <c r="AJ274" s="215"/>
      <c r="AK274" s="215"/>
      <c r="AL274" s="215"/>
      <c r="AM274" s="215"/>
      <c r="AN274" s="215"/>
      <c r="AO274" s="215"/>
      <c r="AP274" s="215"/>
      <c r="AQ274" s="215"/>
      <c r="AR274" s="215"/>
      <c r="AS274" s="215"/>
      <c r="AT274" s="215"/>
      <c r="AU274" s="215"/>
      <c r="AV274" s="215"/>
      <c r="AW274" s="215"/>
      <c r="AX274" s="215"/>
      <c r="AY274" s="215"/>
      <c r="AZ274" s="215"/>
      <c r="BA274" s="215"/>
      <c r="BB274" s="215"/>
      <c r="BC274" s="215"/>
      <c r="BD274" s="215"/>
      <c r="BE274" s="215"/>
      <c r="BF274" s="215"/>
      <c r="BG274" s="215"/>
      <c r="BH274" s="215"/>
    </row>
    <row r="275" spans="1:60" outlineLevel="2" x14ac:dyDescent="0.2">
      <c r="A275" s="222"/>
      <c r="B275" s="223"/>
      <c r="C275" s="267" t="s">
        <v>494</v>
      </c>
      <c r="D275" s="263"/>
      <c r="E275" s="264">
        <v>291.25</v>
      </c>
      <c r="F275" s="225"/>
      <c r="G275" s="225"/>
      <c r="H275" s="225"/>
      <c r="I275" s="225"/>
      <c r="J275" s="225"/>
      <c r="K275" s="225"/>
      <c r="L275" s="225"/>
      <c r="M275" s="225"/>
      <c r="N275" s="224"/>
      <c r="O275" s="224"/>
      <c r="P275" s="224"/>
      <c r="Q275" s="224"/>
      <c r="R275" s="225"/>
      <c r="S275" s="225"/>
      <c r="T275" s="225"/>
      <c r="U275" s="225"/>
      <c r="V275" s="225"/>
      <c r="W275" s="225"/>
      <c r="X275" s="225"/>
      <c r="Y275" s="225"/>
      <c r="Z275" s="215"/>
      <c r="AA275" s="215"/>
      <c r="AB275" s="215"/>
      <c r="AC275" s="215"/>
      <c r="AD275" s="215"/>
      <c r="AE275" s="215"/>
      <c r="AF275" s="215"/>
      <c r="AG275" s="215" t="s">
        <v>222</v>
      </c>
      <c r="AH275" s="215">
        <v>0</v>
      </c>
      <c r="AI275" s="215"/>
      <c r="AJ275" s="215"/>
      <c r="AK275" s="215"/>
      <c r="AL275" s="215"/>
      <c r="AM275" s="215"/>
      <c r="AN275" s="215"/>
      <c r="AO275" s="215"/>
      <c r="AP275" s="215"/>
      <c r="AQ275" s="215"/>
      <c r="AR275" s="215"/>
      <c r="AS275" s="215"/>
      <c r="AT275" s="215"/>
      <c r="AU275" s="215"/>
      <c r="AV275" s="215"/>
      <c r="AW275" s="215"/>
      <c r="AX275" s="215"/>
      <c r="AY275" s="215"/>
      <c r="AZ275" s="215"/>
      <c r="BA275" s="215"/>
      <c r="BB275" s="215"/>
      <c r="BC275" s="215"/>
      <c r="BD275" s="215"/>
      <c r="BE275" s="215"/>
      <c r="BF275" s="215"/>
      <c r="BG275" s="215"/>
      <c r="BH275" s="215"/>
    </row>
    <row r="276" spans="1:60" outlineLevel="3" x14ac:dyDescent="0.2">
      <c r="A276" s="222"/>
      <c r="B276" s="223"/>
      <c r="C276" s="267" t="s">
        <v>495</v>
      </c>
      <c r="D276" s="263"/>
      <c r="E276" s="264">
        <v>222.55</v>
      </c>
      <c r="F276" s="225"/>
      <c r="G276" s="225"/>
      <c r="H276" s="225"/>
      <c r="I276" s="225"/>
      <c r="J276" s="225"/>
      <c r="K276" s="225"/>
      <c r="L276" s="225"/>
      <c r="M276" s="225"/>
      <c r="N276" s="224"/>
      <c r="O276" s="224"/>
      <c r="P276" s="224"/>
      <c r="Q276" s="224"/>
      <c r="R276" s="225"/>
      <c r="S276" s="225"/>
      <c r="T276" s="225"/>
      <c r="U276" s="225"/>
      <c r="V276" s="225"/>
      <c r="W276" s="225"/>
      <c r="X276" s="225"/>
      <c r="Y276" s="225"/>
      <c r="Z276" s="215"/>
      <c r="AA276" s="215"/>
      <c r="AB276" s="215"/>
      <c r="AC276" s="215"/>
      <c r="AD276" s="215"/>
      <c r="AE276" s="215"/>
      <c r="AF276" s="215"/>
      <c r="AG276" s="215" t="s">
        <v>222</v>
      </c>
      <c r="AH276" s="215">
        <v>0</v>
      </c>
      <c r="AI276" s="215"/>
      <c r="AJ276" s="215"/>
      <c r="AK276" s="215"/>
      <c r="AL276" s="215"/>
      <c r="AM276" s="215"/>
      <c r="AN276" s="215"/>
      <c r="AO276" s="215"/>
      <c r="AP276" s="215"/>
      <c r="AQ276" s="215"/>
      <c r="AR276" s="215"/>
      <c r="AS276" s="215"/>
      <c r="AT276" s="215"/>
      <c r="AU276" s="215"/>
      <c r="AV276" s="215"/>
      <c r="AW276" s="215"/>
      <c r="AX276" s="215"/>
      <c r="AY276" s="215"/>
      <c r="AZ276" s="215"/>
      <c r="BA276" s="215"/>
      <c r="BB276" s="215"/>
      <c r="BC276" s="215"/>
      <c r="BD276" s="215"/>
      <c r="BE276" s="215"/>
      <c r="BF276" s="215"/>
      <c r="BG276" s="215"/>
      <c r="BH276" s="215"/>
    </row>
    <row r="277" spans="1:60" outlineLevel="3" x14ac:dyDescent="0.2">
      <c r="A277" s="222"/>
      <c r="B277" s="223"/>
      <c r="C277" s="267" t="s">
        <v>496</v>
      </c>
      <c r="D277" s="263"/>
      <c r="E277" s="264">
        <v>25.14</v>
      </c>
      <c r="F277" s="225"/>
      <c r="G277" s="225"/>
      <c r="H277" s="225"/>
      <c r="I277" s="225"/>
      <c r="J277" s="225"/>
      <c r="K277" s="225"/>
      <c r="L277" s="225"/>
      <c r="M277" s="225"/>
      <c r="N277" s="224"/>
      <c r="O277" s="224"/>
      <c r="P277" s="224"/>
      <c r="Q277" s="224"/>
      <c r="R277" s="225"/>
      <c r="S277" s="225"/>
      <c r="T277" s="225"/>
      <c r="U277" s="225"/>
      <c r="V277" s="225"/>
      <c r="W277" s="225"/>
      <c r="X277" s="225"/>
      <c r="Y277" s="225"/>
      <c r="Z277" s="215"/>
      <c r="AA277" s="215"/>
      <c r="AB277" s="215"/>
      <c r="AC277" s="215"/>
      <c r="AD277" s="215"/>
      <c r="AE277" s="215"/>
      <c r="AF277" s="215"/>
      <c r="AG277" s="215" t="s">
        <v>222</v>
      </c>
      <c r="AH277" s="215">
        <v>0</v>
      </c>
      <c r="AI277" s="215"/>
      <c r="AJ277" s="215"/>
      <c r="AK277" s="215"/>
      <c r="AL277" s="215"/>
      <c r="AM277" s="215"/>
      <c r="AN277" s="215"/>
      <c r="AO277" s="215"/>
      <c r="AP277" s="215"/>
      <c r="AQ277" s="215"/>
      <c r="AR277" s="215"/>
      <c r="AS277" s="215"/>
      <c r="AT277" s="215"/>
      <c r="AU277" s="215"/>
      <c r="AV277" s="215"/>
      <c r="AW277" s="215"/>
      <c r="AX277" s="215"/>
      <c r="AY277" s="215"/>
      <c r="AZ277" s="215"/>
      <c r="BA277" s="215"/>
      <c r="BB277" s="215"/>
      <c r="BC277" s="215"/>
      <c r="BD277" s="215"/>
      <c r="BE277" s="215"/>
      <c r="BF277" s="215"/>
      <c r="BG277" s="215"/>
      <c r="BH277" s="215"/>
    </row>
    <row r="278" spans="1:60" ht="33.75" outlineLevel="1" x14ac:dyDescent="0.2">
      <c r="A278" s="237">
        <v>83</v>
      </c>
      <c r="B278" s="238" t="s">
        <v>497</v>
      </c>
      <c r="C278" s="256" t="s">
        <v>498</v>
      </c>
      <c r="D278" s="239" t="s">
        <v>256</v>
      </c>
      <c r="E278" s="240">
        <v>106.65</v>
      </c>
      <c r="F278" s="241"/>
      <c r="G278" s="242">
        <f>ROUND(E278*F278,2)</f>
        <v>0</v>
      </c>
      <c r="H278" s="241"/>
      <c r="I278" s="242">
        <f>ROUND(E278*H278,2)</f>
        <v>0</v>
      </c>
      <c r="J278" s="241"/>
      <c r="K278" s="242">
        <f>ROUND(E278*J278,2)</f>
        <v>0</v>
      </c>
      <c r="L278" s="242">
        <v>21</v>
      </c>
      <c r="M278" s="242">
        <f>G278*(1+L278/100)</f>
        <v>0</v>
      </c>
      <c r="N278" s="240">
        <v>0</v>
      </c>
      <c r="O278" s="240">
        <f>ROUND(E278*N278,2)</f>
        <v>0</v>
      </c>
      <c r="P278" s="240">
        <v>0</v>
      </c>
      <c r="Q278" s="240">
        <f>ROUND(E278*P278,2)</f>
        <v>0</v>
      </c>
      <c r="R278" s="242" t="s">
        <v>287</v>
      </c>
      <c r="S278" s="242" t="s">
        <v>210</v>
      </c>
      <c r="T278" s="243" t="s">
        <v>211</v>
      </c>
      <c r="U278" s="225">
        <v>0</v>
      </c>
      <c r="V278" s="225">
        <f>ROUND(E278*U278,2)</f>
        <v>0</v>
      </c>
      <c r="W278" s="225"/>
      <c r="X278" s="225" t="s">
        <v>151</v>
      </c>
      <c r="Y278" s="225" t="s">
        <v>152</v>
      </c>
      <c r="Z278" s="215"/>
      <c r="AA278" s="215"/>
      <c r="AB278" s="215"/>
      <c r="AC278" s="215"/>
      <c r="AD278" s="215"/>
      <c r="AE278" s="215"/>
      <c r="AF278" s="215"/>
      <c r="AG278" s="215" t="s">
        <v>153</v>
      </c>
      <c r="AH278" s="215"/>
      <c r="AI278" s="215"/>
      <c r="AJ278" s="215"/>
      <c r="AK278" s="215"/>
      <c r="AL278" s="215"/>
      <c r="AM278" s="215"/>
      <c r="AN278" s="215"/>
      <c r="AO278" s="215"/>
      <c r="AP278" s="215"/>
      <c r="AQ278" s="215"/>
      <c r="AR278" s="215"/>
      <c r="AS278" s="215"/>
      <c r="AT278" s="215"/>
      <c r="AU278" s="215"/>
      <c r="AV278" s="215"/>
      <c r="AW278" s="215"/>
      <c r="AX278" s="215"/>
      <c r="AY278" s="215"/>
      <c r="AZ278" s="215"/>
      <c r="BA278" s="215"/>
      <c r="BB278" s="215"/>
      <c r="BC278" s="215"/>
      <c r="BD278" s="215"/>
      <c r="BE278" s="215"/>
      <c r="BF278" s="215"/>
      <c r="BG278" s="215"/>
      <c r="BH278" s="215"/>
    </row>
    <row r="279" spans="1:60" outlineLevel="2" x14ac:dyDescent="0.2">
      <c r="A279" s="222"/>
      <c r="B279" s="223"/>
      <c r="C279" s="266" t="s">
        <v>492</v>
      </c>
      <c r="D279" s="265"/>
      <c r="E279" s="265"/>
      <c r="F279" s="265"/>
      <c r="G279" s="265"/>
      <c r="H279" s="225"/>
      <c r="I279" s="225"/>
      <c r="J279" s="225"/>
      <c r="K279" s="225"/>
      <c r="L279" s="225"/>
      <c r="M279" s="225"/>
      <c r="N279" s="224"/>
      <c r="O279" s="224"/>
      <c r="P279" s="224"/>
      <c r="Q279" s="224"/>
      <c r="R279" s="225"/>
      <c r="S279" s="225"/>
      <c r="T279" s="225"/>
      <c r="U279" s="225"/>
      <c r="V279" s="225"/>
      <c r="W279" s="225"/>
      <c r="X279" s="225"/>
      <c r="Y279" s="225"/>
      <c r="Z279" s="215"/>
      <c r="AA279" s="215"/>
      <c r="AB279" s="215"/>
      <c r="AC279" s="215"/>
      <c r="AD279" s="215"/>
      <c r="AE279" s="215"/>
      <c r="AF279" s="215"/>
      <c r="AG279" s="215" t="s">
        <v>214</v>
      </c>
      <c r="AH279" s="215"/>
      <c r="AI279" s="215"/>
      <c r="AJ279" s="215"/>
      <c r="AK279" s="215"/>
      <c r="AL279" s="215"/>
      <c r="AM279" s="215"/>
      <c r="AN279" s="215"/>
      <c r="AO279" s="215"/>
      <c r="AP279" s="215"/>
      <c r="AQ279" s="215"/>
      <c r="AR279" s="215"/>
      <c r="AS279" s="215"/>
      <c r="AT279" s="215"/>
      <c r="AU279" s="215"/>
      <c r="AV279" s="215"/>
      <c r="AW279" s="215"/>
      <c r="AX279" s="215"/>
      <c r="AY279" s="215"/>
      <c r="AZ279" s="215"/>
      <c r="BA279" s="215"/>
      <c r="BB279" s="215"/>
      <c r="BC279" s="215"/>
      <c r="BD279" s="215"/>
      <c r="BE279" s="215"/>
      <c r="BF279" s="215"/>
      <c r="BG279" s="215"/>
      <c r="BH279" s="215"/>
    </row>
    <row r="280" spans="1:60" outlineLevel="2" x14ac:dyDescent="0.2">
      <c r="A280" s="222"/>
      <c r="B280" s="223"/>
      <c r="C280" s="259" t="s">
        <v>499</v>
      </c>
      <c r="D280" s="252"/>
      <c r="E280" s="252"/>
      <c r="F280" s="252"/>
      <c r="G280" s="252"/>
      <c r="H280" s="225"/>
      <c r="I280" s="225"/>
      <c r="J280" s="225"/>
      <c r="K280" s="225"/>
      <c r="L280" s="225"/>
      <c r="M280" s="225"/>
      <c r="N280" s="224"/>
      <c r="O280" s="224"/>
      <c r="P280" s="224"/>
      <c r="Q280" s="224"/>
      <c r="R280" s="225"/>
      <c r="S280" s="225"/>
      <c r="T280" s="225"/>
      <c r="U280" s="225"/>
      <c r="V280" s="225"/>
      <c r="W280" s="225"/>
      <c r="X280" s="225"/>
      <c r="Y280" s="225"/>
      <c r="Z280" s="215"/>
      <c r="AA280" s="215"/>
      <c r="AB280" s="215"/>
      <c r="AC280" s="215"/>
      <c r="AD280" s="215"/>
      <c r="AE280" s="215"/>
      <c r="AF280" s="215"/>
      <c r="AG280" s="215" t="s">
        <v>167</v>
      </c>
      <c r="AH280" s="215"/>
      <c r="AI280" s="215"/>
      <c r="AJ280" s="215"/>
      <c r="AK280" s="215"/>
      <c r="AL280" s="215"/>
      <c r="AM280" s="215"/>
      <c r="AN280" s="215"/>
      <c r="AO280" s="215"/>
      <c r="AP280" s="215"/>
      <c r="AQ280" s="215"/>
      <c r="AR280" s="215"/>
      <c r="AS280" s="215"/>
      <c r="AT280" s="215"/>
      <c r="AU280" s="215"/>
      <c r="AV280" s="215"/>
      <c r="AW280" s="215"/>
      <c r="AX280" s="215"/>
      <c r="AY280" s="215"/>
      <c r="AZ280" s="215"/>
      <c r="BA280" s="215"/>
      <c r="BB280" s="215"/>
      <c r="BC280" s="215"/>
      <c r="BD280" s="215"/>
      <c r="BE280" s="215"/>
      <c r="BF280" s="215"/>
      <c r="BG280" s="215"/>
      <c r="BH280" s="215"/>
    </row>
    <row r="281" spans="1:60" outlineLevel="2" x14ac:dyDescent="0.2">
      <c r="A281" s="222"/>
      <c r="B281" s="223"/>
      <c r="C281" s="267" t="s">
        <v>500</v>
      </c>
      <c r="D281" s="263"/>
      <c r="E281" s="264">
        <v>106.65</v>
      </c>
      <c r="F281" s="225"/>
      <c r="G281" s="225"/>
      <c r="H281" s="225"/>
      <c r="I281" s="225"/>
      <c r="J281" s="225"/>
      <c r="K281" s="225"/>
      <c r="L281" s="225"/>
      <c r="M281" s="225"/>
      <c r="N281" s="224"/>
      <c r="O281" s="224"/>
      <c r="P281" s="224"/>
      <c r="Q281" s="224"/>
      <c r="R281" s="225"/>
      <c r="S281" s="225"/>
      <c r="T281" s="225"/>
      <c r="U281" s="225"/>
      <c r="V281" s="225"/>
      <c r="W281" s="225"/>
      <c r="X281" s="225"/>
      <c r="Y281" s="225"/>
      <c r="Z281" s="215"/>
      <c r="AA281" s="215"/>
      <c r="AB281" s="215"/>
      <c r="AC281" s="215"/>
      <c r="AD281" s="215"/>
      <c r="AE281" s="215"/>
      <c r="AF281" s="215"/>
      <c r="AG281" s="215" t="s">
        <v>222</v>
      </c>
      <c r="AH281" s="215">
        <v>0</v>
      </c>
      <c r="AI281" s="215"/>
      <c r="AJ281" s="215"/>
      <c r="AK281" s="215"/>
      <c r="AL281" s="215"/>
      <c r="AM281" s="215"/>
      <c r="AN281" s="215"/>
      <c r="AO281" s="215"/>
      <c r="AP281" s="215"/>
      <c r="AQ281" s="215"/>
      <c r="AR281" s="215"/>
      <c r="AS281" s="215"/>
      <c r="AT281" s="215"/>
      <c r="AU281" s="215"/>
      <c r="AV281" s="215"/>
      <c r="AW281" s="215"/>
      <c r="AX281" s="215"/>
      <c r="AY281" s="215"/>
      <c r="AZ281" s="215"/>
      <c r="BA281" s="215"/>
      <c r="BB281" s="215"/>
      <c r="BC281" s="215"/>
      <c r="BD281" s="215"/>
      <c r="BE281" s="215"/>
      <c r="BF281" s="215"/>
      <c r="BG281" s="215"/>
      <c r="BH281" s="215"/>
    </row>
    <row r="282" spans="1:60" outlineLevel="1" x14ac:dyDescent="0.2">
      <c r="A282" s="237">
        <v>84</v>
      </c>
      <c r="B282" s="238" t="s">
        <v>501</v>
      </c>
      <c r="C282" s="256" t="s">
        <v>502</v>
      </c>
      <c r="D282" s="239" t="s">
        <v>256</v>
      </c>
      <c r="E282" s="240">
        <v>316.38463999999999</v>
      </c>
      <c r="F282" s="241"/>
      <c r="G282" s="242">
        <f>ROUND(E282*F282,2)</f>
        <v>0</v>
      </c>
      <c r="H282" s="241"/>
      <c r="I282" s="242">
        <f>ROUND(E282*H282,2)</f>
        <v>0</v>
      </c>
      <c r="J282" s="241"/>
      <c r="K282" s="242">
        <f>ROUND(E282*J282,2)</f>
        <v>0</v>
      </c>
      <c r="L282" s="242">
        <v>21</v>
      </c>
      <c r="M282" s="242">
        <f>G282*(1+L282/100)</f>
        <v>0</v>
      </c>
      <c r="N282" s="240">
        <v>0</v>
      </c>
      <c r="O282" s="240">
        <f>ROUND(E282*N282,2)</f>
        <v>0</v>
      </c>
      <c r="P282" s="240">
        <v>0</v>
      </c>
      <c r="Q282" s="240">
        <f>ROUND(E282*P282,2)</f>
        <v>0</v>
      </c>
      <c r="R282" s="242"/>
      <c r="S282" s="242" t="s">
        <v>149</v>
      </c>
      <c r="T282" s="243" t="s">
        <v>150</v>
      </c>
      <c r="U282" s="225">
        <v>0</v>
      </c>
      <c r="V282" s="225">
        <f>ROUND(E282*U282,2)</f>
        <v>0</v>
      </c>
      <c r="W282" s="225"/>
      <c r="X282" s="225" t="s">
        <v>503</v>
      </c>
      <c r="Y282" s="225" t="s">
        <v>152</v>
      </c>
      <c r="Z282" s="215"/>
      <c r="AA282" s="215"/>
      <c r="AB282" s="215"/>
      <c r="AC282" s="215"/>
      <c r="AD282" s="215"/>
      <c r="AE282" s="215"/>
      <c r="AF282" s="215"/>
      <c r="AG282" s="215" t="s">
        <v>504</v>
      </c>
      <c r="AH282" s="215"/>
      <c r="AI282" s="215"/>
      <c r="AJ282" s="215"/>
      <c r="AK282" s="215"/>
      <c r="AL282" s="215"/>
      <c r="AM282" s="215"/>
      <c r="AN282" s="215"/>
      <c r="AO282" s="215"/>
      <c r="AP282" s="215"/>
      <c r="AQ282" s="215"/>
      <c r="AR282" s="215"/>
      <c r="AS282" s="215"/>
      <c r="AT282" s="215"/>
      <c r="AU282" s="215"/>
      <c r="AV282" s="215"/>
      <c r="AW282" s="215"/>
      <c r="AX282" s="215"/>
      <c r="AY282" s="215"/>
      <c r="AZ282" s="215"/>
      <c r="BA282" s="215"/>
      <c r="BB282" s="215"/>
      <c r="BC282" s="215"/>
      <c r="BD282" s="215"/>
      <c r="BE282" s="215"/>
      <c r="BF282" s="215"/>
      <c r="BG282" s="215"/>
      <c r="BH282" s="215"/>
    </row>
    <row r="283" spans="1:60" outlineLevel="2" x14ac:dyDescent="0.2">
      <c r="A283" s="222"/>
      <c r="B283" s="223"/>
      <c r="C283" s="257" t="s">
        <v>505</v>
      </c>
      <c r="D283" s="251"/>
      <c r="E283" s="251"/>
      <c r="F283" s="251"/>
      <c r="G283" s="251"/>
      <c r="H283" s="225"/>
      <c r="I283" s="225"/>
      <c r="J283" s="225"/>
      <c r="K283" s="225"/>
      <c r="L283" s="225"/>
      <c r="M283" s="225"/>
      <c r="N283" s="224"/>
      <c r="O283" s="224"/>
      <c r="P283" s="224"/>
      <c r="Q283" s="224"/>
      <c r="R283" s="225"/>
      <c r="S283" s="225"/>
      <c r="T283" s="225"/>
      <c r="U283" s="225"/>
      <c r="V283" s="225"/>
      <c r="W283" s="225"/>
      <c r="X283" s="225"/>
      <c r="Y283" s="225"/>
      <c r="Z283" s="215"/>
      <c r="AA283" s="215"/>
      <c r="AB283" s="215"/>
      <c r="AC283" s="215"/>
      <c r="AD283" s="215"/>
      <c r="AE283" s="215"/>
      <c r="AF283" s="215"/>
      <c r="AG283" s="215" t="s">
        <v>167</v>
      </c>
      <c r="AH283" s="215"/>
      <c r="AI283" s="215"/>
      <c r="AJ283" s="215"/>
      <c r="AK283" s="215"/>
      <c r="AL283" s="215"/>
      <c r="AM283" s="215"/>
      <c r="AN283" s="215"/>
      <c r="AO283" s="215"/>
      <c r="AP283" s="215"/>
      <c r="AQ283" s="215"/>
      <c r="AR283" s="215"/>
      <c r="AS283" s="215"/>
      <c r="AT283" s="215"/>
      <c r="AU283" s="215"/>
      <c r="AV283" s="215"/>
      <c r="AW283" s="215"/>
      <c r="AX283" s="215"/>
      <c r="AY283" s="215"/>
      <c r="AZ283" s="215"/>
      <c r="BA283" s="215"/>
      <c r="BB283" s="215"/>
      <c r="BC283" s="215"/>
      <c r="BD283" s="215"/>
      <c r="BE283" s="215"/>
      <c r="BF283" s="215"/>
      <c r="BG283" s="215"/>
      <c r="BH283" s="215"/>
    </row>
    <row r="284" spans="1:60" outlineLevel="1" x14ac:dyDescent="0.2">
      <c r="A284" s="237">
        <v>85</v>
      </c>
      <c r="B284" s="238" t="s">
        <v>506</v>
      </c>
      <c r="C284" s="256" t="s">
        <v>507</v>
      </c>
      <c r="D284" s="239" t="s">
        <v>256</v>
      </c>
      <c r="E284" s="240">
        <v>106.65</v>
      </c>
      <c r="F284" s="241"/>
      <c r="G284" s="242">
        <f>ROUND(E284*F284,2)</f>
        <v>0</v>
      </c>
      <c r="H284" s="241"/>
      <c r="I284" s="242">
        <f>ROUND(E284*H284,2)</f>
        <v>0</v>
      </c>
      <c r="J284" s="241"/>
      <c r="K284" s="242">
        <f>ROUND(E284*J284,2)</f>
        <v>0</v>
      </c>
      <c r="L284" s="242">
        <v>21</v>
      </c>
      <c r="M284" s="242">
        <f>G284*(1+L284/100)</f>
        <v>0</v>
      </c>
      <c r="N284" s="240">
        <v>0</v>
      </c>
      <c r="O284" s="240">
        <f>ROUND(E284*N284,2)</f>
        <v>0</v>
      </c>
      <c r="P284" s="240">
        <v>0</v>
      </c>
      <c r="Q284" s="240">
        <f>ROUND(E284*P284,2)</f>
        <v>0</v>
      </c>
      <c r="R284" s="242"/>
      <c r="S284" s="242" t="s">
        <v>149</v>
      </c>
      <c r="T284" s="243" t="s">
        <v>150</v>
      </c>
      <c r="U284" s="225">
        <v>0</v>
      </c>
      <c r="V284" s="225">
        <f>ROUND(E284*U284,2)</f>
        <v>0</v>
      </c>
      <c r="W284" s="225"/>
      <c r="X284" s="225" t="s">
        <v>151</v>
      </c>
      <c r="Y284" s="225" t="s">
        <v>152</v>
      </c>
      <c r="Z284" s="215"/>
      <c r="AA284" s="215"/>
      <c r="AB284" s="215"/>
      <c r="AC284" s="215"/>
      <c r="AD284" s="215"/>
      <c r="AE284" s="215"/>
      <c r="AF284" s="215"/>
      <c r="AG284" s="215" t="s">
        <v>153</v>
      </c>
      <c r="AH284" s="215"/>
      <c r="AI284" s="215"/>
      <c r="AJ284" s="215"/>
      <c r="AK284" s="215"/>
      <c r="AL284" s="215"/>
      <c r="AM284" s="215"/>
      <c r="AN284" s="215"/>
      <c r="AO284" s="215"/>
      <c r="AP284" s="215"/>
      <c r="AQ284" s="215"/>
      <c r="AR284" s="215"/>
      <c r="AS284" s="215"/>
      <c r="AT284" s="215"/>
      <c r="AU284" s="215"/>
      <c r="AV284" s="215"/>
      <c r="AW284" s="215"/>
      <c r="AX284" s="215"/>
      <c r="AY284" s="215"/>
      <c r="AZ284" s="215"/>
      <c r="BA284" s="215"/>
      <c r="BB284" s="215"/>
      <c r="BC284" s="215"/>
      <c r="BD284" s="215"/>
      <c r="BE284" s="215"/>
      <c r="BF284" s="215"/>
      <c r="BG284" s="215"/>
      <c r="BH284" s="215"/>
    </row>
    <row r="285" spans="1:60" outlineLevel="2" x14ac:dyDescent="0.2">
      <c r="A285" s="222"/>
      <c r="B285" s="223"/>
      <c r="C285" s="257" t="s">
        <v>505</v>
      </c>
      <c r="D285" s="251"/>
      <c r="E285" s="251"/>
      <c r="F285" s="251"/>
      <c r="G285" s="251"/>
      <c r="H285" s="225"/>
      <c r="I285" s="225"/>
      <c r="J285" s="225"/>
      <c r="K285" s="225"/>
      <c r="L285" s="225"/>
      <c r="M285" s="225"/>
      <c r="N285" s="224"/>
      <c r="O285" s="224"/>
      <c r="P285" s="224"/>
      <c r="Q285" s="224"/>
      <c r="R285" s="225"/>
      <c r="S285" s="225"/>
      <c r="T285" s="225"/>
      <c r="U285" s="225"/>
      <c r="V285" s="225"/>
      <c r="W285" s="225"/>
      <c r="X285" s="225"/>
      <c r="Y285" s="225"/>
      <c r="Z285" s="215"/>
      <c r="AA285" s="215"/>
      <c r="AB285" s="215"/>
      <c r="AC285" s="215"/>
      <c r="AD285" s="215"/>
      <c r="AE285" s="215"/>
      <c r="AF285" s="215"/>
      <c r="AG285" s="215" t="s">
        <v>167</v>
      </c>
      <c r="AH285" s="215"/>
      <c r="AI285" s="215"/>
      <c r="AJ285" s="215"/>
      <c r="AK285" s="215"/>
      <c r="AL285" s="215"/>
      <c r="AM285" s="215"/>
      <c r="AN285" s="215"/>
      <c r="AO285" s="215"/>
      <c r="AP285" s="215"/>
      <c r="AQ285" s="215"/>
      <c r="AR285" s="215"/>
      <c r="AS285" s="215"/>
      <c r="AT285" s="215"/>
      <c r="AU285" s="215"/>
      <c r="AV285" s="215"/>
      <c r="AW285" s="215"/>
      <c r="AX285" s="215"/>
      <c r="AY285" s="215"/>
      <c r="AZ285" s="215"/>
      <c r="BA285" s="215"/>
      <c r="BB285" s="215"/>
      <c r="BC285" s="215"/>
      <c r="BD285" s="215"/>
      <c r="BE285" s="215"/>
      <c r="BF285" s="215"/>
      <c r="BG285" s="215"/>
      <c r="BH285" s="215"/>
    </row>
    <row r="286" spans="1:60" x14ac:dyDescent="0.2">
      <c r="A286" s="3"/>
      <c r="B286" s="4"/>
      <c r="C286" s="260"/>
      <c r="D286" s="6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AE286">
        <v>12</v>
      </c>
      <c r="AF286">
        <v>21</v>
      </c>
      <c r="AG286" t="s">
        <v>130</v>
      </c>
    </row>
    <row r="287" spans="1:60" x14ac:dyDescent="0.2">
      <c r="A287" s="218"/>
      <c r="B287" s="219" t="s">
        <v>29</v>
      </c>
      <c r="C287" s="261"/>
      <c r="D287" s="220"/>
      <c r="E287" s="221"/>
      <c r="F287" s="221"/>
      <c r="G287" s="236">
        <f>G8+G48+G58+G69+G83+G156+G176+G221+G268+G271</f>
        <v>0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AE287">
        <f>SUMIF(L7:L285,AE286,G7:G285)</f>
        <v>0</v>
      </c>
      <c r="AF287">
        <f>SUMIF(L7:L285,AF286,G7:G285)</f>
        <v>0</v>
      </c>
      <c r="AG287" t="s">
        <v>203</v>
      </c>
    </row>
    <row r="288" spans="1:60" x14ac:dyDescent="0.2">
      <c r="C288" s="262"/>
      <c r="D288" s="10"/>
      <c r="AG288" t="s">
        <v>204</v>
      </c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NxV79QXM1gl6SHAxvFSnIjEDqz4hdGc32tat7EluAMZ48MYQauG8avR0nn2q+SaqB7g+f0RLRxDZCDe1LYRiA==" saltValue="XCxZRZ8zG/JQz7F+VGZHfQ==" spinCount="100000" sheet="1" formatRows="0"/>
  <mergeCells count="130">
    <mergeCell ref="C279:G279"/>
    <mergeCell ref="C280:G280"/>
    <mergeCell ref="C283:G283"/>
    <mergeCell ref="C285:G285"/>
    <mergeCell ref="C264:G264"/>
    <mergeCell ref="C265:G265"/>
    <mergeCell ref="C266:G266"/>
    <mergeCell ref="C270:G270"/>
    <mergeCell ref="C273:G273"/>
    <mergeCell ref="C274:G274"/>
    <mergeCell ref="C254:G254"/>
    <mergeCell ref="C255:G255"/>
    <mergeCell ref="C256:G256"/>
    <mergeCell ref="C259:G259"/>
    <mergeCell ref="C260:G260"/>
    <mergeCell ref="C261:G261"/>
    <mergeCell ref="C243:G243"/>
    <mergeCell ref="C245:G245"/>
    <mergeCell ref="C246:G246"/>
    <mergeCell ref="C249:G249"/>
    <mergeCell ref="C250:G250"/>
    <mergeCell ref="C252:G252"/>
    <mergeCell ref="C230:G230"/>
    <mergeCell ref="C231:G231"/>
    <mergeCell ref="C234:G234"/>
    <mergeCell ref="C236:G236"/>
    <mergeCell ref="C239:G239"/>
    <mergeCell ref="C242:G242"/>
    <mergeCell ref="C215:G215"/>
    <mergeCell ref="C217:G217"/>
    <mergeCell ref="C219:G219"/>
    <mergeCell ref="C223:G223"/>
    <mergeCell ref="C226:G226"/>
    <mergeCell ref="C227:G227"/>
    <mergeCell ref="C204:G204"/>
    <mergeCell ref="C205:G205"/>
    <mergeCell ref="C209:G209"/>
    <mergeCell ref="C210:G210"/>
    <mergeCell ref="C213:G213"/>
    <mergeCell ref="C214:G214"/>
    <mergeCell ref="C192:G192"/>
    <mergeCell ref="C193:G193"/>
    <mergeCell ref="C196:G196"/>
    <mergeCell ref="C198:G198"/>
    <mergeCell ref="C199:G199"/>
    <mergeCell ref="C203:G203"/>
    <mergeCell ref="C178:G178"/>
    <mergeCell ref="C181:G181"/>
    <mergeCell ref="C183:G183"/>
    <mergeCell ref="C185:G185"/>
    <mergeCell ref="C188:G188"/>
    <mergeCell ref="C189:G189"/>
    <mergeCell ref="C167:G167"/>
    <mergeCell ref="C168:G168"/>
    <mergeCell ref="C169:G169"/>
    <mergeCell ref="C171:G171"/>
    <mergeCell ref="C172:G172"/>
    <mergeCell ref="C175:G175"/>
    <mergeCell ref="C152:G152"/>
    <mergeCell ref="C155:G155"/>
    <mergeCell ref="C158:G158"/>
    <mergeCell ref="C161:G161"/>
    <mergeCell ref="C163:G163"/>
    <mergeCell ref="C165:G165"/>
    <mergeCell ref="C133:G133"/>
    <mergeCell ref="C136:G136"/>
    <mergeCell ref="C137:G137"/>
    <mergeCell ref="C139:G139"/>
    <mergeCell ref="C144:G144"/>
    <mergeCell ref="C147:G147"/>
    <mergeCell ref="C122:G122"/>
    <mergeCell ref="C124:G124"/>
    <mergeCell ref="C125:G125"/>
    <mergeCell ref="C127:G127"/>
    <mergeCell ref="C129:G129"/>
    <mergeCell ref="C132:G132"/>
    <mergeCell ref="C113:G113"/>
    <mergeCell ref="C114:G114"/>
    <mergeCell ref="C116:G116"/>
    <mergeCell ref="C117:G117"/>
    <mergeCell ref="C118:G118"/>
    <mergeCell ref="C121:G121"/>
    <mergeCell ref="C101:G101"/>
    <mergeCell ref="C102:G102"/>
    <mergeCell ref="C105:G105"/>
    <mergeCell ref="C106:G106"/>
    <mergeCell ref="C107:G107"/>
    <mergeCell ref="C110:G110"/>
    <mergeCell ref="C85:G85"/>
    <mergeCell ref="C88:G88"/>
    <mergeCell ref="C91:G91"/>
    <mergeCell ref="C94:G94"/>
    <mergeCell ref="C97:G97"/>
    <mergeCell ref="C100:G100"/>
    <mergeCell ref="C67:G67"/>
    <mergeCell ref="C71:G71"/>
    <mergeCell ref="C72:G72"/>
    <mergeCell ref="C77:G77"/>
    <mergeCell ref="C81:G81"/>
    <mergeCell ref="C82:G82"/>
    <mergeCell ref="C55:G55"/>
    <mergeCell ref="C60:G60"/>
    <mergeCell ref="C61:G61"/>
    <mergeCell ref="C63:G63"/>
    <mergeCell ref="C64:G64"/>
    <mergeCell ref="C66:G66"/>
    <mergeCell ref="C41:G41"/>
    <mergeCell ref="C44:G44"/>
    <mergeCell ref="C45:G45"/>
    <mergeCell ref="C50:G50"/>
    <mergeCell ref="C51:G51"/>
    <mergeCell ref="C54:G54"/>
    <mergeCell ref="C25:G25"/>
    <mergeCell ref="C26:G26"/>
    <mergeCell ref="C29:G29"/>
    <mergeCell ref="C34:G34"/>
    <mergeCell ref="C37:G37"/>
    <mergeCell ref="C40:G40"/>
    <mergeCell ref="C13:G13"/>
    <mergeCell ref="C14:G14"/>
    <mergeCell ref="C17:G17"/>
    <mergeCell ref="C18:G18"/>
    <mergeCell ref="C21:G21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C9CB-8B65-4000-BC4C-E2311972F53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53</v>
      </c>
      <c r="C3" s="204" t="s">
        <v>54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52</v>
      </c>
      <c r="C4" s="207" t="s">
        <v>54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SUMIF(AG9:AG35,"&lt;&gt;NOR",G9:G35)</f>
        <v>0</v>
      </c>
      <c r="H8" s="234"/>
      <c r="I8" s="234">
        <f>SUM(I9:I35)</f>
        <v>0</v>
      </c>
      <c r="J8" s="234"/>
      <c r="K8" s="234">
        <f>SUM(K9:K35)</f>
        <v>0</v>
      </c>
      <c r="L8" s="234"/>
      <c r="M8" s="234">
        <f>SUM(M9:M35)</f>
        <v>0</v>
      </c>
      <c r="N8" s="233"/>
      <c r="O8" s="233">
        <f>SUM(O9:O35)</f>
        <v>24.959999999999997</v>
      </c>
      <c r="P8" s="233"/>
      <c r="Q8" s="233">
        <f>SUM(Q9:Q35)</f>
        <v>0</v>
      </c>
      <c r="R8" s="234"/>
      <c r="S8" s="234"/>
      <c r="T8" s="235"/>
      <c r="U8" s="229"/>
      <c r="V8" s="229">
        <f>SUM(V9:V35)</f>
        <v>97.820000000000007</v>
      </c>
      <c r="W8" s="229"/>
      <c r="X8" s="229"/>
      <c r="Y8" s="229"/>
      <c r="AG8" t="s">
        <v>145</v>
      </c>
    </row>
    <row r="9" spans="1:60" outlineLevel="1" x14ac:dyDescent="0.2">
      <c r="A9" s="237">
        <v>1</v>
      </c>
      <c r="B9" s="238" t="s">
        <v>228</v>
      </c>
      <c r="C9" s="256" t="s">
        <v>229</v>
      </c>
      <c r="D9" s="239" t="s">
        <v>218</v>
      </c>
      <c r="E9" s="240">
        <v>51.72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209</v>
      </c>
      <c r="S9" s="242" t="s">
        <v>210</v>
      </c>
      <c r="T9" s="243" t="s">
        <v>150</v>
      </c>
      <c r="U9" s="225">
        <v>0.23</v>
      </c>
      <c r="V9" s="225">
        <f>ROUND(E9*U9,2)</f>
        <v>11.9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22.5" outlineLevel="2" x14ac:dyDescent="0.2">
      <c r="A10" s="222"/>
      <c r="B10" s="223"/>
      <c r="C10" s="266" t="s">
        <v>230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53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59" t="s">
        <v>508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7" t="s">
        <v>509</v>
      </c>
      <c r="D12" s="263"/>
      <c r="E12" s="264">
        <v>51.72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222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ht="22.5" outlineLevel="1" x14ac:dyDescent="0.2">
      <c r="A13" s="237">
        <v>2</v>
      </c>
      <c r="B13" s="238" t="s">
        <v>510</v>
      </c>
      <c r="C13" s="256" t="s">
        <v>511</v>
      </c>
      <c r="D13" s="239" t="s">
        <v>208</v>
      </c>
      <c r="E13" s="240">
        <v>129.30000000000001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9.8999999999999999E-4</v>
      </c>
      <c r="O13" s="240">
        <f>ROUND(E13*N13,2)</f>
        <v>0.13</v>
      </c>
      <c r="P13" s="240">
        <v>0</v>
      </c>
      <c r="Q13" s="240">
        <f>ROUND(E13*P13,2)</f>
        <v>0</v>
      </c>
      <c r="R13" s="242" t="s">
        <v>209</v>
      </c>
      <c r="S13" s="242" t="s">
        <v>210</v>
      </c>
      <c r="T13" s="243" t="s">
        <v>211</v>
      </c>
      <c r="U13" s="225">
        <v>0.23599999999999999</v>
      </c>
      <c r="V13" s="225">
        <f>ROUND(E13*U13,2)</f>
        <v>30.51</v>
      </c>
      <c r="W13" s="225"/>
      <c r="X13" s="225" t="s">
        <v>151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153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66" t="s">
        <v>512</v>
      </c>
      <c r="D14" s="265"/>
      <c r="E14" s="265"/>
      <c r="F14" s="265"/>
      <c r="G14" s="26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214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67" t="s">
        <v>513</v>
      </c>
      <c r="D15" s="263"/>
      <c r="E15" s="264">
        <v>129.30000000000001</v>
      </c>
      <c r="F15" s="225"/>
      <c r="G15" s="225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222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3</v>
      </c>
      <c r="B16" s="238" t="s">
        <v>514</v>
      </c>
      <c r="C16" s="256" t="s">
        <v>515</v>
      </c>
      <c r="D16" s="239" t="s">
        <v>208</v>
      </c>
      <c r="E16" s="240">
        <v>129.30000000000001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209</v>
      </c>
      <c r="S16" s="242" t="s">
        <v>210</v>
      </c>
      <c r="T16" s="243" t="s">
        <v>211</v>
      </c>
      <c r="U16" s="225">
        <v>7.0000000000000007E-2</v>
      </c>
      <c r="V16" s="225">
        <f>ROUND(E16*U16,2)</f>
        <v>9.0500000000000007</v>
      </c>
      <c r="W16" s="225"/>
      <c r="X16" s="225" t="s">
        <v>151</v>
      </c>
      <c r="Y16" s="225" t="s">
        <v>152</v>
      </c>
      <c r="Z16" s="215"/>
      <c r="AA16" s="215"/>
      <c r="AB16" s="215"/>
      <c r="AC16" s="215"/>
      <c r="AD16" s="215"/>
      <c r="AE16" s="215"/>
      <c r="AF16" s="215"/>
      <c r="AG16" s="215" t="s">
        <v>153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2" x14ac:dyDescent="0.2">
      <c r="A17" s="222"/>
      <c r="B17" s="223"/>
      <c r="C17" s="266" t="s">
        <v>516</v>
      </c>
      <c r="D17" s="265"/>
      <c r="E17" s="265"/>
      <c r="F17" s="265"/>
      <c r="G17" s="265"/>
      <c r="H17" s="225"/>
      <c r="I17" s="225"/>
      <c r="J17" s="225"/>
      <c r="K17" s="225"/>
      <c r="L17" s="225"/>
      <c r="M17" s="225"/>
      <c r="N17" s="224"/>
      <c r="O17" s="224"/>
      <c r="P17" s="224"/>
      <c r="Q17" s="224"/>
      <c r="R17" s="225"/>
      <c r="S17" s="225"/>
      <c r="T17" s="225"/>
      <c r="U17" s="225"/>
      <c r="V17" s="225"/>
      <c r="W17" s="225"/>
      <c r="X17" s="225"/>
      <c r="Y17" s="225"/>
      <c r="Z17" s="215"/>
      <c r="AA17" s="215"/>
      <c r="AB17" s="215"/>
      <c r="AC17" s="215"/>
      <c r="AD17" s="215"/>
      <c r="AE17" s="215"/>
      <c r="AF17" s="215"/>
      <c r="AG17" s="215" t="s">
        <v>214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1" x14ac:dyDescent="0.2">
      <c r="A18" s="237">
        <v>4</v>
      </c>
      <c r="B18" s="238" t="s">
        <v>235</v>
      </c>
      <c r="C18" s="256" t="s">
        <v>236</v>
      </c>
      <c r="D18" s="239" t="s">
        <v>218</v>
      </c>
      <c r="E18" s="240">
        <v>68.959999999999994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0">
        <v>0</v>
      </c>
      <c r="O18" s="240">
        <f>ROUND(E18*N18,2)</f>
        <v>0</v>
      </c>
      <c r="P18" s="240">
        <v>0</v>
      </c>
      <c r="Q18" s="240">
        <f>ROUND(E18*P18,2)</f>
        <v>0</v>
      </c>
      <c r="R18" s="242" t="s">
        <v>209</v>
      </c>
      <c r="S18" s="242" t="s">
        <v>210</v>
      </c>
      <c r="T18" s="243" t="s">
        <v>211</v>
      </c>
      <c r="U18" s="225">
        <v>1.0999999999999999E-2</v>
      </c>
      <c r="V18" s="225">
        <f>ROUND(E18*U18,2)</f>
        <v>0.76</v>
      </c>
      <c r="W18" s="225"/>
      <c r="X18" s="225" t="s">
        <v>151</v>
      </c>
      <c r="Y18" s="225" t="s">
        <v>152</v>
      </c>
      <c r="Z18" s="215"/>
      <c r="AA18" s="215"/>
      <c r="AB18" s="215"/>
      <c r="AC18" s="215"/>
      <c r="AD18" s="215"/>
      <c r="AE18" s="215"/>
      <c r="AF18" s="215"/>
      <c r="AG18" s="215" t="s">
        <v>153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2" x14ac:dyDescent="0.2">
      <c r="A19" s="222"/>
      <c r="B19" s="223"/>
      <c r="C19" s="266" t="s">
        <v>237</v>
      </c>
      <c r="D19" s="265"/>
      <c r="E19" s="265"/>
      <c r="F19" s="265"/>
      <c r="G19" s="265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214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2" x14ac:dyDescent="0.2">
      <c r="A20" s="222"/>
      <c r="B20" s="223"/>
      <c r="C20" s="267" t="s">
        <v>517</v>
      </c>
      <c r="D20" s="263"/>
      <c r="E20" s="264">
        <v>51.72</v>
      </c>
      <c r="F20" s="225"/>
      <c r="G20" s="225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222</v>
      </c>
      <c r="AH20" s="215">
        <v>0</v>
      </c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3" x14ac:dyDescent="0.2">
      <c r="A21" s="222"/>
      <c r="B21" s="223"/>
      <c r="C21" s="267" t="s">
        <v>518</v>
      </c>
      <c r="D21" s="263"/>
      <c r="E21" s="264">
        <v>17.239999999999998</v>
      </c>
      <c r="F21" s="225"/>
      <c r="G21" s="225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222</v>
      </c>
      <c r="AH21" s="215">
        <v>0</v>
      </c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ht="22.5" outlineLevel="1" x14ac:dyDescent="0.2">
      <c r="A22" s="237">
        <v>5</v>
      </c>
      <c r="B22" s="238" t="s">
        <v>239</v>
      </c>
      <c r="C22" s="256" t="s">
        <v>240</v>
      </c>
      <c r="D22" s="239" t="s">
        <v>218</v>
      </c>
      <c r="E22" s="240">
        <v>31.032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0">
        <v>0</v>
      </c>
      <c r="O22" s="240">
        <f>ROUND(E22*N22,2)</f>
        <v>0</v>
      </c>
      <c r="P22" s="240">
        <v>0</v>
      </c>
      <c r="Q22" s="240">
        <f>ROUND(E22*P22,2)</f>
        <v>0</v>
      </c>
      <c r="R22" s="242" t="s">
        <v>209</v>
      </c>
      <c r="S22" s="242" t="s">
        <v>210</v>
      </c>
      <c r="T22" s="243" t="s">
        <v>211</v>
      </c>
      <c r="U22" s="225">
        <v>0.65200000000000002</v>
      </c>
      <c r="V22" s="225">
        <f>ROUND(E22*U22,2)</f>
        <v>20.23</v>
      </c>
      <c r="W22" s="225"/>
      <c r="X22" s="225" t="s">
        <v>151</v>
      </c>
      <c r="Y22" s="225" t="s">
        <v>152</v>
      </c>
      <c r="Z22" s="215"/>
      <c r="AA22" s="215"/>
      <c r="AB22" s="215"/>
      <c r="AC22" s="215"/>
      <c r="AD22" s="215"/>
      <c r="AE22" s="215"/>
      <c r="AF22" s="215"/>
      <c r="AG22" s="215" t="s">
        <v>153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2" x14ac:dyDescent="0.2">
      <c r="A23" s="222"/>
      <c r="B23" s="223"/>
      <c r="C23" s="267" t="s">
        <v>519</v>
      </c>
      <c r="D23" s="263"/>
      <c r="E23" s="264">
        <v>17.239999999999998</v>
      </c>
      <c r="F23" s="225"/>
      <c r="G23" s="225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222</v>
      </c>
      <c r="AH23" s="215">
        <v>0</v>
      </c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3" x14ac:dyDescent="0.2">
      <c r="A24" s="222"/>
      <c r="B24" s="223"/>
      <c r="C24" s="267" t="s">
        <v>520</v>
      </c>
      <c r="D24" s="263"/>
      <c r="E24" s="264">
        <v>13.792</v>
      </c>
      <c r="F24" s="225"/>
      <c r="G24" s="22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222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ht="22.5" outlineLevel="1" x14ac:dyDescent="0.2">
      <c r="A25" s="237">
        <v>6</v>
      </c>
      <c r="B25" s="238" t="s">
        <v>247</v>
      </c>
      <c r="C25" s="256" t="s">
        <v>248</v>
      </c>
      <c r="D25" s="239" t="s">
        <v>218</v>
      </c>
      <c r="E25" s="240">
        <v>17.239999999999998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0">
        <v>0</v>
      </c>
      <c r="O25" s="240">
        <f>ROUND(E25*N25,2)</f>
        <v>0</v>
      </c>
      <c r="P25" s="240">
        <v>0</v>
      </c>
      <c r="Q25" s="240">
        <f>ROUND(E25*P25,2)</f>
        <v>0</v>
      </c>
      <c r="R25" s="242" t="s">
        <v>209</v>
      </c>
      <c r="S25" s="242" t="s">
        <v>210</v>
      </c>
      <c r="T25" s="243" t="s">
        <v>150</v>
      </c>
      <c r="U25" s="225">
        <v>0.20200000000000001</v>
      </c>
      <c r="V25" s="225">
        <f>ROUND(E25*U25,2)</f>
        <v>3.48</v>
      </c>
      <c r="W25" s="225"/>
      <c r="X25" s="225" t="s">
        <v>151</v>
      </c>
      <c r="Y25" s="225" t="s">
        <v>152</v>
      </c>
      <c r="Z25" s="215"/>
      <c r="AA25" s="215"/>
      <c r="AB25" s="215"/>
      <c r="AC25" s="215"/>
      <c r="AD25" s="215"/>
      <c r="AE25" s="215"/>
      <c r="AF25" s="215"/>
      <c r="AG25" s="215" t="s">
        <v>212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66" t="s">
        <v>249</v>
      </c>
      <c r="D26" s="265"/>
      <c r="E26" s="265"/>
      <c r="F26" s="265"/>
      <c r="G26" s="265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214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59" t="s">
        <v>521</v>
      </c>
      <c r="D27" s="252"/>
      <c r="E27" s="252"/>
      <c r="F27" s="252"/>
      <c r="G27" s="252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167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2" x14ac:dyDescent="0.2">
      <c r="A28" s="222"/>
      <c r="B28" s="223"/>
      <c r="C28" s="267" t="s">
        <v>522</v>
      </c>
      <c r="D28" s="263"/>
      <c r="E28" s="264">
        <v>17.239999999999998</v>
      </c>
      <c r="F28" s="225"/>
      <c r="G28" s="225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222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1" x14ac:dyDescent="0.2">
      <c r="A29" s="237">
        <v>7</v>
      </c>
      <c r="B29" s="238" t="s">
        <v>523</v>
      </c>
      <c r="C29" s="256" t="s">
        <v>524</v>
      </c>
      <c r="D29" s="239" t="s">
        <v>218</v>
      </c>
      <c r="E29" s="240">
        <v>13.792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0">
        <v>0</v>
      </c>
      <c r="O29" s="240">
        <f>ROUND(E29*N29,2)</f>
        <v>0</v>
      </c>
      <c r="P29" s="240">
        <v>0</v>
      </c>
      <c r="Q29" s="240">
        <f>ROUND(E29*P29,2)</f>
        <v>0</v>
      </c>
      <c r="R29" s="242" t="s">
        <v>209</v>
      </c>
      <c r="S29" s="242" t="s">
        <v>210</v>
      </c>
      <c r="T29" s="243" t="s">
        <v>150</v>
      </c>
      <c r="U29" s="225">
        <v>1.587</v>
      </c>
      <c r="V29" s="225">
        <f>ROUND(E29*U29,2)</f>
        <v>21.89</v>
      </c>
      <c r="W29" s="225"/>
      <c r="X29" s="225" t="s">
        <v>151</v>
      </c>
      <c r="Y29" s="225" t="s">
        <v>152</v>
      </c>
      <c r="Z29" s="215"/>
      <c r="AA29" s="215"/>
      <c r="AB29" s="215"/>
      <c r="AC29" s="215"/>
      <c r="AD29" s="215"/>
      <c r="AE29" s="215"/>
      <c r="AF29" s="215"/>
      <c r="AG29" s="215" t="s">
        <v>212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ht="22.5" outlineLevel="2" x14ac:dyDescent="0.2">
      <c r="A30" s="222"/>
      <c r="B30" s="223"/>
      <c r="C30" s="266" t="s">
        <v>525</v>
      </c>
      <c r="D30" s="265"/>
      <c r="E30" s="265"/>
      <c r="F30" s="265"/>
      <c r="G30" s="265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214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53" t="str">
        <f>C30</f>
        <v>sypaninou z vhodných hornin tř. 1 - 4 nebo materiálem připraveným podél výkopu ve vzdálenosti do 3 m od jeho kraje, pro jakoukoliv hloubku výkopu a jakoukoliv míru zhutnění,</v>
      </c>
      <c r="BB30" s="215"/>
      <c r="BC30" s="215"/>
      <c r="BD30" s="215"/>
      <c r="BE30" s="215"/>
      <c r="BF30" s="215"/>
      <c r="BG30" s="215"/>
      <c r="BH30" s="215"/>
    </row>
    <row r="31" spans="1:60" outlineLevel="2" x14ac:dyDescent="0.2">
      <c r="A31" s="222"/>
      <c r="B31" s="223"/>
      <c r="C31" s="259" t="s">
        <v>526</v>
      </c>
      <c r="D31" s="252"/>
      <c r="E31" s="252"/>
      <c r="F31" s="252"/>
      <c r="G31" s="252"/>
      <c r="H31" s="225"/>
      <c r="I31" s="225"/>
      <c r="J31" s="225"/>
      <c r="K31" s="225"/>
      <c r="L31" s="225"/>
      <c r="M31" s="225"/>
      <c r="N31" s="224"/>
      <c r="O31" s="224"/>
      <c r="P31" s="224"/>
      <c r="Q31" s="224"/>
      <c r="R31" s="225"/>
      <c r="S31" s="225"/>
      <c r="T31" s="225"/>
      <c r="U31" s="225"/>
      <c r="V31" s="225"/>
      <c r="W31" s="225"/>
      <c r="X31" s="225"/>
      <c r="Y31" s="225"/>
      <c r="Z31" s="215"/>
      <c r="AA31" s="215"/>
      <c r="AB31" s="215"/>
      <c r="AC31" s="215"/>
      <c r="AD31" s="215"/>
      <c r="AE31" s="215"/>
      <c r="AF31" s="215"/>
      <c r="AG31" s="215" t="s">
        <v>167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67" t="s">
        <v>527</v>
      </c>
      <c r="D32" s="263"/>
      <c r="E32" s="264">
        <v>13.792</v>
      </c>
      <c r="F32" s="225"/>
      <c r="G32" s="225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222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37">
        <v>8</v>
      </c>
      <c r="B33" s="238" t="s">
        <v>528</v>
      </c>
      <c r="C33" s="256" t="s">
        <v>529</v>
      </c>
      <c r="D33" s="239" t="s">
        <v>256</v>
      </c>
      <c r="E33" s="240">
        <v>24.825600000000001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0">
        <v>1</v>
      </c>
      <c r="O33" s="240">
        <f>ROUND(E33*N33,2)</f>
        <v>24.83</v>
      </c>
      <c r="P33" s="240">
        <v>0</v>
      </c>
      <c r="Q33" s="240">
        <f>ROUND(E33*P33,2)</f>
        <v>0</v>
      </c>
      <c r="R33" s="242" t="s">
        <v>279</v>
      </c>
      <c r="S33" s="242" t="s">
        <v>210</v>
      </c>
      <c r="T33" s="243" t="s">
        <v>257</v>
      </c>
      <c r="U33" s="225">
        <v>0</v>
      </c>
      <c r="V33" s="225">
        <f>ROUND(E33*U33,2)</f>
        <v>0</v>
      </c>
      <c r="W33" s="225"/>
      <c r="X33" s="225" t="s">
        <v>258</v>
      </c>
      <c r="Y33" s="225" t="s">
        <v>152</v>
      </c>
      <c r="Z33" s="215"/>
      <c r="AA33" s="215"/>
      <c r="AB33" s="215"/>
      <c r="AC33" s="215"/>
      <c r="AD33" s="215"/>
      <c r="AE33" s="215"/>
      <c r="AF33" s="215"/>
      <c r="AG33" s="215" t="s">
        <v>259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2" x14ac:dyDescent="0.2">
      <c r="A34" s="222"/>
      <c r="B34" s="223"/>
      <c r="C34" s="257" t="s">
        <v>530</v>
      </c>
      <c r="D34" s="251"/>
      <c r="E34" s="251"/>
      <c r="F34" s="251"/>
      <c r="G34" s="251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167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2" x14ac:dyDescent="0.2">
      <c r="A35" s="222"/>
      <c r="B35" s="223"/>
      <c r="C35" s="267" t="s">
        <v>531</v>
      </c>
      <c r="D35" s="263"/>
      <c r="E35" s="264">
        <v>24.825600000000001</v>
      </c>
      <c r="F35" s="225"/>
      <c r="G35" s="225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222</v>
      </c>
      <c r="AH35" s="215">
        <v>0</v>
      </c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x14ac:dyDescent="0.2">
      <c r="A36" s="230" t="s">
        <v>144</v>
      </c>
      <c r="B36" s="231" t="s">
        <v>101</v>
      </c>
      <c r="C36" s="254" t="s">
        <v>102</v>
      </c>
      <c r="D36" s="232"/>
      <c r="E36" s="233"/>
      <c r="F36" s="234"/>
      <c r="G36" s="234">
        <f>SUMIF(AG37:AG48,"&lt;&gt;NOR",G37:G48)</f>
        <v>0</v>
      </c>
      <c r="H36" s="234"/>
      <c r="I36" s="234">
        <f>SUM(I37:I48)</f>
        <v>0</v>
      </c>
      <c r="J36" s="234"/>
      <c r="K36" s="234">
        <f>SUM(K37:K48)</f>
        <v>0</v>
      </c>
      <c r="L36" s="234"/>
      <c r="M36" s="234">
        <f>SUM(M37:M48)</f>
        <v>0</v>
      </c>
      <c r="N36" s="233"/>
      <c r="O36" s="233">
        <f>SUM(O37:O48)</f>
        <v>9.93</v>
      </c>
      <c r="P36" s="233"/>
      <c r="Q36" s="233">
        <f>SUM(Q37:Q48)</f>
        <v>0</v>
      </c>
      <c r="R36" s="234"/>
      <c r="S36" s="234"/>
      <c r="T36" s="235"/>
      <c r="U36" s="229"/>
      <c r="V36" s="229">
        <f>SUM(V37:V48)</f>
        <v>19.899999999999999</v>
      </c>
      <c r="W36" s="229"/>
      <c r="X36" s="229"/>
      <c r="Y36" s="229"/>
      <c r="AG36" t="s">
        <v>145</v>
      </c>
    </row>
    <row r="37" spans="1:60" outlineLevel="1" x14ac:dyDescent="0.2">
      <c r="A37" s="237">
        <v>9</v>
      </c>
      <c r="B37" s="238" t="s">
        <v>532</v>
      </c>
      <c r="C37" s="256" t="s">
        <v>533</v>
      </c>
      <c r="D37" s="239" t="s">
        <v>218</v>
      </c>
      <c r="E37" s="240">
        <v>5.1719999999999997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0">
        <v>1.8907700000000001</v>
      </c>
      <c r="O37" s="240">
        <f>ROUND(E37*N37,2)</f>
        <v>9.7799999999999994</v>
      </c>
      <c r="P37" s="240">
        <v>0</v>
      </c>
      <c r="Q37" s="240">
        <f>ROUND(E37*P37,2)</f>
        <v>0</v>
      </c>
      <c r="R37" s="242" t="s">
        <v>274</v>
      </c>
      <c r="S37" s="242" t="s">
        <v>210</v>
      </c>
      <c r="T37" s="243" t="s">
        <v>150</v>
      </c>
      <c r="U37" s="225">
        <v>1.6950000000000001</v>
      </c>
      <c r="V37" s="225">
        <f>ROUND(E37*U37,2)</f>
        <v>8.77</v>
      </c>
      <c r="W37" s="225"/>
      <c r="X37" s="225" t="s">
        <v>151</v>
      </c>
      <c r="Y37" s="225" t="s">
        <v>152</v>
      </c>
      <c r="Z37" s="215"/>
      <c r="AA37" s="215"/>
      <c r="AB37" s="215"/>
      <c r="AC37" s="215"/>
      <c r="AD37" s="215"/>
      <c r="AE37" s="215"/>
      <c r="AF37" s="215"/>
      <c r="AG37" s="215" t="s">
        <v>212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2" x14ac:dyDescent="0.2">
      <c r="A38" s="222"/>
      <c r="B38" s="223"/>
      <c r="C38" s="266" t="s">
        <v>534</v>
      </c>
      <c r="D38" s="265"/>
      <c r="E38" s="265"/>
      <c r="F38" s="265"/>
      <c r="G38" s="265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214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2" x14ac:dyDescent="0.2">
      <c r="A39" s="222"/>
      <c r="B39" s="223"/>
      <c r="C39" s="259" t="s">
        <v>535</v>
      </c>
      <c r="D39" s="252"/>
      <c r="E39" s="252"/>
      <c r="F39" s="252"/>
      <c r="G39" s="252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167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2" x14ac:dyDescent="0.2">
      <c r="A40" s="222"/>
      <c r="B40" s="223"/>
      <c r="C40" s="267" t="s">
        <v>536</v>
      </c>
      <c r="D40" s="263"/>
      <c r="E40" s="264">
        <v>5.1719999999999997</v>
      </c>
      <c r="F40" s="225"/>
      <c r="G40" s="225"/>
      <c r="H40" s="225"/>
      <c r="I40" s="225"/>
      <c r="J40" s="225"/>
      <c r="K40" s="225"/>
      <c r="L40" s="225"/>
      <c r="M40" s="225"/>
      <c r="N40" s="224"/>
      <c r="O40" s="224"/>
      <c r="P40" s="224"/>
      <c r="Q40" s="224"/>
      <c r="R40" s="225"/>
      <c r="S40" s="225"/>
      <c r="T40" s="225"/>
      <c r="U40" s="225"/>
      <c r="V40" s="225"/>
      <c r="W40" s="225"/>
      <c r="X40" s="225"/>
      <c r="Y40" s="225"/>
      <c r="Z40" s="215"/>
      <c r="AA40" s="215"/>
      <c r="AB40" s="215"/>
      <c r="AC40" s="215"/>
      <c r="AD40" s="215"/>
      <c r="AE40" s="215"/>
      <c r="AF40" s="215"/>
      <c r="AG40" s="215" t="s">
        <v>222</v>
      </c>
      <c r="AH40" s="215">
        <v>0</v>
      </c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ht="22.5" outlineLevel="1" x14ac:dyDescent="0.2">
      <c r="A41" s="237">
        <v>10</v>
      </c>
      <c r="B41" s="238" t="s">
        <v>537</v>
      </c>
      <c r="C41" s="256" t="s">
        <v>538</v>
      </c>
      <c r="D41" s="239" t="s">
        <v>286</v>
      </c>
      <c r="E41" s="240">
        <v>43.1</v>
      </c>
      <c r="F41" s="241"/>
      <c r="G41" s="242">
        <f>ROUND(E41*F41,2)</f>
        <v>0</v>
      </c>
      <c r="H41" s="241"/>
      <c r="I41" s="242">
        <f>ROUND(E41*H41,2)</f>
        <v>0</v>
      </c>
      <c r="J41" s="241"/>
      <c r="K41" s="242">
        <f>ROUND(E41*J41,2)</f>
        <v>0</v>
      </c>
      <c r="L41" s="242">
        <v>21</v>
      </c>
      <c r="M41" s="242">
        <f>G41*(1+L41/100)</f>
        <v>0</v>
      </c>
      <c r="N41" s="240">
        <v>0</v>
      </c>
      <c r="O41" s="240">
        <f>ROUND(E41*N41,2)</f>
        <v>0</v>
      </c>
      <c r="P41" s="240">
        <v>0</v>
      </c>
      <c r="Q41" s="240">
        <f>ROUND(E41*P41,2)</f>
        <v>0</v>
      </c>
      <c r="R41" s="242" t="s">
        <v>274</v>
      </c>
      <c r="S41" s="242" t="s">
        <v>210</v>
      </c>
      <c r="T41" s="243" t="s">
        <v>211</v>
      </c>
      <c r="U41" s="225">
        <v>0.126</v>
      </c>
      <c r="V41" s="225">
        <f>ROUND(E41*U41,2)</f>
        <v>5.43</v>
      </c>
      <c r="W41" s="225"/>
      <c r="X41" s="225" t="s">
        <v>151</v>
      </c>
      <c r="Y41" s="225" t="s">
        <v>152</v>
      </c>
      <c r="Z41" s="215"/>
      <c r="AA41" s="215"/>
      <c r="AB41" s="215"/>
      <c r="AC41" s="215"/>
      <c r="AD41" s="215"/>
      <c r="AE41" s="215"/>
      <c r="AF41" s="215"/>
      <c r="AG41" s="215" t="s">
        <v>153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66" t="s">
        <v>534</v>
      </c>
      <c r="D42" s="265"/>
      <c r="E42" s="265"/>
      <c r="F42" s="265"/>
      <c r="G42" s="265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214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ht="22.5" outlineLevel="1" x14ac:dyDescent="0.2">
      <c r="A43" s="237">
        <v>11</v>
      </c>
      <c r="B43" s="238" t="s">
        <v>539</v>
      </c>
      <c r="C43" s="256" t="s">
        <v>540</v>
      </c>
      <c r="D43" s="239" t="s">
        <v>286</v>
      </c>
      <c r="E43" s="240">
        <v>44.393000000000001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0">
        <v>2.14E-3</v>
      </c>
      <c r="O43" s="240">
        <f>ROUND(E43*N43,2)</f>
        <v>0.1</v>
      </c>
      <c r="P43" s="240">
        <v>0</v>
      </c>
      <c r="Q43" s="240">
        <f>ROUND(E43*P43,2)</f>
        <v>0</v>
      </c>
      <c r="R43" s="242" t="s">
        <v>279</v>
      </c>
      <c r="S43" s="242" t="s">
        <v>210</v>
      </c>
      <c r="T43" s="243" t="s">
        <v>257</v>
      </c>
      <c r="U43" s="225">
        <v>0</v>
      </c>
      <c r="V43" s="225">
        <f>ROUND(E43*U43,2)</f>
        <v>0</v>
      </c>
      <c r="W43" s="225"/>
      <c r="X43" s="225" t="s">
        <v>258</v>
      </c>
      <c r="Y43" s="225" t="s">
        <v>152</v>
      </c>
      <c r="Z43" s="215"/>
      <c r="AA43" s="215"/>
      <c r="AB43" s="215"/>
      <c r="AC43" s="215"/>
      <c r="AD43" s="215"/>
      <c r="AE43" s="215"/>
      <c r="AF43" s="215"/>
      <c r="AG43" s="215" t="s">
        <v>259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2" x14ac:dyDescent="0.2">
      <c r="A44" s="222"/>
      <c r="B44" s="223"/>
      <c r="C44" s="267" t="s">
        <v>541</v>
      </c>
      <c r="D44" s="263"/>
      <c r="E44" s="264">
        <v>44.393000000000001</v>
      </c>
      <c r="F44" s="225"/>
      <c r="G44" s="225"/>
      <c r="H44" s="225"/>
      <c r="I44" s="225"/>
      <c r="J44" s="225"/>
      <c r="K44" s="225"/>
      <c r="L44" s="225"/>
      <c r="M44" s="225"/>
      <c r="N44" s="224"/>
      <c r="O44" s="224"/>
      <c r="P44" s="224"/>
      <c r="Q44" s="224"/>
      <c r="R44" s="225"/>
      <c r="S44" s="225"/>
      <c r="T44" s="225"/>
      <c r="U44" s="225"/>
      <c r="V44" s="225"/>
      <c r="W44" s="225"/>
      <c r="X44" s="225"/>
      <c r="Y44" s="225"/>
      <c r="Z44" s="215"/>
      <c r="AA44" s="215"/>
      <c r="AB44" s="215"/>
      <c r="AC44" s="215"/>
      <c r="AD44" s="215"/>
      <c r="AE44" s="215"/>
      <c r="AF44" s="215"/>
      <c r="AG44" s="215" t="s">
        <v>222</v>
      </c>
      <c r="AH44" s="215">
        <v>0</v>
      </c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1" x14ac:dyDescent="0.2">
      <c r="A45" s="237">
        <v>12</v>
      </c>
      <c r="B45" s="238" t="s">
        <v>542</v>
      </c>
      <c r="C45" s="256" t="s">
        <v>543</v>
      </c>
      <c r="D45" s="239" t="s">
        <v>286</v>
      </c>
      <c r="E45" s="240">
        <v>43.1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1.0000000000000001E-5</v>
      </c>
      <c r="O45" s="240">
        <f>ROUND(E45*N45,2)</f>
        <v>0</v>
      </c>
      <c r="P45" s="240">
        <v>0</v>
      </c>
      <c r="Q45" s="240">
        <f>ROUND(E45*P45,2)</f>
        <v>0</v>
      </c>
      <c r="R45" s="242"/>
      <c r="S45" s="242" t="s">
        <v>149</v>
      </c>
      <c r="T45" s="243" t="s">
        <v>211</v>
      </c>
      <c r="U45" s="225">
        <v>6.2E-2</v>
      </c>
      <c r="V45" s="225">
        <f>ROUND(E45*U45,2)</f>
        <v>2.67</v>
      </c>
      <c r="W45" s="225"/>
      <c r="X45" s="225" t="s">
        <v>151</v>
      </c>
      <c r="Y45" s="225" t="s">
        <v>152</v>
      </c>
      <c r="Z45" s="215"/>
      <c r="AA45" s="215"/>
      <c r="AB45" s="215"/>
      <c r="AC45" s="215"/>
      <c r="AD45" s="215"/>
      <c r="AE45" s="215"/>
      <c r="AF45" s="215"/>
      <c r="AG45" s="215" t="s">
        <v>153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2" x14ac:dyDescent="0.2">
      <c r="A46" s="222"/>
      <c r="B46" s="223"/>
      <c r="C46" s="257" t="s">
        <v>544</v>
      </c>
      <c r="D46" s="251"/>
      <c r="E46" s="251"/>
      <c r="F46" s="251"/>
      <c r="G46" s="251"/>
      <c r="H46" s="225"/>
      <c r="I46" s="225"/>
      <c r="J46" s="225"/>
      <c r="K46" s="225"/>
      <c r="L46" s="225"/>
      <c r="M46" s="225"/>
      <c r="N46" s="224"/>
      <c r="O46" s="224"/>
      <c r="P46" s="224"/>
      <c r="Q46" s="224"/>
      <c r="R46" s="225"/>
      <c r="S46" s="225"/>
      <c r="T46" s="225"/>
      <c r="U46" s="225"/>
      <c r="V46" s="225"/>
      <c r="W46" s="225"/>
      <c r="X46" s="225"/>
      <c r="Y46" s="225"/>
      <c r="Z46" s="215"/>
      <c r="AA46" s="215"/>
      <c r="AB46" s="215"/>
      <c r="AC46" s="215"/>
      <c r="AD46" s="215"/>
      <c r="AE46" s="215"/>
      <c r="AF46" s="215"/>
      <c r="AG46" s="215" t="s">
        <v>167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1" x14ac:dyDescent="0.2">
      <c r="A47" s="237">
        <v>13</v>
      </c>
      <c r="B47" s="238" t="s">
        <v>545</v>
      </c>
      <c r="C47" s="256" t="s">
        <v>546</v>
      </c>
      <c r="D47" s="239" t="s">
        <v>186</v>
      </c>
      <c r="E47" s="240">
        <v>1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0">
        <v>4.8939999999999997E-2</v>
      </c>
      <c r="O47" s="240">
        <f>ROUND(E47*N47,2)</f>
        <v>0.05</v>
      </c>
      <c r="P47" s="240">
        <v>0</v>
      </c>
      <c r="Q47" s="240">
        <f>ROUND(E47*P47,2)</f>
        <v>0</v>
      </c>
      <c r="R47" s="242"/>
      <c r="S47" s="242" t="s">
        <v>149</v>
      </c>
      <c r="T47" s="243" t="s">
        <v>211</v>
      </c>
      <c r="U47" s="225">
        <v>3.0289999999999999</v>
      </c>
      <c r="V47" s="225">
        <f>ROUND(E47*U47,2)</f>
        <v>3.03</v>
      </c>
      <c r="W47" s="225"/>
      <c r="X47" s="225" t="s">
        <v>151</v>
      </c>
      <c r="Y47" s="225" t="s">
        <v>152</v>
      </c>
      <c r="Z47" s="215"/>
      <c r="AA47" s="215"/>
      <c r="AB47" s="215"/>
      <c r="AC47" s="215"/>
      <c r="AD47" s="215"/>
      <c r="AE47" s="215"/>
      <c r="AF47" s="215"/>
      <c r="AG47" s="215" t="s">
        <v>153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2" x14ac:dyDescent="0.2">
      <c r="A48" s="222"/>
      <c r="B48" s="223"/>
      <c r="C48" s="257" t="s">
        <v>547</v>
      </c>
      <c r="D48" s="251"/>
      <c r="E48" s="251"/>
      <c r="F48" s="251"/>
      <c r="G48" s="251"/>
      <c r="H48" s="225"/>
      <c r="I48" s="225"/>
      <c r="J48" s="225"/>
      <c r="K48" s="225"/>
      <c r="L48" s="225"/>
      <c r="M48" s="225"/>
      <c r="N48" s="224"/>
      <c r="O48" s="224"/>
      <c r="P48" s="224"/>
      <c r="Q48" s="224"/>
      <c r="R48" s="225"/>
      <c r="S48" s="225"/>
      <c r="T48" s="225"/>
      <c r="U48" s="225"/>
      <c r="V48" s="225"/>
      <c r="W48" s="225"/>
      <c r="X48" s="225"/>
      <c r="Y48" s="225"/>
      <c r="Z48" s="215"/>
      <c r="AA48" s="215"/>
      <c r="AB48" s="215"/>
      <c r="AC48" s="215"/>
      <c r="AD48" s="215"/>
      <c r="AE48" s="215"/>
      <c r="AF48" s="215"/>
      <c r="AG48" s="215" t="s">
        <v>167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x14ac:dyDescent="0.2">
      <c r="A49" s="230" t="s">
        <v>144</v>
      </c>
      <c r="B49" s="231" t="s">
        <v>107</v>
      </c>
      <c r="C49" s="254" t="s">
        <v>108</v>
      </c>
      <c r="D49" s="232"/>
      <c r="E49" s="233"/>
      <c r="F49" s="234"/>
      <c r="G49" s="234">
        <f>SUMIF(AG50:AG52,"&lt;&gt;NOR",G50:G52)</f>
        <v>0</v>
      </c>
      <c r="H49" s="234"/>
      <c r="I49" s="234">
        <f>SUM(I50:I52)</f>
        <v>0</v>
      </c>
      <c r="J49" s="234"/>
      <c r="K49" s="234">
        <f>SUM(K50:K52)</f>
        <v>0</v>
      </c>
      <c r="L49" s="234"/>
      <c r="M49" s="234">
        <f>SUM(M50:M52)</f>
        <v>0</v>
      </c>
      <c r="N49" s="233"/>
      <c r="O49" s="233">
        <f>SUM(O50:O52)</f>
        <v>0.01</v>
      </c>
      <c r="P49" s="233"/>
      <c r="Q49" s="233">
        <f>SUM(Q50:Q52)</f>
        <v>0.56000000000000005</v>
      </c>
      <c r="R49" s="234"/>
      <c r="S49" s="234"/>
      <c r="T49" s="235"/>
      <c r="U49" s="229"/>
      <c r="V49" s="229">
        <f>SUM(V50:V52)</f>
        <v>1.97</v>
      </c>
      <c r="W49" s="229"/>
      <c r="X49" s="229"/>
      <c r="Y49" s="229"/>
      <c r="AG49" t="s">
        <v>145</v>
      </c>
    </row>
    <row r="50" spans="1:60" outlineLevel="1" x14ac:dyDescent="0.2">
      <c r="A50" s="237">
        <v>14</v>
      </c>
      <c r="B50" s="238" t="s">
        <v>548</v>
      </c>
      <c r="C50" s="256" t="s">
        <v>549</v>
      </c>
      <c r="D50" s="239" t="s">
        <v>286</v>
      </c>
      <c r="E50" s="240">
        <v>15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3.8000000000000002E-4</v>
      </c>
      <c r="O50" s="240">
        <f>ROUND(E50*N50,2)</f>
        <v>0.01</v>
      </c>
      <c r="P50" s="240">
        <v>3.6999999999999998E-2</v>
      </c>
      <c r="Q50" s="240">
        <f>ROUND(E50*P50,2)</f>
        <v>0.56000000000000005</v>
      </c>
      <c r="R50" s="242" t="s">
        <v>474</v>
      </c>
      <c r="S50" s="242" t="s">
        <v>210</v>
      </c>
      <c r="T50" s="243" t="s">
        <v>150</v>
      </c>
      <c r="U50" s="225">
        <v>0.13100000000000001</v>
      </c>
      <c r="V50" s="225">
        <f>ROUND(E50*U50,2)</f>
        <v>1.97</v>
      </c>
      <c r="W50" s="225"/>
      <c r="X50" s="225" t="s">
        <v>151</v>
      </c>
      <c r="Y50" s="225" t="s">
        <v>152</v>
      </c>
      <c r="Z50" s="215"/>
      <c r="AA50" s="215"/>
      <c r="AB50" s="215"/>
      <c r="AC50" s="215"/>
      <c r="AD50" s="215"/>
      <c r="AE50" s="215"/>
      <c r="AF50" s="215"/>
      <c r="AG50" s="215" t="s">
        <v>212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2" x14ac:dyDescent="0.2">
      <c r="A51" s="222"/>
      <c r="B51" s="223"/>
      <c r="C51" s="266" t="s">
        <v>550</v>
      </c>
      <c r="D51" s="265"/>
      <c r="E51" s="265"/>
      <c r="F51" s="265"/>
      <c r="G51" s="265"/>
      <c r="H51" s="225"/>
      <c r="I51" s="225"/>
      <c r="J51" s="225"/>
      <c r="K51" s="225"/>
      <c r="L51" s="225"/>
      <c r="M51" s="225"/>
      <c r="N51" s="224"/>
      <c r="O51" s="224"/>
      <c r="P51" s="224"/>
      <c r="Q51" s="224"/>
      <c r="R51" s="225"/>
      <c r="S51" s="225"/>
      <c r="T51" s="225"/>
      <c r="U51" s="225"/>
      <c r="V51" s="225"/>
      <c r="W51" s="225"/>
      <c r="X51" s="225"/>
      <c r="Y51" s="225"/>
      <c r="Z51" s="215"/>
      <c r="AA51" s="215"/>
      <c r="AB51" s="215"/>
      <c r="AC51" s="215"/>
      <c r="AD51" s="215"/>
      <c r="AE51" s="215"/>
      <c r="AF51" s="215"/>
      <c r="AG51" s="215" t="s">
        <v>214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2" x14ac:dyDescent="0.2">
      <c r="A52" s="222"/>
      <c r="B52" s="223"/>
      <c r="C52" s="259" t="s">
        <v>551</v>
      </c>
      <c r="D52" s="252"/>
      <c r="E52" s="252"/>
      <c r="F52" s="252"/>
      <c r="G52" s="252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167</v>
      </c>
      <c r="AH52" s="215"/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53" t="str">
        <f>C52</f>
        <v>Odstranění potrubí PE DN 90 (částečné odstranění stávajícího potrubí vodovodní přípojky – změna trasy)</v>
      </c>
      <c r="BB52" s="215"/>
      <c r="BC52" s="215"/>
      <c r="BD52" s="215"/>
      <c r="BE52" s="215"/>
      <c r="BF52" s="215"/>
      <c r="BG52" s="215"/>
      <c r="BH52" s="215"/>
    </row>
    <row r="53" spans="1:60" x14ac:dyDescent="0.2">
      <c r="A53" s="230" t="s">
        <v>144</v>
      </c>
      <c r="B53" s="231" t="s">
        <v>109</v>
      </c>
      <c r="C53" s="254" t="s">
        <v>110</v>
      </c>
      <c r="D53" s="232"/>
      <c r="E53" s="233"/>
      <c r="F53" s="234"/>
      <c r="G53" s="234">
        <f>SUMIF(AG54:AG55,"&lt;&gt;NOR",G54:G55)</f>
        <v>0</v>
      </c>
      <c r="H53" s="234"/>
      <c r="I53" s="234">
        <f>SUM(I54:I55)</f>
        <v>0</v>
      </c>
      <c r="J53" s="234"/>
      <c r="K53" s="234">
        <f>SUM(K54:K55)</f>
        <v>0</v>
      </c>
      <c r="L53" s="234"/>
      <c r="M53" s="234">
        <f>SUM(M54:M55)</f>
        <v>0</v>
      </c>
      <c r="N53" s="233"/>
      <c r="O53" s="233">
        <f>SUM(O54:O55)</f>
        <v>0</v>
      </c>
      <c r="P53" s="233"/>
      <c r="Q53" s="233">
        <f>SUM(Q54:Q55)</f>
        <v>0</v>
      </c>
      <c r="R53" s="234"/>
      <c r="S53" s="234"/>
      <c r="T53" s="235"/>
      <c r="U53" s="229"/>
      <c r="V53" s="229">
        <f>SUM(V54:V55)</f>
        <v>7.38</v>
      </c>
      <c r="W53" s="229"/>
      <c r="X53" s="229"/>
      <c r="Y53" s="229"/>
      <c r="AG53" t="s">
        <v>145</v>
      </c>
    </row>
    <row r="54" spans="1:60" ht="22.5" outlineLevel="1" x14ac:dyDescent="0.2">
      <c r="A54" s="237">
        <v>15</v>
      </c>
      <c r="B54" s="238" t="s">
        <v>552</v>
      </c>
      <c r="C54" s="256" t="s">
        <v>553</v>
      </c>
      <c r="D54" s="239" t="s">
        <v>256</v>
      </c>
      <c r="E54" s="240">
        <v>34.882739999999998</v>
      </c>
      <c r="F54" s="241"/>
      <c r="G54" s="242">
        <f>ROUND(E54*F54,2)</f>
        <v>0</v>
      </c>
      <c r="H54" s="241"/>
      <c r="I54" s="242">
        <f>ROUND(E54*H54,2)</f>
        <v>0</v>
      </c>
      <c r="J54" s="241"/>
      <c r="K54" s="242">
        <f>ROUND(E54*J54,2)</f>
        <v>0</v>
      </c>
      <c r="L54" s="242">
        <v>21</v>
      </c>
      <c r="M54" s="242">
        <f>G54*(1+L54/100)</f>
        <v>0</v>
      </c>
      <c r="N54" s="240">
        <v>0</v>
      </c>
      <c r="O54" s="240">
        <f>ROUND(E54*N54,2)</f>
        <v>0</v>
      </c>
      <c r="P54" s="240">
        <v>0</v>
      </c>
      <c r="Q54" s="240">
        <f>ROUND(E54*P54,2)</f>
        <v>0</v>
      </c>
      <c r="R54" s="242" t="s">
        <v>274</v>
      </c>
      <c r="S54" s="242" t="s">
        <v>210</v>
      </c>
      <c r="T54" s="243" t="s">
        <v>211</v>
      </c>
      <c r="U54" s="225">
        <v>0.21149999999999999</v>
      </c>
      <c r="V54" s="225">
        <f>ROUND(E54*U54,2)</f>
        <v>7.38</v>
      </c>
      <c r="W54" s="225"/>
      <c r="X54" s="225" t="s">
        <v>487</v>
      </c>
      <c r="Y54" s="225" t="s">
        <v>152</v>
      </c>
      <c r="Z54" s="215"/>
      <c r="AA54" s="215"/>
      <c r="AB54" s="215"/>
      <c r="AC54" s="215"/>
      <c r="AD54" s="215"/>
      <c r="AE54" s="215"/>
      <c r="AF54" s="215"/>
      <c r="AG54" s="215" t="s">
        <v>488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2" x14ac:dyDescent="0.2">
      <c r="A55" s="222"/>
      <c r="B55" s="223"/>
      <c r="C55" s="266" t="s">
        <v>554</v>
      </c>
      <c r="D55" s="265"/>
      <c r="E55" s="265"/>
      <c r="F55" s="265"/>
      <c r="G55" s="265"/>
      <c r="H55" s="225"/>
      <c r="I55" s="225"/>
      <c r="J55" s="225"/>
      <c r="K55" s="225"/>
      <c r="L55" s="225"/>
      <c r="M55" s="225"/>
      <c r="N55" s="224"/>
      <c r="O55" s="224"/>
      <c r="P55" s="224"/>
      <c r="Q55" s="224"/>
      <c r="R55" s="225"/>
      <c r="S55" s="225"/>
      <c r="T55" s="225"/>
      <c r="U55" s="225"/>
      <c r="V55" s="225"/>
      <c r="W55" s="225"/>
      <c r="X55" s="225"/>
      <c r="Y55" s="225"/>
      <c r="Z55" s="215"/>
      <c r="AA55" s="215"/>
      <c r="AB55" s="215"/>
      <c r="AC55" s="215"/>
      <c r="AD55" s="215"/>
      <c r="AE55" s="215"/>
      <c r="AF55" s="215"/>
      <c r="AG55" s="215" t="s">
        <v>214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x14ac:dyDescent="0.2">
      <c r="A56" s="230" t="s">
        <v>144</v>
      </c>
      <c r="B56" s="231" t="s">
        <v>111</v>
      </c>
      <c r="C56" s="254" t="s">
        <v>112</v>
      </c>
      <c r="D56" s="232"/>
      <c r="E56" s="233"/>
      <c r="F56" s="234"/>
      <c r="G56" s="234">
        <f>SUMIF(AG57:AG67,"&lt;&gt;NOR",G57:G67)</f>
        <v>0</v>
      </c>
      <c r="H56" s="234"/>
      <c r="I56" s="234">
        <f>SUM(I57:I67)</f>
        <v>0</v>
      </c>
      <c r="J56" s="234"/>
      <c r="K56" s="234">
        <f>SUM(K57:K67)</f>
        <v>0</v>
      </c>
      <c r="L56" s="234"/>
      <c r="M56" s="234">
        <f>SUM(M57:M67)</f>
        <v>0</v>
      </c>
      <c r="N56" s="233"/>
      <c r="O56" s="233">
        <f>SUM(O57:O67)</f>
        <v>0</v>
      </c>
      <c r="P56" s="233"/>
      <c r="Q56" s="233">
        <f>SUM(Q57:Q67)</f>
        <v>0</v>
      </c>
      <c r="R56" s="234"/>
      <c r="S56" s="234"/>
      <c r="T56" s="235"/>
      <c r="U56" s="229"/>
      <c r="V56" s="229">
        <f>SUM(V57:V67)</f>
        <v>0</v>
      </c>
      <c r="W56" s="229"/>
      <c r="X56" s="229"/>
      <c r="Y56" s="229"/>
      <c r="AG56" t="s">
        <v>145</v>
      </c>
    </row>
    <row r="57" spans="1:60" ht="33.75" outlineLevel="1" x14ac:dyDescent="0.2">
      <c r="A57" s="237">
        <v>16</v>
      </c>
      <c r="B57" s="238" t="s">
        <v>497</v>
      </c>
      <c r="C57" s="256" t="s">
        <v>498</v>
      </c>
      <c r="D57" s="239" t="s">
        <v>256</v>
      </c>
      <c r="E57" s="240">
        <v>51.72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0">
        <v>0</v>
      </c>
      <c r="O57" s="240">
        <f>ROUND(E57*N57,2)</f>
        <v>0</v>
      </c>
      <c r="P57" s="240">
        <v>0</v>
      </c>
      <c r="Q57" s="240">
        <f>ROUND(E57*P57,2)</f>
        <v>0</v>
      </c>
      <c r="R57" s="242" t="s">
        <v>287</v>
      </c>
      <c r="S57" s="242" t="s">
        <v>210</v>
      </c>
      <c r="T57" s="243" t="s">
        <v>211</v>
      </c>
      <c r="U57" s="225">
        <v>0</v>
      </c>
      <c r="V57" s="225">
        <f>ROUND(E57*U57,2)</f>
        <v>0</v>
      </c>
      <c r="W57" s="225"/>
      <c r="X57" s="225" t="s">
        <v>151</v>
      </c>
      <c r="Y57" s="225" t="s">
        <v>152</v>
      </c>
      <c r="Z57" s="215"/>
      <c r="AA57" s="215"/>
      <c r="AB57" s="215"/>
      <c r="AC57" s="215"/>
      <c r="AD57" s="215"/>
      <c r="AE57" s="215"/>
      <c r="AF57" s="215"/>
      <c r="AG57" s="215" t="s">
        <v>153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2" x14ac:dyDescent="0.2">
      <c r="A58" s="222"/>
      <c r="B58" s="223"/>
      <c r="C58" s="266" t="s">
        <v>492</v>
      </c>
      <c r="D58" s="265"/>
      <c r="E58" s="265"/>
      <c r="F58" s="265"/>
      <c r="G58" s="265"/>
      <c r="H58" s="225"/>
      <c r="I58" s="225"/>
      <c r="J58" s="225"/>
      <c r="K58" s="225"/>
      <c r="L58" s="225"/>
      <c r="M58" s="225"/>
      <c r="N58" s="224"/>
      <c r="O58" s="224"/>
      <c r="P58" s="224"/>
      <c r="Q58" s="224"/>
      <c r="R58" s="225"/>
      <c r="S58" s="225"/>
      <c r="T58" s="225"/>
      <c r="U58" s="225"/>
      <c r="V58" s="225"/>
      <c r="W58" s="225"/>
      <c r="X58" s="225"/>
      <c r="Y58" s="225"/>
      <c r="Z58" s="215"/>
      <c r="AA58" s="215"/>
      <c r="AB58" s="215"/>
      <c r="AC58" s="215"/>
      <c r="AD58" s="215"/>
      <c r="AE58" s="215"/>
      <c r="AF58" s="215"/>
      <c r="AG58" s="215" t="s">
        <v>214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2" x14ac:dyDescent="0.2">
      <c r="A59" s="222"/>
      <c r="B59" s="223"/>
      <c r="C59" s="259" t="s">
        <v>499</v>
      </c>
      <c r="D59" s="252"/>
      <c r="E59" s="252"/>
      <c r="F59" s="252"/>
      <c r="G59" s="252"/>
      <c r="H59" s="225"/>
      <c r="I59" s="225"/>
      <c r="J59" s="225"/>
      <c r="K59" s="225"/>
      <c r="L59" s="225"/>
      <c r="M59" s="225"/>
      <c r="N59" s="224"/>
      <c r="O59" s="224"/>
      <c r="P59" s="224"/>
      <c r="Q59" s="224"/>
      <c r="R59" s="225"/>
      <c r="S59" s="225"/>
      <c r="T59" s="225"/>
      <c r="U59" s="225"/>
      <c r="V59" s="225"/>
      <c r="W59" s="225"/>
      <c r="X59" s="225"/>
      <c r="Y59" s="225"/>
      <c r="Z59" s="215"/>
      <c r="AA59" s="215"/>
      <c r="AB59" s="215"/>
      <c r="AC59" s="215"/>
      <c r="AD59" s="215"/>
      <c r="AE59" s="215"/>
      <c r="AF59" s="215"/>
      <c r="AG59" s="215" t="s">
        <v>167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67" t="s">
        <v>555</v>
      </c>
      <c r="D60" s="263"/>
      <c r="E60" s="264">
        <v>51.72</v>
      </c>
      <c r="F60" s="225"/>
      <c r="G60" s="225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222</v>
      </c>
      <c r="AH60" s="215">
        <v>0</v>
      </c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ht="33.75" outlineLevel="1" x14ac:dyDescent="0.2">
      <c r="A61" s="237">
        <v>17</v>
      </c>
      <c r="B61" s="238" t="s">
        <v>556</v>
      </c>
      <c r="C61" s="256" t="s">
        <v>557</v>
      </c>
      <c r="D61" s="239" t="s">
        <v>256</v>
      </c>
      <c r="E61" s="240">
        <v>0.55500000000000005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0">
        <v>0</v>
      </c>
      <c r="O61" s="240">
        <f>ROUND(E61*N61,2)</f>
        <v>0</v>
      </c>
      <c r="P61" s="240">
        <v>0</v>
      </c>
      <c r="Q61" s="240">
        <f>ROUND(E61*P61,2)</f>
        <v>0</v>
      </c>
      <c r="R61" s="242" t="s">
        <v>287</v>
      </c>
      <c r="S61" s="242" t="s">
        <v>210</v>
      </c>
      <c r="T61" s="243" t="s">
        <v>211</v>
      </c>
      <c r="U61" s="225">
        <v>0</v>
      </c>
      <c r="V61" s="225">
        <f>ROUND(E61*U61,2)</f>
        <v>0</v>
      </c>
      <c r="W61" s="225"/>
      <c r="X61" s="225" t="s">
        <v>503</v>
      </c>
      <c r="Y61" s="225" t="s">
        <v>152</v>
      </c>
      <c r="Z61" s="215"/>
      <c r="AA61" s="215"/>
      <c r="AB61" s="215"/>
      <c r="AC61" s="215"/>
      <c r="AD61" s="215"/>
      <c r="AE61" s="215"/>
      <c r="AF61" s="215"/>
      <c r="AG61" s="215" t="s">
        <v>504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2" x14ac:dyDescent="0.2">
      <c r="A62" s="222"/>
      <c r="B62" s="223"/>
      <c r="C62" s="266" t="s">
        <v>492</v>
      </c>
      <c r="D62" s="265"/>
      <c r="E62" s="265"/>
      <c r="F62" s="265"/>
      <c r="G62" s="265"/>
      <c r="H62" s="225"/>
      <c r="I62" s="225"/>
      <c r="J62" s="225"/>
      <c r="K62" s="225"/>
      <c r="L62" s="225"/>
      <c r="M62" s="225"/>
      <c r="N62" s="224"/>
      <c r="O62" s="224"/>
      <c r="P62" s="224"/>
      <c r="Q62" s="224"/>
      <c r="R62" s="225"/>
      <c r="S62" s="225"/>
      <c r="T62" s="225"/>
      <c r="U62" s="225"/>
      <c r="V62" s="225"/>
      <c r="W62" s="225"/>
      <c r="X62" s="225"/>
      <c r="Y62" s="225"/>
      <c r="Z62" s="215"/>
      <c r="AA62" s="215"/>
      <c r="AB62" s="215"/>
      <c r="AC62" s="215"/>
      <c r="AD62" s="215"/>
      <c r="AE62" s="215"/>
      <c r="AF62" s="215"/>
      <c r="AG62" s="215" t="s">
        <v>214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2" x14ac:dyDescent="0.2">
      <c r="A63" s="222"/>
      <c r="B63" s="223"/>
      <c r="C63" s="259" t="s">
        <v>558</v>
      </c>
      <c r="D63" s="252"/>
      <c r="E63" s="252"/>
      <c r="F63" s="252"/>
      <c r="G63" s="252"/>
      <c r="H63" s="225"/>
      <c r="I63" s="225"/>
      <c r="J63" s="225"/>
      <c r="K63" s="225"/>
      <c r="L63" s="225"/>
      <c r="M63" s="225"/>
      <c r="N63" s="224"/>
      <c r="O63" s="224"/>
      <c r="P63" s="224"/>
      <c r="Q63" s="224"/>
      <c r="R63" s="225"/>
      <c r="S63" s="225"/>
      <c r="T63" s="225"/>
      <c r="U63" s="225"/>
      <c r="V63" s="225"/>
      <c r="W63" s="225"/>
      <c r="X63" s="225"/>
      <c r="Y63" s="225"/>
      <c r="Z63" s="215"/>
      <c r="AA63" s="215"/>
      <c r="AB63" s="215"/>
      <c r="AC63" s="215"/>
      <c r="AD63" s="215"/>
      <c r="AE63" s="215"/>
      <c r="AF63" s="215"/>
      <c r="AG63" s="215" t="s">
        <v>167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37">
        <v>18</v>
      </c>
      <c r="B64" s="238" t="s">
        <v>559</v>
      </c>
      <c r="C64" s="256" t="s">
        <v>560</v>
      </c>
      <c r="D64" s="239" t="s">
        <v>256</v>
      </c>
      <c r="E64" s="240">
        <v>0.55500000000000005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0">
        <v>0</v>
      </c>
      <c r="O64" s="240">
        <f>ROUND(E64*N64,2)</f>
        <v>0</v>
      </c>
      <c r="P64" s="240">
        <v>0</v>
      </c>
      <c r="Q64" s="240">
        <f>ROUND(E64*P64,2)</f>
        <v>0</v>
      </c>
      <c r="R64" s="242"/>
      <c r="S64" s="242" t="s">
        <v>149</v>
      </c>
      <c r="T64" s="243" t="s">
        <v>150</v>
      </c>
      <c r="U64" s="225">
        <v>0</v>
      </c>
      <c r="V64" s="225">
        <f>ROUND(E64*U64,2)</f>
        <v>0</v>
      </c>
      <c r="W64" s="225"/>
      <c r="X64" s="225" t="s">
        <v>503</v>
      </c>
      <c r="Y64" s="225" t="s">
        <v>152</v>
      </c>
      <c r="Z64" s="215"/>
      <c r="AA64" s="215"/>
      <c r="AB64" s="215"/>
      <c r="AC64" s="215"/>
      <c r="AD64" s="215"/>
      <c r="AE64" s="215"/>
      <c r="AF64" s="215"/>
      <c r="AG64" s="215" t="s">
        <v>504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2" x14ac:dyDescent="0.2">
      <c r="A65" s="222"/>
      <c r="B65" s="223"/>
      <c r="C65" s="257" t="s">
        <v>505</v>
      </c>
      <c r="D65" s="251"/>
      <c r="E65" s="251"/>
      <c r="F65" s="251"/>
      <c r="G65" s="251"/>
      <c r="H65" s="225"/>
      <c r="I65" s="225"/>
      <c r="J65" s="225"/>
      <c r="K65" s="225"/>
      <c r="L65" s="225"/>
      <c r="M65" s="225"/>
      <c r="N65" s="224"/>
      <c r="O65" s="224"/>
      <c r="P65" s="224"/>
      <c r="Q65" s="224"/>
      <c r="R65" s="225"/>
      <c r="S65" s="225"/>
      <c r="T65" s="225"/>
      <c r="U65" s="225"/>
      <c r="V65" s="225"/>
      <c r="W65" s="225"/>
      <c r="X65" s="225"/>
      <c r="Y65" s="225"/>
      <c r="Z65" s="215"/>
      <c r="AA65" s="215"/>
      <c r="AB65" s="215"/>
      <c r="AC65" s="215"/>
      <c r="AD65" s="215"/>
      <c r="AE65" s="215"/>
      <c r="AF65" s="215"/>
      <c r="AG65" s="215" t="s">
        <v>167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outlineLevel="1" x14ac:dyDescent="0.2">
      <c r="A66" s="237">
        <v>19</v>
      </c>
      <c r="B66" s="238" t="s">
        <v>506</v>
      </c>
      <c r="C66" s="256" t="s">
        <v>507</v>
      </c>
      <c r="D66" s="239" t="s">
        <v>256</v>
      </c>
      <c r="E66" s="240">
        <v>51.72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0</v>
      </c>
      <c r="O66" s="240">
        <f>ROUND(E66*N66,2)</f>
        <v>0</v>
      </c>
      <c r="P66" s="240">
        <v>0</v>
      </c>
      <c r="Q66" s="240">
        <f>ROUND(E66*P66,2)</f>
        <v>0</v>
      </c>
      <c r="R66" s="242"/>
      <c r="S66" s="242" t="s">
        <v>149</v>
      </c>
      <c r="T66" s="243" t="s">
        <v>150</v>
      </c>
      <c r="U66" s="225">
        <v>0</v>
      </c>
      <c r="V66" s="225">
        <f>ROUND(E66*U66,2)</f>
        <v>0</v>
      </c>
      <c r="W66" s="225"/>
      <c r="X66" s="225" t="s">
        <v>151</v>
      </c>
      <c r="Y66" s="225" t="s">
        <v>152</v>
      </c>
      <c r="Z66" s="215"/>
      <c r="AA66" s="215"/>
      <c r="AB66" s="215"/>
      <c r="AC66" s="215"/>
      <c r="AD66" s="215"/>
      <c r="AE66" s="215"/>
      <c r="AF66" s="215"/>
      <c r="AG66" s="215" t="s">
        <v>153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2" x14ac:dyDescent="0.2">
      <c r="A67" s="222"/>
      <c r="B67" s="223"/>
      <c r="C67" s="257" t="s">
        <v>505</v>
      </c>
      <c r="D67" s="251"/>
      <c r="E67" s="251"/>
      <c r="F67" s="251"/>
      <c r="G67" s="251"/>
      <c r="H67" s="225"/>
      <c r="I67" s="225"/>
      <c r="J67" s="225"/>
      <c r="K67" s="225"/>
      <c r="L67" s="225"/>
      <c r="M67" s="225"/>
      <c r="N67" s="224"/>
      <c r="O67" s="224"/>
      <c r="P67" s="224"/>
      <c r="Q67" s="224"/>
      <c r="R67" s="225"/>
      <c r="S67" s="225"/>
      <c r="T67" s="225"/>
      <c r="U67" s="225"/>
      <c r="V67" s="225"/>
      <c r="W67" s="225"/>
      <c r="X67" s="225"/>
      <c r="Y67" s="225"/>
      <c r="Z67" s="215"/>
      <c r="AA67" s="215"/>
      <c r="AB67" s="215"/>
      <c r="AC67" s="215"/>
      <c r="AD67" s="215"/>
      <c r="AE67" s="215"/>
      <c r="AF67" s="215"/>
      <c r="AG67" s="215" t="s">
        <v>167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x14ac:dyDescent="0.2">
      <c r="A68" s="3"/>
      <c r="B68" s="4"/>
      <c r="C68" s="260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v>12</v>
      </c>
      <c r="AF68">
        <v>21</v>
      </c>
      <c r="AG68" t="s">
        <v>130</v>
      </c>
    </row>
    <row r="69" spans="1:60" x14ac:dyDescent="0.2">
      <c r="A69" s="218"/>
      <c r="B69" s="219" t="s">
        <v>29</v>
      </c>
      <c r="C69" s="261"/>
      <c r="D69" s="220"/>
      <c r="E69" s="221"/>
      <c r="F69" s="221"/>
      <c r="G69" s="236">
        <f>G8+G36+G49+G53+G56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f>SUMIF(L7:L67,AE68,G7:G67)</f>
        <v>0</v>
      </c>
      <c r="AF69">
        <f>SUMIF(L7:L67,AF68,G7:G67)</f>
        <v>0</v>
      </c>
      <c r="AG69" t="s">
        <v>203</v>
      </c>
    </row>
    <row r="70" spans="1:60" x14ac:dyDescent="0.2">
      <c r="C70" s="262"/>
      <c r="D70" s="10"/>
      <c r="AG70" t="s">
        <v>204</v>
      </c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44HPmKqcUb9RvpMhcGt0lzD8iYnewprqdZ8gqBPQ56ib0m0ayaRAZYQQRhxPpAfxAKYzplf1WbIRV9YIOLtrg==" saltValue="vozj3Q7Y/7C8DZDWNlUlEA==" spinCount="100000" sheet="1" formatRows="0"/>
  <mergeCells count="28">
    <mergeCell ref="C62:G62"/>
    <mergeCell ref="C63:G63"/>
    <mergeCell ref="C65:G65"/>
    <mergeCell ref="C67:G67"/>
    <mergeCell ref="C48:G48"/>
    <mergeCell ref="C51:G51"/>
    <mergeCell ref="C52:G52"/>
    <mergeCell ref="C55:G55"/>
    <mergeCell ref="C58:G58"/>
    <mergeCell ref="C59:G59"/>
    <mergeCell ref="C31:G31"/>
    <mergeCell ref="C34:G34"/>
    <mergeCell ref="C38:G38"/>
    <mergeCell ref="C39:G39"/>
    <mergeCell ref="C42:G42"/>
    <mergeCell ref="C46:G46"/>
    <mergeCell ref="C14:G14"/>
    <mergeCell ref="C17:G17"/>
    <mergeCell ref="C19:G19"/>
    <mergeCell ref="C26:G26"/>
    <mergeCell ref="C27:G27"/>
    <mergeCell ref="C30:G3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AC483-66E6-46E1-AFDC-B37FD06B30F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55</v>
      </c>
      <c r="C3" s="204" t="s">
        <v>56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57</v>
      </c>
      <c r="C4" s="207" t="s">
        <v>56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SUMIF(AG9:AG38,"&lt;&gt;NOR",G9:G38)</f>
        <v>0</v>
      </c>
      <c r="H8" s="234"/>
      <c r="I8" s="234">
        <f>SUM(I9:I38)</f>
        <v>0</v>
      </c>
      <c r="J8" s="234"/>
      <c r="K8" s="234">
        <f>SUM(K9:K38)</f>
        <v>0</v>
      </c>
      <c r="L8" s="234"/>
      <c r="M8" s="234">
        <f>SUM(M9:M38)</f>
        <v>0</v>
      </c>
      <c r="N8" s="233"/>
      <c r="O8" s="233">
        <f>SUM(O9:O38)</f>
        <v>0.14000000000000001</v>
      </c>
      <c r="P8" s="233"/>
      <c r="Q8" s="233">
        <f>SUM(Q9:Q38)</f>
        <v>0</v>
      </c>
      <c r="R8" s="234"/>
      <c r="S8" s="234"/>
      <c r="T8" s="235"/>
      <c r="U8" s="229"/>
      <c r="V8" s="229">
        <f>SUM(V9:V38)</f>
        <v>138.04000000000002</v>
      </c>
      <c r="W8" s="229"/>
      <c r="X8" s="229"/>
      <c r="Y8" s="229"/>
      <c r="AG8" t="s">
        <v>145</v>
      </c>
    </row>
    <row r="9" spans="1:60" outlineLevel="1" x14ac:dyDescent="0.2">
      <c r="A9" s="237">
        <v>1</v>
      </c>
      <c r="B9" s="238" t="s">
        <v>228</v>
      </c>
      <c r="C9" s="256" t="s">
        <v>229</v>
      </c>
      <c r="D9" s="239" t="s">
        <v>218</v>
      </c>
      <c r="E9" s="240">
        <v>64.260000000000005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209</v>
      </c>
      <c r="S9" s="242" t="s">
        <v>210</v>
      </c>
      <c r="T9" s="243" t="s">
        <v>150</v>
      </c>
      <c r="U9" s="225">
        <v>0.23</v>
      </c>
      <c r="V9" s="225">
        <f>ROUND(E9*U9,2)</f>
        <v>14.78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22.5" outlineLevel="2" x14ac:dyDescent="0.2">
      <c r="A10" s="222"/>
      <c r="B10" s="223"/>
      <c r="C10" s="266" t="s">
        <v>230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53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59" t="s">
        <v>561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70" t="s">
        <v>562</v>
      </c>
      <c r="D12" s="268"/>
      <c r="E12" s="269"/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222</v>
      </c>
      <c r="AH12" s="215"/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3" x14ac:dyDescent="0.2">
      <c r="A13" s="222"/>
      <c r="B13" s="223"/>
      <c r="C13" s="271" t="s">
        <v>563</v>
      </c>
      <c r="D13" s="268"/>
      <c r="E13" s="269">
        <v>71.400000000000006</v>
      </c>
      <c r="F13" s="225"/>
      <c r="G13" s="225"/>
      <c r="H13" s="225"/>
      <c r="I13" s="225"/>
      <c r="J13" s="225"/>
      <c r="K13" s="225"/>
      <c r="L13" s="225"/>
      <c r="M13" s="225"/>
      <c r="N13" s="224"/>
      <c r="O13" s="224"/>
      <c r="P13" s="224"/>
      <c r="Q13" s="224"/>
      <c r="R13" s="225"/>
      <c r="S13" s="225"/>
      <c r="T13" s="225"/>
      <c r="U13" s="225"/>
      <c r="V13" s="225"/>
      <c r="W13" s="225"/>
      <c r="X13" s="225"/>
      <c r="Y13" s="225"/>
      <c r="Z13" s="215"/>
      <c r="AA13" s="215"/>
      <c r="AB13" s="215"/>
      <c r="AC13" s="215"/>
      <c r="AD13" s="215"/>
      <c r="AE13" s="215"/>
      <c r="AF13" s="215"/>
      <c r="AG13" s="215" t="s">
        <v>222</v>
      </c>
      <c r="AH13" s="215">
        <v>2</v>
      </c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3" x14ac:dyDescent="0.2">
      <c r="A14" s="222"/>
      <c r="B14" s="223"/>
      <c r="C14" s="270" t="s">
        <v>564</v>
      </c>
      <c r="D14" s="268"/>
      <c r="E14" s="269"/>
      <c r="F14" s="225"/>
      <c r="G14" s="22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222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3" x14ac:dyDescent="0.2">
      <c r="A15" s="222"/>
      <c r="B15" s="223"/>
      <c r="C15" s="267" t="s">
        <v>565</v>
      </c>
      <c r="D15" s="263"/>
      <c r="E15" s="264">
        <v>64.260000000000005</v>
      </c>
      <c r="F15" s="225"/>
      <c r="G15" s="225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222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2</v>
      </c>
      <c r="B16" s="238" t="s">
        <v>566</v>
      </c>
      <c r="C16" s="256" t="s">
        <v>567</v>
      </c>
      <c r="D16" s="239" t="s">
        <v>218</v>
      </c>
      <c r="E16" s="240">
        <v>7.14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209</v>
      </c>
      <c r="S16" s="242" t="s">
        <v>210</v>
      </c>
      <c r="T16" s="243" t="s">
        <v>150</v>
      </c>
      <c r="U16" s="225">
        <v>3.5329999999999999</v>
      </c>
      <c r="V16" s="225">
        <f>ROUND(E16*U16,2)</f>
        <v>25.23</v>
      </c>
      <c r="W16" s="225"/>
      <c r="X16" s="225" t="s">
        <v>151</v>
      </c>
      <c r="Y16" s="225" t="s">
        <v>152</v>
      </c>
      <c r="Z16" s="215"/>
      <c r="AA16" s="215"/>
      <c r="AB16" s="215"/>
      <c r="AC16" s="215"/>
      <c r="AD16" s="215"/>
      <c r="AE16" s="215"/>
      <c r="AF16" s="215"/>
      <c r="AG16" s="215" t="s">
        <v>153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2" x14ac:dyDescent="0.2">
      <c r="A17" s="222"/>
      <c r="B17" s="223"/>
      <c r="C17" s="266" t="s">
        <v>568</v>
      </c>
      <c r="D17" s="265"/>
      <c r="E17" s="265"/>
      <c r="F17" s="265"/>
      <c r="G17" s="265"/>
      <c r="H17" s="225"/>
      <c r="I17" s="225"/>
      <c r="J17" s="225"/>
      <c r="K17" s="225"/>
      <c r="L17" s="225"/>
      <c r="M17" s="225"/>
      <c r="N17" s="224"/>
      <c r="O17" s="224"/>
      <c r="P17" s="224"/>
      <c r="Q17" s="224"/>
      <c r="R17" s="225"/>
      <c r="S17" s="225"/>
      <c r="T17" s="225"/>
      <c r="U17" s="225"/>
      <c r="V17" s="225"/>
      <c r="W17" s="225"/>
      <c r="X17" s="225"/>
      <c r="Y17" s="225"/>
      <c r="Z17" s="215"/>
      <c r="AA17" s="215"/>
      <c r="AB17" s="215"/>
      <c r="AC17" s="215"/>
      <c r="AD17" s="215"/>
      <c r="AE17" s="215"/>
      <c r="AF17" s="215"/>
      <c r="AG17" s="215" t="s">
        <v>214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2" x14ac:dyDescent="0.2">
      <c r="A18" s="222"/>
      <c r="B18" s="223"/>
      <c r="C18" s="259" t="s">
        <v>561</v>
      </c>
      <c r="D18" s="252"/>
      <c r="E18" s="252"/>
      <c r="F18" s="252"/>
      <c r="G18" s="252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167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2" x14ac:dyDescent="0.2">
      <c r="A19" s="222"/>
      <c r="B19" s="223"/>
      <c r="C19" s="267" t="s">
        <v>569</v>
      </c>
      <c r="D19" s="263"/>
      <c r="E19" s="264">
        <v>7.14</v>
      </c>
      <c r="F19" s="225"/>
      <c r="G19" s="225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222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ht="22.5" outlineLevel="1" x14ac:dyDescent="0.2">
      <c r="A20" s="237">
        <v>3</v>
      </c>
      <c r="B20" s="238" t="s">
        <v>510</v>
      </c>
      <c r="C20" s="256" t="s">
        <v>511</v>
      </c>
      <c r="D20" s="239" t="s">
        <v>208</v>
      </c>
      <c r="E20" s="240">
        <v>142.80000000000001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9.8999999999999999E-4</v>
      </c>
      <c r="O20" s="240">
        <f>ROUND(E20*N20,2)</f>
        <v>0.14000000000000001</v>
      </c>
      <c r="P20" s="240">
        <v>0</v>
      </c>
      <c r="Q20" s="240">
        <f>ROUND(E20*P20,2)</f>
        <v>0</v>
      </c>
      <c r="R20" s="242" t="s">
        <v>209</v>
      </c>
      <c r="S20" s="242" t="s">
        <v>210</v>
      </c>
      <c r="T20" s="243" t="s">
        <v>211</v>
      </c>
      <c r="U20" s="225">
        <v>0.23599999999999999</v>
      </c>
      <c r="V20" s="225">
        <f>ROUND(E20*U20,2)</f>
        <v>33.700000000000003</v>
      </c>
      <c r="W20" s="225"/>
      <c r="X20" s="225" t="s">
        <v>151</v>
      </c>
      <c r="Y20" s="225" t="s">
        <v>152</v>
      </c>
      <c r="Z20" s="215"/>
      <c r="AA20" s="215"/>
      <c r="AB20" s="215"/>
      <c r="AC20" s="215"/>
      <c r="AD20" s="215"/>
      <c r="AE20" s="215"/>
      <c r="AF20" s="215"/>
      <c r="AG20" s="215" t="s">
        <v>153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2" x14ac:dyDescent="0.2">
      <c r="A21" s="222"/>
      <c r="B21" s="223"/>
      <c r="C21" s="266" t="s">
        <v>512</v>
      </c>
      <c r="D21" s="265"/>
      <c r="E21" s="265"/>
      <c r="F21" s="265"/>
      <c r="G21" s="265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214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2" x14ac:dyDescent="0.2">
      <c r="A22" s="222"/>
      <c r="B22" s="223"/>
      <c r="C22" s="267" t="s">
        <v>570</v>
      </c>
      <c r="D22" s="263"/>
      <c r="E22" s="264">
        <v>142.80000000000001</v>
      </c>
      <c r="F22" s="225"/>
      <c r="G22" s="225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222</v>
      </c>
      <c r="AH22" s="215">
        <v>0</v>
      </c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37">
        <v>4</v>
      </c>
      <c r="B23" s="238" t="s">
        <v>514</v>
      </c>
      <c r="C23" s="256" t="s">
        <v>515</v>
      </c>
      <c r="D23" s="239" t="s">
        <v>208</v>
      </c>
      <c r="E23" s="240">
        <v>142.80000000000001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0">
        <v>0</v>
      </c>
      <c r="O23" s="240">
        <f>ROUND(E23*N23,2)</f>
        <v>0</v>
      </c>
      <c r="P23" s="240">
        <v>0</v>
      </c>
      <c r="Q23" s="240">
        <f>ROUND(E23*P23,2)</f>
        <v>0</v>
      </c>
      <c r="R23" s="242" t="s">
        <v>209</v>
      </c>
      <c r="S23" s="242" t="s">
        <v>210</v>
      </c>
      <c r="T23" s="243" t="s">
        <v>211</v>
      </c>
      <c r="U23" s="225">
        <v>7.0000000000000007E-2</v>
      </c>
      <c r="V23" s="225">
        <f>ROUND(E23*U23,2)</f>
        <v>10</v>
      </c>
      <c r="W23" s="225"/>
      <c r="X23" s="225" t="s">
        <v>151</v>
      </c>
      <c r="Y23" s="225" t="s">
        <v>152</v>
      </c>
      <c r="Z23" s="215"/>
      <c r="AA23" s="215"/>
      <c r="AB23" s="215"/>
      <c r="AC23" s="215"/>
      <c r="AD23" s="215"/>
      <c r="AE23" s="215"/>
      <c r="AF23" s="215"/>
      <c r="AG23" s="215" t="s">
        <v>153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2" x14ac:dyDescent="0.2">
      <c r="A24" s="222"/>
      <c r="B24" s="223"/>
      <c r="C24" s="266" t="s">
        <v>516</v>
      </c>
      <c r="D24" s="265"/>
      <c r="E24" s="265"/>
      <c r="F24" s="265"/>
      <c r="G24" s="26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214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37">
        <v>5</v>
      </c>
      <c r="B25" s="238" t="s">
        <v>235</v>
      </c>
      <c r="C25" s="256" t="s">
        <v>236</v>
      </c>
      <c r="D25" s="239" t="s">
        <v>218</v>
      </c>
      <c r="E25" s="240">
        <v>107.1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0">
        <v>0</v>
      </c>
      <c r="O25" s="240">
        <f>ROUND(E25*N25,2)</f>
        <v>0</v>
      </c>
      <c r="P25" s="240">
        <v>0</v>
      </c>
      <c r="Q25" s="240">
        <f>ROUND(E25*P25,2)</f>
        <v>0</v>
      </c>
      <c r="R25" s="242" t="s">
        <v>209</v>
      </c>
      <c r="S25" s="242" t="s">
        <v>210</v>
      </c>
      <c r="T25" s="243" t="s">
        <v>211</v>
      </c>
      <c r="U25" s="225">
        <v>1.0999999999999999E-2</v>
      </c>
      <c r="V25" s="225">
        <f>ROUND(E25*U25,2)</f>
        <v>1.18</v>
      </c>
      <c r="W25" s="225"/>
      <c r="X25" s="225" t="s">
        <v>151</v>
      </c>
      <c r="Y25" s="225" t="s">
        <v>152</v>
      </c>
      <c r="Z25" s="215"/>
      <c r="AA25" s="215"/>
      <c r="AB25" s="215"/>
      <c r="AC25" s="215"/>
      <c r="AD25" s="215"/>
      <c r="AE25" s="215"/>
      <c r="AF25" s="215"/>
      <c r="AG25" s="215" t="s">
        <v>153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66" t="s">
        <v>237</v>
      </c>
      <c r="D26" s="265"/>
      <c r="E26" s="265"/>
      <c r="F26" s="265"/>
      <c r="G26" s="265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214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7" t="s">
        <v>571</v>
      </c>
      <c r="D27" s="263"/>
      <c r="E27" s="264">
        <v>71.400000000000006</v>
      </c>
      <c r="F27" s="225"/>
      <c r="G27" s="225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222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3" x14ac:dyDescent="0.2">
      <c r="A28" s="222"/>
      <c r="B28" s="223"/>
      <c r="C28" s="267" t="s">
        <v>572</v>
      </c>
      <c r="D28" s="263"/>
      <c r="E28" s="264">
        <v>35.700000000000003</v>
      </c>
      <c r="F28" s="225"/>
      <c r="G28" s="225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222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ht="22.5" outlineLevel="1" x14ac:dyDescent="0.2">
      <c r="A29" s="237">
        <v>6</v>
      </c>
      <c r="B29" s="238" t="s">
        <v>239</v>
      </c>
      <c r="C29" s="256" t="s">
        <v>240</v>
      </c>
      <c r="D29" s="239" t="s">
        <v>218</v>
      </c>
      <c r="E29" s="240">
        <v>35.700000000000003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0">
        <v>0</v>
      </c>
      <c r="O29" s="240">
        <f>ROUND(E29*N29,2)</f>
        <v>0</v>
      </c>
      <c r="P29" s="240">
        <v>0</v>
      </c>
      <c r="Q29" s="240">
        <f>ROUND(E29*P29,2)</f>
        <v>0</v>
      </c>
      <c r="R29" s="242" t="s">
        <v>209</v>
      </c>
      <c r="S29" s="242" t="s">
        <v>210</v>
      </c>
      <c r="T29" s="243" t="s">
        <v>211</v>
      </c>
      <c r="U29" s="225">
        <v>0.65200000000000002</v>
      </c>
      <c r="V29" s="225">
        <f>ROUND(E29*U29,2)</f>
        <v>23.28</v>
      </c>
      <c r="W29" s="225"/>
      <c r="X29" s="225" t="s">
        <v>151</v>
      </c>
      <c r="Y29" s="225" t="s">
        <v>152</v>
      </c>
      <c r="Z29" s="215"/>
      <c r="AA29" s="215"/>
      <c r="AB29" s="215"/>
      <c r="AC29" s="215"/>
      <c r="AD29" s="215"/>
      <c r="AE29" s="215"/>
      <c r="AF29" s="215"/>
      <c r="AG29" s="215" t="s">
        <v>153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2" x14ac:dyDescent="0.2">
      <c r="A30" s="222"/>
      <c r="B30" s="223"/>
      <c r="C30" s="267" t="s">
        <v>573</v>
      </c>
      <c r="D30" s="263"/>
      <c r="E30" s="264">
        <v>35.700000000000003</v>
      </c>
      <c r="F30" s="225"/>
      <c r="G30" s="225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222</v>
      </c>
      <c r="AH30" s="215">
        <v>0</v>
      </c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ht="22.5" outlineLevel="1" x14ac:dyDescent="0.2">
      <c r="A31" s="237">
        <v>7</v>
      </c>
      <c r="B31" s="238" t="s">
        <v>247</v>
      </c>
      <c r="C31" s="256" t="s">
        <v>248</v>
      </c>
      <c r="D31" s="239" t="s">
        <v>218</v>
      </c>
      <c r="E31" s="240">
        <v>35.700000000000003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0">
        <v>0</v>
      </c>
      <c r="O31" s="240">
        <f>ROUND(E31*N31,2)</f>
        <v>0</v>
      </c>
      <c r="P31" s="240">
        <v>0</v>
      </c>
      <c r="Q31" s="240">
        <f>ROUND(E31*P31,2)</f>
        <v>0</v>
      </c>
      <c r="R31" s="242" t="s">
        <v>209</v>
      </c>
      <c r="S31" s="242" t="s">
        <v>210</v>
      </c>
      <c r="T31" s="243" t="s">
        <v>150</v>
      </c>
      <c r="U31" s="225">
        <v>0.20200000000000001</v>
      </c>
      <c r="V31" s="225">
        <f>ROUND(E31*U31,2)</f>
        <v>7.21</v>
      </c>
      <c r="W31" s="225"/>
      <c r="X31" s="225" t="s">
        <v>151</v>
      </c>
      <c r="Y31" s="225" t="s">
        <v>152</v>
      </c>
      <c r="Z31" s="215"/>
      <c r="AA31" s="215"/>
      <c r="AB31" s="215"/>
      <c r="AC31" s="215"/>
      <c r="AD31" s="215"/>
      <c r="AE31" s="215"/>
      <c r="AF31" s="215"/>
      <c r="AG31" s="215" t="s">
        <v>212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66" t="s">
        <v>249</v>
      </c>
      <c r="D32" s="265"/>
      <c r="E32" s="265"/>
      <c r="F32" s="265"/>
      <c r="G32" s="265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214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2" x14ac:dyDescent="0.2">
      <c r="A33" s="222"/>
      <c r="B33" s="223"/>
      <c r="C33" s="259" t="s">
        <v>574</v>
      </c>
      <c r="D33" s="252"/>
      <c r="E33" s="252"/>
      <c r="F33" s="252"/>
      <c r="G33" s="252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167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2" x14ac:dyDescent="0.2">
      <c r="A34" s="222"/>
      <c r="B34" s="223"/>
      <c r="C34" s="267" t="s">
        <v>575</v>
      </c>
      <c r="D34" s="263"/>
      <c r="E34" s="264">
        <v>35.700000000000003</v>
      </c>
      <c r="F34" s="225"/>
      <c r="G34" s="225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222</v>
      </c>
      <c r="AH34" s="215">
        <v>0</v>
      </c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1" x14ac:dyDescent="0.2">
      <c r="A35" s="237">
        <v>8</v>
      </c>
      <c r="B35" s="238" t="s">
        <v>523</v>
      </c>
      <c r="C35" s="256" t="s">
        <v>524</v>
      </c>
      <c r="D35" s="239" t="s">
        <v>218</v>
      </c>
      <c r="E35" s="240">
        <v>14.28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0">
        <v>0</v>
      </c>
      <c r="O35" s="240">
        <f>ROUND(E35*N35,2)</f>
        <v>0</v>
      </c>
      <c r="P35" s="240">
        <v>0</v>
      </c>
      <c r="Q35" s="240">
        <f>ROUND(E35*P35,2)</f>
        <v>0</v>
      </c>
      <c r="R35" s="242" t="s">
        <v>209</v>
      </c>
      <c r="S35" s="242" t="s">
        <v>210</v>
      </c>
      <c r="T35" s="243" t="s">
        <v>150</v>
      </c>
      <c r="U35" s="225">
        <v>1.587</v>
      </c>
      <c r="V35" s="225">
        <f>ROUND(E35*U35,2)</f>
        <v>22.66</v>
      </c>
      <c r="W35" s="225"/>
      <c r="X35" s="225" t="s">
        <v>151</v>
      </c>
      <c r="Y35" s="225" t="s">
        <v>152</v>
      </c>
      <c r="Z35" s="215"/>
      <c r="AA35" s="215"/>
      <c r="AB35" s="215"/>
      <c r="AC35" s="215"/>
      <c r="AD35" s="215"/>
      <c r="AE35" s="215"/>
      <c r="AF35" s="215"/>
      <c r="AG35" s="215" t="s">
        <v>212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ht="22.5" outlineLevel="2" x14ac:dyDescent="0.2">
      <c r="A36" s="222"/>
      <c r="B36" s="223"/>
      <c r="C36" s="266" t="s">
        <v>525</v>
      </c>
      <c r="D36" s="265"/>
      <c r="E36" s="265"/>
      <c r="F36" s="265"/>
      <c r="G36" s="265"/>
      <c r="H36" s="225"/>
      <c r="I36" s="225"/>
      <c r="J36" s="225"/>
      <c r="K36" s="225"/>
      <c r="L36" s="225"/>
      <c r="M36" s="225"/>
      <c r="N36" s="224"/>
      <c r="O36" s="224"/>
      <c r="P36" s="224"/>
      <c r="Q36" s="224"/>
      <c r="R36" s="225"/>
      <c r="S36" s="225"/>
      <c r="T36" s="225"/>
      <c r="U36" s="225"/>
      <c r="V36" s="225"/>
      <c r="W36" s="225"/>
      <c r="X36" s="225"/>
      <c r="Y36" s="225"/>
      <c r="Z36" s="215"/>
      <c r="AA36" s="215"/>
      <c r="AB36" s="215"/>
      <c r="AC36" s="215"/>
      <c r="AD36" s="215"/>
      <c r="AE36" s="215"/>
      <c r="AF36" s="215"/>
      <c r="AG36" s="215" t="s">
        <v>214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53" t="str">
        <f>C36</f>
        <v>sypaninou z vhodných hornin tř. 1 - 4 nebo materiálem připraveným podél výkopu ve vzdálenosti do 3 m od jeho kraje, pro jakoukoliv hloubku výkopu a jakoukoliv míru zhutnění,</v>
      </c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59" t="s">
        <v>576</v>
      </c>
      <c r="D37" s="252"/>
      <c r="E37" s="252"/>
      <c r="F37" s="252"/>
      <c r="G37" s="252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2" x14ac:dyDescent="0.2">
      <c r="A38" s="222"/>
      <c r="B38" s="223"/>
      <c r="C38" s="267" t="s">
        <v>577</v>
      </c>
      <c r="D38" s="263"/>
      <c r="E38" s="264">
        <v>14.28</v>
      </c>
      <c r="F38" s="225"/>
      <c r="G38" s="225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222</v>
      </c>
      <c r="AH38" s="215">
        <v>0</v>
      </c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x14ac:dyDescent="0.2">
      <c r="A39" s="230" t="s">
        <v>144</v>
      </c>
      <c r="B39" s="231" t="s">
        <v>60</v>
      </c>
      <c r="C39" s="254" t="s">
        <v>97</v>
      </c>
      <c r="D39" s="232"/>
      <c r="E39" s="233"/>
      <c r="F39" s="234"/>
      <c r="G39" s="234">
        <f>SUMIF(AG40:AG43,"&lt;&gt;NOR",G40:G43)</f>
        <v>0</v>
      </c>
      <c r="H39" s="234"/>
      <c r="I39" s="234">
        <f>SUM(I40:I43)</f>
        <v>0</v>
      </c>
      <c r="J39" s="234"/>
      <c r="K39" s="234">
        <f>SUM(K40:K43)</f>
        <v>0</v>
      </c>
      <c r="L39" s="234"/>
      <c r="M39" s="234">
        <f>SUM(M40:M43)</f>
        <v>0</v>
      </c>
      <c r="N39" s="233"/>
      <c r="O39" s="233">
        <f>SUM(O40:O43)</f>
        <v>10.130000000000001</v>
      </c>
      <c r="P39" s="233"/>
      <c r="Q39" s="233">
        <f>SUM(Q40:Q43)</f>
        <v>0</v>
      </c>
      <c r="R39" s="234"/>
      <c r="S39" s="234"/>
      <c r="T39" s="235"/>
      <c r="U39" s="229"/>
      <c r="V39" s="229">
        <f>SUM(V40:V43)</f>
        <v>9.08</v>
      </c>
      <c r="W39" s="229"/>
      <c r="X39" s="229"/>
      <c r="Y39" s="229"/>
      <c r="AG39" t="s">
        <v>145</v>
      </c>
    </row>
    <row r="40" spans="1:60" outlineLevel="1" x14ac:dyDescent="0.2">
      <c r="A40" s="237">
        <v>9</v>
      </c>
      <c r="B40" s="238" t="s">
        <v>532</v>
      </c>
      <c r="C40" s="256" t="s">
        <v>533</v>
      </c>
      <c r="D40" s="239" t="s">
        <v>218</v>
      </c>
      <c r="E40" s="240">
        <v>5.3550000000000004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0">
        <v>1.8907700000000001</v>
      </c>
      <c r="O40" s="240">
        <f>ROUND(E40*N40,2)</f>
        <v>10.130000000000001</v>
      </c>
      <c r="P40" s="240">
        <v>0</v>
      </c>
      <c r="Q40" s="240">
        <f>ROUND(E40*P40,2)</f>
        <v>0</v>
      </c>
      <c r="R40" s="242" t="s">
        <v>274</v>
      </c>
      <c r="S40" s="242" t="s">
        <v>210</v>
      </c>
      <c r="T40" s="243" t="s">
        <v>150</v>
      </c>
      <c r="U40" s="225">
        <v>1.6950000000000001</v>
      </c>
      <c r="V40" s="225">
        <f>ROUND(E40*U40,2)</f>
        <v>9.08</v>
      </c>
      <c r="W40" s="225"/>
      <c r="X40" s="225" t="s">
        <v>151</v>
      </c>
      <c r="Y40" s="225" t="s">
        <v>152</v>
      </c>
      <c r="Z40" s="215"/>
      <c r="AA40" s="215"/>
      <c r="AB40" s="215"/>
      <c r="AC40" s="215"/>
      <c r="AD40" s="215"/>
      <c r="AE40" s="215"/>
      <c r="AF40" s="215"/>
      <c r="AG40" s="215" t="s">
        <v>212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2" x14ac:dyDescent="0.2">
      <c r="A41" s="222"/>
      <c r="B41" s="223"/>
      <c r="C41" s="266" t="s">
        <v>534</v>
      </c>
      <c r="D41" s="265"/>
      <c r="E41" s="265"/>
      <c r="F41" s="265"/>
      <c r="G41" s="265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214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59" t="s">
        <v>578</v>
      </c>
      <c r="D42" s="252"/>
      <c r="E42" s="252"/>
      <c r="F42" s="252"/>
      <c r="G42" s="252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167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2" x14ac:dyDescent="0.2">
      <c r="A43" s="222"/>
      <c r="B43" s="223"/>
      <c r="C43" s="267" t="s">
        <v>579</v>
      </c>
      <c r="D43" s="263"/>
      <c r="E43" s="264">
        <v>5.3550000000000004</v>
      </c>
      <c r="F43" s="225"/>
      <c r="G43" s="225"/>
      <c r="H43" s="225"/>
      <c r="I43" s="225"/>
      <c r="J43" s="225"/>
      <c r="K43" s="225"/>
      <c r="L43" s="225"/>
      <c r="M43" s="225"/>
      <c r="N43" s="224"/>
      <c r="O43" s="224"/>
      <c r="P43" s="224"/>
      <c r="Q43" s="224"/>
      <c r="R43" s="225"/>
      <c r="S43" s="225"/>
      <c r="T43" s="225"/>
      <c r="U43" s="225"/>
      <c r="V43" s="225"/>
      <c r="W43" s="225"/>
      <c r="X43" s="225"/>
      <c r="Y43" s="225"/>
      <c r="Z43" s="215"/>
      <c r="AA43" s="215"/>
      <c r="AB43" s="215"/>
      <c r="AC43" s="215"/>
      <c r="AD43" s="215"/>
      <c r="AE43" s="215"/>
      <c r="AF43" s="215"/>
      <c r="AG43" s="215" t="s">
        <v>222</v>
      </c>
      <c r="AH43" s="215">
        <v>0</v>
      </c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x14ac:dyDescent="0.2">
      <c r="A44" s="230" t="s">
        <v>144</v>
      </c>
      <c r="B44" s="231" t="s">
        <v>52</v>
      </c>
      <c r="C44" s="254" t="s">
        <v>93</v>
      </c>
      <c r="D44" s="232"/>
      <c r="E44" s="233"/>
      <c r="F44" s="234"/>
      <c r="G44" s="234">
        <f>SUMIF(AG45:AG47,"&lt;&gt;NOR",G45:G47)</f>
        <v>0</v>
      </c>
      <c r="H44" s="234"/>
      <c r="I44" s="234">
        <f>SUM(I45:I47)</f>
        <v>0</v>
      </c>
      <c r="J44" s="234"/>
      <c r="K44" s="234">
        <f>SUM(K45:K47)</f>
        <v>0</v>
      </c>
      <c r="L44" s="234"/>
      <c r="M44" s="234">
        <f>SUM(M45:M47)</f>
        <v>0</v>
      </c>
      <c r="N44" s="233"/>
      <c r="O44" s="233">
        <f>SUM(O45:O47)</f>
        <v>25.7</v>
      </c>
      <c r="P44" s="233"/>
      <c r="Q44" s="233">
        <f>SUM(Q45:Q47)</f>
        <v>0</v>
      </c>
      <c r="R44" s="234"/>
      <c r="S44" s="234"/>
      <c r="T44" s="235"/>
      <c r="U44" s="229"/>
      <c r="V44" s="229">
        <f>SUM(V45:V47)</f>
        <v>0</v>
      </c>
      <c r="W44" s="229"/>
      <c r="X44" s="229"/>
      <c r="Y44" s="229"/>
      <c r="AG44" t="s">
        <v>145</v>
      </c>
    </row>
    <row r="45" spans="1:60" outlineLevel="1" x14ac:dyDescent="0.2">
      <c r="A45" s="237">
        <v>10</v>
      </c>
      <c r="B45" s="238" t="s">
        <v>528</v>
      </c>
      <c r="C45" s="256" t="s">
        <v>529</v>
      </c>
      <c r="D45" s="239" t="s">
        <v>256</v>
      </c>
      <c r="E45" s="240">
        <v>25.704000000000001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1</v>
      </c>
      <c r="O45" s="240">
        <f>ROUND(E45*N45,2)</f>
        <v>25.7</v>
      </c>
      <c r="P45" s="240">
        <v>0</v>
      </c>
      <c r="Q45" s="240">
        <f>ROUND(E45*P45,2)</f>
        <v>0</v>
      </c>
      <c r="R45" s="242" t="s">
        <v>279</v>
      </c>
      <c r="S45" s="242" t="s">
        <v>210</v>
      </c>
      <c r="T45" s="243" t="s">
        <v>257</v>
      </c>
      <c r="U45" s="225">
        <v>0</v>
      </c>
      <c r="V45" s="225">
        <f>ROUND(E45*U45,2)</f>
        <v>0</v>
      </c>
      <c r="W45" s="225"/>
      <c r="X45" s="225" t="s">
        <v>258</v>
      </c>
      <c r="Y45" s="225" t="s">
        <v>152</v>
      </c>
      <c r="Z45" s="215"/>
      <c r="AA45" s="215"/>
      <c r="AB45" s="215"/>
      <c r="AC45" s="215"/>
      <c r="AD45" s="215"/>
      <c r="AE45" s="215"/>
      <c r="AF45" s="215"/>
      <c r="AG45" s="215" t="s">
        <v>259</v>
      </c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2" x14ac:dyDescent="0.2">
      <c r="A46" s="222"/>
      <c r="B46" s="223"/>
      <c r="C46" s="257" t="s">
        <v>530</v>
      </c>
      <c r="D46" s="251"/>
      <c r="E46" s="251"/>
      <c r="F46" s="251"/>
      <c r="G46" s="251"/>
      <c r="H46" s="225"/>
      <c r="I46" s="225"/>
      <c r="J46" s="225"/>
      <c r="K46" s="225"/>
      <c r="L46" s="225"/>
      <c r="M46" s="225"/>
      <c r="N46" s="224"/>
      <c r="O46" s="224"/>
      <c r="P46" s="224"/>
      <c r="Q46" s="224"/>
      <c r="R46" s="225"/>
      <c r="S46" s="225"/>
      <c r="T46" s="225"/>
      <c r="U46" s="225"/>
      <c r="V46" s="225"/>
      <c r="W46" s="225"/>
      <c r="X46" s="225"/>
      <c r="Y46" s="225"/>
      <c r="Z46" s="215"/>
      <c r="AA46" s="215"/>
      <c r="AB46" s="215"/>
      <c r="AC46" s="215"/>
      <c r="AD46" s="215"/>
      <c r="AE46" s="215"/>
      <c r="AF46" s="215"/>
      <c r="AG46" s="215" t="s">
        <v>167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2" x14ac:dyDescent="0.2">
      <c r="A47" s="222"/>
      <c r="B47" s="223"/>
      <c r="C47" s="267" t="s">
        <v>580</v>
      </c>
      <c r="D47" s="263"/>
      <c r="E47" s="264">
        <v>25.704000000000001</v>
      </c>
      <c r="F47" s="225"/>
      <c r="G47" s="225"/>
      <c r="H47" s="225"/>
      <c r="I47" s="225"/>
      <c r="J47" s="225"/>
      <c r="K47" s="225"/>
      <c r="L47" s="225"/>
      <c r="M47" s="225"/>
      <c r="N47" s="224"/>
      <c r="O47" s="224"/>
      <c r="P47" s="224"/>
      <c r="Q47" s="224"/>
      <c r="R47" s="225"/>
      <c r="S47" s="225"/>
      <c r="T47" s="225"/>
      <c r="U47" s="225"/>
      <c r="V47" s="225"/>
      <c r="W47" s="225"/>
      <c r="X47" s="225"/>
      <c r="Y47" s="225"/>
      <c r="Z47" s="215"/>
      <c r="AA47" s="215"/>
      <c r="AB47" s="215"/>
      <c r="AC47" s="215"/>
      <c r="AD47" s="215"/>
      <c r="AE47" s="215"/>
      <c r="AF47" s="215"/>
      <c r="AG47" s="215" t="s">
        <v>222</v>
      </c>
      <c r="AH47" s="215">
        <v>0</v>
      </c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x14ac:dyDescent="0.2">
      <c r="A48" s="230" t="s">
        <v>144</v>
      </c>
      <c r="B48" s="231" t="s">
        <v>103</v>
      </c>
      <c r="C48" s="254" t="s">
        <v>104</v>
      </c>
      <c r="D48" s="232"/>
      <c r="E48" s="233"/>
      <c r="F48" s="234"/>
      <c r="G48" s="234">
        <f>SUMIF(AG49:AG50,"&lt;&gt;NOR",G49:G50)</f>
        <v>0</v>
      </c>
      <c r="H48" s="234"/>
      <c r="I48" s="234">
        <f>SUM(I49:I50)</f>
        <v>0</v>
      </c>
      <c r="J48" s="234"/>
      <c r="K48" s="234">
        <f>SUM(K49:K50)</f>
        <v>0</v>
      </c>
      <c r="L48" s="234"/>
      <c r="M48" s="234">
        <f>SUM(M49:M50)</f>
        <v>0</v>
      </c>
      <c r="N48" s="233"/>
      <c r="O48" s="233">
        <f>SUM(O49:O50)</f>
        <v>0</v>
      </c>
      <c r="P48" s="233"/>
      <c r="Q48" s="233">
        <f>SUM(Q49:Q50)</f>
        <v>0</v>
      </c>
      <c r="R48" s="234"/>
      <c r="S48" s="234"/>
      <c r="T48" s="235"/>
      <c r="U48" s="229"/>
      <c r="V48" s="229">
        <f>SUM(V49:V50)</f>
        <v>0.93</v>
      </c>
      <c r="W48" s="229"/>
      <c r="X48" s="229"/>
      <c r="Y48" s="229"/>
      <c r="AG48" t="s">
        <v>145</v>
      </c>
    </row>
    <row r="49" spans="1:60" outlineLevel="1" x14ac:dyDescent="0.2">
      <c r="A49" s="237">
        <v>11</v>
      </c>
      <c r="B49" s="238" t="s">
        <v>581</v>
      </c>
      <c r="C49" s="256" t="s">
        <v>582</v>
      </c>
      <c r="D49" s="239" t="s">
        <v>286</v>
      </c>
      <c r="E49" s="240">
        <v>35.700000000000003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0">
        <v>0</v>
      </c>
      <c r="O49" s="240">
        <f>ROUND(E49*N49,2)</f>
        <v>0</v>
      </c>
      <c r="P49" s="240">
        <v>0</v>
      </c>
      <c r="Q49" s="240">
        <f>ROUND(E49*P49,2)</f>
        <v>0</v>
      </c>
      <c r="R49" s="242" t="s">
        <v>274</v>
      </c>
      <c r="S49" s="242" t="s">
        <v>210</v>
      </c>
      <c r="T49" s="243" t="s">
        <v>150</v>
      </c>
      <c r="U49" s="225">
        <v>2.5999999999999999E-2</v>
      </c>
      <c r="V49" s="225">
        <f>ROUND(E49*U49,2)</f>
        <v>0.93</v>
      </c>
      <c r="W49" s="225"/>
      <c r="X49" s="225" t="s">
        <v>151</v>
      </c>
      <c r="Y49" s="225" t="s">
        <v>152</v>
      </c>
      <c r="Z49" s="215"/>
      <c r="AA49" s="215"/>
      <c r="AB49" s="215"/>
      <c r="AC49" s="215"/>
      <c r="AD49" s="215"/>
      <c r="AE49" s="215"/>
      <c r="AF49" s="215"/>
      <c r="AG49" s="215" t="s">
        <v>212</v>
      </c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outlineLevel="2" x14ac:dyDescent="0.2">
      <c r="A50" s="222"/>
      <c r="B50" s="223"/>
      <c r="C50" s="257" t="s">
        <v>583</v>
      </c>
      <c r="D50" s="251"/>
      <c r="E50" s="251"/>
      <c r="F50" s="251"/>
      <c r="G50" s="251"/>
      <c r="H50" s="225"/>
      <c r="I50" s="225"/>
      <c r="J50" s="225"/>
      <c r="K50" s="225"/>
      <c r="L50" s="225"/>
      <c r="M50" s="225"/>
      <c r="N50" s="224"/>
      <c r="O50" s="224"/>
      <c r="P50" s="224"/>
      <c r="Q50" s="224"/>
      <c r="R50" s="225"/>
      <c r="S50" s="225"/>
      <c r="T50" s="225"/>
      <c r="U50" s="225"/>
      <c r="V50" s="225"/>
      <c r="W50" s="225"/>
      <c r="X50" s="225"/>
      <c r="Y50" s="225"/>
      <c r="Z50" s="215"/>
      <c r="AA50" s="215"/>
      <c r="AB50" s="215"/>
      <c r="AC50" s="215"/>
      <c r="AD50" s="215"/>
      <c r="AE50" s="215"/>
      <c r="AF50" s="215"/>
      <c r="AG50" s="215" t="s">
        <v>167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x14ac:dyDescent="0.2">
      <c r="A51" s="230" t="s">
        <v>144</v>
      </c>
      <c r="B51" s="231" t="s">
        <v>109</v>
      </c>
      <c r="C51" s="254" t="s">
        <v>110</v>
      </c>
      <c r="D51" s="232"/>
      <c r="E51" s="233"/>
      <c r="F51" s="234"/>
      <c r="G51" s="234">
        <f>SUMIF(AG52:AG53,"&lt;&gt;NOR",G52:G53)</f>
        <v>0</v>
      </c>
      <c r="H51" s="234"/>
      <c r="I51" s="234">
        <f>SUM(I52:I53)</f>
        <v>0</v>
      </c>
      <c r="J51" s="234"/>
      <c r="K51" s="234">
        <f>SUM(K52:K53)</f>
        <v>0</v>
      </c>
      <c r="L51" s="234"/>
      <c r="M51" s="234">
        <f>SUM(M52:M53)</f>
        <v>0</v>
      </c>
      <c r="N51" s="233"/>
      <c r="O51" s="233">
        <f>SUM(O52:O53)</f>
        <v>0</v>
      </c>
      <c r="P51" s="233"/>
      <c r="Q51" s="233">
        <f>SUM(Q52:Q53)</f>
        <v>0</v>
      </c>
      <c r="R51" s="234"/>
      <c r="S51" s="234"/>
      <c r="T51" s="235"/>
      <c r="U51" s="229"/>
      <c r="V51" s="229">
        <f>SUM(V52:V53)</f>
        <v>3.76</v>
      </c>
      <c r="W51" s="229"/>
      <c r="X51" s="229"/>
      <c r="Y51" s="229"/>
      <c r="AG51" t="s">
        <v>145</v>
      </c>
    </row>
    <row r="52" spans="1:60" outlineLevel="1" x14ac:dyDescent="0.2">
      <c r="A52" s="237">
        <v>12</v>
      </c>
      <c r="B52" s="238" t="s">
        <v>584</v>
      </c>
      <c r="C52" s="256" t="s">
        <v>585</v>
      </c>
      <c r="D52" s="239" t="s">
        <v>256</v>
      </c>
      <c r="E52" s="240">
        <v>35.97045</v>
      </c>
      <c r="F52" s="241"/>
      <c r="G52" s="242">
        <f>ROUND(E52*F52,2)</f>
        <v>0</v>
      </c>
      <c r="H52" s="241"/>
      <c r="I52" s="242">
        <f>ROUND(E52*H52,2)</f>
        <v>0</v>
      </c>
      <c r="J52" s="241"/>
      <c r="K52" s="242">
        <f>ROUND(E52*J52,2)</f>
        <v>0</v>
      </c>
      <c r="L52" s="242">
        <v>21</v>
      </c>
      <c r="M52" s="242">
        <f>G52*(1+L52/100)</f>
        <v>0</v>
      </c>
      <c r="N52" s="240">
        <v>0</v>
      </c>
      <c r="O52" s="240">
        <f>ROUND(E52*N52,2)</f>
        <v>0</v>
      </c>
      <c r="P52" s="240">
        <v>0</v>
      </c>
      <c r="Q52" s="240">
        <f>ROUND(E52*P52,2)</f>
        <v>0</v>
      </c>
      <c r="R52" s="242" t="s">
        <v>274</v>
      </c>
      <c r="S52" s="242" t="s">
        <v>210</v>
      </c>
      <c r="T52" s="243" t="s">
        <v>211</v>
      </c>
      <c r="U52" s="225">
        <v>0.1045</v>
      </c>
      <c r="V52" s="225">
        <f>ROUND(E52*U52,2)</f>
        <v>3.76</v>
      </c>
      <c r="W52" s="225"/>
      <c r="X52" s="225" t="s">
        <v>487</v>
      </c>
      <c r="Y52" s="225" t="s">
        <v>152</v>
      </c>
      <c r="Z52" s="215"/>
      <c r="AA52" s="215"/>
      <c r="AB52" s="215"/>
      <c r="AC52" s="215"/>
      <c r="AD52" s="215"/>
      <c r="AE52" s="215"/>
      <c r="AF52" s="215"/>
      <c r="AG52" s="215" t="s">
        <v>488</v>
      </c>
      <c r="AH52" s="215"/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2" x14ac:dyDescent="0.2">
      <c r="A53" s="222"/>
      <c r="B53" s="223"/>
      <c r="C53" s="266" t="s">
        <v>586</v>
      </c>
      <c r="D53" s="265"/>
      <c r="E53" s="265"/>
      <c r="F53" s="265"/>
      <c r="G53" s="265"/>
      <c r="H53" s="225"/>
      <c r="I53" s="225"/>
      <c r="J53" s="225"/>
      <c r="K53" s="225"/>
      <c r="L53" s="225"/>
      <c r="M53" s="225"/>
      <c r="N53" s="224"/>
      <c r="O53" s="224"/>
      <c r="P53" s="224"/>
      <c r="Q53" s="224"/>
      <c r="R53" s="225"/>
      <c r="S53" s="225"/>
      <c r="T53" s="225"/>
      <c r="U53" s="225"/>
      <c r="V53" s="225"/>
      <c r="W53" s="225"/>
      <c r="X53" s="225"/>
      <c r="Y53" s="225"/>
      <c r="Z53" s="215"/>
      <c r="AA53" s="215"/>
      <c r="AB53" s="215"/>
      <c r="AC53" s="215"/>
      <c r="AD53" s="215"/>
      <c r="AE53" s="215"/>
      <c r="AF53" s="215"/>
      <c r="AG53" s="215" t="s">
        <v>214</v>
      </c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53" t="str">
        <f>C53</f>
        <v>vodovodu nebo kanalizace hloubené nebo ražené (827 1.3, 827 2.3) z trub litinových včetně drobných objektů,</v>
      </c>
      <c r="BB53" s="215"/>
      <c r="BC53" s="215"/>
      <c r="BD53" s="215"/>
      <c r="BE53" s="215"/>
      <c r="BF53" s="215"/>
      <c r="BG53" s="215"/>
      <c r="BH53" s="215"/>
    </row>
    <row r="54" spans="1:60" x14ac:dyDescent="0.2">
      <c r="A54" s="230" t="s">
        <v>144</v>
      </c>
      <c r="B54" s="231" t="s">
        <v>111</v>
      </c>
      <c r="C54" s="254" t="s">
        <v>112</v>
      </c>
      <c r="D54" s="232"/>
      <c r="E54" s="233"/>
      <c r="F54" s="234"/>
      <c r="G54" s="234">
        <f>SUMIF(AG55:AG60,"&lt;&gt;NOR",G55:G60)</f>
        <v>0</v>
      </c>
      <c r="H54" s="234"/>
      <c r="I54" s="234">
        <f>SUM(I55:I60)</f>
        <v>0</v>
      </c>
      <c r="J54" s="234"/>
      <c r="K54" s="234">
        <f>SUM(K55:K60)</f>
        <v>0</v>
      </c>
      <c r="L54" s="234"/>
      <c r="M54" s="234">
        <f>SUM(M55:M60)</f>
        <v>0</v>
      </c>
      <c r="N54" s="233"/>
      <c r="O54" s="233">
        <f>SUM(O55:O60)</f>
        <v>0</v>
      </c>
      <c r="P54" s="233"/>
      <c r="Q54" s="233">
        <f>SUM(Q55:Q60)</f>
        <v>0</v>
      </c>
      <c r="R54" s="234"/>
      <c r="S54" s="234"/>
      <c r="T54" s="235"/>
      <c r="U54" s="229"/>
      <c r="V54" s="229">
        <f>SUM(V55:V60)</f>
        <v>0</v>
      </c>
      <c r="W54" s="229"/>
      <c r="X54" s="229"/>
      <c r="Y54" s="229"/>
      <c r="AG54" t="s">
        <v>145</v>
      </c>
    </row>
    <row r="55" spans="1:60" ht="33.75" outlineLevel="1" x14ac:dyDescent="0.2">
      <c r="A55" s="237">
        <v>13</v>
      </c>
      <c r="B55" s="238" t="s">
        <v>497</v>
      </c>
      <c r="C55" s="256" t="s">
        <v>498</v>
      </c>
      <c r="D55" s="239" t="s">
        <v>256</v>
      </c>
      <c r="E55" s="240">
        <v>32.130000000000003</v>
      </c>
      <c r="F55" s="241"/>
      <c r="G55" s="242">
        <f>ROUND(E55*F55,2)</f>
        <v>0</v>
      </c>
      <c r="H55" s="241"/>
      <c r="I55" s="242">
        <f>ROUND(E55*H55,2)</f>
        <v>0</v>
      </c>
      <c r="J55" s="241"/>
      <c r="K55" s="242">
        <f>ROUND(E55*J55,2)</f>
        <v>0</v>
      </c>
      <c r="L55" s="242">
        <v>21</v>
      </c>
      <c r="M55" s="242">
        <f>G55*(1+L55/100)</f>
        <v>0</v>
      </c>
      <c r="N55" s="240">
        <v>0</v>
      </c>
      <c r="O55" s="240">
        <f>ROUND(E55*N55,2)</f>
        <v>0</v>
      </c>
      <c r="P55" s="240">
        <v>0</v>
      </c>
      <c r="Q55" s="240">
        <f>ROUND(E55*P55,2)</f>
        <v>0</v>
      </c>
      <c r="R55" s="242" t="s">
        <v>287</v>
      </c>
      <c r="S55" s="242" t="s">
        <v>210</v>
      </c>
      <c r="T55" s="243" t="s">
        <v>211</v>
      </c>
      <c r="U55" s="225">
        <v>0</v>
      </c>
      <c r="V55" s="225">
        <f>ROUND(E55*U55,2)</f>
        <v>0</v>
      </c>
      <c r="W55" s="225"/>
      <c r="X55" s="225" t="s">
        <v>151</v>
      </c>
      <c r="Y55" s="225" t="s">
        <v>152</v>
      </c>
      <c r="Z55" s="215"/>
      <c r="AA55" s="215"/>
      <c r="AB55" s="215"/>
      <c r="AC55" s="215"/>
      <c r="AD55" s="215"/>
      <c r="AE55" s="215"/>
      <c r="AF55" s="215"/>
      <c r="AG55" s="215" t="s">
        <v>153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2" x14ac:dyDescent="0.2">
      <c r="A56" s="222"/>
      <c r="B56" s="223"/>
      <c r="C56" s="266" t="s">
        <v>492</v>
      </c>
      <c r="D56" s="265"/>
      <c r="E56" s="265"/>
      <c r="F56" s="265"/>
      <c r="G56" s="265"/>
      <c r="H56" s="225"/>
      <c r="I56" s="225"/>
      <c r="J56" s="225"/>
      <c r="K56" s="225"/>
      <c r="L56" s="225"/>
      <c r="M56" s="225"/>
      <c r="N56" s="224"/>
      <c r="O56" s="224"/>
      <c r="P56" s="224"/>
      <c r="Q56" s="224"/>
      <c r="R56" s="225"/>
      <c r="S56" s="225"/>
      <c r="T56" s="225"/>
      <c r="U56" s="225"/>
      <c r="V56" s="225"/>
      <c r="W56" s="225"/>
      <c r="X56" s="225"/>
      <c r="Y56" s="225"/>
      <c r="Z56" s="215"/>
      <c r="AA56" s="215"/>
      <c r="AB56" s="215"/>
      <c r="AC56" s="215"/>
      <c r="AD56" s="215"/>
      <c r="AE56" s="215"/>
      <c r="AF56" s="215"/>
      <c r="AG56" s="215" t="s">
        <v>214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2" x14ac:dyDescent="0.2">
      <c r="A57" s="222"/>
      <c r="B57" s="223"/>
      <c r="C57" s="259" t="s">
        <v>499</v>
      </c>
      <c r="D57" s="252"/>
      <c r="E57" s="252"/>
      <c r="F57" s="252"/>
      <c r="G57" s="252"/>
      <c r="H57" s="225"/>
      <c r="I57" s="225"/>
      <c r="J57" s="225"/>
      <c r="K57" s="225"/>
      <c r="L57" s="225"/>
      <c r="M57" s="225"/>
      <c r="N57" s="224"/>
      <c r="O57" s="224"/>
      <c r="P57" s="224"/>
      <c r="Q57" s="224"/>
      <c r="R57" s="225"/>
      <c r="S57" s="225"/>
      <c r="T57" s="225"/>
      <c r="U57" s="225"/>
      <c r="V57" s="225"/>
      <c r="W57" s="225"/>
      <c r="X57" s="225"/>
      <c r="Y57" s="225"/>
      <c r="Z57" s="215"/>
      <c r="AA57" s="215"/>
      <c r="AB57" s="215"/>
      <c r="AC57" s="215"/>
      <c r="AD57" s="215"/>
      <c r="AE57" s="215"/>
      <c r="AF57" s="215"/>
      <c r="AG57" s="215" t="s">
        <v>167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2" x14ac:dyDescent="0.2">
      <c r="A58" s="222"/>
      <c r="B58" s="223"/>
      <c r="C58" s="267" t="s">
        <v>587</v>
      </c>
      <c r="D58" s="263"/>
      <c r="E58" s="264">
        <v>32.130000000000003</v>
      </c>
      <c r="F58" s="225"/>
      <c r="G58" s="225"/>
      <c r="H58" s="225"/>
      <c r="I58" s="225"/>
      <c r="J58" s="225"/>
      <c r="K58" s="225"/>
      <c r="L58" s="225"/>
      <c r="M58" s="225"/>
      <c r="N58" s="224"/>
      <c r="O58" s="224"/>
      <c r="P58" s="224"/>
      <c r="Q58" s="224"/>
      <c r="R58" s="225"/>
      <c r="S58" s="225"/>
      <c r="T58" s="225"/>
      <c r="U58" s="225"/>
      <c r="V58" s="225"/>
      <c r="W58" s="225"/>
      <c r="X58" s="225"/>
      <c r="Y58" s="225"/>
      <c r="Z58" s="215"/>
      <c r="AA58" s="215"/>
      <c r="AB58" s="215"/>
      <c r="AC58" s="215"/>
      <c r="AD58" s="215"/>
      <c r="AE58" s="215"/>
      <c r="AF58" s="215"/>
      <c r="AG58" s="215" t="s">
        <v>222</v>
      </c>
      <c r="AH58" s="215">
        <v>0</v>
      </c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37">
        <v>14</v>
      </c>
      <c r="B59" s="238" t="s">
        <v>506</v>
      </c>
      <c r="C59" s="256" t="s">
        <v>507</v>
      </c>
      <c r="D59" s="239" t="s">
        <v>256</v>
      </c>
      <c r="E59" s="240">
        <v>32.130000000000003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0">
        <v>0</v>
      </c>
      <c r="O59" s="240">
        <f>ROUND(E59*N59,2)</f>
        <v>0</v>
      </c>
      <c r="P59" s="240">
        <v>0</v>
      </c>
      <c r="Q59" s="240">
        <f>ROUND(E59*P59,2)</f>
        <v>0</v>
      </c>
      <c r="R59" s="242"/>
      <c r="S59" s="242" t="s">
        <v>149</v>
      </c>
      <c r="T59" s="243" t="s">
        <v>150</v>
      </c>
      <c r="U59" s="225">
        <v>0</v>
      </c>
      <c r="V59" s="225">
        <f>ROUND(E59*U59,2)</f>
        <v>0</v>
      </c>
      <c r="W59" s="225"/>
      <c r="X59" s="225" t="s">
        <v>151</v>
      </c>
      <c r="Y59" s="225" t="s">
        <v>152</v>
      </c>
      <c r="Z59" s="215"/>
      <c r="AA59" s="215"/>
      <c r="AB59" s="215"/>
      <c r="AC59" s="215"/>
      <c r="AD59" s="215"/>
      <c r="AE59" s="215"/>
      <c r="AF59" s="215"/>
      <c r="AG59" s="215" t="s">
        <v>153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57" t="s">
        <v>505</v>
      </c>
      <c r="D60" s="251"/>
      <c r="E60" s="251"/>
      <c r="F60" s="251"/>
      <c r="G60" s="251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167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x14ac:dyDescent="0.2">
      <c r="A61" s="3"/>
      <c r="B61" s="4"/>
      <c r="C61" s="26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130</v>
      </c>
    </row>
    <row r="62" spans="1:60" x14ac:dyDescent="0.2">
      <c r="A62" s="218"/>
      <c r="B62" s="219" t="s">
        <v>29</v>
      </c>
      <c r="C62" s="261"/>
      <c r="D62" s="220"/>
      <c r="E62" s="221"/>
      <c r="F62" s="221"/>
      <c r="G62" s="236">
        <f>G8+G39+G44+G48+G51+G54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SUMIF(L7:L60,AE61,G7:G60)</f>
        <v>0</v>
      </c>
      <c r="AF62">
        <f>SUMIF(L7:L60,AF61,G7:G60)</f>
        <v>0</v>
      </c>
      <c r="AG62" t="s">
        <v>203</v>
      </c>
    </row>
    <row r="63" spans="1:60" x14ac:dyDescent="0.2">
      <c r="C63" s="262"/>
      <c r="D63" s="10"/>
      <c r="AG63" t="s">
        <v>204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eICr9xrIeC/tkitLR3CvEQ1fMy+tUa02CGLTTIDh2cDgYgqcYWypIQrn3bj7a8A8QDJGkRX2euMJZgbbZ2E3g==" saltValue="6UWGIP2YOzQuC4Pnjhqrtw==" spinCount="100000" sheet="1" formatRows="0"/>
  <mergeCells count="23">
    <mergeCell ref="C50:G50"/>
    <mergeCell ref="C53:G53"/>
    <mergeCell ref="C56:G56"/>
    <mergeCell ref="C57:G57"/>
    <mergeCell ref="C60:G60"/>
    <mergeCell ref="C33:G33"/>
    <mergeCell ref="C36:G36"/>
    <mergeCell ref="C37:G37"/>
    <mergeCell ref="C41:G41"/>
    <mergeCell ref="C42:G42"/>
    <mergeCell ref="C46:G46"/>
    <mergeCell ref="C17:G17"/>
    <mergeCell ref="C18:G18"/>
    <mergeCell ref="C21:G21"/>
    <mergeCell ref="C24:G24"/>
    <mergeCell ref="C26:G26"/>
    <mergeCell ref="C32:G3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3337F-8A34-4699-8472-206E4B1D48D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58</v>
      </c>
      <c r="C3" s="204" t="s">
        <v>59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60</v>
      </c>
      <c r="C4" s="207" t="s">
        <v>61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SUMIF(AG9:AG24,"&lt;&gt;NOR",G9:G24)</f>
        <v>0</v>
      </c>
      <c r="H8" s="234"/>
      <c r="I8" s="234">
        <f>SUM(I9:I24)</f>
        <v>0</v>
      </c>
      <c r="J8" s="234"/>
      <c r="K8" s="234">
        <f>SUM(K9:K24)</f>
        <v>0</v>
      </c>
      <c r="L8" s="234"/>
      <c r="M8" s="234">
        <f>SUM(M9:M24)</f>
        <v>0</v>
      </c>
      <c r="N8" s="233"/>
      <c r="O8" s="233">
        <f>SUM(O9:O24)</f>
        <v>0</v>
      </c>
      <c r="P8" s="233"/>
      <c r="Q8" s="233">
        <f>SUM(Q9:Q24)</f>
        <v>0</v>
      </c>
      <c r="R8" s="234"/>
      <c r="S8" s="234"/>
      <c r="T8" s="235"/>
      <c r="U8" s="229"/>
      <c r="V8" s="229">
        <f>SUM(V9:V24)</f>
        <v>55.600000000000009</v>
      </c>
      <c r="W8" s="229"/>
      <c r="X8" s="229"/>
      <c r="Y8" s="229"/>
      <c r="AG8" t="s">
        <v>145</v>
      </c>
    </row>
    <row r="9" spans="1:60" outlineLevel="1" x14ac:dyDescent="0.2">
      <c r="A9" s="237">
        <v>1</v>
      </c>
      <c r="B9" s="238" t="s">
        <v>588</v>
      </c>
      <c r="C9" s="256" t="s">
        <v>589</v>
      </c>
      <c r="D9" s="239" t="s">
        <v>218</v>
      </c>
      <c r="E9" s="240">
        <v>46.96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209</v>
      </c>
      <c r="S9" s="242" t="s">
        <v>210</v>
      </c>
      <c r="T9" s="243" t="s">
        <v>211</v>
      </c>
      <c r="U9" s="225">
        <v>0.2</v>
      </c>
      <c r="V9" s="225">
        <f>ROUND(E9*U9,2)</f>
        <v>9.39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33.75" outlineLevel="2" x14ac:dyDescent="0.2">
      <c r="A10" s="222"/>
      <c r="B10" s="223"/>
      <c r="C10" s="266" t="s">
        <v>590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53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59" t="s">
        <v>591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7" t="s">
        <v>592</v>
      </c>
      <c r="D12" s="263"/>
      <c r="E12" s="264">
        <v>46.96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222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7">
        <v>2</v>
      </c>
      <c r="B13" s="238" t="s">
        <v>235</v>
      </c>
      <c r="C13" s="256" t="s">
        <v>236</v>
      </c>
      <c r="D13" s="239" t="s">
        <v>218</v>
      </c>
      <c r="E13" s="240">
        <v>93.92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0</v>
      </c>
      <c r="O13" s="240">
        <f>ROUND(E13*N13,2)</f>
        <v>0</v>
      </c>
      <c r="P13" s="240">
        <v>0</v>
      </c>
      <c r="Q13" s="240">
        <f>ROUND(E13*P13,2)</f>
        <v>0</v>
      </c>
      <c r="R13" s="242" t="s">
        <v>209</v>
      </c>
      <c r="S13" s="242" t="s">
        <v>210</v>
      </c>
      <c r="T13" s="243" t="s">
        <v>211</v>
      </c>
      <c r="U13" s="225">
        <v>1.0999999999999999E-2</v>
      </c>
      <c r="V13" s="225">
        <f>ROUND(E13*U13,2)</f>
        <v>1.03</v>
      </c>
      <c r="W13" s="225"/>
      <c r="X13" s="225" t="s">
        <v>151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153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66" t="s">
        <v>237</v>
      </c>
      <c r="D14" s="265"/>
      <c r="E14" s="265"/>
      <c r="F14" s="265"/>
      <c r="G14" s="26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214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67" t="s">
        <v>593</v>
      </c>
      <c r="D15" s="263"/>
      <c r="E15" s="264">
        <v>93.92</v>
      </c>
      <c r="F15" s="225"/>
      <c r="G15" s="225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222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1" x14ac:dyDescent="0.2">
      <c r="A16" s="237">
        <v>3</v>
      </c>
      <c r="B16" s="238" t="s">
        <v>235</v>
      </c>
      <c r="C16" s="256" t="s">
        <v>236</v>
      </c>
      <c r="D16" s="239" t="s">
        <v>218</v>
      </c>
      <c r="E16" s="240">
        <v>5.87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209</v>
      </c>
      <c r="S16" s="242" t="s">
        <v>210</v>
      </c>
      <c r="T16" s="243" t="s">
        <v>211</v>
      </c>
      <c r="U16" s="225">
        <v>1.0999999999999999E-2</v>
      </c>
      <c r="V16" s="225">
        <f>ROUND(E16*U16,2)</f>
        <v>0.06</v>
      </c>
      <c r="W16" s="225"/>
      <c r="X16" s="225" t="s">
        <v>151</v>
      </c>
      <c r="Y16" s="225" t="s">
        <v>152</v>
      </c>
      <c r="Z16" s="215"/>
      <c r="AA16" s="215"/>
      <c r="AB16" s="215"/>
      <c r="AC16" s="215"/>
      <c r="AD16" s="215"/>
      <c r="AE16" s="215"/>
      <c r="AF16" s="215"/>
      <c r="AG16" s="215" t="s">
        <v>153</v>
      </c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2" x14ac:dyDescent="0.2">
      <c r="A17" s="222"/>
      <c r="B17" s="223"/>
      <c r="C17" s="266" t="s">
        <v>237</v>
      </c>
      <c r="D17" s="265"/>
      <c r="E17" s="265"/>
      <c r="F17" s="265"/>
      <c r="G17" s="265"/>
      <c r="H17" s="225"/>
      <c r="I17" s="225"/>
      <c r="J17" s="225"/>
      <c r="K17" s="225"/>
      <c r="L17" s="225"/>
      <c r="M17" s="225"/>
      <c r="N17" s="224"/>
      <c r="O17" s="224"/>
      <c r="P17" s="224"/>
      <c r="Q17" s="224"/>
      <c r="R17" s="225"/>
      <c r="S17" s="225"/>
      <c r="T17" s="225"/>
      <c r="U17" s="225"/>
      <c r="V17" s="225"/>
      <c r="W17" s="225"/>
      <c r="X17" s="225"/>
      <c r="Y17" s="225"/>
      <c r="Z17" s="215"/>
      <c r="AA17" s="215"/>
      <c r="AB17" s="215"/>
      <c r="AC17" s="215"/>
      <c r="AD17" s="215"/>
      <c r="AE17" s="215"/>
      <c r="AF17" s="215"/>
      <c r="AG17" s="215" t="s">
        <v>214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ht="22.5" outlineLevel="1" x14ac:dyDescent="0.2">
      <c r="A18" s="237">
        <v>4</v>
      </c>
      <c r="B18" s="238" t="s">
        <v>239</v>
      </c>
      <c r="C18" s="256" t="s">
        <v>240</v>
      </c>
      <c r="D18" s="239" t="s">
        <v>218</v>
      </c>
      <c r="E18" s="240">
        <v>52.83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0">
        <v>0</v>
      </c>
      <c r="O18" s="240">
        <f>ROUND(E18*N18,2)</f>
        <v>0</v>
      </c>
      <c r="P18" s="240">
        <v>0</v>
      </c>
      <c r="Q18" s="240">
        <f>ROUND(E18*P18,2)</f>
        <v>0</v>
      </c>
      <c r="R18" s="242" t="s">
        <v>209</v>
      </c>
      <c r="S18" s="242" t="s">
        <v>210</v>
      </c>
      <c r="T18" s="243" t="s">
        <v>211</v>
      </c>
      <c r="U18" s="225">
        <v>0.65200000000000002</v>
      </c>
      <c r="V18" s="225">
        <f>ROUND(E18*U18,2)</f>
        <v>34.450000000000003</v>
      </c>
      <c r="W18" s="225"/>
      <c r="X18" s="225" t="s">
        <v>151</v>
      </c>
      <c r="Y18" s="225" t="s">
        <v>152</v>
      </c>
      <c r="Z18" s="215"/>
      <c r="AA18" s="215"/>
      <c r="AB18" s="215"/>
      <c r="AC18" s="215"/>
      <c r="AD18" s="215"/>
      <c r="AE18" s="215"/>
      <c r="AF18" s="215"/>
      <c r="AG18" s="215" t="s">
        <v>153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outlineLevel="2" x14ac:dyDescent="0.2">
      <c r="A19" s="222"/>
      <c r="B19" s="223"/>
      <c r="C19" s="267" t="s">
        <v>594</v>
      </c>
      <c r="D19" s="263"/>
      <c r="E19" s="264">
        <v>5.87</v>
      </c>
      <c r="F19" s="225"/>
      <c r="G19" s="225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222</v>
      </c>
      <c r="AH19" s="215">
        <v>0</v>
      </c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3" x14ac:dyDescent="0.2">
      <c r="A20" s="222"/>
      <c r="B20" s="223"/>
      <c r="C20" s="267" t="s">
        <v>595</v>
      </c>
      <c r="D20" s="263"/>
      <c r="E20" s="264">
        <v>46.96</v>
      </c>
      <c r="F20" s="225"/>
      <c r="G20" s="225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222</v>
      </c>
      <c r="AH20" s="215">
        <v>0</v>
      </c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ht="22.5" outlineLevel="1" x14ac:dyDescent="0.2">
      <c r="A21" s="237">
        <v>5</v>
      </c>
      <c r="B21" s="238" t="s">
        <v>247</v>
      </c>
      <c r="C21" s="256" t="s">
        <v>248</v>
      </c>
      <c r="D21" s="239" t="s">
        <v>218</v>
      </c>
      <c r="E21" s="240">
        <v>52.83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0">
        <v>0</v>
      </c>
      <c r="O21" s="240">
        <f>ROUND(E21*N21,2)</f>
        <v>0</v>
      </c>
      <c r="P21" s="240">
        <v>0</v>
      </c>
      <c r="Q21" s="240">
        <f>ROUND(E21*P21,2)</f>
        <v>0</v>
      </c>
      <c r="R21" s="242" t="s">
        <v>209</v>
      </c>
      <c r="S21" s="242" t="s">
        <v>210</v>
      </c>
      <c r="T21" s="243" t="s">
        <v>150</v>
      </c>
      <c r="U21" s="225">
        <v>0.20200000000000001</v>
      </c>
      <c r="V21" s="225">
        <f>ROUND(E21*U21,2)</f>
        <v>10.67</v>
      </c>
      <c r="W21" s="225"/>
      <c r="X21" s="225" t="s">
        <v>151</v>
      </c>
      <c r="Y21" s="225" t="s">
        <v>152</v>
      </c>
      <c r="Z21" s="215"/>
      <c r="AA21" s="215"/>
      <c r="AB21" s="215"/>
      <c r="AC21" s="215"/>
      <c r="AD21" s="215"/>
      <c r="AE21" s="215"/>
      <c r="AF21" s="215"/>
      <c r="AG21" s="215" t="s">
        <v>212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2" x14ac:dyDescent="0.2">
      <c r="A22" s="222"/>
      <c r="B22" s="223"/>
      <c r="C22" s="266" t="s">
        <v>249</v>
      </c>
      <c r="D22" s="265"/>
      <c r="E22" s="265"/>
      <c r="F22" s="265"/>
      <c r="G22" s="265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214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2" x14ac:dyDescent="0.2">
      <c r="A23" s="222"/>
      <c r="B23" s="223"/>
      <c r="C23" s="259" t="s">
        <v>596</v>
      </c>
      <c r="D23" s="252"/>
      <c r="E23" s="252"/>
      <c r="F23" s="252"/>
      <c r="G23" s="252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167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2" x14ac:dyDescent="0.2">
      <c r="A24" s="222"/>
      <c r="B24" s="223"/>
      <c r="C24" s="267" t="s">
        <v>597</v>
      </c>
      <c r="D24" s="263"/>
      <c r="E24" s="264">
        <v>52.83</v>
      </c>
      <c r="F24" s="225"/>
      <c r="G24" s="22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222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x14ac:dyDescent="0.2">
      <c r="A25" s="230" t="s">
        <v>144</v>
      </c>
      <c r="B25" s="231" t="s">
        <v>94</v>
      </c>
      <c r="C25" s="254" t="s">
        <v>95</v>
      </c>
      <c r="D25" s="232"/>
      <c r="E25" s="233"/>
      <c r="F25" s="234"/>
      <c r="G25" s="234">
        <f>SUMIF(AG26:AG29,"&lt;&gt;NOR",G26:G29)</f>
        <v>0</v>
      </c>
      <c r="H25" s="234"/>
      <c r="I25" s="234">
        <f>SUM(I26:I29)</f>
        <v>0</v>
      </c>
      <c r="J25" s="234"/>
      <c r="K25" s="234">
        <f>SUM(K26:K29)</f>
        <v>0</v>
      </c>
      <c r="L25" s="234"/>
      <c r="M25" s="234">
        <f>SUM(M26:M29)</f>
        <v>0</v>
      </c>
      <c r="N25" s="233"/>
      <c r="O25" s="233">
        <f>SUM(O26:O29)</f>
        <v>3.4</v>
      </c>
      <c r="P25" s="233"/>
      <c r="Q25" s="233">
        <f>SUM(Q26:Q29)</f>
        <v>0</v>
      </c>
      <c r="R25" s="234"/>
      <c r="S25" s="234"/>
      <c r="T25" s="235"/>
      <c r="U25" s="229"/>
      <c r="V25" s="229">
        <f>SUM(V26:V29)</f>
        <v>5.0599999999999996</v>
      </c>
      <c r="W25" s="229"/>
      <c r="X25" s="229"/>
      <c r="Y25" s="229"/>
      <c r="AG25" t="s">
        <v>145</v>
      </c>
    </row>
    <row r="26" spans="1:60" outlineLevel="1" x14ac:dyDescent="0.2">
      <c r="A26" s="237">
        <v>6</v>
      </c>
      <c r="B26" s="238" t="s">
        <v>598</v>
      </c>
      <c r="C26" s="256" t="s">
        <v>599</v>
      </c>
      <c r="D26" s="239" t="s">
        <v>208</v>
      </c>
      <c r="E26" s="240">
        <v>4.5999999999999996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0">
        <v>0.74</v>
      </c>
      <c r="O26" s="240">
        <f>ROUND(E26*N26,2)</f>
        <v>3.4</v>
      </c>
      <c r="P26" s="240">
        <v>0</v>
      </c>
      <c r="Q26" s="240">
        <f>ROUND(E26*P26,2)</f>
        <v>0</v>
      </c>
      <c r="R26" s="242" t="s">
        <v>600</v>
      </c>
      <c r="S26" s="242" t="s">
        <v>210</v>
      </c>
      <c r="T26" s="243" t="s">
        <v>211</v>
      </c>
      <c r="U26" s="225">
        <v>1.1000000000000001</v>
      </c>
      <c r="V26" s="225">
        <f>ROUND(E26*U26,2)</f>
        <v>5.0599999999999996</v>
      </c>
      <c r="W26" s="225"/>
      <c r="X26" s="225" t="s">
        <v>151</v>
      </c>
      <c r="Y26" s="225" t="s">
        <v>152</v>
      </c>
      <c r="Z26" s="215"/>
      <c r="AA26" s="215"/>
      <c r="AB26" s="215"/>
      <c r="AC26" s="215"/>
      <c r="AD26" s="215"/>
      <c r="AE26" s="215"/>
      <c r="AF26" s="215"/>
      <c r="AG26" s="215" t="s">
        <v>212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6" t="s">
        <v>601</v>
      </c>
      <c r="D27" s="265"/>
      <c r="E27" s="265"/>
      <c r="F27" s="265"/>
      <c r="G27" s="265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214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2" x14ac:dyDescent="0.2">
      <c r="A28" s="222"/>
      <c r="B28" s="223"/>
      <c r="C28" s="259" t="s">
        <v>602</v>
      </c>
      <c r="D28" s="252"/>
      <c r="E28" s="252"/>
      <c r="F28" s="252"/>
      <c r="G28" s="252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167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2" x14ac:dyDescent="0.2">
      <c r="A29" s="222"/>
      <c r="B29" s="223"/>
      <c r="C29" s="267" t="s">
        <v>603</v>
      </c>
      <c r="D29" s="263"/>
      <c r="E29" s="264">
        <v>4.5999999999999996</v>
      </c>
      <c r="F29" s="225"/>
      <c r="G29" s="225"/>
      <c r="H29" s="225"/>
      <c r="I29" s="225"/>
      <c r="J29" s="225"/>
      <c r="K29" s="225"/>
      <c r="L29" s="225"/>
      <c r="M29" s="225"/>
      <c r="N29" s="224"/>
      <c r="O29" s="224"/>
      <c r="P29" s="224"/>
      <c r="Q29" s="224"/>
      <c r="R29" s="225"/>
      <c r="S29" s="225"/>
      <c r="T29" s="225"/>
      <c r="U29" s="225"/>
      <c r="V29" s="225"/>
      <c r="W29" s="225"/>
      <c r="X29" s="225"/>
      <c r="Y29" s="225"/>
      <c r="Z29" s="215"/>
      <c r="AA29" s="215"/>
      <c r="AB29" s="215"/>
      <c r="AC29" s="215"/>
      <c r="AD29" s="215"/>
      <c r="AE29" s="215"/>
      <c r="AF29" s="215"/>
      <c r="AG29" s="215" t="s">
        <v>222</v>
      </c>
      <c r="AH29" s="215">
        <v>0</v>
      </c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x14ac:dyDescent="0.2">
      <c r="A30" s="230" t="s">
        <v>144</v>
      </c>
      <c r="B30" s="231" t="s">
        <v>105</v>
      </c>
      <c r="C30" s="254" t="s">
        <v>106</v>
      </c>
      <c r="D30" s="232"/>
      <c r="E30" s="233"/>
      <c r="F30" s="234"/>
      <c r="G30" s="234">
        <f>SUMIF(AG31:AG33,"&lt;&gt;NOR",G31:G33)</f>
        <v>0</v>
      </c>
      <c r="H30" s="234"/>
      <c r="I30" s="234">
        <f>SUM(I31:I33)</f>
        <v>0</v>
      </c>
      <c r="J30" s="234"/>
      <c r="K30" s="234">
        <f>SUM(K31:K33)</f>
        <v>0</v>
      </c>
      <c r="L30" s="234"/>
      <c r="M30" s="234">
        <f>SUM(M31:M33)</f>
        <v>0</v>
      </c>
      <c r="N30" s="233"/>
      <c r="O30" s="233">
        <f>SUM(O31:O33)</f>
        <v>0.56000000000000005</v>
      </c>
      <c r="P30" s="233"/>
      <c r="Q30" s="233">
        <f>SUM(Q31:Q33)</f>
        <v>0</v>
      </c>
      <c r="R30" s="234"/>
      <c r="S30" s="234"/>
      <c r="T30" s="235"/>
      <c r="U30" s="229"/>
      <c r="V30" s="229">
        <f>SUM(V31:V33)</f>
        <v>0.82</v>
      </c>
      <c r="W30" s="229"/>
      <c r="X30" s="229"/>
      <c r="Y30" s="229"/>
      <c r="AG30" t="s">
        <v>145</v>
      </c>
    </row>
    <row r="31" spans="1:60" ht="22.5" outlineLevel="1" x14ac:dyDescent="0.2">
      <c r="A31" s="237">
        <v>7</v>
      </c>
      <c r="B31" s="238" t="s">
        <v>604</v>
      </c>
      <c r="C31" s="256" t="s">
        <v>605</v>
      </c>
      <c r="D31" s="239" t="s">
        <v>286</v>
      </c>
      <c r="E31" s="240">
        <v>3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0">
        <v>0.188</v>
      </c>
      <c r="O31" s="240">
        <f>ROUND(E31*N31,2)</f>
        <v>0.56000000000000005</v>
      </c>
      <c r="P31" s="240">
        <v>0</v>
      </c>
      <c r="Q31" s="240">
        <f>ROUND(E31*P31,2)</f>
        <v>0</v>
      </c>
      <c r="R31" s="242" t="s">
        <v>300</v>
      </c>
      <c r="S31" s="242" t="s">
        <v>210</v>
      </c>
      <c r="T31" s="243" t="s">
        <v>211</v>
      </c>
      <c r="U31" s="225">
        <v>0.27200000000000002</v>
      </c>
      <c r="V31" s="225">
        <f>ROUND(E31*U31,2)</f>
        <v>0.82</v>
      </c>
      <c r="W31" s="225"/>
      <c r="X31" s="225" t="s">
        <v>151</v>
      </c>
      <c r="Y31" s="225" t="s">
        <v>152</v>
      </c>
      <c r="Z31" s="215"/>
      <c r="AA31" s="215"/>
      <c r="AB31" s="215"/>
      <c r="AC31" s="215"/>
      <c r="AD31" s="215"/>
      <c r="AE31" s="215"/>
      <c r="AF31" s="215"/>
      <c r="AG31" s="215" t="s">
        <v>212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66" t="s">
        <v>414</v>
      </c>
      <c r="D32" s="265"/>
      <c r="E32" s="265"/>
      <c r="F32" s="265"/>
      <c r="G32" s="265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214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2" x14ac:dyDescent="0.2">
      <c r="A33" s="222"/>
      <c r="B33" s="223"/>
      <c r="C33" s="259" t="s">
        <v>606</v>
      </c>
      <c r="D33" s="252"/>
      <c r="E33" s="252"/>
      <c r="F33" s="252"/>
      <c r="G33" s="252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167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x14ac:dyDescent="0.2">
      <c r="A34" s="230" t="s">
        <v>144</v>
      </c>
      <c r="B34" s="231" t="s">
        <v>107</v>
      </c>
      <c r="C34" s="254" t="s">
        <v>108</v>
      </c>
      <c r="D34" s="232"/>
      <c r="E34" s="233"/>
      <c r="F34" s="234"/>
      <c r="G34" s="234">
        <f>SUMIF(AG35:AG46,"&lt;&gt;NOR",G35:G46)</f>
        <v>0</v>
      </c>
      <c r="H34" s="234"/>
      <c r="I34" s="234">
        <f>SUM(I35:I46)</f>
        <v>0</v>
      </c>
      <c r="J34" s="234"/>
      <c r="K34" s="234">
        <f>SUM(K35:K46)</f>
        <v>0</v>
      </c>
      <c r="L34" s="234"/>
      <c r="M34" s="234">
        <f>SUM(M35:M46)</f>
        <v>0</v>
      </c>
      <c r="N34" s="233"/>
      <c r="O34" s="233">
        <f>SUM(O35:O46)</f>
        <v>0.08</v>
      </c>
      <c r="P34" s="233"/>
      <c r="Q34" s="233">
        <f>SUM(Q35:Q46)</f>
        <v>44.82</v>
      </c>
      <c r="R34" s="234"/>
      <c r="S34" s="234"/>
      <c r="T34" s="235"/>
      <c r="U34" s="229"/>
      <c r="V34" s="229">
        <f>SUM(V35:V46)</f>
        <v>545.06999999999994</v>
      </c>
      <c r="W34" s="229"/>
      <c r="X34" s="229"/>
      <c r="Y34" s="229"/>
      <c r="AG34" t="s">
        <v>145</v>
      </c>
    </row>
    <row r="35" spans="1:60" outlineLevel="1" x14ac:dyDescent="0.2">
      <c r="A35" s="237">
        <v>8</v>
      </c>
      <c r="B35" s="238" t="s">
        <v>462</v>
      </c>
      <c r="C35" s="256" t="s">
        <v>463</v>
      </c>
      <c r="D35" s="239" t="s">
        <v>286</v>
      </c>
      <c r="E35" s="240">
        <v>3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0">
        <v>0</v>
      </c>
      <c r="O35" s="240">
        <f>ROUND(E35*N35,2)</f>
        <v>0</v>
      </c>
      <c r="P35" s="240">
        <v>0.22</v>
      </c>
      <c r="Q35" s="240">
        <f>ROUND(E35*P35,2)</f>
        <v>0.66</v>
      </c>
      <c r="R35" s="242" t="s">
        <v>300</v>
      </c>
      <c r="S35" s="242" t="s">
        <v>210</v>
      </c>
      <c r="T35" s="243" t="s">
        <v>150</v>
      </c>
      <c r="U35" s="225">
        <v>0.14299999999999999</v>
      </c>
      <c r="V35" s="225">
        <f>ROUND(E35*U35,2)</f>
        <v>0.43</v>
      </c>
      <c r="W35" s="225"/>
      <c r="X35" s="225" t="s">
        <v>151</v>
      </c>
      <c r="Y35" s="225" t="s">
        <v>152</v>
      </c>
      <c r="Z35" s="215"/>
      <c r="AA35" s="215"/>
      <c r="AB35" s="215"/>
      <c r="AC35" s="215"/>
      <c r="AD35" s="215"/>
      <c r="AE35" s="215"/>
      <c r="AF35" s="215"/>
      <c r="AG35" s="215" t="s">
        <v>212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2" x14ac:dyDescent="0.2">
      <c r="A36" s="222"/>
      <c r="B36" s="223"/>
      <c r="C36" s="266" t="s">
        <v>464</v>
      </c>
      <c r="D36" s="265"/>
      <c r="E36" s="265"/>
      <c r="F36" s="265"/>
      <c r="G36" s="265"/>
      <c r="H36" s="225"/>
      <c r="I36" s="225"/>
      <c r="J36" s="225"/>
      <c r="K36" s="225"/>
      <c r="L36" s="225"/>
      <c r="M36" s="225"/>
      <c r="N36" s="224"/>
      <c r="O36" s="224"/>
      <c r="P36" s="224"/>
      <c r="Q36" s="224"/>
      <c r="R36" s="225"/>
      <c r="S36" s="225"/>
      <c r="T36" s="225"/>
      <c r="U36" s="225"/>
      <c r="V36" s="225"/>
      <c r="W36" s="225"/>
      <c r="X36" s="225"/>
      <c r="Y36" s="225"/>
      <c r="Z36" s="215"/>
      <c r="AA36" s="215"/>
      <c r="AB36" s="215"/>
      <c r="AC36" s="215"/>
      <c r="AD36" s="215"/>
      <c r="AE36" s="215"/>
      <c r="AF36" s="215"/>
      <c r="AG36" s="215" t="s">
        <v>214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53" t="str">
        <f>C36</f>
        <v>s vybouráním lože, s přemístěním hmot na skládku na vzdálenost do 3 m nebo naložením na dopravní prostředek</v>
      </c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59" t="s">
        <v>607</v>
      </c>
      <c r="D37" s="252"/>
      <c r="E37" s="252"/>
      <c r="F37" s="252"/>
      <c r="G37" s="252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167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ht="22.5" outlineLevel="1" x14ac:dyDescent="0.2">
      <c r="A38" s="237">
        <v>9</v>
      </c>
      <c r="B38" s="238" t="s">
        <v>608</v>
      </c>
      <c r="C38" s="256" t="s">
        <v>609</v>
      </c>
      <c r="D38" s="239" t="s">
        <v>218</v>
      </c>
      <c r="E38" s="240">
        <v>17.61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0">
        <v>0</v>
      </c>
      <c r="O38" s="240">
        <f>ROUND(E38*N38,2)</f>
        <v>0</v>
      </c>
      <c r="P38" s="240">
        <v>2.2000000000000002</v>
      </c>
      <c r="Q38" s="240">
        <f>ROUND(E38*P38,2)</f>
        <v>38.74</v>
      </c>
      <c r="R38" s="242" t="s">
        <v>209</v>
      </c>
      <c r="S38" s="242" t="s">
        <v>210</v>
      </c>
      <c r="T38" s="243" t="s">
        <v>211</v>
      </c>
      <c r="U38" s="225">
        <v>30.439</v>
      </c>
      <c r="V38" s="225">
        <f>ROUND(E38*U38,2)</f>
        <v>536.03</v>
      </c>
      <c r="W38" s="225"/>
      <c r="X38" s="225" t="s">
        <v>151</v>
      </c>
      <c r="Y38" s="225" t="s">
        <v>152</v>
      </c>
      <c r="Z38" s="215"/>
      <c r="AA38" s="215"/>
      <c r="AB38" s="215"/>
      <c r="AC38" s="215"/>
      <c r="AD38" s="215"/>
      <c r="AE38" s="215"/>
      <c r="AF38" s="215"/>
      <c r="AG38" s="215" t="s">
        <v>153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2" x14ac:dyDescent="0.2">
      <c r="A39" s="222"/>
      <c r="B39" s="223"/>
      <c r="C39" s="266" t="s">
        <v>610</v>
      </c>
      <c r="D39" s="265"/>
      <c r="E39" s="265"/>
      <c r="F39" s="265"/>
      <c r="G39" s="265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214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2" x14ac:dyDescent="0.2">
      <c r="A40" s="222"/>
      <c r="B40" s="223"/>
      <c r="C40" s="259" t="s">
        <v>611</v>
      </c>
      <c r="D40" s="252"/>
      <c r="E40" s="252"/>
      <c r="F40" s="252"/>
      <c r="G40" s="252"/>
      <c r="H40" s="225"/>
      <c r="I40" s="225"/>
      <c r="J40" s="225"/>
      <c r="K40" s="225"/>
      <c r="L40" s="225"/>
      <c r="M40" s="225"/>
      <c r="N40" s="224"/>
      <c r="O40" s="224"/>
      <c r="P40" s="224"/>
      <c r="Q40" s="224"/>
      <c r="R40" s="225"/>
      <c r="S40" s="225"/>
      <c r="T40" s="225"/>
      <c r="U40" s="225"/>
      <c r="V40" s="225"/>
      <c r="W40" s="225"/>
      <c r="X40" s="225"/>
      <c r="Y40" s="225"/>
      <c r="Z40" s="215"/>
      <c r="AA40" s="215"/>
      <c r="AB40" s="215"/>
      <c r="AC40" s="215"/>
      <c r="AD40" s="215"/>
      <c r="AE40" s="215"/>
      <c r="AF40" s="215"/>
      <c r="AG40" s="215" t="s">
        <v>167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3" x14ac:dyDescent="0.2">
      <c r="A41" s="222"/>
      <c r="B41" s="223"/>
      <c r="C41" s="259" t="s">
        <v>276</v>
      </c>
      <c r="D41" s="252"/>
      <c r="E41" s="252"/>
      <c r="F41" s="252"/>
      <c r="G41" s="252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167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67" t="s">
        <v>612</v>
      </c>
      <c r="D42" s="263"/>
      <c r="E42" s="264">
        <v>17.61</v>
      </c>
      <c r="F42" s="225"/>
      <c r="G42" s="225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222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1" x14ac:dyDescent="0.2">
      <c r="A43" s="237">
        <v>10</v>
      </c>
      <c r="B43" s="238" t="s">
        <v>158</v>
      </c>
      <c r="C43" s="256" t="s">
        <v>613</v>
      </c>
      <c r="D43" s="239" t="s">
        <v>286</v>
      </c>
      <c r="E43" s="240">
        <v>105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0">
        <v>7.5000000000000002E-4</v>
      </c>
      <c r="O43" s="240">
        <f>ROUND(E43*N43,2)</f>
        <v>0.08</v>
      </c>
      <c r="P43" s="240">
        <v>5.16E-2</v>
      </c>
      <c r="Q43" s="240">
        <f>ROUND(E43*P43,2)</f>
        <v>5.42</v>
      </c>
      <c r="R43" s="242"/>
      <c r="S43" s="242" t="s">
        <v>149</v>
      </c>
      <c r="T43" s="243" t="s">
        <v>150</v>
      </c>
      <c r="U43" s="225">
        <v>8.2000000000000003E-2</v>
      </c>
      <c r="V43" s="225">
        <f>ROUND(E43*U43,2)</f>
        <v>8.61</v>
      </c>
      <c r="W43" s="225"/>
      <c r="X43" s="225" t="s">
        <v>151</v>
      </c>
      <c r="Y43" s="225" t="s">
        <v>152</v>
      </c>
      <c r="Z43" s="215"/>
      <c r="AA43" s="215"/>
      <c r="AB43" s="215"/>
      <c r="AC43" s="215"/>
      <c r="AD43" s="215"/>
      <c r="AE43" s="215"/>
      <c r="AF43" s="215"/>
      <c r="AG43" s="215" t="s">
        <v>212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2" x14ac:dyDescent="0.2">
      <c r="A44" s="222"/>
      <c r="B44" s="223"/>
      <c r="C44" s="257" t="s">
        <v>614</v>
      </c>
      <c r="D44" s="251"/>
      <c r="E44" s="251"/>
      <c r="F44" s="251"/>
      <c r="G44" s="251"/>
      <c r="H44" s="225"/>
      <c r="I44" s="225"/>
      <c r="J44" s="225"/>
      <c r="K44" s="225"/>
      <c r="L44" s="225"/>
      <c r="M44" s="225"/>
      <c r="N44" s="224"/>
      <c r="O44" s="224"/>
      <c r="P44" s="224"/>
      <c r="Q44" s="224"/>
      <c r="R44" s="225"/>
      <c r="S44" s="225"/>
      <c r="T44" s="225"/>
      <c r="U44" s="225"/>
      <c r="V44" s="225"/>
      <c r="W44" s="225"/>
      <c r="X44" s="225"/>
      <c r="Y44" s="225"/>
      <c r="Z44" s="215"/>
      <c r="AA44" s="215"/>
      <c r="AB44" s="215"/>
      <c r="AC44" s="215"/>
      <c r="AD44" s="215"/>
      <c r="AE44" s="215"/>
      <c r="AF44" s="215"/>
      <c r="AG44" s="215" t="s">
        <v>167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2" x14ac:dyDescent="0.2">
      <c r="A45" s="222"/>
      <c r="B45" s="223"/>
      <c r="C45" s="267" t="s">
        <v>615</v>
      </c>
      <c r="D45" s="263"/>
      <c r="E45" s="264">
        <v>105</v>
      </c>
      <c r="F45" s="225"/>
      <c r="G45" s="225"/>
      <c r="H45" s="225"/>
      <c r="I45" s="225"/>
      <c r="J45" s="225"/>
      <c r="K45" s="225"/>
      <c r="L45" s="225"/>
      <c r="M45" s="225"/>
      <c r="N45" s="224"/>
      <c r="O45" s="224"/>
      <c r="P45" s="224"/>
      <c r="Q45" s="224"/>
      <c r="R45" s="225"/>
      <c r="S45" s="225"/>
      <c r="T45" s="225"/>
      <c r="U45" s="225"/>
      <c r="V45" s="225"/>
      <c r="W45" s="225"/>
      <c r="X45" s="225"/>
      <c r="Y45" s="225"/>
      <c r="Z45" s="215"/>
      <c r="AA45" s="215"/>
      <c r="AB45" s="215"/>
      <c r="AC45" s="215"/>
      <c r="AD45" s="215"/>
      <c r="AE45" s="215"/>
      <c r="AF45" s="215"/>
      <c r="AG45" s="215" t="s">
        <v>222</v>
      </c>
      <c r="AH45" s="215">
        <v>0</v>
      </c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44">
        <v>11</v>
      </c>
      <c r="B46" s="245" t="s">
        <v>146</v>
      </c>
      <c r="C46" s="255" t="s">
        <v>616</v>
      </c>
      <c r="D46" s="246" t="s">
        <v>617</v>
      </c>
      <c r="E46" s="247">
        <v>105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149</v>
      </c>
      <c r="T46" s="250" t="s">
        <v>150</v>
      </c>
      <c r="U46" s="225">
        <v>0</v>
      </c>
      <c r="V46" s="225">
        <f>ROUND(E46*U46,2)</f>
        <v>0</v>
      </c>
      <c r="W46" s="225"/>
      <c r="X46" s="225" t="s">
        <v>151</v>
      </c>
      <c r="Y46" s="225" t="s">
        <v>152</v>
      </c>
      <c r="Z46" s="215"/>
      <c r="AA46" s="215"/>
      <c r="AB46" s="215"/>
      <c r="AC46" s="215"/>
      <c r="AD46" s="215"/>
      <c r="AE46" s="215"/>
      <c r="AF46" s="215"/>
      <c r="AG46" s="215" t="s">
        <v>153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x14ac:dyDescent="0.2">
      <c r="A47" s="230" t="s">
        <v>144</v>
      </c>
      <c r="B47" s="231" t="s">
        <v>109</v>
      </c>
      <c r="C47" s="254" t="s">
        <v>110</v>
      </c>
      <c r="D47" s="232"/>
      <c r="E47" s="233"/>
      <c r="F47" s="234"/>
      <c r="G47" s="234">
        <f>SUMIF(AG48:AG48,"&lt;&gt;NOR",G48:G48)</f>
        <v>0</v>
      </c>
      <c r="H47" s="234"/>
      <c r="I47" s="234">
        <f>SUM(I48:I48)</f>
        <v>0</v>
      </c>
      <c r="J47" s="234"/>
      <c r="K47" s="234">
        <f>SUM(K48:K48)</f>
        <v>0</v>
      </c>
      <c r="L47" s="234"/>
      <c r="M47" s="234">
        <f>SUM(M48:M48)</f>
        <v>0</v>
      </c>
      <c r="N47" s="233"/>
      <c r="O47" s="233">
        <f>SUM(O48:O48)</f>
        <v>0</v>
      </c>
      <c r="P47" s="233"/>
      <c r="Q47" s="233">
        <f>SUM(Q48:Q48)</f>
        <v>0</v>
      </c>
      <c r="R47" s="234"/>
      <c r="S47" s="234"/>
      <c r="T47" s="235"/>
      <c r="U47" s="229"/>
      <c r="V47" s="229">
        <f>SUM(V48:V48)</f>
        <v>1.34</v>
      </c>
      <c r="W47" s="229"/>
      <c r="X47" s="229"/>
      <c r="Y47" s="229"/>
      <c r="AG47" t="s">
        <v>145</v>
      </c>
    </row>
    <row r="48" spans="1:60" outlineLevel="1" x14ac:dyDescent="0.2">
      <c r="A48" s="244">
        <v>12</v>
      </c>
      <c r="B48" s="245" t="s">
        <v>618</v>
      </c>
      <c r="C48" s="255" t="s">
        <v>619</v>
      </c>
      <c r="D48" s="246" t="s">
        <v>256</v>
      </c>
      <c r="E48" s="247">
        <v>4.0467500000000003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21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/>
      <c r="S48" s="249" t="s">
        <v>210</v>
      </c>
      <c r="T48" s="250" t="s">
        <v>211</v>
      </c>
      <c r="U48" s="225">
        <v>0.33200000000000002</v>
      </c>
      <c r="V48" s="225">
        <f>ROUND(E48*U48,2)</f>
        <v>1.34</v>
      </c>
      <c r="W48" s="225"/>
      <c r="X48" s="225" t="s">
        <v>487</v>
      </c>
      <c r="Y48" s="225" t="s">
        <v>152</v>
      </c>
      <c r="Z48" s="215"/>
      <c r="AA48" s="215"/>
      <c r="AB48" s="215"/>
      <c r="AC48" s="215"/>
      <c r="AD48" s="215"/>
      <c r="AE48" s="215"/>
      <c r="AF48" s="215"/>
      <c r="AG48" s="215" t="s">
        <v>488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x14ac:dyDescent="0.2">
      <c r="A49" s="230" t="s">
        <v>144</v>
      </c>
      <c r="B49" s="231" t="s">
        <v>111</v>
      </c>
      <c r="C49" s="254" t="s">
        <v>112</v>
      </c>
      <c r="D49" s="232"/>
      <c r="E49" s="233"/>
      <c r="F49" s="234"/>
      <c r="G49" s="234">
        <f>SUMIF(AG50:AG72,"&lt;&gt;NOR",G50:G72)</f>
        <v>0</v>
      </c>
      <c r="H49" s="234"/>
      <c r="I49" s="234">
        <f>SUM(I50:I72)</f>
        <v>0</v>
      </c>
      <c r="J49" s="234"/>
      <c r="K49" s="234">
        <f>SUM(K50:K72)</f>
        <v>0</v>
      </c>
      <c r="L49" s="234"/>
      <c r="M49" s="234">
        <f>SUM(M50:M72)</f>
        <v>0</v>
      </c>
      <c r="N49" s="233"/>
      <c r="O49" s="233">
        <f>SUM(O50:O72)</f>
        <v>0</v>
      </c>
      <c r="P49" s="233"/>
      <c r="Q49" s="233">
        <f>SUM(Q50:Q72)</f>
        <v>0</v>
      </c>
      <c r="R49" s="234"/>
      <c r="S49" s="234"/>
      <c r="T49" s="235"/>
      <c r="U49" s="229"/>
      <c r="V49" s="229">
        <f>SUM(V50:V72)</f>
        <v>0.18</v>
      </c>
      <c r="W49" s="229"/>
      <c r="X49" s="229"/>
      <c r="Y49" s="229"/>
      <c r="AG49" t="s">
        <v>145</v>
      </c>
    </row>
    <row r="50" spans="1:60" ht="33.75" outlineLevel="1" x14ac:dyDescent="0.2">
      <c r="A50" s="237">
        <v>13</v>
      </c>
      <c r="B50" s="238" t="s">
        <v>556</v>
      </c>
      <c r="C50" s="256" t="s">
        <v>557</v>
      </c>
      <c r="D50" s="239" t="s">
        <v>256</v>
      </c>
      <c r="E50" s="240">
        <v>4.3680000000000003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0</v>
      </c>
      <c r="O50" s="240">
        <f>ROUND(E50*N50,2)</f>
        <v>0</v>
      </c>
      <c r="P50" s="240">
        <v>0</v>
      </c>
      <c r="Q50" s="240">
        <f>ROUND(E50*P50,2)</f>
        <v>0</v>
      </c>
      <c r="R50" s="242" t="s">
        <v>287</v>
      </c>
      <c r="S50" s="242" t="s">
        <v>210</v>
      </c>
      <c r="T50" s="243" t="s">
        <v>211</v>
      </c>
      <c r="U50" s="225">
        <v>0</v>
      </c>
      <c r="V50" s="225">
        <f>ROUND(E50*U50,2)</f>
        <v>0</v>
      </c>
      <c r="W50" s="225"/>
      <c r="X50" s="225" t="s">
        <v>151</v>
      </c>
      <c r="Y50" s="225" t="s">
        <v>152</v>
      </c>
      <c r="Z50" s="215"/>
      <c r="AA50" s="215"/>
      <c r="AB50" s="215"/>
      <c r="AC50" s="215"/>
      <c r="AD50" s="215"/>
      <c r="AE50" s="215"/>
      <c r="AF50" s="215"/>
      <c r="AG50" s="215" t="s">
        <v>153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2" x14ac:dyDescent="0.2">
      <c r="A51" s="222"/>
      <c r="B51" s="223"/>
      <c r="C51" s="266" t="s">
        <v>492</v>
      </c>
      <c r="D51" s="265"/>
      <c r="E51" s="265"/>
      <c r="F51" s="265"/>
      <c r="G51" s="265"/>
      <c r="H51" s="225"/>
      <c r="I51" s="225"/>
      <c r="J51" s="225"/>
      <c r="K51" s="225"/>
      <c r="L51" s="225"/>
      <c r="M51" s="225"/>
      <c r="N51" s="224"/>
      <c r="O51" s="224"/>
      <c r="P51" s="224"/>
      <c r="Q51" s="224"/>
      <c r="R51" s="225"/>
      <c r="S51" s="225"/>
      <c r="T51" s="225"/>
      <c r="U51" s="225"/>
      <c r="V51" s="225"/>
      <c r="W51" s="225"/>
      <c r="X51" s="225"/>
      <c r="Y51" s="225"/>
      <c r="Z51" s="215"/>
      <c r="AA51" s="215"/>
      <c r="AB51" s="215"/>
      <c r="AC51" s="215"/>
      <c r="AD51" s="215"/>
      <c r="AE51" s="215"/>
      <c r="AF51" s="215"/>
      <c r="AG51" s="215" t="s">
        <v>214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2" x14ac:dyDescent="0.2">
      <c r="A52" s="222"/>
      <c r="B52" s="223"/>
      <c r="C52" s="259" t="s">
        <v>620</v>
      </c>
      <c r="D52" s="252"/>
      <c r="E52" s="252"/>
      <c r="F52" s="252"/>
      <c r="G52" s="252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167</v>
      </c>
      <c r="AH52" s="215"/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2" x14ac:dyDescent="0.2">
      <c r="A53" s="222"/>
      <c r="B53" s="223"/>
      <c r="C53" s="267" t="s">
        <v>621</v>
      </c>
      <c r="D53" s="263"/>
      <c r="E53" s="264">
        <v>4.3680000000000003</v>
      </c>
      <c r="F53" s="225"/>
      <c r="G53" s="225"/>
      <c r="H53" s="225"/>
      <c r="I53" s="225"/>
      <c r="J53" s="225"/>
      <c r="K53" s="225"/>
      <c r="L53" s="225"/>
      <c r="M53" s="225"/>
      <c r="N53" s="224"/>
      <c r="O53" s="224"/>
      <c r="P53" s="224"/>
      <c r="Q53" s="224"/>
      <c r="R53" s="225"/>
      <c r="S53" s="225"/>
      <c r="T53" s="225"/>
      <c r="U53" s="225"/>
      <c r="V53" s="225"/>
      <c r="W53" s="225"/>
      <c r="X53" s="225"/>
      <c r="Y53" s="225"/>
      <c r="Z53" s="215"/>
      <c r="AA53" s="215"/>
      <c r="AB53" s="215"/>
      <c r="AC53" s="215"/>
      <c r="AD53" s="215"/>
      <c r="AE53" s="215"/>
      <c r="AF53" s="215"/>
      <c r="AG53" s="215" t="s">
        <v>222</v>
      </c>
      <c r="AH53" s="215">
        <v>0</v>
      </c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ht="33.75" outlineLevel="1" x14ac:dyDescent="0.2">
      <c r="A54" s="237">
        <v>14</v>
      </c>
      <c r="B54" s="238" t="s">
        <v>490</v>
      </c>
      <c r="C54" s="256" t="s">
        <v>491</v>
      </c>
      <c r="D54" s="239" t="s">
        <v>256</v>
      </c>
      <c r="E54" s="240">
        <v>38.741999999999997</v>
      </c>
      <c r="F54" s="241"/>
      <c r="G54" s="242">
        <f>ROUND(E54*F54,2)</f>
        <v>0</v>
      </c>
      <c r="H54" s="241"/>
      <c r="I54" s="242">
        <f>ROUND(E54*H54,2)</f>
        <v>0</v>
      </c>
      <c r="J54" s="241"/>
      <c r="K54" s="242">
        <f>ROUND(E54*J54,2)</f>
        <v>0</v>
      </c>
      <c r="L54" s="242">
        <v>21</v>
      </c>
      <c r="M54" s="242">
        <f>G54*(1+L54/100)</f>
        <v>0</v>
      </c>
      <c r="N54" s="240">
        <v>0</v>
      </c>
      <c r="O54" s="240">
        <f>ROUND(E54*N54,2)</f>
        <v>0</v>
      </c>
      <c r="P54" s="240">
        <v>0</v>
      </c>
      <c r="Q54" s="240">
        <f>ROUND(E54*P54,2)</f>
        <v>0</v>
      </c>
      <c r="R54" s="242" t="s">
        <v>287</v>
      </c>
      <c r="S54" s="242" t="s">
        <v>210</v>
      </c>
      <c r="T54" s="243" t="s">
        <v>211</v>
      </c>
      <c r="U54" s="225">
        <v>0</v>
      </c>
      <c r="V54" s="225">
        <f>ROUND(E54*U54,2)</f>
        <v>0</v>
      </c>
      <c r="W54" s="225"/>
      <c r="X54" s="225" t="s">
        <v>151</v>
      </c>
      <c r="Y54" s="225" t="s">
        <v>152</v>
      </c>
      <c r="Z54" s="215"/>
      <c r="AA54" s="215"/>
      <c r="AB54" s="215"/>
      <c r="AC54" s="215"/>
      <c r="AD54" s="215"/>
      <c r="AE54" s="215"/>
      <c r="AF54" s="215"/>
      <c r="AG54" s="215" t="s">
        <v>153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2" x14ac:dyDescent="0.2">
      <c r="A55" s="222"/>
      <c r="B55" s="223"/>
      <c r="C55" s="266" t="s">
        <v>492</v>
      </c>
      <c r="D55" s="265"/>
      <c r="E55" s="265"/>
      <c r="F55" s="265"/>
      <c r="G55" s="265"/>
      <c r="H55" s="225"/>
      <c r="I55" s="225"/>
      <c r="J55" s="225"/>
      <c r="K55" s="225"/>
      <c r="L55" s="225"/>
      <c r="M55" s="225"/>
      <c r="N55" s="224"/>
      <c r="O55" s="224"/>
      <c r="P55" s="224"/>
      <c r="Q55" s="224"/>
      <c r="R55" s="225"/>
      <c r="S55" s="225"/>
      <c r="T55" s="225"/>
      <c r="U55" s="225"/>
      <c r="V55" s="225"/>
      <c r="W55" s="225"/>
      <c r="X55" s="225"/>
      <c r="Y55" s="225"/>
      <c r="Z55" s="215"/>
      <c r="AA55" s="215"/>
      <c r="AB55" s="215"/>
      <c r="AC55" s="215"/>
      <c r="AD55" s="215"/>
      <c r="AE55" s="215"/>
      <c r="AF55" s="215"/>
      <c r="AG55" s="215" t="s">
        <v>214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2" x14ac:dyDescent="0.2">
      <c r="A56" s="222"/>
      <c r="B56" s="223"/>
      <c r="C56" s="259" t="s">
        <v>493</v>
      </c>
      <c r="D56" s="252"/>
      <c r="E56" s="252"/>
      <c r="F56" s="252"/>
      <c r="G56" s="252"/>
      <c r="H56" s="225"/>
      <c r="I56" s="225"/>
      <c r="J56" s="225"/>
      <c r="K56" s="225"/>
      <c r="L56" s="225"/>
      <c r="M56" s="225"/>
      <c r="N56" s="224"/>
      <c r="O56" s="224"/>
      <c r="P56" s="224"/>
      <c r="Q56" s="224"/>
      <c r="R56" s="225"/>
      <c r="S56" s="225"/>
      <c r="T56" s="225"/>
      <c r="U56" s="225"/>
      <c r="V56" s="225"/>
      <c r="W56" s="225"/>
      <c r="X56" s="225"/>
      <c r="Y56" s="225"/>
      <c r="Z56" s="215"/>
      <c r="AA56" s="215"/>
      <c r="AB56" s="215"/>
      <c r="AC56" s="215"/>
      <c r="AD56" s="215"/>
      <c r="AE56" s="215"/>
      <c r="AF56" s="215"/>
      <c r="AG56" s="215" t="s">
        <v>167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2" x14ac:dyDescent="0.2">
      <c r="A57" s="222"/>
      <c r="B57" s="223"/>
      <c r="C57" s="267" t="s">
        <v>622</v>
      </c>
      <c r="D57" s="263"/>
      <c r="E57" s="264">
        <v>38.741999999999997</v>
      </c>
      <c r="F57" s="225"/>
      <c r="G57" s="225"/>
      <c r="H57" s="225"/>
      <c r="I57" s="225"/>
      <c r="J57" s="225"/>
      <c r="K57" s="225"/>
      <c r="L57" s="225"/>
      <c r="M57" s="225"/>
      <c r="N57" s="224"/>
      <c r="O57" s="224"/>
      <c r="P57" s="224"/>
      <c r="Q57" s="224"/>
      <c r="R57" s="225"/>
      <c r="S57" s="225"/>
      <c r="T57" s="225"/>
      <c r="U57" s="225"/>
      <c r="V57" s="225"/>
      <c r="W57" s="225"/>
      <c r="X57" s="225"/>
      <c r="Y57" s="225"/>
      <c r="Z57" s="215"/>
      <c r="AA57" s="215"/>
      <c r="AB57" s="215"/>
      <c r="AC57" s="215"/>
      <c r="AD57" s="215"/>
      <c r="AE57" s="215"/>
      <c r="AF57" s="215"/>
      <c r="AG57" s="215" t="s">
        <v>222</v>
      </c>
      <c r="AH57" s="215">
        <v>0</v>
      </c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ht="33.75" outlineLevel="1" x14ac:dyDescent="0.2">
      <c r="A58" s="237">
        <v>15</v>
      </c>
      <c r="B58" s="238" t="s">
        <v>497</v>
      </c>
      <c r="C58" s="256" t="s">
        <v>498</v>
      </c>
      <c r="D58" s="239" t="s">
        <v>256</v>
      </c>
      <c r="E58" s="240">
        <v>2.1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0">
        <v>0</v>
      </c>
      <c r="O58" s="240">
        <f>ROUND(E58*N58,2)</f>
        <v>0</v>
      </c>
      <c r="P58" s="240">
        <v>0</v>
      </c>
      <c r="Q58" s="240">
        <f>ROUND(E58*P58,2)</f>
        <v>0</v>
      </c>
      <c r="R58" s="242" t="s">
        <v>287</v>
      </c>
      <c r="S58" s="242" t="s">
        <v>210</v>
      </c>
      <c r="T58" s="243" t="s">
        <v>211</v>
      </c>
      <c r="U58" s="225">
        <v>0</v>
      </c>
      <c r="V58" s="225">
        <f>ROUND(E58*U58,2)</f>
        <v>0</v>
      </c>
      <c r="W58" s="225"/>
      <c r="X58" s="225" t="s">
        <v>151</v>
      </c>
      <c r="Y58" s="225" t="s">
        <v>152</v>
      </c>
      <c r="Z58" s="215"/>
      <c r="AA58" s="215"/>
      <c r="AB58" s="215"/>
      <c r="AC58" s="215"/>
      <c r="AD58" s="215"/>
      <c r="AE58" s="215"/>
      <c r="AF58" s="215"/>
      <c r="AG58" s="215" t="s">
        <v>153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2" x14ac:dyDescent="0.2">
      <c r="A59" s="222"/>
      <c r="B59" s="223"/>
      <c r="C59" s="266" t="s">
        <v>492</v>
      </c>
      <c r="D59" s="265"/>
      <c r="E59" s="265"/>
      <c r="F59" s="265"/>
      <c r="G59" s="265"/>
      <c r="H59" s="225"/>
      <c r="I59" s="225"/>
      <c r="J59" s="225"/>
      <c r="K59" s="225"/>
      <c r="L59" s="225"/>
      <c r="M59" s="225"/>
      <c r="N59" s="224"/>
      <c r="O59" s="224"/>
      <c r="P59" s="224"/>
      <c r="Q59" s="224"/>
      <c r="R59" s="225"/>
      <c r="S59" s="225"/>
      <c r="T59" s="225"/>
      <c r="U59" s="225"/>
      <c r="V59" s="225"/>
      <c r="W59" s="225"/>
      <c r="X59" s="225"/>
      <c r="Y59" s="225"/>
      <c r="Z59" s="215"/>
      <c r="AA59" s="215"/>
      <c r="AB59" s="215"/>
      <c r="AC59" s="215"/>
      <c r="AD59" s="215"/>
      <c r="AE59" s="215"/>
      <c r="AF59" s="215"/>
      <c r="AG59" s="215" t="s">
        <v>214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59" t="s">
        <v>623</v>
      </c>
      <c r="D60" s="252"/>
      <c r="E60" s="252"/>
      <c r="F60" s="252"/>
      <c r="G60" s="252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167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outlineLevel="2" x14ac:dyDescent="0.2">
      <c r="A61" s="222"/>
      <c r="B61" s="223"/>
      <c r="C61" s="267" t="s">
        <v>624</v>
      </c>
      <c r="D61" s="263"/>
      <c r="E61" s="264">
        <v>2.1</v>
      </c>
      <c r="F61" s="225"/>
      <c r="G61" s="225"/>
      <c r="H61" s="225"/>
      <c r="I61" s="225"/>
      <c r="J61" s="225"/>
      <c r="K61" s="225"/>
      <c r="L61" s="225"/>
      <c r="M61" s="225"/>
      <c r="N61" s="224"/>
      <c r="O61" s="224"/>
      <c r="P61" s="224"/>
      <c r="Q61" s="224"/>
      <c r="R61" s="225"/>
      <c r="S61" s="225"/>
      <c r="T61" s="225"/>
      <c r="U61" s="225"/>
      <c r="V61" s="225"/>
      <c r="W61" s="225"/>
      <c r="X61" s="225"/>
      <c r="Y61" s="225"/>
      <c r="Z61" s="215"/>
      <c r="AA61" s="215"/>
      <c r="AB61" s="215"/>
      <c r="AC61" s="215"/>
      <c r="AD61" s="215"/>
      <c r="AE61" s="215"/>
      <c r="AF61" s="215"/>
      <c r="AG61" s="215" t="s">
        <v>222</v>
      </c>
      <c r="AH61" s="215">
        <v>0</v>
      </c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ht="33.75" outlineLevel="1" x14ac:dyDescent="0.2">
      <c r="A62" s="237">
        <v>16</v>
      </c>
      <c r="B62" s="238" t="s">
        <v>625</v>
      </c>
      <c r="C62" s="256" t="s">
        <v>626</v>
      </c>
      <c r="D62" s="239" t="s">
        <v>256</v>
      </c>
      <c r="E62" s="240">
        <v>81.900000000000006</v>
      </c>
      <c r="F62" s="241"/>
      <c r="G62" s="242">
        <f>ROUND(E62*F62,2)</f>
        <v>0</v>
      </c>
      <c r="H62" s="241"/>
      <c r="I62" s="242">
        <f>ROUND(E62*H62,2)</f>
        <v>0</v>
      </c>
      <c r="J62" s="241"/>
      <c r="K62" s="242">
        <f>ROUND(E62*J62,2)</f>
        <v>0</v>
      </c>
      <c r="L62" s="242">
        <v>21</v>
      </c>
      <c r="M62" s="242">
        <f>G62*(1+L62/100)</f>
        <v>0</v>
      </c>
      <c r="N62" s="240">
        <v>0</v>
      </c>
      <c r="O62" s="240">
        <f>ROUND(E62*N62,2)</f>
        <v>0</v>
      </c>
      <c r="P62" s="240">
        <v>0</v>
      </c>
      <c r="Q62" s="240">
        <f>ROUND(E62*P62,2)</f>
        <v>0</v>
      </c>
      <c r="R62" s="242" t="s">
        <v>287</v>
      </c>
      <c r="S62" s="242" t="s">
        <v>210</v>
      </c>
      <c r="T62" s="243" t="s">
        <v>211</v>
      </c>
      <c r="U62" s="225">
        <v>0</v>
      </c>
      <c r="V62" s="225">
        <f>ROUND(E62*U62,2)</f>
        <v>0</v>
      </c>
      <c r="W62" s="225"/>
      <c r="X62" s="225" t="s">
        <v>151</v>
      </c>
      <c r="Y62" s="225" t="s">
        <v>152</v>
      </c>
      <c r="Z62" s="215"/>
      <c r="AA62" s="215"/>
      <c r="AB62" s="215"/>
      <c r="AC62" s="215"/>
      <c r="AD62" s="215"/>
      <c r="AE62" s="215"/>
      <c r="AF62" s="215"/>
      <c r="AG62" s="215" t="s">
        <v>153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2" x14ac:dyDescent="0.2">
      <c r="A63" s="222"/>
      <c r="B63" s="223"/>
      <c r="C63" s="266" t="s">
        <v>492</v>
      </c>
      <c r="D63" s="265"/>
      <c r="E63" s="265"/>
      <c r="F63" s="265"/>
      <c r="G63" s="265"/>
      <c r="H63" s="225"/>
      <c r="I63" s="225"/>
      <c r="J63" s="225"/>
      <c r="K63" s="225"/>
      <c r="L63" s="225"/>
      <c r="M63" s="225"/>
      <c r="N63" s="224"/>
      <c r="O63" s="224"/>
      <c r="P63" s="224"/>
      <c r="Q63" s="224"/>
      <c r="R63" s="225"/>
      <c r="S63" s="225"/>
      <c r="T63" s="225"/>
      <c r="U63" s="225"/>
      <c r="V63" s="225"/>
      <c r="W63" s="225"/>
      <c r="X63" s="225"/>
      <c r="Y63" s="225"/>
      <c r="Z63" s="215"/>
      <c r="AA63" s="215"/>
      <c r="AB63" s="215"/>
      <c r="AC63" s="215"/>
      <c r="AD63" s="215"/>
      <c r="AE63" s="215"/>
      <c r="AF63" s="215"/>
      <c r="AG63" s="215" t="s">
        <v>214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2" x14ac:dyDescent="0.2">
      <c r="A64" s="222"/>
      <c r="B64" s="223"/>
      <c r="C64" s="259" t="s">
        <v>623</v>
      </c>
      <c r="D64" s="252"/>
      <c r="E64" s="252"/>
      <c r="F64" s="252"/>
      <c r="G64" s="252"/>
      <c r="H64" s="225"/>
      <c r="I64" s="225"/>
      <c r="J64" s="225"/>
      <c r="K64" s="225"/>
      <c r="L64" s="225"/>
      <c r="M64" s="225"/>
      <c r="N64" s="224"/>
      <c r="O64" s="224"/>
      <c r="P64" s="224"/>
      <c r="Q64" s="224"/>
      <c r="R64" s="225"/>
      <c r="S64" s="225"/>
      <c r="T64" s="225"/>
      <c r="U64" s="225"/>
      <c r="V64" s="225"/>
      <c r="W64" s="225"/>
      <c r="X64" s="225"/>
      <c r="Y64" s="225"/>
      <c r="Z64" s="215"/>
      <c r="AA64" s="215"/>
      <c r="AB64" s="215"/>
      <c r="AC64" s="215"/>
      <c r="AD64" s="215"/>
      <c r="AE64" s="215"/>
      <c r="AF64" s="215"/>
      <c r="AG64" s="215" t="s">
        <v>167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outlineLevel="2" x14ac:dyDescent="0.2">
      <c r="A65" s="222"/>
      <c r="B65" s="223"/>
      <c r="C65" s="267" t="s">
        <v>627</v>
      </c>
      <c r="D65" s="263"/>
      <c r="E65" s="264">
        <v>81.900000000000006</v>
      </c>
      <c r="F65" s="225"/>
      <c r="G65" s="225"/>
      <c r="H65" s="225"/>
      <c r="I65" s="225"/>
      <c r="J65" s="225"/>
      <c r="K65" s="225"/>
      <c r="L65" s="225"/>
      <c r="M65" s="225"/>
      <c r="N65" s="224"/>
      <c r="O65" s="224"/>
      <c r="P65" s="224"/>
      <c r="Q65" s="224"/>
      <c r="R65" s="225"/>
      <c r="S65" s="225"/>
      <c r="T65" s="225"/>
      <c r="U65" s="225"/>
      <c r="V65" s="225"/>
      <c r="W65" s="225"/>
      <c r="X65" s="225"/>
      <c r="Y65" s="225"/>
      <c r="Z65" s="215"/>
      <c r="AA65" s="215"/>
      <c r="AB65" s="215"/>
      <c r="AC65" s="215"/>
      <c r="AD65" s="215"/>
      <c r="AE65" s="215"/>
      <c r="AF65" s="215"/>
      <c r="AG65" s="215" t="s">
        <v>222</v>
      </c>
      <c r="AH65" s="215">
        <v>0</v>
      </c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</row>
    <row r="66" spans="1:60" ht="22.5" outlineLevel="1" x14ac:dyDescent="0.2">
      <c r="A66" s="237">
        <v>17</v>
      </c>
      <c r="B66" s="238" t="s">
        <v>628</v>
      </c>
      <c r="C66" s="256" t="s">
        <v>629</v>
      </c>
      <c r="D66" s="239" t="s">
        <v>256</v>
      </c>
      <c r="E66" s="240">
        <v>0.66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0</v>
      </c>
      <c r="O66" s="240">
        <f>ROUND(E66*N66,2)</f>
        <v>0</v>
      </c>
      <c r="P66" s="240">
        <v>0</v>
      </c>
      <c r="Q66" s="240">
        <f>ROUND(E66*P66,2)</f>
        <v>0</v>
      </c>
      <c r="R66" s="242" t="s">
        <v>287</v>
      </c>
      <c r="S66" s="242" t="s">
        <v>210</v>
      </c>
      <c r="T66" s="243" t="s">
        <v>211</v>
      </c>
      <c r="U66" s="225">
        <v>0.27700000000000002</v>
      </c>
      <c r="V66" s="225">
        <f>ROUND(E66*U66,2)</f>
        <v>0.18</v>
      </c>
      <c r="W66" s="225"/>
      <c r="X66" s="225" t="s">
        <v>151</v>
      </c>
      <c r="Y66" s="225" t="s">
        <v>152</v>
      </c>
      <c r="Z66" s="215"/>
      <c r="AA66" s="215"/>
      <c r="AB66" s="215"/>
      <c r="AC66" s="215"/>
      <c r="AD66" s="215"/>
      <c r="AE66" s="215"/>
      <c r="AF66" s="215"/>
      <c r="AG66" s="215" t="s">
        <v>153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2" x14ac:dyDescent="0.2">
      <c r="A67" s="222"/>
      <c r="B67" s="223"/>
      <c r="C67" s="266" t="s">
        <v>492</v>
      </c>
      <c r="D67" s="265"/>
      <c r="E67" s="265"/>
      <c r="F67" s="265"/>
      <c r="G67" s="265"/>
      <c r="H67" s="225"/>
      <c r="I67" s="225"/>
      <c r="J67" s="225"/>
      <c r="K67" s="225"/>
      <c r="L67" s="225"/>
      <c r="M67" s="225"/>
      <c r="N67" s="224"/>
      <c r="O67" s="224"/>
      <c r="P67" s="224"/>
      <c r="Q67" s="224"/>
      <c r="R67" s="225"/>
      <c r="S67" s="225"/>
      <c r="T67" s="225"/>
      <c r="U67" s="225"/>
      <c r="V67" s="225"/>
      <c r="W67" s="225"/>
      <c r="X67" s="225"/>
      <c r="Y67" s="225"/>
      <c r="Z67" s="215"/>
      <c r="AA67" s="215"/>
      <c r="AB67" s="215"/>
      <c r="AC67" s="215"/>
      <c r="AD67" s="215"/>
      <c r="AE67" s="215"/>
      <c r="AF67" s="215"/>
      <c r="AG67" s="215" t="s">
        <v>214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2" x14ac:dyDescent="0.2">
      <c r="A68" s="222"/>
      <c r="B68" s="223"/>
      <c r="C68" s="259" t="s">
        <v>630</v>
      </c>
      <c r="D68" s="252"/>
      <c r="E68" s="252"/>
      <c r="F68" s="252"/>
      <c r="G68" s="252"/>
      <c r="H68" s="225"/>
      <c r="I68" s="225"/>
      <c r="J68" s="225"/>
      <c r="K68" s="225"/>
      <c r="L68" s="225"/>
      <c r="M68" s="225"/>
      <c r="N68" s="224"/>
      <c r="O68" s="224"/>
      <c r="P68" s="224"/>
      <c r="Q68" s="224"/>
      <c r="R68" s="225"/>
      <c r="S68" s="225"/>
      <c r="T68" s="225"/>
      <c r="U68" s="225"/>
      <c r="V68" s="225"/>
      <c r="W68" s="225"/>
      <c r="X68" s="225"/>
      <c r="Y68" s="225"/>
      <c r="Z68" s="215"/>
      <c r="AA68" s="215"/>
      <c r="AB68" s="215"/>
      <c r="AC68" s="215"/>
      <c r="AD68" s="215"/>
      <c r="AE68" s="215"/>
      <c r="AF68" s="215"/>
      <c r="AG68" s="215" t="s">
        <v>167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37">
        <v>18</v>
      </c>
      <c r="B69" s="238" t="s">
        <v>631</v>
      </c>
      <c r="C69" s="256" t="s">
        <v>632</v>
      </c>
      <c r="D69" s="239" t="s">
        <v>256</v>
      </c>
      <c r="E69" s="240">
        <v>38.741999999999997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0">
        <v>0</v>
      </c>
      <c r="O69" s="240">
        <f>ROUND(E69*N69,2)</f>
        <v>0</v>
      </c>
      <c r="P69" s="240">
        <v>0</v>
      </c>
      <c r="Q69" s="240">
        <f>ROUND(E69*P69,2)</f>
        <v>0</v>
      </c>
      <c r="R69" s="242"/>
      <c r="S69" s="242" t="s">
        <v>149</v>
      </c>
      <c r="T69" s="243" t="s">
        <v>150</v>
      </c>
      <c r="U69" s="225">
        <v>0</v>
      </c>
      <c r="V69" s="225">
        <f>ROUND(E69*U69,2)</f>
        <v>0</v>
      </c>
      <c r="W69" s="225"/>
      <c r="X69" s="225" t="s">
        <v>151</v>
      </c>
      <c r="Y69" s="225" t="s">
        <v>152</v>
      </c>
      <c r="Z69" s="215"/>
      <c r="AA69" s="215"/>
      <c r="AB69" s="215"/>
      <c r="AC69" s="215"/>
      <c r="AD69" s="215"/>
      <c r="AE69" s="215"/>
      <c r="AF69" s="215"/>
      <c r="AG69" s="215" t="s">
        <v>153</v>
      </c>
      <c r="AH69" s="215"/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2" x14ac:dyDescent="0.2">
      <c r="A70" s="222"/>
      <c r="B70" s="223"/>
      <c r="C70" s="257" t="s">
        <v>505</v>
      </c>
      <c r="D70" s="251"/>
      <c r="E70" s="251"/>
      <c r="F70" s="251"/>
      <c r="G70" s="251"/>
      <c r="H70" s="225"/>
      <c r="I70" s="225"/>
      <c r="J70" s="225"/>
      <c r="K70" s="225"/>
      <c r="L70" s="225"/>
      <c r="M70" s="225"/>
      <c r="N70" s="224"/>
      <c r="O70" s="224"/>
      <c r="P70" s="224"/>
      <c r="Q70" s="224"/>
      <c r="R70" s="225"/>
      <c r="S70" s="225"/>
      <c r="T70" s="225"/>
      <c r="U70" s="225"/>
      <c r="V70" s="225"/>
      <c r="W70" s="225"/>
      <c r="X70" s="225"/>
      <c r="Y70" s="225"/>
      <c r="Z70" s="215"/>
      <c r="AA70" s="215"/>
      <c r="AB70" s="215"/>
      <c r="AC70" s="215"/>
      <c r="AD70" s="215"/>
      <c r="AE70" s="215"/>
      <c r="AF70" s="215"/>
      <c r="AG70" s="215" t="s">
        <v>167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1" x14ac:dyDescent="0.2">
      <c r="A71" s="237">
        <v>19</v>
      </c>
      <c r="B71" s="238" t="s">
        <v>355</v>
      </c>
      <c r="C71" s="256" t="s">
        <v>633</v>
      </c>
      <c r="D71" s="239" t="s">
        <v>256</v>
      </c>
      <c r="E71" s="240">
        <v>2.1</v>
      </c>
      <c r="F71" s="241"/>
      <c r="G71" s="242">
        <f>ROUND(E71*F71,2)</f>
        <v>0</v>
      </c>
      <c r="H71" s="241"/>
      <c r="I71" s="242">
        <f>ROUND(E71*H71,2)</f>
        <v>0</v>
      </c>
      <c r="J71" s="241"/>
      <c r="K71" s="242">
        <f>ROUND(E71*J71,2)</f>
        <v>0</v>
      </c>
      <c r="L71" s="242">
        <v>21</v>
      </c>
      <c r="M71" s="242">
        <f>G71*(1+L71/100)</f>
        <v>0</v>
      </c>
      <c r="N71" s="240">
        <v>0</v>
      </c>
      <c r="O71" s="240">
        <f>ROUND(E71*N71,2)</f>
        <v>0</v>
      </c>
      <c r="P71" s="240">
        <v>0</v>
      </c>
      <c r="Q71" s="240">
        <f>ROUND(E71*P71,2)</f>
        <v>0</v>
      </c>
      <c r="R71" s="242"/>
      <c r="S71" s="242" t="s">
        <v>149</v>
      </c>
      <c r="T71" s="243" t="s">
        <v>150</v>
      </c>
      <c r="U71" s="225">
        <v>0</v>
      </c>
      <c r="V71" s="225">
        <f>ROUND(E71*U71,2)</f>
        <v>0</v>
      </c>
      <c r="W71" s="225"/>
      <c r="X71" s="225" t="s">
        <v>151</v>
      </c>
      <c r="Y71" s="225" t="s">
        <v>152</v>
      </c>
      <c r="Z71" s="215"/>
      <c r="AA71" s="215"/>
      <c r="AB71" s="215"/>
      <c r="AC71" s="215"/>
      <c r="AD71" s="215"/>
      <c r="AE71" s="215"/>
      <c r="AF71" s="215"/>
      <c r="AG71" s="215" t="s">
        <v>153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2" x14ac:dyDescent="0.2">
      <c r="A72" s="222"/>
      <c r="B72" s="223"/>
      <c r="C72" s="257" t="s">
        <v>634</v>
      </c>
      <c r="D72" s="251"/>
      <c r="E72" s="251"/>
      <c r="F72" s="251"/>
      <c r="G72" s="251"/>
      <c r="H72" s="225"/>
      <c r="I72" s="225"/>
      <c r="J72" s="225"/>
      <c r="K72" s="225"/>
      <c r="L72" s="225"/>
      <c r="M72" s="225"/>
      <c r="N72" s="224"/>
      <c r="O72" s="224"/>
      <c r="P72" s="224"/>
      <c r="Q72" s="224"/>
      <c r="R72" s="225"/>
      <c r="S72" s="225"/>
      <c r="T72" s="225"/>
      <c r="U72" s="225"/>
      <c r="V72" s="225"/>
      <c r="W72" s="225"/>
      <c r="X72" s="225"/>
      <c r="Y72" s="225"/>
      <c r="Z72" s="215"/>
      <c r="AA72" s="215"/>
      <c r="AB72" s="215"/>
      <c r="AC72" s="215"/>
      <c r="AD72" s="215"/>
      <c r="AE72" s="215"/>
      <c r="AF72" s="215"/>
      <c r="AG72" s="215" t="s">
        <v>167</v>
      </c>
      <c r="AH72" s="215"/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x14ac:dyDescent="0.2">
      <c r="A73" s="3"/>
      <c r="B73" s="4"/>
      <c r="C73" s="260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v>12</v>
      </c>
      <c r="AF73">
        <v>21</v>
      </c>
      <c r="AG73" t="s">
        <v>130</v>
      </c>
    </row>
    <row r="74" spans="1:60" x14ac:dyDescent="0.2">
      <c r="A74" s="218"/>
      <c r="B74" s="219" t="s">
        <v>29</v>
      </c>
      <c r="C74" s="261"/>
      <c r="D74" s="220"/>
      <c r="E74" s="221"/>
      <c r="F74" s="221"/>
      <c r="G74" s="236">
        <f>G8+G25+G30+G34+G47+G49</f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f>SUMIF(L7:L72,AE73,G7:G72)</f>
        <v>0</v>
      </c>
      <c r="AF74">
        <f>SUMIF(L7:L72,AF73,G7:G72)</f>
        <v>0</v>
      </c>
      <c r="AG74" t="s">
        <v>203</v>
      </c>
    </row>
    <row r="75" spans="1:60" x14ac:dyDescent="0.2">
      <c r="C75" s="262"/>
      <c r="D75" s="10"/>
      <c r="AG75" t="s">
        <v>204</v>
      </c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6DWhNb61WbWpNas8x9MG09teqAQB/cvY7zqJd9lG9LFBOr+15FkJdVjYuLB7ZX1gmw7m5pXC++vwzn95b452ig==" saltValue="Uk7qWcup2fwC/Bl10YxFHg==" spinCount="100000" sheet="1" formatRows="0"/>
  <mergeCells count="32">
    <mergeCell ref="C70:G70"/>
    <mergeCell ref="C72:G72"/>
    <mergeCell ref="C59:G59"/>
    <mergeCell ref="C60:G60"/>
    <mergeCell ref="C63:G63"/>
    <mergeCell ref="C64:G64"/>
    <mergeCell ref="C67:G67"/>
    <mergeCell ref="C68:G68"/>
    <mergeCell ref="C41:G41"/>
    <mergeCell ref="C44:G44"/>
    <mergeCell ref="C51:G51"/>
    <mergeCell ref="C52:G52"/>
    <mergeCell ref="C55:G55"/>
    <mergeCell ref="C56:G56"/>
    <mergeCell ref="C32:G32"/>
    <mergeCell ref="C33:G33"/>
    <mergeCell ref="C36:G36"/>
    <mergeCell ref="C37:G37"/>
    <mergeCell ref="C39:G39"/>
    <mergeCell ref="C40:G40"/>
    <mergeCell ref="C14:G14"/>
    <mergeCell ref="C17:G17"/>
    <mergeCell ref="C22:G22"/>
    <mergeCell ref="C23:G23"/>
    <mergeCell ref="C27:G27"/>
    <mergeCell ref="C28:G28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CB0BE-DE5F-43B7-9CEB-F2FF5384006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205</v>
      </c>
      <c r="B1" s="200"/>
      <c r="C1" s="200"/>
      <c r="D1" s="200"/>
      <c r="E1" s="200"/>
      <c r="F1" s="200"/>
      <c r="G1" s="200"/>
      <c r="AG1" t="s">
        <v>117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118</v>
      </c>
    </row>
    <row r="3" spans="1:60" ht="24.95" customHeight="1" x14ac:dyDescent="0.2">
      <c r="A3" s="201" t="s">
        <v>8</v>
      </c>
      <c r="B3" s="49" t="s">
        <v>62</v>
      </c>
      <c r="C3" s="204" t="s">
        <v>63</v>
      </c>
      <c r="D3" s="202"/>
      <c r="E3" s="202"/>
      <c r="F3" s="202"/>
      <c r="G3" s="203"/>
      <c r="AC3" s="179" t="s">
        <v>118</v>
      </c>
      <c r="AG3" t="s">
        <v>120</v>
      </c>
    </row>
    <row r="4" spans="1:60" ht="24.95" customHeight="1" x14ac:dyDescent="0.2">
      <c r="A4" s="205" t="s">
        <v>9</v>
      </c>
      <c r="B4" s="206" t="s">
        <v>64</v>
      </c>
      <c r="C4" s="207" t="s">
        <v>63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30" t="s">
        <v>144</v>
      </c>
      <c r="B8" s="231" t="s">
        <v>52</v>
      </c>
      <c r="C8" s="254" t="s">
        <v>93</v>
      </c>
      <c r="D8" s="232"/>
      <c r="E8" s="233"/>
      <c r="F8" s="234"/>
      <c r="G8" s="234">
        <f>SUMIF(AG9:AG28,"&lt;&gt;NOR",G9:G28)</f>
        <v>0</v>
      </c>
      <c r="H8" s="234"/>
      <c r="I8" s="234">
        <f>SUM(I9:I28)</f>
        <v>0</v>
      </c>
      <c r="J8" s="234"/>
      <c r="K8" s="234">
        <f>SUM(K9:K28)</f>
        <v>0</v>
      </c>
      <c r="L8" s="234"/>
      <c r="M8" s="234">
        <f>SUM(M9:M28)</f>
        <v>0</v>
      </c>
      <c r="N8" s="233"/>
      <c r="O8" s="233">
        <f>SUM(O9:O28)</f>
        <v>13.18</v>
      </c>
      <c r="P8" s="233"/>
      <c r="Q8" s="233">
        <f>SUM(Q9:Q28)</f>
        <v>0</v>
      </c>
      <c r="R8" s="234"/>
      <c r="S8" s="234"/>
      <c r="T8" s="235"/>
      <c r="U8" s="229"/>
      <c r="V8" s="229">
        <f>SUM(V9:V28)</f>
        <v>21.67</v>
      </c>
      <c r="W8" s="229"/>
      <c r="X8" s="229"/>
      <c r="Y8" s="229"/>
      <c r="AG8" t="s">
        <v>145</v>
      </c>
    </row>
    <row r="9" spans="1:60" outlineLevel="1" x14ac:dyDescent="0.2">
      <c r="A9" s="237">
        <v>1</v>
      </c>
      <c r="B9" s="238" t="s">
        <v>635</v>
      </c>
      <c r="C9" s="256" t="s">
        <v>636</v>
      </c>
      <c r="D9" s="239" t="s">
        <v>218</v>
      </c>
      <c r="E9" s="240">
        <v>18.3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209</v>
      </c>
      <c r="S9" s="242" t="s">
        <v>210</v>
      </c>
      <c r="T9" s="243" t="s">
        <v>150</v>
      </c>
      <c r="U9" s="225">
        <v>0.36499999999999999</v>
      </c>
      <c r="V9" s="225">
        <f>ROUND(E9*U9,2)</f>
        <v>6.68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212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ht="22.5" outlineLevel="2" x14ac:dyDescent="0.2">
      <c r="A10" s="222"/>
      <c r="B10" s="223"/>
      <c r="C10" s="266" t="s">
        <v>230</v>
      </c>
      <c r="D10" s="265"/>
      <c r="E10" s="265"/>
      <c r="F10" s="265"/>
      <c r="G10" s="26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214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53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59" t="s">
        <v>637</v>
      </c>
      <c r="D11" s="252"/>
      <c r="E11" s="252"/>
      <c r="F11" s="252"/>
      <c r="G11" s="252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7" t="s">
        <v>638</v>
      </c>
      <c r="D12" s="263"/>
      <c r="E12" s="264">
        <v>18.3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222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7">
        <v>2</v>
      </c>
      <c r="B13" s="238" t="s">
        <v>235</v>
      </c>
      <c r="C13" s="256" t="s">
        <v>236</v>
      </c>
      <c r="D13" s="239" t="s">
        <v>218</v>
      </c>
      <c r="E13" s="240">
        <v>21.96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0</v>
      </c>
      <c r="O13" s="240">
        <f>ROUND(E13*N13,2)</f>
        <v>0</v>
      </c>
      <c r="P13" s="240">
        <v>0</v>
      </c>
      <c r="Q13" s="240">
        <f>ROUND(E13*P13,2)</f>
        <v>0</v>
      </c>
      <c r="R13" s="242" t="s">
        <v>209</v>
      </c>
      <c r="S13" s="242" t="s">
        <v>210</v>
      </c>
      <c r="T13" s="243" t="s">
        <v>211</v>
      </c>
      <c r="U13" s="225">
        <v>1.0999999999999999E-2</v>
      </c>
      <c r="V13" s="225">
        <f>ROUND(E13*U13,2)</f>
        <v>0.24</v>
      </c>
      <c r="W13" s="225"/>
      <c r="X13" s="225" t="s">
        <v>151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153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66" t="s">
        <v>237</v>
      </c>
      <c r="D14" s="265"/>
      <c r="E14" s="265"/>
      <c r="F14" s="265"/>
      <c r="G14" s="26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214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67" t="s">
        <v>639</v>
      </c>
      <c r="D15" s="263"/>
      <c r="E15" s="264">
        <v>18.3</v>
      </c>
      <c r="F15" s="225"/>
      <c r="G15" s="225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222</v>
      </c>
      <c r="AH15" s="215">
        <v>0</v>
      </c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3" x14ac:dyDescent="0.2">
      <c r="A16" s="222"/>
      <c r="B16" s="223"/>
      <c r="C16" s="267" t="s">
        <v>640</v>
      </c>
      <c r="D16" s="263"/>
      <c r="E16" s="264">
        <v>3.66</v>
      </c>
      <c r="F16" s="225"/>
      <c r="G16" s="225"/>
      <c r="H16" s="225"/>
      <c r="I16" s="225"/>
      <c r="J16" s="225"/>
      <c r="K16" s="225"/>
      <c r="L16" s="225"/>
      <c r="M16" s="225"/>
      <c r="N16" s="224"/>
      <c r="O16" s="224"/>
      <c r="P16" s="224"/>
      <c r="Q16" s="224"/>
      <c r="R16" s="225"/>
      <c r="S16" s="225"/>
      <c r="T16" s="225"/>
      <c r="U16" s="225"/>
      <c r="V16" s="225"/>
      <c r="W16" s="225"/>
      <c r="X16" s="225"/>
      <c r="Y16" s="225"/>
      <c r="Z16" s="215"/>
      <c r="AA16" s="215"/>
      <c r="AB16" s="215"/>
      <c r="AC16" s="215"/>
      <c r="AD16" s="215"/>
      <c r="AE16" s="215"/>
      <c r="AF16" s="215"/>
      <c r="AG16" s="215" t="s">
        <v>222</v>
      </c>
      <c r="AH16" s="215">
        <v>0</v>
      </c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ht="22.5" outlineLevel="1" x14ac:dyDescent="0.2">
      <c r="A17" s="237">
        <v>3</v>
      </c>
      <c r="B17" s="238" t="s">
        <v>239</v>
      </c>
      <c r="C17" s="256" t="s">
        <v>240</v>
      </c>
      <c r="D17" s="239" t="s">
        <v>218</v>
      </c>
      <c r="E17" s="240">
        <v>3.66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0">
        <v>0</v>
      </c>
      <c r="O17" s="240">
        <f>ROUND(E17*N17,2)</f>
        <v>0</v>
      </c>
      <c r="P17" s="240">
        <v>0</v>
      </c>
      <c r="Q17" s="240">
        <f>ROUND(E17*P17,2)</f>
        <v>0</v>
      </c>
      <c r="R17" s="242" t="s">
        <v>209</v>
      </c>
      <c r="S17" s="242" t="s">
        <v>210</v>
      </c>
      <c r="T17" s="243" t="s">
        <v>211</v>
      </c>
      <c r="U17" s="225">
        <v>0.65200000000000002</v>
      </c>
      <c r="V17" s="225">
        <f>ROUND(E17*U17,2)</f>
        <v>2.39</v>
      </c>
      <c r="W17" s="225"/>
      <c r="X17" s="225" t="s">
        <v>151</v>
      </c>
      <c r="Y17" s="225" t="s">
        <v>152</v>
      </c>
      <c r="Z17" s="215"/>
      <c r="AA17" s="215"/>
      <c r="AB17" s="215"/>
      <c r="AC17" s="215"/>
      <c r="AD17" s="215"/>
      <c r="AE17" s="215"/>
      <c r="AF17" s="215"/>
      <c r="AG17" s="215" t="s">
        <v>153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2" x14ac:dyDescent="0.2">
      <c r="A18" s="222"/>
      <c r="B18" s="223"/>
      <c r="C18" s="267" t="s">
        <v>641</v>
      </c>
      <c r="D18" s="263"/>
      <c r="E18" s="264">
        <v>3.66</v>
      </c>
      <c r="F18" s="225"/>
      <c r="G18" s="225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222</v>
      </c>
      <c r="AH18" s="215">
        <v>0</v>
      </c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ht="22.5" outlineLevel="1" x14ac:dyDescent="0.2">
      <c r="A19" s="237">
        <v>4</v>
      </c>
      <c r="B19" s="238" t="s">
        <v>247</v>
      </c>
      <c r="C19" s="256" t="s">
        <v>248</v>
      </c>
      <c r="D19" s="239" t="s">
        <v>218</v>
      </c>
      <c r="E19" s="240">
        <v>3.66</v>
      </c>
      <c r="F19" s="241"/>
      <c r="G19" s="242">
        <f>ROUND(E19*F19,2)</f>
        <v>0</v>
      </c>
      <c r="H19" s="241"/>
      <c r="I19" s="242">
        <f>ROUND(E19*H19,2)</f>
        <v>0</v>
      </c>
      <c r="J19" s="241"/>
      <c r="K19" s="242">
        <f>ROUND(E19*J19,2)</f>
        <v>0</v>
      </c>
      <c r="L19" s="242">
        <v>21</v>
      </c>
      <c r="M19" s="242">
        <f>G19*(1+L19/100)</f>
        <v>0</v>
      </c>
      <c r="N19" s="240">
        <v>0</v>
      </c>
      <c r="O19" s="240">
        <f>ROUND(E19*N19,2)</f>
        <v>0</v>
      </c>
      <c r="P19" s="240">
        <v>0</v>
      </c>
      <c r="Q19" s="240">
        <f>ROUND(E19*P19,2)</f>
        <v>0</v>
      </c>
      <c r="R19" s="242" t="s">
        <v>209</v>
      </c>
      <c r="S19" s="242" t="s">
        <v>210</v>
      </c>
      <c r="T19" s="243" t="s">
        <v>150</v>
      </c>
      <c r="U19" s="225">
        <v>0.20200000000000001</v>
      </c>
      <c r="V19" s="225">
        <f>ROUND(E19*U19,2)</f>
        <v>0.74</v>
      </c>
      <c r="W19" s="225"/>
      <c r="X19" s="225" t="s">
        <v>151</v>
      </c>
      <c r="Y19" s="225" t="s">
        <v>152</v>
      </c>
      <c r="Z19" s="215"/>
      <c r="AA19" s="215"/>
      <c r="AB19" s="215"/>
      <c r="AC19" s="215"/>
      <c r="AD19" s="215"/>
      <c r="AE19" s="215"/>
      <c r="AF19" s="215"/>
      <c r="AG19" s="215" t="s">
        <v>212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2" x14ac:dyDescent="0.2">
      <c r="A20" s="222"/>
      <c r="B20" s="223"/>
      <c r="C20" s="266" t="s">
        <v>249</v>
      </c>
      <c r="D20" s="265"/>
      <c r="E20" s="265"/>
      <c r="F20" s="265"/>
      <c r="G20" s="265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214</v>
      </c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outlineLevel="2" x14ac:dyDescent="0.2">
      <c r="A21" s="222"/>
      <c r="B21" s="223"/>
      <c r="C21" s="259" t="s">
        <v>642</v>
      </c>
      <c r="D21" s="252"/>
      <c r="E21" s="252"/>
      <c r="F21" s="252"/>
      <c r="G21" s="252"/>
      <c r="H21" s="225"/>
      <c r="I21" s="225"/>
      <c r="J21" s="225"/>
      <c r="K21" s="225"/>
      <c r="L21" s="225"/>
      <c r="M21" s="225"/>
      <c r="N21" s="224"/>
      <c r="O21" s="224"/>
      <c r="P21" s="224"/>
      <c r="Q21" s="224"/>
      <c r="R21" s="225"/>
      <c r="S21" s="225"/>
      <c r="T21" s="225"/>
      <c r="U21" s="225"/>
      <c r="V21" s="225"/>
      <c r="W21" s="225"/>
      <c r="X21" s="225"/>
      <c r="Y21" s="225"/>
      <c r="Z21" s="215"/>
      <c r="AA21" s="215"/>
      <c r="AB21" s="215"/>
      <c r="AC21" s="215"/>
      <c r="AD21" s="215"/>
      <c r="AE21" s="215"/>
      <c r="AF21" s="215"/>
      <c r="AG21" s="215" t="s">
        <v>167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2" x14ac:dyDescent="0.2">
      <c r="A22" s="222"/>
      <c r="B22" s="223"/>
      <c r="C22" s="267" t="s">
        <v>643</v>
      </c>
      <c r="D22" s="263"/>
      <c r="E22" s="264">
        <v>3.66</v>
      </c>
      <c r="F22" s="225"/>
      <c r="G22" s="225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222</v>
      </c>
      <c r="AH22" s="215">
        <v>0</v>
      </c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1" x14ac:dyDescent="0.2">
      <c r="A23" s="237">
        <v>5</v>
      </c>
      <c r="B23" s="238" t="s">
        <v>523</v>
      </c>
      <c r="C23" s="256" t="s">
        <v>524</v>
      </c>
      <c r="D23" s="239" t="s">
        <v>218</v>
      </c>
      <c r="E23" s="240">
        <v>7.32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0">
        <v>0</v>
      </c>
      <c r="O23" s="240">
        <f>ROUND(E23*N23,2)</f>
        <v>0</v>
      </c>
      <c r="P23" s="240">
        <v>0</v>
      </c>
      <c r="Q23" s="240">
        <f>ROUND(E23*P23,2)</f>
        <v>0</v>
      </c>
      <c r="R23" s="242" t="s">
        <v>209</v>
      </c>
      <c r="S23" s="242" t="s">
        <v>210</v>
      </c>
      <c r="T23" s="243" t="s">
        <v>150</v>
      </c>
      <c r="U23" s="225">
        <v>1.587</v>
      </c>
      <c r="V23" s="225">
        <f>ROUND(E23*U23,2)</f>
        <v>11.62</v>
      </c>
      <c r="W23" s="225"/>
      <c r="X23" s="225" t="s">
        <v>151</v>
      </c>
      <c r="Y23" s="225" t="s">
        <v>152</v>
      </c>
      <c r="Z23" s="215"/>
      <c r="AA23" s="215"/>
      <c r="AB23" s="215"/>
      <c r="AC23" s="215"/>
      <c r="AD23" s="215"/>
      <c r="AE23" s="215"/>
      <c r="AF23" s="215"/>
      <c r="AG23" s="215" t="s">
        <v>212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ht="22.5" outlineLevel="2" x14ac:dyDescent="0.2">
      <c r="A24" s="222"/>
      <c r="B24" s="223"/>
      <c r="C24" s="266" t="s">
        <v>525</v>
      </c>
      <c r="D24" s="265"/>
      <c r="E24" s="265"/>
      <c r="F24" s="265"/>
      <c r="G24" s="26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214</v>
      </c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53" t="str">
        <f>C24</f>
        <v>sypaninou z vhodných hornin tř. 1 - 4 nebo materiálem připraveným podél výkopu ve vzdálenosti do 3 m od jeho kraje, pro jakoukoliv hloubku výkopu a jakoukoliv míru zhutnění,</v>
      </c>
      <c r="BB24" s="215"/>
      <c r="BC24" s="215"/>
      <c r="BD24" s="215"/>
      <c r="BE24" s="215"/>
      <c r="BF24" s="215"/>
      <c r="BG24" s="215"/>
      <c r="BH24" s="215"/>
    </row>
    <row r="25" spans="1:60" outlineLevel="2" x14ac:dyDescent="0.2">
      <c r="A25" s="222"/>
      <c r="B25" s="223"/>
      <c r="C25" s="259" t="s">
        <v>644</v>
      </c>
      <c r="D25" s="252"/>
      <c r="E25" s="252"/>
      <c r="F25" s="252"/>
      <c r="G25" s="252"/>
      <c r="H25" s="225"/>
      <c r="I25" s="225"/>
      <c r="J25" s="225"/>
      <c r="K25" s="225"/>
      <c r="L25" s="225"/>
      <c r="M25" s="225"/>
      <c r="N25" s="224"/>
      <c r="O25" s="224"/>
      <c r="P25" s="224"/>
      <c r="Q25" s="224"/>
      <c r="R25" s="225"/>
      <c r="S25" s="225"/>
      <c r="T25" s="225"/>
      <c r="U25" s="225"/>
      <c r="V25" s="225"/>
      <c r="W25" s="225"/>
      <c r="X25" s="225"/>
      <c r="Y25" s="225"/>
      <c r="Z25" s="215"/>
      <c r="AA25" s="215"/>
      <c r="AB25" s="215"/>
      <c r="AC25" s="215"/>
      <c r="AD25" s="215"/>
      <c r="AE25" s="215"/>
      <c r="AF25" s="215"/>
      <c r="AG25" s="215" t="s">
        <v>167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67" t="s">
        <v>645</v>
      </c>
      <c r="D26" s="263"/>
      <c r="E26" s="264">
        <v>7.32</v>
      </c>
      <c r="F26" s="225"/>
      <c r="G26" s="225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222</v>
      </c>
      <c r="AH26" s="215">
        <v>0</v>
      </c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1" x14ac:dyDescent="0.2">
      <c r="A27" s="237">
        <v>6</v>
      </c>
      <c r="B27" s="238" t="s">
        <v>528</v>
      </c>
      <c r="C27" s="256" t="s">
        <v>529</v>
      </c>
      <c r="D27" s="239" t="s">
        <v>256</v>
      </c>
      <c r="E27" s="240">
        <v>13.176</v>
      </c>
      <c r="F27" s="241"/>
      <c r="G27" s="242">
        <f>ROUND(E27*F27,2)</f>
        <v>0</v>
      </c>
      <c r="H27" s="241"/>
      <c r="I27" s="242">
        <f>ROUND(E27*H27,2)</f>
        <v>0</v>
      </c>
      <c r="J27" s="241"/>
      <c r="K27" s="242">
        <f>ROUND(E27*J27,2)</f>
        <v>0</v>
      </c>
      <c r="L27" s="242">
        <v>21</v>
      </c>
      <c r="M27" s="242">
        <f>G27*(1+L27/100)</f>
        <v>0</v>
      </c>
      <c r="N27" s="240">
        <v>1</v>
      </c>
      <c r="O27" s="240">
        <f>ROUND(E27*N27,2)</f>
        <v>13.18</v>
      </c>
      <c r="P27" s="240">
        <v>0</v>
      </c>
      <c r="Q27" s="240">
        <f>ROUND(E27*P27,2)</f>
        <v>0</v>
      </c>
      <c r="R27" s="242" t="s">
        <v>279</v>
      </c>
      <c r="S27" s="242" t="s">
        <v>210</v>
      </c>
      <c r="T27" s="243" t="s">
        <v>257</v>
      </c>
      <c r="U27" s="225">
        <v>0</v>
      </c>
      <c r="V27" s="225">
        <f>ROUND(E27*U27,2)</f>
        <v>0</v>
      </c>
      <c r="W27" s="225"/>
      <c r="X27" s="225" t="s">
        <v>258</v>
      </c>
      <c r="Y27" s="225" t="s">
        <v>152</v>
      </c>
      <c r="Z27" s="215"/>
      <c r="AA27" s="215"/>
      <c r="AB27" s="215"/>
      <c r="AC27" s="215"/>
      <c r="AD27" s="215"/>
      <c r="AE27" s="215"/>
      <c r="AF27" s="215"/>
      <c r="AG27" s="215" t="s">
        <v>259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2" x14ac:dyDescent="0.2">
      <c r="A28" s="222"/>
      <c r="B28" s="223"/>
      <c r="C28" s="267" t="s">
        <v>646</v>
      </c>
      <c r="D28" s="263"/>
      <c r="E28" s="264">
        <v>13.176</v>
      </c>
      <c r="F28" s="225"/>
      <c r="G28" s="225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222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x14ac:dyDescent="0.2">
      <c r="A29" s="230" t="s">
        <v>144</v>
      </c>
      <c r="B29" s="231" t="s">
        <v>60</v>
      </c>
      <c r="C29" s="254" t="s">
        <v>97</v>
      </c>
      <c r="D29" s="232"/>
      <c r="E29" s="233"/>
      <c r="F29" s="234"/>
      <c r="G29" s="234">
        <f>SUMIF(AG30:AG33,"&lt;&gt;NOR",G30:G33)</f>
        <v>0</v>
      </c>
      <c r="H29" s="234"/>
      <c r="I29" s="234">
        <f>SUM(I30:I33)</f>
        <v>0</v>
      </c>
      <c r="J29" s="234"/>
      <c r="K29" s="234">
        <f>SUM(K30:K33)</f>
        <v>0</v>
      </c>
      <c r="L29" s="234"/>
      <c r="M29" s="234">
        <f>SUM(M30:M33)</f>
        <v>0</v>
      </c>
      <c r="N29" s="233"/>
      <c r="O29" s="233">
        <f>SUM(O30:O33)</f>
        <v>5.19</v>
      </c>
      <c r="P29" s="233"/>
      <c r="Q29" s="233">
        <f>SUM(Q30:Q33)</f>
        <v>0</v>
      </c>
      <c r="R29" s="234"/>
      <c r="S29" s="234"/>
      <c r="T29" s="235"/>
      <c r="U29" s="229"/>
      <c r="V29" s="229">
        <f>SUM(V30:V33)</f>
        <v>4.6500000000000004</v>
      </c>
      <c r="W29" s="229"/>
      <c r="X29" s="229"/>
      <c r="Y29" s="229"/>
      <c r="AG29" t="s">
        <v>145</v>
      </c>
    </row>
    <row r="30" spans="1:60" outlineLevel="1" x14ac:dyDescent="0.2">
      <c r="A30" s="237">
        <v>7</v>
      </c>
      <c r="B30" s="238" t="s">
        <v>532</v>
      </c>
      <c r="C30" s="256" t="s">
        <v>533</v>
      </c>
      <c r="D30" s="239" t="s">
        <v>218</v>
      </c>
      <c r="E30" s="240">
        <v>2.7450000000000001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0">
        <v>1.8907700000000001</v>
      </c>
      <c r="O30" s="240">
        <f>ROUND(E30*N30,2)</f>
        <v>5.19</v>
      </c>
      <c r="P30" s="240">
        <v>0</v>
      </c>
      <c r="Q30" s="240">
        <f>ROUND(E30*P30,2)</f>
        <v>0</v>
      </c>
      <c r="R30" s="242" t="s">
        <v>274</v>
      </c>
      <c r="S30" s="242" t="s">
        <v>210</v>
      </c>
      <c r="T30" s="243" t="s">
        <v>150</v>
      </c>
      <c r="U30" s="225">
        <v>1.6950000000000001</v>
      </c>
      <c r="V30" s="225">
        <f>ROUND(E30*U30,2)</f>
        <v>4.6500000000000004</v>
      </c>
      <c r="W30" s="225"/>
      <c r="X30" s="225" t="s">
        <v>151</v>
      </c>
      <c r="Y30" s="225" t="s">
        <v>152</v>
      </c>
      <c r="Z30" s="215"/>
      <c r="AA30" s="215"/>
      <c r="AB30" s="215"/>
      <c r="AC30" s="215"/>
      <c r="AD30" s="215"/>
      <c r="AE30" s="215"/>
      <c r="AF30" s="215"/>
      <c r="AG30" s="215" t="s">
        <v>212</v>
      </c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outlineLevel="2" x14ac:dyDescent="0.2">
      <c r="A31" s="222"/>
      <c r="B31" s="223"/>
      <c r="C31" s="266" t="s">
        <v>534</v>
      </c>
      <c r="D31" s="265"/>
      <c r="E31" s="265"/>
      <c r="F31" s="265"/>
      <c r="G31" s="265"/>
      <c r="H31" s="225"/>
      <c r="I31" s="225"/>
      <c r="J31" s="225"/>
      <c r="K31" s="225"/>
      <c r="L31" s="225"/>
      <c r="M31" s="225"/>
      <c r="N31" s="224"/>
      <c r="O31" s="224"/>
      <c r="P31" s="224"/>
      <c r="Q31" s="224"/>
      <c r="R31" s="225"/>
      <c r="S31" s="225"/>
      <c r="T31" s="225"/>
      <c r="U31" s="225"/>
      <c r="V31" s="225"/>
      <c r="W31" s="225"/>
      <c r="X31" s="225"/>
      <c r="Y31" s="225"/>
      <c r="Z31" s="215"/>
      <c r="AA31" s="215"/>
      <c r="AB31" s="215"/>
      <c r="AC31" s="215"/>
      <c r="AD31" s="215"/>
      <c r="AE31" s="215"/>
      <c r="AF31" s="215"/>
      <c r="AG31" s="215" t="s">
        <v>214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59" t="s">
        <v>647</v>
      </c>
      <c r="D32" s="252"/>
      <c r="E32" s="252"/>
      <c r="F32" s="252"/>
      <c r="G32" s="252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167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53" t="str">
        <f>C32</f>
        <v>Podkladní lože potrubí ze ŠD 0-4 tl. 15 cm se zhutněním (podkladní lože přípojek vpustí liniového odvodnění)</v>
      </c>
      <c r="BB32" s="215"/>
      <c r="BC32" s="215"/>
      <c r="BD32" s="215"/>
      <c r="BE32" s="215"/>
      <c r="BF32" s="215"/>
      <c r="BG32" s="215"/>
      <c r="BH32" s="215"/>
    </row>
    <row r="33" spans="1:60" outlineLevel="2" x14ac:dyDescent="0.2">
      <c r="A33" s="222"/>
      <c r="B33" s="223"/>
      <c r="C33" s="267" t="s">
        <v>648</v>
      </c>
      <c r="D33" s="263"/>
      <c r="E33" s="264">
        <v>2.7450000000000001</v>
      </c>
      <c r="F33" s="225"/>
      <c r="G33" s="225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222</v>
      </c>
      <c r="AH33" s="215">
        <v>0</v>
      </c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x14ac:dyDescent="0.2">
      <c r="A34" s="230" t="s">
        <v>144</v>
      </c>
      <c r="B34" s="231" t="s">
        <v>64</v>
      </c>
      <c r="C34" s="254" t="s">
        <v>100</v>
      </c>
      <c r="D34" s="232"/>
      <c r="E34" s="233"/>
      <c r="F34" s="234"/>
      <c r="G34" s="234">
        <f>SUMIF(AG35:AG55,"&lt;&gt;NOR",G35:G55)</f>
        <v>0</v>
      </c>
      <c r="H34" s="234"/>
      <c r="I34" s="234">
        <f>SUM(I35:I55)</f>
        <v>0</v>
      </c>
      <c r="J34" s="234"/>
      <c r="K34" s="234">
        <f>SUM(K35:K55)</f>
        <v>0</v>
      </c>
      <c r="L34" s="234"/>
      <c r="M34" s="234">
        <f>SUM(M35:M55)</f>
        <v>0</v>
      </c>
      <c r="N34" s="233"/>
      <c r="O34" s="233">
        <f>SUM(O35:O55)</f>
        <v>6.05</v>
      </c>
      <c r="P34" s="233"/>
      <c r="Q34" s="233">
        <f>SUM(Q35:Q55)</f>
        <v>0</v>
      </c>
      <c r="R34" s="234"/>
      <c r="S34" s="234"/>
      <c r="T34" s="235"/>
      <c r="U34" s="229"/>
      <c r="V34" s="229">
        <f>SUM(V35:V55)</f>
        <v>16.659999999999997</v>
      </c>
      <c r="W34" s="229"/>
      <c r="X34" s="229"/>
      <c r="Y34" s="229"/>
      <c r="AG34" t="s">
        <v>145</v>
      </c>
    </row>
    <row r="35" spans="1:60" ht="33.75" outlineLevel="1" x14ac:dyDescent="0.2">
      <c r="A35" s="237">
        <v>8</v>
      </c>
      <c r="B35" s="238" t="s">
        <v>649</v>
      </c>
      <c r="C35" s="256" t="s">
        <v>650</v>
      </c>
      <c r="D35" s="239" t="s">
        <v>273</v>
      </c>
      <c r="E35" s="240">
        <v>16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0">
        <v>0.11813</v>
      </c>
      <c r="O35" s="240">
        <f>ROUND(E35*N35,2)</f>
        <v>1.89</v>
      </c>
      <c r="P35" s="240">
        <v>0</v>
      </c>
      <c r="Q35" s="240">
        <f>ROUND(E35*P35,2)</f>
        <v>0</v>
      </c>
      <c r="R35" s="242" t="s">
        <v>300</v>
      </c>
      <c r="S35" s="242" t="s">
        <v>210</v>
      </c>
      <c r="T35" s="243" t="s">
        <v>150</v>
      </c>
      <c r="U35" s="225">
        <v>0.24782000000000001</v>
      </c>
      <c r="V35" s="225">
        <f>ROUND(E35*U35,2)</f>
        <v>3.97</v>
      </c>
      <c r="W35" s="225"/>
      <c r="X35" s="225" t="s">
        <v>151</v>
      </c>
      <c r="Y35" s="225" t="s">
        <v>152</v>
      </c>
      <c r="Z35" s="215"/>
      <c r="AA35" s="215"/>
      <c r="AB35" s="215"/>
      <c r="AC35" s="215"/>
      <c r="AD35" s="215"/>
      <c r="AE35" s="215"/>
      <c r="AF35" s="215"/>
      <c r="AG35" s="215" t="s">
        <v>212</v>
      </c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2" x14ac:dyDescent="0.2">
      <c r="A36" s="222"/>
      <c r="B36" s="223"/>
      <c r="C36" s="257" t="s">
        <v>651</v>
      </c>
      <c r="D36" s="251"/>
      <c r="E36" s="251"/>
      <c r="F36" s="251"/>
      <c r="G36" s="251"/>
      <c r="H36" s="225"/>
      <c r="I36" s="225"/>
      <c r="J36" s="225"/>
      <c r="K36" s="225"/>
      <c r="L36" s="225"/>
      <c r="M36" s="225"/>
      <c r="N36" s="224"/>
      <c r="O36" s="224"/>
      <c r="P36" s="224"/>
      <c r="Q36" s="224"/>
      <c r="R36" s="225"/>
      <c r="S36" s="225"/>
      <c r="T36" s="225"/>
      <c r="U36" s="225"/>
      <c r="V36" s="225"/>
      <c r="W36" s="225"/>
      <c r="X36" s="225"/>
      <c r="Y36" s="225"/>
      <c r="Z36" s="215"/>
      <c r="AA36" s="215"/>
      <c r="AB36" s="215"/>
      <c r="AC36" s="215"/>
      <c r="AD36" s="215"/>
      <c r="AE36" s="215"/>
      <c r="AF36" s="215"/>
      <c r="AG36" s="215" t="s">
        <v>167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67" t="s">
        <v>652</v>
      </c>
      <c r="D37" s="263"/>
      <c r="E37" s="264">
        <v>7</v>
      </c>
      <c r="F37" s="225"/>
      <c r="G37" s="225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222</v>
      </c>
      <c r="AH37" s="215">
        <v>0</v>
      </c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3" x14ac:dyDescent="0.2">
      <c r="A38" s="222"/>
      <c r="B38" s="223"/>
      <c r="C38" s="267" t="s">
        <v>653</v>
      </c>
      <c r="D38" s="263"/>
      <c r="E38" s="264">
        <v>4</v>
      </c>
      <c r="F38" s="225"/>
      <c r="G38" s="225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222</v>
      </c>
      <c r="AH38" s="215">
        <v>0</v>
      </c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3" x14ac:dyDescent="0.2">
      <c r="A39" s="222"/>
      <c r="B39" s="223"/>
      <c r="C39" s="267" t="s">
        <v>654</v>
      </c>
      <c r="D39" s="263"/>
      <c r="E39" s="264">
        <v>5</v>
      </c>
      <c r="F39" s="225"/>
      <c r="G39" s="225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222</v>
      </c>
      <c r="AH39" s="215">
        <v>0</v>
      </c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ht="33.75" outlineLevel="1" x14ac:dyDescent="0.2">
      <c r="A40" s="237">
        <v>9</v>
      </c>
      <c r="B40" s="238" t="s">
        <v>655</v>
      </c>
      <c r="C40" s="256" t="s">
        <v>650</v>
      </c>
      <c r="D40" s="239" t="s">
        <v>273</v>
      </c>
      <c r="E40" s="240">
        <v>29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0">
        <v>0.11813</v>
      </c>
      <c r="O40" s="240">
        <f>ROUND(E40*N40,2)</f>
        <v>3.43</v>
      </c>
      <c r="P40" s="240">
        <v>0</v>
      </c>
      <c r="Q40" s="240">
        <f>ROUND(E40*P40,2)</f>
        <v>0</v>
      </c>
      <c r="R40" s="242" t="s">
        <v>300</v>
      </c>
      <c r="S40" s="242" t="s">
        <v>210</v>
      </c>
      <c r="T40" s="243" t="s">
        <v>211</v>
      </c>
      <c r="U40" s="225">
        <v>0.24782000000000001</v>
      </c>
      <c r="V40" s="225">
        <f>ROUND(E40*U40,2)</f>
        <v>7.19</v>
      </c>
      <c r="W40" s="225"/>
      <c r="X40" s="225" t="s">
        <v>151</v>
      </c>
      <c r="Y40" s="225" t="s">
        <v>152</v>
      </c>
      <c r="Z40" s="215"/>
      <c r="AA40" s="215"/>
      <c r="AB40" s="215"/>
      <c r="AC40" s="215"/>
      <c r="AD40" s="215"/>
      <c r="AE40" s="215"/>
      <c r="AF40" s="215"/>
      <c r="AG40" s="215" t="s">
        <v>153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2" x14ac:dyDescent="0.2">
      <c r="A41" s="222"/>
      <c r="B41" s="223"/>
      <c r="C41" s="257" t="s">
        <v>656</v>
      </c>
      <c r="D41" s="251"/>
      <c r="E41" s="251"/>
      <c r="F41" s="251"/>
      <c r="G41" s="251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167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2" x14ac:dyDescent="0.2">
      <c r="A42" s="222"/>
      <c r="B42" s="223"/>
      <c r="C42" s="267" t="s">
        <v>657</v>
      </c>
      <c r="D42" s="263"/>
      <c r="E42" s="264">
        <v>5</v>
      </c>
      <c r="F42" s="225"/>
      <c r="G42" s="225"/>
      <c r="H42" s="225"/>
      <c r="I42" s="225"/>
      <c r="J42" s="225"/>
      <c r="K42" s="225"/>
      <c r="L42" s="225"/>
      <c r="M42" s="225"/>
      <c r="N42" s="224"/>
      <c r="O42" s="224"/>
      <c r="P42" s="224"/>
      <c r="Q42" s="224"/>
      <c r="R42" s="225"/>
      <c r="S42" s="225"/>
      <c r="T42" s="225"/>
      <c r="U42" s="225"/>
      <c r="V42" s="225"/>
      <c r="W42" s="225"/>
      <c r="X42" s="225"/>
      <c r="Y42" s="225"/>
      <c r="Z42" s="215"/>
      <c r="AA42" s="215"/>
      <c r="AB42" s="215"/>
      <c r="AC42" s="215"/>
      <c r="AD42" s="215"/>
      <c r="AE42" s="215"/>
      <c r="AF42" s="215"/>
      <c r="AG42" s="215" t="s">
        <v>222</v>
      </c>
      <c r="AH42" s="215">
        <v>0</v>
      </c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outlineLevel="3" x14ac:dyDescent="0.2">
      <c r="A43" s="222"/>
      <c r="B43" s="223"/>
      <c r="C43" s="267" t="s">
        <v>658</v>
      </c>
      <c r="D43" s="263"/>
      <c r="E43" s="264">
        <v>6</v>
      </c>
      <c r="F43" s="225"/>
      <c r="G43" s="225"/>
      <c r="H43" s="225"/>
      <c r="I43" s="225"/>
      <c r="J43" s="225"/>
      <c r="K43" s="225"/>
      <c r="L43" s="225"/>
      <c r="M43" s="225"/>
      <c r="N43" s="224"/>
      <c r="O43" s="224"/>
      <c r="P43" s="224"/>
      <c r="Q43" s="224"/>
      <c r="R43" s="225"/>
      <c r="S43" s="225"/>
      <c r="T43" s="225"/>
      <c r="U43" s="225"/>
      <c r="V43" s="225"/>
      <c r="W43" s="225"/>
      <c r="X43" s="225"/>
      <c r="Y43" s="225"/>
      <c r="Z43" s="215"/>
      <c r="AA43" s="215"/>
      <c r="AB43" s="215"/>
      <c r="AC43" s="215"/>
      <c r="AD43" s="215"/>
      <c r="AE43" s="215"/>
      <c r="AF43" s="215"/>
      <c r="AG43" s="215" t="s">
        <v>222</v>
      </c>
      <c r="AH43" s="215">
        <v>0</v>
      </c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</row>
    <row r="44" spans="1:60" outlineLevel="3" x14ac:dyDescent="0.2">
      <c r="A44" s="222"/>
      <c r="B44" s="223"/>
      <c r="C44" s="267" t="s">
        <v>659</v>
      </c>
      <c r="D44" s="263"/>
      <c r="E44" s="264">
        <v>6</v>
      </c>
      <c r="F44" s="225"/>
      <c r="G44" s="225"/>
      <c r="H44" s="225"/>
      <c r="I44" s="225"/>
      <c r="J44" s="225"/>
      <c r="K44" s="225"/>
      <c r="L44" s="225"/>
      <c r="M44" s="225"/>
      <c r="N44" s="224"/>
      <c r="O44" s="224"/>
      <c r="P44" s="224"/>
      <c r="Q44" s="224"/>
      <c r="R44" s="225"/>
      <c r="S44" s="225"/>
      <c r="T44" s="225"/>
      <c r="U44" s="225"/>
      <c r="V44" s="225"/>
      <c r="W44" s="225"/>
      <c r="X44" s="225"/>
      <c r="Y44" s="225"/>
      <c r="Z44" s="215"/>
      <c r="AA44" s="215"/>
      <c r="AB44" s="215"/>
      <c r="AC44" s="215"/>
      <c r="AD44" s="215"/>
      <c r="AE44" s="215"/>
      <c r="AF44" s="215"/>
      <c r="AG44" s="215" t="s">
        <v>222</v>
      </c>
      <c r="AH44" s="215">
        <v>0</v>
      </c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</row>
    <row r="45" spans="1:60" outlineLevel="3" x14ac:dyDescent="0.2">
      <c r="A45" s="222"/>
      <c r="B45" s="223"/>
      <c r="C45" s="267" t="s">
        <v>660</v>
      </c>
      <c r="D45" s="263"/>
      <c r="E45" s="264">
        <v>6</v>
      </c>
      <c r="F45" s="225"/>
      <c r="G45" s="225"/>
      <c r="H45" s="225"/>
      <c r="I45" s="225"/>
      <c r="J45" s="225"/>
      <c r="K45" s="225"/>
      <c r="L45" s="225"/>
      <c r="M45" s="225"/>
      <c r="N45" s="224"/>
      <c r="O45" s="224"/>
      <c r="P45" s="224"/>
      <c r="Q45" s="224"/>
      <c r="R45" s="225"/>
      <c r="S45" s="225"/>
      <c r="T45" s="225"/>
      <c r="U45" s="225"/>
      <c r="V45" s="225"/>
      <c r="W45" s="225"/>
      <c r="X45" s="225"/>
      <c r="Y45" s="225"/>
      <c r="Z45" s="215"/>
      <c r="AA45" s="215"/>
      <c r="AB45" s="215"/>
      <c r="AC45" s="215"/>
      <c r="AD45" s="215"/>
      <c r="AE45" s="215"/>
      <c r="AF45" s="215"/>
      <c r="AG45" s="215" t="s">
        <v>222</v>
      </c>
      <c r="AH45" s="215">
        <v>0</v>
      </c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3" x14ac:dyDescent="0.2">
      <c r="A46" s="222"/>
      <c r="B46" s="223"/>
      <c r="C46" s="267" t="s">
        <v>661</v>
      </c>
      <c r="D46" s="263"/>
      <c r="E46" s="264">
        <v>6</v>
      </c>
      <c r="F46" s="225"/>
      <c r="G46" s="225"/>
      <c r="H46" s="225"/>
      <c r="I46" s="225"/>
      <c r="J46" s="225"/>
      <c r="K46" s="225"/>
      <c r="L46" s="225"/>
      <c r="M46" s="225"/>
      <c r="N46" s="224"/>
      <c r="O46" s="224"/>
      <c r="P46" s="224"/>
      <c r="Q46" s="224"/>
      <c r="R46" s="225"/>
      <c r="S46" s="225"/>
      <c r="T46" s="225"/>
      <c r="U46" s="225"/>
      <c r="V46" s="225"/>
      <c r="W46" s="225"/>
      <c r="X46" s="225"/>
      <c r="Y46" s="225"/>
      <c r="Z46" s="215"/>
      <c r="AA46" s="215"/>
      <c r="AB46" s="215"/>
      <c r="AC46" s="215"/>
      <c r="AD46" s="215"/>
      <c r="AE46" s="215"/>
      <c r="AF46" s="215"/>
      <c r="AG46" s="215" t="s">
        <v>222</v>
      </c>
      <c r="AH46" s="215">
        <v>0</v>
      </c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ht="33.75" outlineLevel="1" x14ac:dyDescent="0.2">
      <c r="A47" s="237">
        <v>10</v>
      </c>
      <c r="B47" s="238" t="s">
        <v>662</v>
      </c>
      <c r="C47" s="256" t="s">
        <v>663</v>
      </c>
      <c r="D47" s="239" t="s">
        <v>273</v>
      </c>
      <c r="E47" s="240">
        <v>1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0">
        <v>6.0589999999999998E-2</v>
      </c>
      <c r="O47" s="240">
        <f>ROUND(E47*N47,2)</f>
        <v>0.06</v>
      </c>
      <c r="P47" s="240">
        <v>0</v>
      </c>
      <c r="Q47" s="240">
        <f>ROUND(E47*P47,2)</f>
        <v>0</v>
      </c>
      <c r="R47" s="242" t="s">
        <v>300</v>
      </c>
      <c r="S47" s="242" t="s">
        <v>210</v>
      </c>
      <c r="T47" s="243" t="s">
        <v>211</v>
      </c>
      <c r="U47" s="225">
        <v>0.24782000000000001</v>
      </c>
      <c r="V47" s="225">
        <f>ROUND(E47*U47,2)</f>
        <v>0.25</v>
      </c>
      <c r="W47" s="225"/>
      <c r="X47" s="225" t="s">
        <v>151</v>
      </c>
      <c r="Y47" s="225" t="s">
        <v>152</v>
      </c>
      <c r="Z47" s="215"/>
      <c r="AA47" s="215"/>
      <c r="AB47" s="215"/>
      <c r="AC47" s="215"/>
      <c r="AD47" s="215"/>
      <c r="AE47" s="215"/>
      <c r="AF47" s="215"/>
      <c r="AG47" s="215" t="s">
        <v>153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2" x14ac:dyDescent="0.2">
      <c r="A48" s="222"/>
      <c r="B48" s="223"/>
      <c r="C48" s="257" t="s">
        <v>656</v>
      </c>
      <c r="D48" s="251"/>
      <c r="E48" s="251"/>
      <c r="F48" s="251"/>
      <c r="G48" s="251"/>
      <c r="H48" s="225"/>
      <c r="I48" s="225"/>
      <c r="J48" s="225"/>
      <c r="K48" s="225"/>
      <c r="L48" s="225"/>
      <c r="M48" s="225"/>
      <c r="N48" s="224"/>
      <c r="O48" s="224"/>
      <c r="P48" s="224"/>
      <c r="Q48" s="224"/>
      <c r="R48" s="225"/>
      <c r="S48" s="225"/>
      <c r="T48" s="225"/>
      <c r="U48" s="225"/>
      <c r="V48" s="225"/>
      <c r="W48" s="225"/>
      <c r="X48" s="225"/>
      <c r="Y48" s="225"/>
      <c r="Z48" s="215"/>
      <c r="AA48" s="215"/>
      <c r="AB48" s="215"/>
      <c r="AC48" s="215"/>
      <c r="AD48" s="215"/>
      <c r="AE48" s="215"/>
      <c r="AF48" s="215"/>
      <c r="AG48" s="215" t="s">
        <v>167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2" x14ac:dyDescent="0.2">
      <c r="A49" s="222"/>
      <c r="B49" s="223"/>
      <c r="C49" s="267" t="s">
        <v>664</v>
      </c>
      <c r="D49" s="263"/>
      <c r="E49" s="264">
        <v>1</v>
      </c>
      <c r="F49" s="225"/>
      <c r="G49" s="225"/>
      <c r="H49" s="225"/>
      <c r="I49" s="225"/>
      <c r="J49" s="225"/>
      <c r="K49" s="225"/>
      <c r="L49" s="225"/>
      <c r="M49" s="225"/>
      <c r="N49" s="224"/>
      <c r="O49" s="224"/>
      <c r="P49" s="224"/>
      <c r="Q49" s="224"/>
      <c r="R49" s="225"/>
      <c r="S49" s="225"/>
      <c r="T49" s="225"/>
      <c r="U49" s="225"/>
      <c r="V49" s="225"/>
      <c r="W49" s="225"/>
      <c r="X49" s="225"/>
      <c r="Y49" s="225"/>
      <c r="Z49" s="215"/>
      <c r="AA49" s="215"/>
      <c r="AB49" s="215"/>
      <c r="AC49" s="215"/>
      <c r="AD49" s="215"/>
      <c r="AE49" s="215"/>
      <c r="AF49" s="215"/>
      <c r="AG49" s="215" t="s">
        <v>222</v>
      </c>
      <c r="AH49" s="215">
        <v>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ht="33.75" outlineLevel="1" x14ac:dyDescent="0.2">
      <c r="A50" s="237">
        <v>11</v>
      </c>
      <c r="B50" s="238" t="s">
        <v>665</v>
      </c>
      <c r="C50" s="256" t="s">
        <v>666</v>
      </c>
      <c r="D50" s="239" t="s">
        <v>273</v>
      </c>
      <c r="E50" s="240">
        <v>5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7.5499999999999998E-2</v>
      </c>
      <c r="O50" s="240">
        <f>ROUND(E50*N50,2)</f>
        <v>0.38</v>
      </c>
      <c r="P50" s="240">
        <v>0</v>
      </c>
      <c r="Q50" s="240">
        <f>ROUND(E50*P50,2)</f>
        <v>0</v>
      </c>
      <c r="R50" s="242" t="s">
        <v>300</v>
      </c>
      <c r="S50" s="242" t="s">
        <v>210</v>
      </c>
      <c r="T50" s="243" t="s">
        <v>211</v>
      </c>
      <c r="U50" s="225">
        <v>0.12391000000000001</v>
      </c>
      <c r="V50" s="225">
        <f>ROUND(E50*U50,2)</f>
        <v>0.62</v>
      </c>
      <c r="W50" s="225"/>
      <c r="X50" s="225" t="s">
        <v>151</v>
      </c>
      <c r="Y50" s="225" t="s">
        <v>152</v>
      </c>
      <c r="Z50" s="215"/>
      <c r="AA50" s="215"/>
      <c r="AB50" s="215"/>
      <c r="AC50" s="215"/>
      <c r="AD50" s="215"/>
      <c r="AE50" s="215"/>
      <c r="AF50" s="215"/>
      <c r="AG50" s="215" t="s">
        <v>212</v>
      </c>
      <c r="AH50" s="215"/>
      <c r="AI50" s="215"/>
      <c r="AJ50" s="215"/>
      <c r="AK50" s="215"/>
      <c r="AL50" s="215"/>
      <c r="AM50" s="215"/>
      <c r="AN50" s="215"/>
      <c r="AO50" s="215"/>
      <c r="AP50" s="215"/>
      <c r="AQ50" s="215"/>
      <c r="AR50" s="215"/>
      <c r="AS50" s="215"/>
      <c r="AT50" s="215"/>
      <c r="AU50" s="215"/>
      <c r="AV50" s="215"/>
      <c r="AW50" s="215"/>
      <c r="AX50" s="215"/>
      <c r="AY50" s="215"/>
      <c r="AZ50" s="215"/>
      <c r="BA50" s="215"/>
      <c r="BB50" s="215"/>
      <c r="BC50" s="215"/>
      <c r="BD50" s="215"/>
      <c r="BE50" s="215"/>
      <c r="BF50" s="215"/>
      <c r="BG50" s="215"/>
      <c r="BH50" s="215"/>
    </row>
    <row r="51" spans="1:60" outlineLevel="2" x14ac:dyDescent="0.2">
      <c r="A51" s="222"/>
      <c r="B51" s="223"/>
      <c r="C51" s="257" t="s">
        <v>656</v>
      </c>
      <c r="D51" s="251"/>
      <c r="E51" s="251"/>
      <c r="F51" s="251"/>
      <c r="G51" s="251"/>
      <c r="H51" s="225"/>
      <c r="I51" s="225"/>
      <c r="J51" s="225"/>
      <c r="K51" s="225"/>
      <c r="L51" s="225"/>
      <c r="M51" s="225"/>
      <c r="N51" s="224"/>
      <c r="O51" s="224"/>
      <c r="P51" s="224"/>
      <c r="Q51" s="224"/>
      <c r="R51" s="225"/>
      <c r="S51" s="225"/>
      <c r="T51" s="225"/>
      <c r="U51" s="225"/>
      <c r="V51" s="225"/>
      <c r="W51" s="225"/>
      <c r="X51" s="225"/>
      <c r="Y51" s="225"/>
      <c r="Z51" s="215"/>
      <c r="AA51" s="215"/>
      <c r="AB51" s="215"/>
      <c r="AC51" s="215"/>
      <c r="AD51" s="215"/>
      <c r="AE51" s="215"/>
      <c r="AF51" s="215"/>
      <c r="AG51" s="215" t="s">
        <v>167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2" x14ac:dyDescent="0.2">
      <c r="A52" s="222"/>
      <c r="B52" s="223"/>
      <c r="C52" s="267" t="s">
        <v>667</v>
      </c>
      <c r="D52" s="263"/>
      <c r="E52" s="264">
        <v>2</v>
      </c>
      <c r="F52" s="225"/>
      <c r="G52" s="225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222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outlineLevel="3" x14ac:dyDescent="0.2">
      <c r="A53" s="222"/>
      <c r="B53" s="223"/>
      <c r="C53" s="267" t="s">
        <v>668</v>
      </c>
      <c r="D53" s="263"/>
      <c r="E53" s="264">
        <v>3</v>
      </c>
      <c r="F53" s="225"/>
      <c r="G53" s="225"/>
      <c r="H53" s="225"/>
      <c r="I53" s="225"/>
      <c r="J53" s="225"/>
      <c r="K53" s="225"/>
      <c r="L53" s="225"/>
      <c r="M53" s="225"/>
      <c r="N53" s="224"/>
      <c r="O53" s="224"/>
      <c r="P53" s="224"/>
      <c r="Q53" s="224"/>
      <c r="R53" s="225"/>
      <c r="S53" s="225"/>
      <c r="T53" s="225"/>
      <c r="U53" s="225"/>
      <c r="V53" s="225"/>
      <c r="W53" s="225"/>
      <c r="X53" s="225"/>
      <c r="Y53" s="225"/>
      <c r="Z53" s="215"/>
      <c r="AA53" s="215"/>
      <c r="AB53" s="215"/>
      <c r="AC53" s="215"/>
      <c r="AD53" s="215"/>
      <c r="AE53" s="215"/>
      <c r="AF53" s="215"/>
      <c r="AG53" s="215" t="s">
        <v>222</v>
      </c>
      <c r="AH53" s="215">
        <v>0</v>
      </c>
      <c r="AI53" s="215"/>
      <c r="AJ53" s="215"/>
      <c r="AK53" s="215"/>
      <c r="AL53" s="215"/>
      <c r="AM53" s="215"/>
      <c r="AN53" s="215"/>
      <c r="AO53" s="215"/>
      <c r="AP53" s="215"/>
      <c r="AQ53" s="215"/>
      <c r="AR53" s="215"/>
      <c r="AS53" s="215"/>
      <c r="AT53" s="215"/>
      <c r="AU53" s="215"/>
      <c r="AV53" s="215"/>
      <c r="AW53" s="215"/>
      <c r="AX53" s="215"/>
      <c r="AY53" s="215"/>
      <c r="AZ53" s="215"/>
      <c r="BA53" s="215"/>
      <c r="BB53" s="215"/>
      <c r="BC53" s="215"/>
      <c r="BD53" s="215"/>
      <c r="BE53" s="215"/>
      <c r="BF53" s="215"/>
      <c r="BG53" s="215"/>
      <c r="BH53" s="215"/>
    </row>
    <row r="54" spans="1:60" ht="22.5" outlineLevel="1" x14ac:dyDescent="0.2">
      <c r="A54" s="244">
        <v>12</v>
      </c>
      <c r="B54" s="245" t="s">
        <v>669</v>
      </c>
      <c r="C54" s="255" t="s">
        <v>670</v>
      </c>
      <c r="D54" s="246" t="s">
        <v>273</v>
      </c>
      <c r="E54" s="247">
        <v>91</v>
      </c>
      <c r="F54" s="248"/>
      <c r="G54" s="249">
        <f>ROUND(E54*F54,2)</f>
        <v>0</v>
      </c>
      <c r="H54" s="248"/>
      <c r="I54" s="249">
        <f>ROUND(E54*H54,2)</f>
        <v>0</v>
      </c>
      <c r="J54" s="248"/>
      <c r="K54" s="249">
        <f>ROUND(E54*J54,2)</f>
        <v>0</v>
      </c>
      <c r="L54" s="249">
        <v>21</v>
      </c>
      <c r="M54" s="249">
        <f>G54*(1+L54/100)</f>
        <v>0</v>
      </c>
      <c r="N54" s="247">
        <v>3.0500000000000002E-3</v>
      </c>
      <c r="O54" s="247">
        <f>ROUND(E54*N54,2)</f>
        <v>0.28000000000000003</v>
      </c>
      <c r="P54" s="247">
        <v>0</v>
      </c>
      <c r="Q54" s="247">
        <f>ROUND(E54*P54,2)</f>
        <v>0</v>
      </c>
      <c r="R54" s="249" t="s">
        <v>300</v>
      </c>
      <c r="S54" s="249" t="s">
        <v>210</v>
      </c>
      <c r="T54" s="250" t="s">
        <v>211</v>
      </c>
      <c r="U54" s="225">
        <v>0.05</v>
      </c>
      <c r="V54" s="225">
        <f>ROUND(E54*U54,2)</f>
        <v>4.55</v>
      </c>
      <c r="W54" s="225"/>
      <c r="X54" s="225" t="s">
        <v>151</v>
      </c>
      <c r="Y54" s="225" t="s">
        <v>152</v>
      </c>
      <c r="Z54" s="215"/>
      <c r="AA54" s="215"/>
      <c r="AB54" s="215"/>
      <c r="AC54" s="215"/>
      <c r="AD54" s="215"/>
      <c r="AE54" s="215"/>
      <c r="AF54" s="215"/>
      <c r="AG54" s="215" t="s">
        <v>153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1" x14ac:dyDescent="0.2">
      <c r="A55" s="244">
        <v>13</v>
      </c>
      <c r="B55" s="245" t="s">
        <v>671</v>
      </c>
      <c r="C55" s="255" t="s">
        <v>672</v>
      </c>
      <c r="D55" s="246" t="s">
        <v>273</v>
      </c>
      <c r="E55" s="247">
        <v>4</v>
      </c>
      <c r="F55" s="248"/>
      <c r="G55" s="249">
        <f>ROUND(E55*F55,2)</f>
        <v>0</v>
      </c>
      <c r="H55" s="248"/>
      <c r="I55" s="249">
        <f>ROUND(E55*H55,2)</f>
        <v>0</v>
      </c>
      <c r="J55" s="248"/>
      <c r="K55" s="249">
        <f>ROUND(E55*J55,2)</f>
        <v>0</v>
      </c>
      <c r="L55" s="249">
        <v>21</v>
      </c>
      <c r="M55" s="249">
        <f>G55*(1+L55/100)</f>
        <v>0</v>
      </c>
      <c r="N55" s="247">
        <v>1.6800000000000001E-3</v>
      </c>
      <c r="O55" s="247">
        <f>ROUND(E55*N55,2)</f>
        <v>0.01</v>
      </c>
      <c r="P55" s="247">
        <v>0</v>
      </c>
      <c r="Q55" s="247">
        <f>ROUND(E55*P55,2)</f>
        <v>0</v>
      </c>
      <c r="R55" s="249"/>
      <c r="S55" s="249" t="s">
        <v>149</v>
      </c>
      <c r="T55" s="250" t="s">
        <v>211</v>
      </c>
      <c r="U55" s="225">
        <v>0.02</v>
      </c>
      <c r="V55" s="225">
        <f>ROUND(E55*U55,2)</f>
        <v>0.08</v>
      </c>
      <c r="W55" s="225"/>
      <c r="X55" s="225" t="s">
        <v>151</v>
      </c>
      <c r="Y55" s="225" t="s">
        <v>152</v>
      </c>
      <c r="Z55" s="215"/>
      <c r="AA55" s="215"/>
      <c r="AB55" s="215"/>
      <c r="AC55" s="215"/>
      <c r="AD55" s="215"/>
      <c r="AE55" s="215"/>
      <c r="AF55" s="215"/>
      <c r="AG55" s="215" t="s">
        <v>153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x14ac:dyDescent="0.2">
      <c r="A56" s="230" t="s">
        <v>144</v>
      </c>
      <c r="B56" s="231" t="s">
        <v>101</v>
      </c>
      <c r="C56" s="254" t="s">
        <v>102</v>
      </c>
      <c r="D56" s="232"/>
      <c r="E56" s="233"/>
      <c r="F56" s="234"/>
      <c r="G56" s="234">
        <f>SUMIF(AG57:AG64,"&lt;&gt;NOR",G57:G64)</f>
        <v>0</v>
      </c>
      <c r="H56" s="234"/>
      <c r="I56" s="234">
        <f>SUM(I57:I64)</f>
        <v>0</v>
      </c>
      <c r="J56" s="234"/>
      <c r="K56" s="234">
        <f>SUM(K57:K64)</f>
        <v>0</v>
      </c>
      <c r="L56" s="234"/>
      <c r="M56" s="234">
        <f>SUM(M57:M64)</f>
        <v>0</v>
      </c>
      <c r="N56" s="233"/>
      <c r="O56" s="233">
        <f>SUM(O57:O64)</f>
        <v>6.9999999999999993E-2</v>
      </c>
      <c r="P56" s="233"/>
      <c r="Q56" s="233">
        <f>SUM(Q57:Q64)</f>
        <v>0</v>
      </c>
      <c r="R56" s="234"/>
      <c r="S56" s="234"/>
      <c r="T56" s="235"/>
      <c r="U56" s="229"/>
      <c r="V56" s="229">
        <f>SUM(V57:V64)</f>
        <v>28.61</v>
      </c>
      <c r="W56" s="229"/>
      <c r="X56" s="229"/>
      <c r="Y56" s="229"/>
      <c r="AG56" t="s">
        <v>145</v>
      </c>
    </row>
    <row r="57" spans="1:60" outlineLevel="1" x14ac:dyDescent="0.2">
      <c r="A57" s="237">
        <v>14</v>
      </c>
      <c r="B57" s="238" t="s">
        <v>673</v>
      </c>
      <c r="C57" s="256" t="s">
        <v>674</v>
      </c>
      <c r="D57" s="239" t="s">
        <v>273</v>
      </c>
      <c r="E57" s="240">
        <v>4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0">
        <v>1.2099999999999999E-3</v>
      </c>
      <c r="O57" s="240">
        <f>ROUND(E57*N57,2)</f>
        <v>0</v>
      </c>
      <c r="P57" s="240">
        <v>0</v>
      </c>
      <c r="Q57" s="240">
        <f>ROUND(E57*P57,2)</f>
        <v>0</v>
      </c>
      <c r="R57" s="242"/>
      <c r="S57" s="242" t="s">
        <v>149</v>
      </c>
      <c r="T57" s="243" t="s">
        <v>150</v>
      </c>
      <c r="U57" s="225">
        <v>1.1910000000000001</v>
      </c>
      <c r="V57" s="225">
        <f>ROUND(E57*U57,2)</f>
        <v>4.76</v>
      </c>
      <c r="W57" s="225"/>
      <c r="X57" s="225" t="s">
        <v>151</v>
      </c>
      <c r="Y57" s="225" t="s">
        <v>152</v>
      </c>
      <c r="Z57" s="215"/>
      <c r="AA57" s="215"/>
      <c r="AB57" s="215"/>
      <c r="AC57" s="215"/>
      <c r="AD57" s="215"/>
      <c r="AE57" s="215"/>
      <c r="AF57" s="215"/>
      <c r="AG57" s="215" t="s">
        <v>212</v>
      </c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2" x14ac:dyDescent="0.2">
      <c r="A58" s="222"/>
      <c r="B58" s="223"/>
      <c r="C58" s="257" t="s">
        <v>675</v>
      </c>
      <c r="D58" s="251"/>
      <c r="E58" s="251"/>
      <c r="F58" s="251"/>
      <c r="G58" s="251"/>
      <c r="H58" s="225"/>
      <c r="I58" s="225"/>
      <c r="J58" s="225"/>
      <c r="K58" s="225"/>
      <c r="L58" s="225"/>
      <c r="M58" s="225"/>
      <c r="N58" s="224"/>
      <c r="O58" s="224"/>
      <c r="P58" s="224"/>
      <c r="Q58" s="224"/>
      <c r="R58" s="225"/>
      <c r="S58" s="225"/>
      <c r="T58" s="225"/>
      <c r="U58" s="225"/>
      <c r="V58" s="225"/>
      <c r="W58" s="225"/>
      <c r="X58" s="225"/>
      <c r="Y58" s="225"/>
      <c r="Z58" s="215"/>
      <c r="AA58" s="215"/>
      <c r="AB58" s="215"/>
      <c r="AC58" s="215"/>
      <c r="AD58" s="215"/>
      <c r="AE58" s="215"/>
      <c r="AF58" s="215"/>
      <c r="AG58" s="215" t="s">
        <v>167</v>
      </c>
      <c r="AH58" s="215"/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1" x14ac:dyDescent="0.2">
      <c r="A59" s="237">
        <v>15</v>
      </c>
      <c r="B59" s="238" t="s">
        <v>676</v>
      </c>
      <c r="C59" s="256" t="s">
        <v>677</v>
      </c>
      <c r="D59" s="239" t="s">
        <v>273</v>
      </c>
      <c r="E59" s="240">
        <v>1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0">
        <v>8.8999999999999999E-3</v>
      </c>
      <c r="O59" s="240">
        <f>ROUND(E59*N59,2)</f>
        <v>0.01</v>
      </c>
      <c r="P59" s="240">
        <v>0</v>
      </c>
      <c r="Q59" s="240">
        <f>ROUND(E59*P59,2)</f>
        <v>0</v>
      </c>
      <c r="R59" s="242"/>
      <c r="S59" s="242" t="s">
        <v>149</v>
      </c>
      <c r="T59" s="243" t="s">
        <v>211</v>
      </c>
      <c r="U59" s="225">
        <v>1.1279999999999999</v>
      </c>
      <c r="V59" s="225">
        <f>ROUND(E59*U59,2)</f>
        <v>1.1299999999999999</v>
      </c>
      <c r="W59" s="225"/>
      <c r="X59" s="225" t="s">
        <v>151</v>
      </c>
      <c r="Y59" s="225" t="s">
        <v>152</v>
      </c>
      <c r="Z59" s="215"/>
      <c r="AA59" s="215"/>
      <c r="AB59" s="215"/>
      <c r="AC59" s="215"/>
      <c r="AD59" s="215"/>
      <c r="AE59" s="215"/>
      <c r="AF59" s="215"/>
      <c r="AG59" s="215" t="s">
        <v>153</v>
      </c>
      <c r="AH59" s="215"/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outlineLevel="2" x14ac:dyDescent="0.2">
      <c r="A60" s="222"/>
      <c r="B60" s="223"/>
      <c r="C60" s="257" t="s">
        <v>678</v>
      </c>
      <c r="D60" s="251"/>
      <c r="E60" s="251"/>
      <c r="F60" s="251"/>
      <c r="G60" s="251"/>
      <c r="H60" s="225"/>
      <c r="I60" s="225"/>
      <c r="J60" s="225"/>
      <c r="K60" s="225"/>
      <c r="L60" s="225"/>
      <c r="M60" s="225"/>
      <c r="N60" s="224"/>
      <c r="O60" s="224"/>
      <c r="P60" s="224"/>
      <c r="Q60" s="224"/>
      <c r="R60" s="225"/>
      <c r="S60" s="225"/>
      <c r="T60" s="225"/>
      <c r="U60" s="225"/>
      <c r="V60" s="225"/>
      <c r="W60" s="225"/>
      <c r="X60" s="225"/>
      <c r="Y60" s="225"/>
      <c r="Z60" s="215"/>
      <c r="AA60" s="215"/>
      <c r="AB60" s="215"/>
      <c r="AC60" s="215"/>
      <c r="AD60" s="215"/>
      <c r="AE60" s="215"/>
      <c r="AF60" s="215"/>
      <c r="AG60" s="215" t="s">
        <v>167</v>
      </c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</row>
    <row r="61" spans="1:60" ht="22.5" outlineLevel="1" x14ac:dyDescent="0.2">
      <c r="A61" s="237">
        <v>16</v>
      </c>
      <c r="B61" s="238" t="s">
        <v>679</v>
      </c>
      <c r="C61" s="256" t="s">
        <v>680</v>
      </c>
      <c r="D61" s="239" t="s">
        <v>286</v>
      </c>
      <c r="E61" s="240">
        <v>28.4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0">
        <v>2.0999999999999999E-3</v>
      </c>
      <c r="O61" s="240">
        <f>ROUND(E61*N61,2)</f>
        <v>0.06</v>
      </c>
      <c r="P61" s="240">
        <v>0</v>
      </c>
      <c r="Q61" s="240">
        <f>ROUND(E61*P61,2)</f>
        <v>0</v>
      </c>
      <c r="R61" s="242" t="s">
        <v>681</v>
      </c>
      <c r="S61" s="242" t="s">
        <v>210</v>
      </c>
      <c r="T61" s="243" t="s">
        <v>150</v>
      </c>
      <c r="U61" s="225">
        <v>0.8</v>
      </c>
      <c r="V61" s="225">
        <f>ROUND(E61*U61,2)</f>
        <v>22.72</v>
      </c>
      <c r="W61" s="225"/>
      <c r="X61" s="225" t="s">
        <v>151</v>
      </c>
      <c r="Y61" s="225" t="s">
        <v>152</v>
      </c>
      <c r="Z61" s="215"/>
      <c r="AA61" s="215"/>
      <c r="AB61" s="215"/>
      <c r="AC61" s="215"/>
      <c r="AD61" s="215"/>
      <c r="AE61" s="215"/>
      <c r="AF61" s="215"/>
      <c r="AG61" s="215" t="s">
        <v>212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2" x14ac:dyDescent="0.2">
      <c r="A62" s="222"/>
      <c r="B62" s="223"/>
      <c r="C62" s="266" t="s">
        <v>682</v>
      </c>
      <c r="D62" s="265"/>
      <c r="E62" s="265"/>
      <c r="F62" s="265"/>
      <c r="G62" s="265"/>
      <c r="H62" s="225"/>
      <c r="I62" s="225"/>
      <c r="J62" s="225"/>
      <c r="K62" s="225"/>
      <c r="L62" s="225"/>
      <c r="M62" s="225"/>
      <c r="N62" s="224"/>
      <c r="O62" s="224"/>
      <c r="P62" s="224"/>
      <c r="Q62" s="224"/>
      <c r="R62" s="225"/>
      <c r="S62" s="225"/>
      <c r="T62" s="225"/>
      <c r="U62" s="225"/>
      <c r="V62" s="225"/>
      <c r="W62" s="225"/>
      <c r="X62" s="225"/>
      <c r="Y62" s="225"/>
      <c r="Z62" s="215"/>
      <c r="AA62" s="215"/>
      <c r="AB62" s="215"/>
      <c r="AC62" s="215"/>
      <c r="AD62" s="215"/>
      <c r="AE62" s="215"/>
      <c r="AF62" s="215"/>
      <c r="AG62" s="215" t="s">
        <v>214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2" x14ac:dyDescent="0.2">
      <c r="A63" s="222"/>
      <c r="B63" s="223"/>
      <c r="C63" s="259" t="s">
        <v>683</v>
      </c>
      <c r="D63" s="252"/>
      <c r="E63" s="252"/>
      <c r="F63" s="252"/>
      <c r="G63" s="252"/>
      <c r="H63" s="225"/>
      <c r="I63" s="225"/>
      <c r="J63" s="225"/>
      <c r="K63" s="225"/>
      <c r="L63" s="225"/>
      <c r="M63" s="225"/>
      <c r="N63" s="224"/>
      <c r="O63" s="224"/>
      <c r="P63" s="224"/>
      <c r="Q63" s="224"/>
      <c r="R63" s="225"/>
      <c r="S63" s="225"/>
      <c r="T63" s="225"/>
      <c r="U63" s="225"/>
      <c r="V63" s="225"/>
      <c r="W63" s="225"/>
      <c r="X63" s="225"/>
      <c r="Y63" s="225"/>
      <c r="Z63" s="215"/>
      <c r="AA63" s="215"/>
      <c r="AB63" s="215"/>
      <c r="AC63" s="215"/>
      <c r="AD63" s="215"/>
      <c r="AE63" s="215"/>
      <c r="AF63" s="215"/>
      <c r="AG63" s="215" t="s">
        <v>167</v>
      </c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53" t="str">
        <f>C63</f>
        <v>Uložení potrubí PVC DN 110 vč. potrubí a potrubních tvarovek (uložení potrubí přípojek vpustí liniového</v>
      </c>
      <c r="BB63" s="215"/>
      <c r="BC63" s="215"/>
      <c r="BD63" s="215"/>
      <c r="BE63" s="215"/>
      <c r="BF63" s="215"/>
      <c r="BG63" s="215"/>
      <c r="BH63" s="215"/>
    </row>
    <row r="64" spans="1:60" outlineLevel="2" x14ac:dyDescent="0.2">
      <c r="A64" s="222"/>
      <c r="B64" s="223"/>
      <c r="C64" s="267" t="s">
        <v>684</v>
      </c>
      <c r="D64" s="263"/>
      <c r="E64" s="264">
        <v>28.4</v>
      </c>
      <c r="F64" s="225"/>
      <c r="G64" s="225"/>
      <c r="H64" s="225"/>
      <c r="I64" s="225"/>
      <c r="J64" s="225"/>
      <c r="K64" s="225"/>
      <c r="L64" s="225"/>
      <c r="M64" s="225"/>
      <c r="N64" s="224"/>
      <c r="O64" s="224"/>
      <c r="P64" s="224"/>
      <c r="Q64" s="224"/>
      <c r="R64" s="225"/>
      <c r="S64" s="225"/>
      <c r="T64" s="225"/>
      <c r="U64" s="225"/>
      <c r="V64" s="225"/>
      <c r="W64" s="225"/>
      <c r="X64" s="225"/>
      <c r="Y64" s="225"/>
      <c r="Z64" s="215"/>
      <c r="AA64" s="215"/>
      <c r="AB64" s="215"/>
      <c r="AC64" s="215"/>
      <c r="AD64" s="215"/>
      <c r="AE64" s="215"/>
      <c r="AF64" s="215"/>
      <c r="AG64" s="215" t="s">
        <v>222</v>
      </c>
      <c r="AH64" s="215">
        <v>0</v>
      </c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x14ac:dyDescent="0.2">
      <c r="A65" s="230" t="s">
        <v>144</v>
      </c>
      <c r="B65" s="231" t="s">
        <v>103</v>
      </c>
      <c r="C65" s="254" t="s">
        <v>104</v>
      </c>
      <c r="D65" s="232"/>
      <c r="E65" s="233"/>
      <c r="F65" s="234"/>
      <c r="G65" s="234">
        <f>SUMIF(AG66:AG71,"&lt;&gt;NOR",G66:G71)</f>
        <v>0</v>
      </c>
      <c r="H65" s="234"/>
      <c r="I65" s="234">
        <f>SUM(I66:I71)</f>
        <v>0</v>
      </c>
      <c r="J65" s="234"/>
      <c r="K65" s="234">
        <f>SUM(K66:K71)</f>
        <v>0</v>
      </c>
      <c r="L65" s="234"/>
      <c r="M65" s="234">
        <f>SUM(M66:M71)</f>
        <v>0</v>
      </c>
      <c r="N65" s="233"/>
      <c r="O65" s="233">
        <f>SUM(O66:O71)</f>
        <v>0.25</v>
      </c>
      <c r="P65" s="233"/>
      <c r="Q65" s="233">
        <f>SUM(Q66:Q71)</f>
        <v>0</v>
      </c>
      <c r="R65" s="234"/>
      <c r="S65" s="234"/>
      <c r="T65" s="235"/>
      <c r="U65" s="229"/>
      <c r="V65" s="229">
        <f>SUM(V66:V71)</f>
        <v>0.87</v>
      </c>
      <c r="W65" s="229"/>
      <c r="X65" s="229"/>
      <c r="Y65" s="229"/>
      <c r="AG65" t="s">
        <v>145</v>
      </c>
    </row>
    <row r="66" spans="1:60" outlineLevel="1" x14ac:dyDescent="0.2">
      <c r="A66" s="237">
        <v>17</v>
      </c>
      <c r="B66" s="238" t="s">
        <v>685</v>
      </c>
      <c r="C66" s="256" t="s">
        <v>686</v>
      </c>
      <c r="D66" s="239" t="s">
        <v>218</v>
      </c>
      <c r="E66" s="240">
        <v>0.1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2.5249999999999999</v>
      </c>
      <c r="O66" s="240">
        <f>ROUND(E66*N66,2)</f>
        <v>0.25</v>
      </c>
      <c r="P66" s="240">
        <v>0</v>
      </c>
      <c r="Q66" s="240">
        <f>ROUND(E66*P66,2)</f>
        <v>0</v>
      </c>
      <c r="R66" s="242" t="s">
        <v>274</v>
      </c>
      <c r="S66" s="242" t="s">
        <v>210</v>
      </c>
      <c r="T66" s="243" t="s">
        <v>150</v>
      </c>
      <c r="U66" s="225">
        <v>1.3029999999999999</v>
      </c>
      <c r="V66" s="225">
        <f>ROUND(E66*U66,2)</f>
        <v>0.13</v>
      </c>
      <c r="W66" s="225"/>
      <c r="X66" s="225" t="s">
        <v>151</v>
      </c>
      <c r="Y66" s="225" t="s">
        <v>152</v>
      </c>
      <c r="Z66" s="215"/>
      <c r="AA66" s="215"/>
      <c r="AB66" s="215"/>
      <c r="AC66" s="215"/>
      <c r="AD66" s="215"/>
      <c r="AE66" s="215"/>
      <c r="AF66" s="215"/>
      <c r="AG66" s="215" t="s">
        <v>212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</row>
    <row r="67" spans="1:60" outlineLevel="2" x14ac:dyDescent="0.2">
      <c r="A67" s="222"/>
      <c r="B67" s="223"/>
      <c r="C67" s="266" t="s">
        <v>687</v>
      </c>
      <c r="D67" s="265"/>
      <c r="E67" s="265"/>
      <c r="F67" s="265"/>
      <c r="G67" s="265"/>
      <c r="H67" s="225"/>
      <c r="I67" s="225"/>
      <c r="J67" s="225"/>
      <c r="K67" s="225"/>
      <c r="L67" s="225"/>
      <c r="M67" s="225"/>
      <c r="N67" s="224"/>
      <c r="O67" s="224"/>
      <c r="P67" s="224"/>
      <c r="Q67" s="224"/>
      <c r="R67" s="225"/>
      <c r="S67" s="225"/>
      <c r="T67" s="225"/>
      <c r="U67" s="225"/>
      <c r="V67" s="225"/>
      <c r="W67" s="225"/>
      <c r="X67" s="225"/>
      <c r="Y67" s="225"/>
      <c r="Z67" s="215"/>
      <c r="AA67" s="215"/>
      <c r="AB67" s="215"/>
      <c r="AC67" s="215"/>
      <c r="AD67" s="215"/>
      <c r="AE67" s="215"/>
      <c r="AF67" s="215"/>
      <c r="AG67" s="215" t="s">
        <v>214</v>
      </c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outlineLevel="2" x14ac:dyDescent="0.2">
      <c r="A68" s="222"/>
      <c r="B68" s="223"/>
      <c r="C68" s="259" t="s">
        <v>688</v>
      </c>
      <c r="D68" s="252"/>
      <c r="E68" s="252"/>
      <c r="F68" s="252"/>
      <c r="G68" s="252"/>
      <c r="H68" s="225"/>
      <c r="I68" s="225"/>
      <c r="J68" s="225"/>
      <c r="K68" s="225"/>
      <c r="L68" s="225"/>
      <c r="M68" s="225"/>
      <c r="N68" s="224"/>
      <c r="O68" s="224"/>
      <c r="P68" s="224"/>
      <c r="Q68" s="224"/>
      <c r="R68" s="225"/>
      <c r="S68" s="225"/>
      <c r="T68" s="225"/>
      <c r="U68" s="225"/>
      <c r="V68" s="225"/>
      <c r="W68" s="225"/>
      <c r="X68" s="225"/>
      <c r="Y68" s="225"/>
      <c r="Z68" s="215"/>
      <c r="AA68" s="215"/>
      <c r="AB68" s="215"/>
      <c r="AC68" s="215"/>
      <c r="AD68" s="215"/>
      <c r="AE68" s="215"/>
      <c r="AF68" s="215"/>
      <c r="AG68" s="215" t="s">
        <v>167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1" x14ac:dyDescent="0.2">
      <c r="A69" s="237">
        <v>18</v>
      </c>
      <c r="B69" s="238" t="s">
        <v>581</v>
      </c>
      <c r="C69" s="256" t="s">
        <v>582</v>
      </c>
      <c r="D69" s="239" t="s">
        <v>286</v>
      </c>
      <c r="E69" s="240">
        <v>28.4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0">
        <v>0</v>
      </c>
      <c r="O69" s="240">
        <f>ROUND(E69*N69,2)</f>
        <v>0</v>
      </c>
      <c r="P69" s="240">
        <v>0</v>
      </c>
      <c r="Q69" s="240">
        <f>ROUND(E69*P69,2)</f>
        <v>0</v>
      </c>
      <c r="R69" s="242" t="s">
        <v>274</v>
      </c>
      <c r="S69" s="242" t="s">
        <v>210</v>
      </c>
      <c r="T69" s="243" t="s">
        <v>150</v>
      </c>
      <c r="U69" s="225">
        <v>2.5999999999999999E-2</v>
      </c>
      <c r="V69" s="225">
        <f>ROUND(E69*U69,2)</f>
        <v>0.74</v>
      </c>
      <c r="W69" s="225"/>
      <c r="X69" s="225" t="s">
        <v>151</v>
      </c>
      <c r="Y69" s="225" t="s">
        <v>152</v>
      </c>
      <c r="Z69" s="215"/>
      <c r="AA69" s="215"/>
      <c r="AB69" s="215"/>
      <c r="AC69" s="215"/>
      <c r="AD69" s="215"/>
      <c r="AE69" s="215"/>
      <c r="AF69" s="215"/>
      <c r="AG69" s="215" t="s">
        <v>212</v>
      </c>
      <c r="AH69" s="215"/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outlineLevel="2" x14ac:dyDescent="0.2">
      <c r="A70" s="222"/>
      <c r="B70" s="223"/>
      <c r="C70" s="257" t="s">
        <v>583</v>
      </c>
      <c r="D70" s="251"/>
      <c r="E70" s="251"/>
      <c r="F70" s="251"/>
      <c r="G70" s="251"/>
      <c r="H70" s="225"/>
      <c r="I70" s="225"/>
      <c r="J70" s="225"/>
      <c r="K70" s="225"/>
      <c r="L70" s="225"/>
      <c r="M70" s="225"/>
      <c r="N70" s="224"/>
      <c r="O70" s="224"/>
      <c r="P70" s="224"/>
      <c r="Q70" s="224"/>
      <c r="R70" s="225"/>
      <c r="S70" s="225"/>
      <c r="T70" s="225"/>
      <c r="U70" s="225"/>
      <c r="V70" s="225"/>
      <c r="W70" s="225"/>
      <c r="X70" s="225"/>
      <c r="Y70" s="225"/>
      <c r="Z70" s="215"/>
      <c r="AA70" s="215"/>
      <c r="AB70" s="215"/>
      <c r="AC70" s="215"/>
      <c r="AD70" s="215"/>
      <c r="AE70" s="215"/>
      <c r="AF70" s="215"/>
      <c r="AG70" s="215" t="s">
        <v>167</v>
      </c>
      <c r="AH70" s="215"/>
      <c r="AI70" s="215"/>
      <c r="AJ70" s="215"/>
      <c r="AK70" s="215"/>
      <c r="AL70" s="215"/>
      <c r="AM70" s="215"/>
      <c r="AN70" s="215"/>
      <c r="AO70" s="215"/>
      <c r="AP70" s="215"/>
      <c r="AQ70" s="215"/>
      <c r="AR70" s="215"/>
      <c r="AS70" s="215"/>
      <c r="AT70" s="215"/>
      <c r="AU70" s="215"/>
      <c r="AV70" s="215"/>
      <c r="AW70" s="215"/>
      <c r="AX70" s="215"/>
      <c r="AY70" s="215"/>
      <c r="AZ70" s="215"/>
      <c r="BA70" s="215"/>
      <c r="BB70" s="215"/>
      <c r="BC70" s="215"/>
      <c r="BD70" s="215"/>
      <c r="BE70" s="215"/>
      <c r="BF70" s="215"/>
      <c r="BG70" s="215"/>
      <c r="BH70" s="215"/>
    </row>
    <row r="71" spans="1:60" outlineLevel="2" x14ac:dyDescent="0.2">
      <c r="A71" s="222"/>
      <c r="B71" s="223"/>
      <c r="C71" s="267" t="s">
        <v>684</v>
      </c>
      <c r="D71" s="263"/>
      <c r="E71" s="264">
        <v>28.4</v>
      </c>
      <c r="F71" s="225"/>
      <c r="G71" s="225"/>
      <c r="H71" s="225"/>
      <c r="I71" s="225"/>
      <c r="J71" s="225"/>
      <c r="K71" s="225"/>
      <c r="L71" s="225"/>
      <c r="M71" s="225"/>
      <c r="N71" s="224"/>
      <c r="O71" s="224"/>
      <c r="P71" s="224"/>
      <c r="Q71" s="224"/>
      <c r="R71" s="225"/>
      <c r="S71" s="225"/>
      <c r="T71" s="225"/>
      <c r="U71" s="225"/>
      <c r="V71" s="225"/>
      <c r="W71" s="225"/>
      <c r="X71" s="225"/>
      <c r="Y71" s="225"/>
      <c r="Z71" s="215"/>
      <c r="AA71" s="215"/>
      <c r="AB71" s="215"/>
      <c r="AC71" s="215"/>
      <c r="AD71" s="215"/>
      <c r="AE71" s="215"/>
      <c r="AF71" s="215"/>
      <c r="AG71" s="215" t="s">
        <v>222</v>
      </c>
      <c r="AH71" s="215">
        <v>0</v>
      </c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x14ac:dyDescent="0.2">
      <c r="A72" s="230" t="s">
        <v>144</v>
      </c>
      <c r="B72" s="231" t="s">
        <v>109</v>
      </c>
      <c r="C72" s="254" t="s">
        <v>110</v>
      </c>
      <c r="D72" s="232"/>
      <c r="E72" s="233"/>
      <c r="F72" s="234"/>
      <c r="G72" s="234">
        <f>SUMIF(AG73:AG74,"&lt;&gt;NOR",G73:G74)</f>
        <v>0</v>
      </c>
      <c r="H72" s="234"/>
      <c r="I72" s="234">
        <f>SUM(I73:I74)</f>
        <v>0</v>
      </c>
      <c r="J72" s="234"/>
      <c r="K72" s="234">
        <f>SUM(K73:K74)</f>
        <v>0</v>
      </c>
      <c r="L72" s="234"/>
      <c r="M72" s="234">
        <f>SUM(M73:M74)</f>
        <v>0</v>
      </c>
      <c r="N72" s="233"/>
      <c r="O72" s="233">
        <f>SUM(O73:O74)</f>
        <v>0</v>
      </c>
      <c r="P72" s="233"/>
      <c r="Q72" s="233">
        <f>SUM(Q73:Q74)</f>
        <v>0</v>
      </c>
      <c r="R72" s="234"/>
      <c r="S72" s="234"/>
      <c r="T72" s="235"/>
      <c r="U72" s="229"/>
      <c r="V72" s="229">
        <f>SUM(V73:V74)</f>
        <v>2.46</v>
      </c>
      <c r="W72" s="229"/>
      <c r="X72" s="229"/>
      <c r="Y72" s="229"/>
      <c r="AG72" t="s">
        <v>145</v>
      </c>
    </row>
    <row r="73" spans="1:60" outlineLevel="1" x14ac:dyDescent="0.2">
      <c r="A73" s="237">
        <v>19</v>
      </c>
      <c r="B73" s="238" t="s">
        <v>689</v>
      </c>
      <c r="C73" s="256" t="s">
        <v>690</v>
      </c>
      <c r="D73" s="239" t="s">
        <v>256</v>
      </c>
      <c r="E73" s="240">
        <v>24.730250000000002</v>
      </c>
      <c r="F73" s="241"/>
      <c r="G73" s="242">
        <f>ROUND(E73*F73,2)</f>
        <v>0</v>
      </c>
      <c r="H73" s="241"/>
      <c r="I73" s="242">
        <f>ROUND(E73*H73,2)</f>
        <v>0</v>
      </c>
      <c r="J73" s="241"/>
      <c r="K73" s="242">
        <f>ROUND(E73*J73,2)</f>
        <v>0</v>
      </c>
      <c r="L73" s="242">
        <v>21</v>
      </c>
      <c r="M73" s="242">
        <f>G73*(1+L73/100)</f>
        <v>0</v>
      </c>
      <c r="N73" s="240">
        <v>0</v>
      </c>
      <c r="O73" s="240">
        <f>ROUND(E73*N73,2)</f>
        <v>0</v>
      </c>
      <c r="P73" s="240">
        <v>0</v>
      </c>
      <c r="Q73" s="240">
        <f>ROUND(E73*P73,2)</f>
        <v>0</v>
      </c>
      <c r="R73" s="242" t="s">
        <v>274</v>
      </c>
      <c r="S73" s="242" t="s">
        <v>210</v>
      </c>
      <c r="T73" s="243" t="s">
        <v>211</v>
      </c>
      <c r="U73" s="225">
        <v>9.9500000000000005E-2</v>
      </c>
      <c r="V73" s="225">
        <f>ROUND(E73*U73,2)</f>
        <v>2.46</v>
      </c>
      <c r="W73" s="225"/>
      <c r="X73" s="225" t="s">
        <v>487</v>
      </c>
      <c r="Y73" s="225" t="s">
        <v>152</v>
      </c>
      <c r="Z73" s="215"/>
      <c r="AA73" s="215"/>
      <c r="AB73" s="215"/>
      <c r="AC73" s="215"/>
      <c r="AD73" s="215"/>
      <c r="AE73" s="215"/>
      <c r="AF73" s="215"/>
      <c r="AG73" s="215" t="s">
        <v>488</v>
      </c>
      <c r="AH73" s="215"/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outlineLevel="2" x14ac:dyDescent="0.2">
      <c r="A74" s="222"/>
      <c r="B74" s="223"/>
      <c r="C74" s="266" t="s">
        <v>691</v>
      </c>
      <c r="D74" s="265"/>
      <c r="E74" s="265"/>
      <c r="F74" s="265"/>
      <c r="G74" s="265"/>
      <c r="H74" s="225"/>
      <c r="I74" s="225"/>
      <c r="J74" s="225"/>
      <c r="K74" s="225"/>
      <c r="L74" s="225"/>
      <c r="M74" s="225"/>
      <c r="N74" s="224"/>
      <c r="O74" s="224"/>
      <c r="P74" s="224"/>
      <c r="Q74" s="224"/>
      <c r="R74" s="225"/>
      <c r="S74" s="225"/>
      <c r="T74" s="225"/>
      <c r="U74" s="225"/>
      <c r="V74" s="225"/>
      <c r="W74" s="225"/>
      <c r="X74" s="225"/>
      <c r="Y74" s="225"/>
      <c r="Z74" s="215"/>
      <c r="AA74" s="215"/>
      <c r="AB74" s="215"/>
      <c r="AC74" s="215"/>
      <c r="AD74" s="215"/>
      <c r="AE74" s="215"/>
      <c r="AF74" s="215"/>
      <c r="AG74" s="215" t="s">
        <v>214</v>
      </c>
      <c r="AH74" s="215"/>
      <c r="AI74" s="215"/>
      <c r="AJ74" s="215"/>
      <c r="AK74" s="215"/>
      <c r="AL74" s="215"/>
      <c r="AM74" s="215"/>
      <c r="AN74" s="215"/>
      <c r="AO74" s="215"/>
      <c r="AP74" s="215"/>
      <c r="AQ74" s="215"/>
      <c r="AR74" s="215"/>
      <c r="AS74" s="215"/>
      <c r="AT74" s="215"/>
      <c r="AU74" s="215"/>
      <c r="AV74" s="215"/>
      <c r="AW74" s="215"/>
      <c r="AX74" s="215"/>
      <c r="AY74" s="215"/>
      <c r="AZ74" s="215"/>
      <c r="BA74" s="215"/>
      <c r="BB74" s="215"/>
      <c r="BC74" s="215"/>
      <c r="BD74" s="215"/>
      <c r="BE74" s="215"/>
      <c r="BF74" s="215"/>
      <c r="BG74" s="215"/>
      <c r="BH74" s="215"/>
    </row>
    <row r="75" spans="1:60" x14ac:dyDescent="0.2">
      <c r="A75" s="230" t="s">
        <v>144</v>
      </c>
      <c r="B75" s="231" t="s">
        <v>111</v>
      </c>
      <c r="C75" s="254" t="s">
        <v>112</v>
      </c>
      <c r="D75" s="232"/>
      <c r="E75" s="233"/>
      <c r="F75" s="234"/>
      <c r="G75" s="234">
        <f>SUMIF(AG76:AG81,"&lt;&gt;NOR",G76:G81)</f>
        <v>0</v>
      </c>
      <c r="H75" s="234"/>
      <c r="I75" s="234">
        <f>SUM(I76:I81)</f>
        <v>0</v>
      </c>
      <c r="J75" s="234"/>
      <c r="K75" s="234">
        <f>SUM(K76:K81)</f>
        <v>0</v>
      </c>
      <c r="L75" s="234"/>
      <c r="M75" s="234">
        <f>SUM(M76:M81)</f>
        <v>0</v>
      </c>
      <c r="N75" s="233"/>
      <c r="O75" s="233">
        <f>SUM(O76:O81)</f>
        <v>0</v>
      </c>
      <c r="P75" s="233"/>
      <c r="Q75" s="233">
        <f>SUM(Q76:Q81)</f>
        <v>0</v>
      </c>
      <c r="R75" s="234"/>
      <c r="S75" s="234"/>
      <c r="T75" s="235"/>
      <c r="U75" s="229"/>
      <c r="V75" s="229">
        <f>SUM(V76:V81)</f>
        <v>0</v>
      </c>
      <c r="W75" s="229"/>
      <c r="X75" s="229"/>
      <c r="Y75" s="229"/>
      <c r="AG75" t="s">
        <v>145</v>
      </c>
    </row>
    <row r="76" spans="1:60" ht="33.75" outlineLevel="1" x14ac:dyDescent="0.2">
      <c r="A76" s="237">
        <v>20</v>
      </c>
      <c r="B76" s="238" t="s">
        <v>497</v>
      </c>
      <c r="C76" s="256" t="s">
        <v>498</v>
      </c>
      <c r="D76" s="239" t="s">
        <v>256</v>
      </c>
      <c r="E76" s="240">
        <v>21.96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0">
        <v>0</v>
      </c>
      <c r="O76" s="240">
        <f>ROUND(E76*N76,2)</f>
        <v>0</v>
      </c>
      <c r="P76" s="240">
        <v>0</v>
      </c>
      <c r="Q76" s="240">
        <f>ROUND(E76*P76,2)</f>
        <v>0</v>
      </c>
      <c r="R76" s="242" t="s">
        <v>287</v>
      </c>
      <c r="S76" s="242" t="s">
        <v>210</v>
      </c>
      <c r="T76" s="243" t="s">
        <v>211</v>
      </c>
      <c r="U76" s="225">
        <v>0</v>
      </c>
      <c r="V76" s="225">
        <f>ROUND(E76*U76,2)</f>
        <v>0</v>
      </c>
      <c r="W76" s="225"/>
      <c r="X76" s="225" t="s">
        <v>151</v>
      </c>
      <c r="Y76" s="225" t="s">
        <v>152</v>
      </c>
      <c r="Z76" s="215"/>
      <c r="AA76" s="215"/>
      <c r="AB76" s="215"/>
      <c r="AC76" s="215"/>
      <c r="AD76" s="215"/>
      <c r="AE76" s="215"/>
      <c r="AF76" s="215"/>
      <c r="AG76" s="215" t="s">
        <v>153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15"/>
      <c r="BB76" s="215"/>
      <c r="BC76" s="215"/>
      <c r="BD76" s="215"/>
      <c r="BE76" s="215"/>
      <c r="BF76" s="215"/>
      <c r="BG76" s="215"/>
      <c r="BH76" s="215"/>
    </row>
    <row r="77" spans="1:60" outlineLevel="2" x14ac:dyDescent="0.2">
      <c r="A77" s="222"/>
      <c r="B77" s="223"/>
      <c r="C77" s="266" t="s">
        <v>492</v>
      </c>
      <c r="D77" s="265"/>
      <c r="E77" s="265"/>
      <c r="F77" s="265"/>
      <c r="G77" s="265"/>
      <c r="H77" s="225"/>
      <c r="I77" s="225"/>
      <c r="J77" s="225"/>
      <c r="K77" s="225"/>
      <c r="L77" s="225"/>
      <c r="M77" s="225"/>
      <c r="N77" s="224"/>
      <c r="O77" s="224"/>
      <c r="P77" s="224"/>
      <c r="Q77" s="224"/>
      <c r="R77" s="225"/>
      <c r="S77" s="225"/>
      <c r="T77" s="225"/>
      <c r="U77" s="225"/>
      <c r="V77" s="225"/>
      <c r="W77" s="225"/>
      <c r="X77" s="225"/>
      <c r="Y77" s="225"/>
      <c r="Z77" s="215"/>
      <c r="AA77" s="215"/>
      <c r="AB77" s="215"/>
      <c r="AC77" s="215"/>
      <c r="AD77" s="215"/>
      <c r="AE77" s="215"/>
      <c r="AF77" s="215"/>
      <c r="AG77" s="215" t="s">
        <v>214</v>
      </c>
      <c r="AH77" s="215"/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2" x14ac:dyDescent="0.2">
      <c r="A78" s="222"/>
      <c r="B78" s="223"/>
      <c r="C78" s="259" t="s">
        <v>499</v>
      </c>
      <c r="D78" s="252"/>
      <c r="E78" s="252"/>
      <c r="F78" s="252"/>
      <c r="G78" s="252"/>
      <c r="H78" s="225"/>
      <c r="I78" s="225"/>
      <c r="J78" s="225"/>
      <c r="K78" s="225"/>
      <c r="L78" s="225"/>
      <c r="M78" s="225"/>
      <c r="N78" s="224"/>
      <c r="O78" s="224"/>
      <c r="P78" s="224"/>
      <c r="Q78" s="224"/>
      <c r="R78" s="225"/>
      <c r="S78" s="225"/>
      <c r="T78" s="225"/>
      <c r="U78" s="225"/>
      <c r="V78" s="225"/>
      <c r="W78" s="225"/>
      <c r="X78" s="225"/>
      <c r="Y78" s="225"/>
      <c r="Z78" s="215"/>
      <c r="AA78" s="215"/>
      <c r="AB78" s="215"/>
      <c r="AC78" s="215"/>
      <c r="AD78" s="215"/>
      <c r="AE78" s="215"/>
      <c r="AF78" s="215"/>
      <c r="AG78" s="215" t="s">
        <v>167</v>
      </c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outlineLevel="2" x14ac:dyDescent="0.2">
      <c r="A79" s="222"/>
      <c r="B79" s="223"/>
      <c r="C79" s="267" t="s">
        <v>692</v>
      </c>
      <c r="D79" s="263"/>
      <c r="E79" s="264">
        <v>21.96</v>
      </c>
      <c r="F79" s="225"/>
      <c r="G79" s="225"/>
      <c r="H79" s="225"/>
      <c r="I79" s="225"/>
      <c r="J79" s="225"/>
      <c r="K79" s="225"/>
      <c r="L79" s="225"/>
      <c r="M79" s="225"/>
      <c r="N79" s="224"/>
      <c r="O79" s="224"/>
      <c r="P79" s="224"/>
      <c r="Q79" s="224"/>
      <c r="R79" s="225"/>
      <c r="S79" s="225"/>
      <c r="T79" s="225"/>
      <c r="U79" s="225"/>
      <c r="V79" s="225"/>
      <c r="W79" s="225"/>
      <c r="X79" s="225"/>
      <c r="Y79" s="225"/>
      <c r="Z79" s="215"/>
      <c r="AA79" s="215"/>
      <c r="AB79" s="215"/>
      <c r="AC79" s="215"/>
      <c r="AD79" s="215"/>
      <c r="AE79" s="215"/>
      <c r="AF79" s="215"/>
      <c r="AG79" s="215" t="s">
        <v>222</v>
      </c>
      <c r="AH79" s="215">
        <v>0</v>
      </c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</row>
    <row r="80" spans="1:60" outlineLevel="1" x14ac:dyDescent="0.2">
      <c r="A80" s="237">
        <v>21</v>
      </c>
      <c r="B80" s="238" t="s">
        <v>506</v>
      </c>
      <c r="C80" s="256" t="s">
        <v>507</v>
      </c>
      <c r="D80" s="239" t="s">
        <v>256</v>
      </c>
      <c r="E80" s="240">
        <v>21.96</v>
      </c>
      <c r="F80" s="241"/>
      <c r="G80" s="242">
        <f>ROUND(E80*F80,2)</f>
        <v>0</v>
      </c>
      <c r="H80" s="241"/>
      <c r="I80" s="242">
        <f>ROUND(E80*H80,2)</f>
        <v>0</v>
      </c>
      <c r="J80" s="241"/>
      <c r="K80" s="242">
        <f>ROUND(E80*J80,2)</f>
        <v>0</v>
      </c>
      <c r="L80" s="242">
        <v>21</v>
      </c>
      <c r="M80" s="242">
        <f>G80*(1+L80/100)</f>
        <v>0</v>
      </c>
      <c r="N80" s="240">
        <v>0</v>
      </c>
      <c r="O80" s="240">
        <f>ROUND(E80*N80,2)</f>
        <v>0</v>
      </c>
      <c r="P80" s="240">
        <v>0</v>
      </c>
      <c r="Q80" s="240">
        <f>ROUND(E80*P80,2)</f>
        <v>0</v>
      </c>
      <c r="R80" s="242"/>
      <c r="S80" s="242" t="s">
        <v>149</v>
      </c>
      <c r="T80" s="243" t="s">
        <v>150</v>
      </c>
      <c r="U80" s="225">
        <v>0</v>
      </c>
      <c r="V80" s="225">
        <f>ROUND(E80*U80,2)</f>
        <v>0</v>
      </c>
      <c r="W80" s="225"/>
      <c r="X80" s="225" t="s">
        <v>151</v>
      </c>
      <c r="Y80" s="225" t="s">
        <v>152</v>
      </c>
      <c r="Z80" s="215"/>
      <c r="AA80" s="215"/>
      <c r="AB80" s="215"/>
      <c r="AC80" s="215"/>
      <c r="AD80" s="215"/>
      <c r="AE80" s="215"/>
      <c r="AF80" s="215"/>
      <c r="AG80" s="215" t="s">
        <v>153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2" x14ac:dyDescent="0.2">
      <c r="A81" s="222"/>
      <c r="B81" s="223"/>
      <c r="C81" s="257" t="s">
        <v>505</v>
      </c>
      <c r="D81" s="251"/>
      <c r="E81" s="251"/>
      <c r="F81" s="251"/>
      <c r="G81" s="251"/>
      <c r="H81" s="225"/>
      <c r="I81" s="225"/>
      <c r="J81" s="225"/>
      <c r="K81" s="225"/>
      <c r="L81" s="225"/>
      <c r="M81" s="225"/>
      <c r="N81" s="224"/>
      <c r="O81" s="224"/>
      <c r="P81" s="224"/>
      <c r="Q81" s="224"/>
      <c r="R81" s="225"/>
      <c r="S81" s="225"/>
      <c r="T81" s="225"/>
      <c r="U81" s="225"/>
      <c r="V81" s="225"/>
      <c r="W81" s="225"/>
      <c r="X81" s="225"/>
      <c r="Y81" s="225"/>
      <c r="Z81" s="215"/>
      <c r="AA81" s="215"/>
      <c r="AB81" s="215"/>
      <c r="AC81" s="215"/>
      <c r="AD81" s="215"/>
      <c r="AE81" s="215"/>
      <c r="AF81" s="215"/>
      <c r="AG81" s="215" t="s">
        <v>167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x14ac:dyDescent="0.2">
      <c r="A82" s="3"/>
      <c r="B82" s="4"/>
      <c r="C82" s="260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v>12</v>
      </c>
      <c r="AF82">
        <v>21</v>
      </c>
      <c r="AG82" t="s">
        <v>130</v>
      </c>
    </row>
    <row r="83" spans="1:60" x14ac:dyDescent="0.2">
      <c r="A83" s="218"/>
      <c r="B83" s="219" t="s">
        <v>29</v>
      </c>
      <c r="C83" s="261"/>
      <c r="D83" s="220"/>
      <c r="E83" s="221"/>
      <c r="F83" s="221"/>
      <c r="G83" s="236">
        <f>G8+G29+G34+G56+G65+G72+G75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f>SUMIF(L7:L81,AE82,G7:G81)</f>
        <v>0</v>
      </c>
      <c r="AF83">
        <f>SUMIF(L7:L81,AF82,G7:G81)</f>
        <v>0</v>
      </c>
      <c r="AG83" t="s">
        <v>203</v>
      </c>
    </row>
    <row r="84" spans="1:60" x14ac:dyDescent="0.2">
      <c r="C84" s="262"/>
      <c r="D84" s="10"/>
      <c r="AG84" t="s">
        <v>204</v>
      </c>
    </row>
    <row r="85" spans="1:60" x14ac:dyDescent="0.2">
      <c r="D85" s="10"/>
    </row>
    <row r="86" spans="1:60" x14ac:dyDescent="0.2">
      <c r="D86" s="10"/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5X7YrEysW8WiNGtnYcd/6Nvqab/zLlvsr4V0IZUMlsxpgtnS1d/8PkvVPX6D+bPz9nunnfrrY2Y+ZeEXAOAlQ==" saltValue="MCNQvUFyeq38jC1uc4A6rg==" spinCount="100000" sheet="1" formatRows="0"/>
  <mergeCells count="28">
    <mergeCell ref="C74:G74"/>
    <mergeCell ref="C77:G77"/>
    <mergeCell ref="C78:G78"/>
    <mergeCell ref="C81:G81"/>
    <mergeCell ref="C60:G60"/>
    <mergeCell ref="C62:G62"/>
    <mergeCell ref="C63:G63"/>
    <mergeCell ref="C67:G67"/>
    <mergeCell ref="C68:G68"/>
    <mergeCell ref="C70:G70"/>
    <mergeCell ref="C32:G32"/>
    <mergeCell ref="C36:G36"/>
    <mergeCell ref="C41:G41"/>
    <mergeCell ref="C48:G48"/>
    <mergeCell ref="C51:G51"/>
    <mergeCell ref="C58:G58"/>
    <mergeCell ref="C14:G14"/>
    <mergeCell ref="C20:G20"/>
    <mergeCell ref="C21:G21"/>
    <mergeCell ref="C24:G24"/>
    <mergeCell ref="C25:G25"/>
    <mergeCell ref="C31:G3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VRN 7 Naklady</vt:lpstr>
      <vt:lpstr>01 1 Pol</vt:lpstr>
      <vt:lpstr>02 1 Pol</vt:lpstr>
      <vt:lpstr>03 3 Pol</vt:lpstr>
      <vt:lpstr>04 4 Pol</vt:lpstr>
      <vt:lpstr>05 5 Pol</vt:lpstr>
      <vt:lpstr>06 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'02 1 Pol'!Názvy_tisku</vt:lpstr>
      <vt:lpstr>'03 3 Pol'!Názvy_tisku</vt:lpstr>
      <vt:lpstr>'04 4 Pol'!Názvy_tisku</vt:lpstr>
      <vt:lpstr>'05 5 Pol'!Názvy_tisku</vt:lpstr>
      <vt:lpstr>'06 6 Pol'!Názvy_tisku</vt:lpstr>
      <vt:lpstr>'VRN 7 Naklady'!Názvy_tisku</vt:lpstr>
      <vt:lpstr>oadresa</vt:lpstr>
      <vt:lpstr>Stavba!Objednatel</vt:lpstr>
      <vt:lpstr>Stavba!Objekt</vt:lpstr>
      <vt:lpstr>'01 1 Pol'!Oblast_tisku</vt:lpstr>
      <vt:lpstr>'02 1 Pol'!Oblast_tisku</vt:lpstr>
      <vt:lpstr>'03 3 Pol'!Oblast_tisku</vt:lpstr>
      <vt:lpstr>'04 4 Pol'!Oblast_tisku</vt:lpstr>
      <vt:lpstr>'05 5 Pol'!Oblast_tisku</vt:lpstr>
      <vt:lpstr>'06 6 Pol'!Oblast_tisku</vt:lpstr>
      <vt:lpstr>Stavba!Oblast_tisku</vt:lpstr>
      <vt:lpstr>'VRN 7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Miloslav Dočkal</dc:creator>
  <cp:lastModifiedBy>Miloslav Dočkal</cp:lastModifiedBy>
  <cp:lastPrinted>2019-03-19T12:27:02Z</cp:lastPrinted>
  <dcterms:created xsi:type="dcterms:W3CDTF">2009-04-08T07:15:50Z</dcterms:created>
  <dcterms:modified xsi:type="dcterms:W3CDTF">2024-02-13T14:37:05Z</dcterms:modified>
</cp:coreProperties>
</file>