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650" yWindow="90" windowWidth="15015" windowHeight="12780" tabRatio="865" firstSheet="13" activeTab="15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H44" i="14" l="1"/>
  <c r="F44" i="14"/>
  <c r="H37" i="14"/>
  <c r="F58" i="14"/>
  <c r="H58" i="14" s="1"/>
  <c r="H167" i="14"/>
  <c r="H166" i="14" s="1"/>
  <c r="H99" i="14"/>
  <c r="H23" i="9" l="1"/>
  <c r="H19" i="9"/>
  <c r="H10" i="9"/>
  <c r="G42" i="25" l="1"/>
  <c r="G30" i="25" s="1"/>
  <c r="H171" i="14" l="1"/>
  <c r="G948" i="2" l="1"/>
  <c r="G946" i="2"/>
  <c r="G943" i="2"/>
  <c r="G940" i="2"/>
  <c r="G939" i="2"/>
  <c r="G938" i="2"/>
  <c r="G937" i="2"/>
  <c r="G933" i="2"/>
  <c r="G932" i="2"/>
  <c r="G929" i="2"/>
  <c r="G925" i="2"/>
  <c r="G917" i="2"/>
  <c r="G914" i="2"/>
  <c r="G913" i="2"/>
  <c r="G907" i="2"/>
  <c r="G899" i="2"/>
  <c r="G893" i="2"/>
  <c r="G890" i="2"/>
  <c r="G889" i="2"/>
  <c r="G883" i="2"/>
  <c r="G880" i="2"/>
  <c r="G872" i="2"/>
  <c r="G854" i="2"/>
  <c r="G851" i="2"/>
  <c r="G850" i="2"/>
  <c r="G849" i="2"/>
  <c r="G848" i="2"/>
  <c r="G845" i="2"/>
  <c r="G841" i="2"/>
  <c r="G839" i="2"/>
  <c r="G838" i="2"/>
  <c r="G836" i="2"/>
  <c r="G828" i="2"/>
  <c r="G819" i="2"/>
  <c r="G816" i="2"/>
  <c r="G815" i="2"/>
  <c r="G813" i="2"/>
  <c r="G802" i="2"/>
  <c r="G790" i="2"/>
  <c r="G782" i="2"/>
  <c r="G773" i="2"/>
  <c r="G764" i="2"/>
  <c r="G755" i="2"/>
  <c r="G752" i="2"/>
  <c r="G751" i="2"/>
  <c r="G749" i="2"/>
  <c r="G739" i="2"/>
  <c r="G722" i="2"/>
  <c r="G708" i="2"/>
  <c r="G695" i="2"/>
  <c r="G683" i="2"/>
  <c r="G672" i="2"/>
  <c r="G662" i="2"/>
  <c r="G653" i="2"/>
  <c r="G650" i="2"/>
  <c r="G649" i="2"/>
  <c r="G643" i="2"/>
  <c r="G641" i="2"/>
  <c r="G636" i="2"/>
  <c r="G623" i="2"/>
  <c r="G614" i="2"/>
  <c r="G605" i="2"/>
  <c r="G595" i="2"/>
  <c r="G586" i="2"/>
  <c r="G583" i="2"/>
  <c r="G582" i="2"/>
  <c r="G579" i="2"/>
  <c r="G576" i="2"/>
  <c r="G573" i="2"/>
  <c r="G572" i="2"/>
  <c r="G565" i="2"/>
  <c r="G558" i="2"/>
  <c r="G554" i="2"/>
  <c r="G550" i="2"/>
  <c r="G546" i="2"/>
  <c r="G541" i="2"/>
  <c r="G532" i="2"/>
  <c r="G527" i="2"/>
  <c r="G522" i="2"/>
  <c r="G514" i="2"/>
  <c r="G506" i="2"/>
  <c r="G500" i="2"/>
  <c r="G492" i="2"/>
  <c r="G487" i="2"/>
  <c r="G479" i="2"/>
  <c r="G474" i="2"/>
  <c r="G465" i="2"/>
  <c r="G458" i="2"/>
  <c r="G450" i="2"/>
  <c r="G441" i="2"/>
  <c r="G435" i="2"/>
  <c r="G426" i="2"/>
  <c r="G423" i="2"/>
  <c r="G422" i="2"/>
  <c r="G416" i="2"/>
  <c r="G413" i="2"/>
  <c r="G412" i="2"/>
  <c r="G409" i="2"/>
  <c r="G406" i="2"/>
  <c r="G391" i="2"/>
  <c r="G388" i="2"/>
  <c r="G387" i="2"/>
  <c r="G368" i="2"/>
  <c r="G357" i="2"/>
  <c r="G343" i="2"/>
  <c r="G330" i="2"/>
  <c r="G313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F145" i="11" l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7" i="11"/>
  <c r="F253" i="11"/>
  <c r="F177" i="11"/>
  <c r="F61" i="9"/>
  <c r="F55" i="9"/>
  <c r="F49" i="9"/>
  <c r="F43" i="9"/>
  <c r="F37" i="9"/>
  <c r="F34" i="9"/>
  <c r="F27" i="9"/>
  <c r="F18" i="7"/>
  <c r="F11" i="7"/>
  <c r="F899" i="2"/>
  <c r="F893" i="2"/>
  <c r="F883" i="2"/>
  <c r="F819" i="2"/>
  <c r="F802" i="2"/>
  <c r="F790" i="2"/>
  <c r="F623" i="2"/>
  <c r="F614" i="2"/>
  <c r="F605" i="2"/>
  <c r="F565" i="2"/>
  <c r="F532" i="2"/>
  <c r="F514" i="2"/>
  <c r="F506" i="2"/>
  <c r="F492" i="2"/>
  <c r="F479" i="2"/>
  <c r="F465" i="2"/>
  <c r="F458" i="2"/>
  <c r="F450" i="2"/>
  <c r="F441" i="2"/>
  <c r="F426" i="2"/>
  <c r="F391" i="2"/>
  <c r="F239" i="2"/>
  <c r="F210" i="2"/>
  <c r="F205" i="2"/>
  <c r="F200" i="2"/>
  <c r="F154" i="2"/>
  <c r="F132" i="2"/>
  <c r="F122" i="2"/>
  <c r="F115" i="2"/>
  <c r="F84" i="2"/>
  <c r="F24" i="2"/>
  <c r="F21" i="2"/>
  <c r="F57" i="1"/>
  <c r="F46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93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G95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G51" i="25" s="1"/>
  <c r="H18" i="25" s="1"/>
  <c r="H9" i="21"/>
  <c r="H17" i="21"/>
  <c r="H43" i="21"/>
  <c r="H8" i="20"/>
  <c r="H7" i="20" s="1"/>
  <c r="H29" i="20" s="1"/>
  <c r="F47" i="25" s="1"/>
  <c r="H88" i="19"/>
  <c r="H87" i="19"/>
  <c r="H86" i="19"/>
  <c r="F82" i="19"/>
  <c r="H82" i="19" s="1"/>
  <c r="F79" i="19"/>
  <c r="H79" i="19" s="1"/>
  <c r="H78" i="19"/>
  <c r="H77" i="19"/>
  <c r="H76" i="19"/>
  <c r="F74" i="19"/>
  <c r="H74" i="19" s="1"/>
  <c r="F72" i="19"/>
  <c r="H72" i="19" s="1"/>
  <c r="F69" i="19"/>
  <c r="H69" i="19" s="1"/>
  <c r="F61" i="19"/>
  <c r="H61" i="19" s="1"/>
  <c r="F53" i="19"/>
  <c r="H53" i="19" s="1"/>
  <c r="F47" i="19"/>
  <c r="H47" i="19" s="1"/>
  <c r="F41" i="19"/>
  <c r="H41" i="19" s="1"/>
  <c r="F35" i="19"/>
  <c r="H35" i="19" s="1"/>
  <c r="F30" i="19"/>
  <c r="H30" i="19" s="1"/>
  <c r="H90" i="19" s="1"/>
  <c r="G46" i="25" s="1"/>
  <c r="F28" i="19"/>
  <c r="F25" i="19"/>
  <c r="H25" i="19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H49" i="25" l="1"/>
  <c r="E49" i="25" s="1"/>
  <c r="H47" i="25"/>
  <c r="E47" i="25" s="1"/>
  <c r="H85" i="19"/>
  <c r="H50" i="25"/>
  <c r="E50" i="25" s="1"/>
  <c r="H71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89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8" i="14"/>
  <c r="H168" i="14" s="1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8" i="14"/>
  <c r="H147" i="14"/>
  <c r="H146" i="14"/>
  <c r="F144" i="14"/>
  <c r="H144" i="14" s="1"/>
  <c r="F142" i="14"/>
  <c r="H142" i="14" s="1"/>
  <c r="F140" i="14"/>
  <c r="H140" i="14" s="1"/>
  <c r="F138" i="14"/>
  <c r="H138" i="14" s="1"/>
  <c r="F136" i="14"/>
  <c r="H136" i="14" s="1"/>
  <c r="F134" i="14"/>
  <c r="H134" i="14" s="1"/>
  <c r="F132" i="14"/>
  <c r="H132" i="14" s="1"/>
  <c r="H130" i="14"/>
  <c r="H129" i="14"/>
  <c r="H128" i="14"/>
  <c r="H127" i="14"/>
  <c r="F125" i="14"/>
  <c r="H125" i="14" s="1"/>
  <c r="H123" i="14"/>
  <c r="F123" i="14"/>
  <c r="F121" i="14"/>
  <c r="H121" i="14" s="1"/>
  <c r="F118" i="14"/>
  <c r="H118" i="14" s="1"/>
  <c r="F116" i="14"/>
  <c r="H116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7" i="14"/>
  <c r="H97" i="14" s="1"/>
  <c r="F95" i="14"/>
  <c r="H95" i="14" s="1"/>
  <c r="F93" i="14"/>
  <c r="H93" i="14" s="1"/>
  <c r="H91" i="14"/>
  <c r="F91" i="14"/>
  <c r="F89" i="14"/>
  <c r="H89" i="14" s="1"/>
  <c r="F87" i="14"/>
  <c r="H87" i="14" s="1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0" i="14"/>
  <c r="H60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20" i="14"/>
  <c r="H149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62" i="14"/>
  <c r="H131" i="14"/>
  <c r="H8" i="14"/>
  <c r="H7" i="14"/>
  <c r="H170" i="14" s="1"/>
  <c r="F42" i="25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81" i="11"/>
  <c r="H280" i="11"/>
  <c r="H279" i="11"/>
  <c r="F277" i="11"/>
  <c r="H277" i="11" s="1"/>
  <c r="F275" i="11"/>
  <c r="H275" i="11" s="1"/>
  <c r="F272" i="11"/>
  <c r="H272" i="11" s="1"/>
  <c r="F269" i="11"/>
  <c r="H269" i="11" s="1"/>
  <c r="F266" i="11"/>
  <c r="H266" i="11" s="1"/>
  <c r="F263" i="11"/>
  <c r="H263" i="11" s="1"/>
  <c r="F260" i="11"/>
  <c r="H260" i="11" s="1"/>
  <c r="H253" i="11"/>
  <c r="F250" i="11"/>
  <c r="H250" i="11" s="1"/>
  <c r="F245" i="11"/>
  <c r="H245" i="11" s="1"/>
  <c r="H237" i="11"/>
  <c r="F232" i="11"/>
  <c r="H232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H141" i="11" s="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75" i="10" l="1"/>
  <c r="G3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9" i="9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83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59" i="7"/>
  <c r="H59" i="7" s="1"/>
  <c r="H58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1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48" i="2"/>
  <c r="H948" i="2" s="1"/>
  <c r="F946" i="2"/>
  <c r="H946" i="2" s="1"/>
  <c r="F943" i="2"/>
  <c r="F940" i="2"/>
  <c r="H940" i="2" s="1"/>
  <c r="H939" i="2"/>
  <c r="H938" i="2"/>
  <c r="H937" i="2"/>
  <c r="F933" i="2"/>
  <c r="H933" i="2" s="1"/>
  <c r="H932" i="2"/>
  <c r="F929" i="2"/>
  <c r="H929" i="2" s="1"/>
  <c r="F928" i="2"/>
  <c r="F925" i="2" s="1"/>
  <c r="H925" i="2" s="1"/>
  <c r="F924" i="2"/>
  <c r="F923" i="2"/>
  <c r="F922" i="2"/>
  <c r="F921" i="2"/>
  <c r="F920" i="2"/>
  <c r="F914" i="2"/>
  <c r="H914" i="2" s="1"/>
  <c r="H913" i="2"/>
  <c r="H907" i="2"/>
  <c r="H899" i="2"/>
  <c r="H892" i="2" s="1"/>
  <c r="F890" i="2"/>
  <c r="H890" i="2" s="1"/>
  <c r="H889" i="2"/>
  <c r="H883" i="2"/>
  <c r="F880" i="2"/>
  <c r="H880" i="2" s="1"/>
  <c r="F878" i="2"/>
  <c r="F877" i="2"/>
  <c r="F876" i="2"/>
  <c r="F875" i="2"/>
  <c r="F874" i="2"/>
  <c r="F873" i="2"/>
  <c r="F872" i="2" s="1"/>
  <c r="F865" i="2"/>
  <c r="F864" i="2"/>
  <c r="F863" i="2"/>
  <c r="F862" i="2"/>
  <c r="F858" i="2"/>
  <c r="F854" i="2" s="1"/>
  <c r="F851" i="2"/>
  <c r="H851" i="2" s="1"/>
  <c r="H850" i="2"/>
  <c r="F847" i="2"/>
  <c r="F845" i="2" s="1"/>
  <c r="H845" i="2" s="1"/>
  <c r="F844" i="2"/>
  <c r="F843" i="2"/>
  <c r="F841" i="2" s="1"/>
  <c r="H841" i="2"/>
  <c r="H839" i="2"/>
  <c r="H838" i="2"/>
  <c r="F828" i="2"/>
  <c r="H828" i="2" s="1"/>
  <c r="F816" i="2"/>
  <c r="H816" i="2" s="1"/>
  <c r="H815" i="2"/>
  <c r="H802" i="2"/>
  <c r="H790" i="2"/>
  <c r="F782" i="2"/>
  <c r="H782" i="2" s="1"/>
  <c r="F773" i="2"/>
  <c r="H773" i="2" s="1"/>
  <c r="F764" i="2"/>
  <c r="H764" i="2" s="1"/>
  <c r="F755" i="2"/>
  <c r="H755" i="2" s="1"/>
  <c r="F752" i="2"/>
  <c r="H752" i="2" s="1"/>
  <c r="H751" i="2"/>
  <c r="F739" i="2"/>
  <c r="H739" i="2" s="1"/>
  <c r="F722" i="2"/>
  <c r="H722" i="2" s="1"/>
  <c r="F708" i="2"/>
  <c r="F695" i="2"/>
  <c r="H695" i="2" s="1"/>
  <c r="F683" i="2"/>
  <c r="H683" i="2" s="1"/>
  <c r="F672" i="2"/>
  <c r="H672" i="2" s="1"/>
  <c r="F662" i="2"/>
  <c r="H662" i="2" s="1"/>
  <c r="F653" i="2"/>
  <c r="H653" i="2" s="1"/>
  <c r="F650" i="2"/>
  <c r="H650" i="2" s="1"/>
  <c r="H649" i="2"/>
  <c r="F645" i="2"/>
  <c r="F644" i="2"/>
  <c r="F643" i="2" s="1"/>
  <c r="F636" i="2"/>
  <c r="H636" i="2" s="1"/>
  <c r="H623" i="2"/>
  <c r="H614" i="2"/>
  <c r="F595" i="2"/>
  <c r="H595" i="2" s="1"/>
  <c r="F586" i="2"/>
  <c r="H586" i="2" s="1"/>
  <c r="F583" i="2"/>
  <c r="H583" i="2" s="1"/>
  <c r="H582" i="2"/>
  <c r="F579" i="2"/>
  <c r="H579" i="2" s="1"/>
  <c r="F576" i="2"/>
  <c r="H576" i="2" s="1"/>
  <c r="H575" i="2" s="1"/>
  <c r="F573" i="2"/>
  <c r="H573" i="2" s="1"/>
  <c r="H572" i="2"/>
  <c r="H565" i="2"/>
  <c r="F562" i="2"/>
  <c r="F561" i="2"/>
  <c r="F560" i="2"/>
  <c r="F559" i="2"/>
  <c r="F558" i="2" s="1"/>
  <c r="F554" i="2"/>
  <c r="H554" i="2" s="1"/>
  <c r="F550" i="2"/>
  <c r="H550" i="2" s="1"/>
  <c r="F546" i="2"/>
  <c r="H546" i="2" s="1"/>
  <c r="F541" i="2"/>
  <c r="H541" i="2" s="1"/>
  <c r="H532" i="2"/>
  <c r="F527" i="2"/>
  <c r="H527" i="2" s="1"/>
  <c r="F522" i="2"/>
  <c r="H522" i="2" s="1"/>
  <c r="H514" i="2"/>
  <c r="H506" i="2"/>
  <c r="F500" i="2"/>
  <c r="H500" i="2" s="1"/>
  <c r="H492" i="2"/>
  <c r="F487" i="2"/>
  <c r="H487" i="2" s="1"/>
  <c r="H479" i="2"/>
  <c r="F474" i="2"/>
  <c r="H474" i="2" s="1"/>
  <c r="H465" i="2"/>
  <c r="H458" i="2"/>
  <c r="H450" i="2"/>
  <c r="H441" i="2"/>
  <c r="F435" i="2"/>
  <c r="H435" i="2" s="1"/>
  <c r="H426" i="2"/>
  <c r="F423" i="2"/>
  <c r="H423" i="2" s="1"/>
  <c r="H422" i="2"/>
  <c r="F421" i="2"/>
  <c r="F416" i="2"/>
  <c r="H416" i="2" s="1"/>
  <c r="F413" i="2"/>
  <c r="H413" i="2" s="1"/>
  <c r="H412" i="2"/>
  <c r="F409" i="2"/>
  <c r="H409" i="2" s="1"/>
  <c r="F406" i="2"/>
  <c r="H406" i="2" s="1"/>
  <c r="H391" i="2"/>
  <c r="F388" i="2"/>
  <c r="H388" i="2" s="1"/>
  <c r="H387" i="2"/>
  <c r="F368" i="2"/>
  <c r="H368" i="2" s="1"/>
  <c r="F357" i="2"/>
  <c r="H357" i="2" s="1"/>
  <c r="F343" i="2"/>
  <c r="H343" i="2" s="1"/>
  <c r="F330" i="2"/>
  <c r="H330" i="2" s="1"/>
  <c r="F313" i="2"/>
  <c r="H313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/>
  <c r="H143" i="2" s="1"/>
  <c r="F141" i="2"/>
  <c r="F140" i="2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/>
  <c r="F11" i="2"/>
  <c r="H11" i="2" s="1"/>
  <c r="H32" i="25" l="1"/>
  <c r="E32" i="25" s="1"/>
  <c r="H415" i="2"/>
  <c r="H288" i="2"/>
  <c r="F45" i="2"/>
  <c r="H284" i="2"/>
  <c r="F273" i="2"/>
  <c r="H273" i="2" s="1"/>
  <c r="F218" i="2"/>
  <c r="H218" i="2" s="1"/>
  <c r="H217" i="2" s="1"/>
  <c r="F37" i="2"/>
  <c r="F96" i="2"/>
  <c r="F264" i="2"/>
  <c r="H295" i="2"/>
  <c r="H390" i="2"/>
  <c r="F917" i="2"/>
  <c r="F17" i="2"/>
  <c r="H17" i="2" s="1"/>
  <c r="H230" i="2"/>
  <c r="F230" i="2"/>
  <c r="H882" i="2"/>
  <c r="H936" i="2"/>
  <c r="H558" i="2"/>
  <c r="H425" i="2" s="1"/>
  <c r="F750" i="2"/>
  <c r="F749" i="2" s="1"/>
  <c r="H749" i="2" s="1"/>
  <c r="H917" i="2"/>
  <c r="H916" i="2" s="1"/>
  <c r="H872" i="2"/>
  <c r="H51" i="2"/>
  <c r="F54" i="2"/>
  <c r="F53" i="2" s="1"/>
  <c r="H53" i="2" s="1"/>
  <c r="F163" i="2"/>
  <c r="H163" i="2" s="1"/>
  <c r="F642" i="2"/>
  <c r="F641" i="2" s="1"/>
  <c r="H641" i="2" s="1"/>
  <c r="H854" i="2"/>
  <c r="H264" i="2"/>
  <c r="H37" i="2"/>
  <c r="H96" i="2"/>
  <c r="H122" i="2"/>
  <c r="H151" i="2"/>
  <c r="H708" i="2"/>
  <c r="H652" i="2" s="1"/>
  <c r="H943" i="2"/>
  <c r="H942" i="2" s="1"/>
  <c r="H45" i="2"/>
  <c r="H643" i="2"/>
  <c r="F837" i="2"/>
  <c r="F836" i="2" s="1"/>
  <c r="H836" i="2" s="1"/>
  <c r="F848" i="2"/>
  <c r="F849" i="2" s="1"/>
  <c r="H849" i="2" s="1"/>
  <c r="F259" i="2"/>
  <c r="F258" i="2" s="1"/>
  <c r="F255" i="2"/>
  <c r="H255" i="2" s="1"/>
  <c r="H140" i="2"/>
  <c r="H33" i="2"/>
  <c r="H819" i="2"/>
  <c r="H106" i="2"/>
  <c r="H126" i="2"/>
  <c r="H251" i="2"/>
  <c r="H92" i="2"/>
  <c r="H605" i="2"/>
  <c r="F814" i="2"/>
  <c r="F813" i="2" s="1"/>
  <c r="H813" i="2" s="1"/>
  <c r="H754" i="2" s="1"/>
  <c r="H137" i="2"/>
  <c r="H148" i="2"/>
  <c r="H261" i="2"/>
  <c r="H10" i="2" l="1"/>
  <c r="H935" i="2"/>
  <c r="H585" i="2"/>
  <c r="H114" i="2"/>
  <c r="H853" i="2"/>
  <c r="H818" i="2"/>
  <c r="H36" i="2"/>
  <c r="H848" i="2"/>
  <c r="H840" i="2" s="1"/>
  <c r="H258" i="2"/>
  <c r="F260" i="2"/>
  <c r="H260" i="2" s="1"/>
  <c r="H250" i="2" l="1"/>
  <c r="H287" i="2"/>
  <c r="H9" i="2"/>
  <c r="H62" i="1"/>
  <c r="H61" i="1"/>
  <c r="H57" i="1"/>
  <c r="F56" i="1"/>
  <c r="F55" i="1"/>
  <c r="F54" i="1" s="1"/>
  <c r="H54" i="1"/>
  <c r="F51" i="1"/>
  <c r="H51" i="1" s="1"/>
  <c r="H46" i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H60" i="1" l="1"/>
  <c r="H950" i="2"/>
  <c r="F31" i="25" s="1"/>
  <c r="H14" i="1"/>
  <c r="H9" i="1"/>
  <c r="H31" i="25" l="1"/>
  <c r="E31" i="25" s="1"/>
  <c r="E30" i="25" s="1"/>
  <c r="E51" i="25" s="1"/>
  <c r="F30" i="25"/>
  <c r="H8" i="1"/>
  <c r="H63" i="1" s="1"/>
  <c r="F29" i="25" s="1"/>
  <c r="F51" i="25" l="1"/>
  <c r="H16" i="25" s="1"/>
  <c r="H17" i="25" s="1"/>
  <c r="H20" i="25" s="1"/>
  <c r="H30" i="25"/>
  <c r="H51" i="25" s="1"/>
  <c r="H29" i="25"/>
  <c r="E29" i="25" s="1"/>
</calcChain>
</file>

<file path=xl/sharedStrings.xml><?xml version="1.0" encoding="utf-8"?>
<sst xmlns="http://schemas.openxmlformats.org/spreadsheetml/2006/main" count="9500" uniqueCount="3632">
  <si>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</si>
  <si>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</si>
  <si>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</si>
  <si>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</si>
  <si>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</si>
  <si>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</si>
  <si>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</si>
  <si>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</si>
  <si>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</si>
  <si>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</si>
  <si>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</si>
  <si>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</si>
  <si>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</si>
  <si>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</si>
  <si>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</si>
  <si>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</si>
  <si>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</si>
  <si>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</si>
  <si>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</si>
  <si>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</si>
  <si>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</si>
  <si>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</si>
  <si>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</si>
  <si>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</si>
  <si>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</si>
  <si>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</si>
  <si>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</si>
  <si>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</si>
  <si>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</si>
  <si>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</si>
  <si>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</si>
  <si>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</si>
  <si>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</si>
  <si>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</si>
  <si>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</si>
  <si>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</si>
  <si>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</si>
  <si>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</si>
  <si>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</si>
  <si>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</si>
  <si>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</si>
  <si>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</si>
  <si>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</si>
  <si>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</si>
  <si>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</si>
  <si>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</si>
  <si>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</si>
  <si>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</si>
  <si>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</si>
  <si>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</si>
  <si>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</si>
  <si>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</si>
  <si>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</si>
  <si>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</si>
  <si>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</si>
  <si>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</si>
  <si>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</si>
  <si>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</si>
  <si>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</si>
  <si>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</si>
  <si>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</si>
  <si>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</si>
  <si>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</si>
  <si>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</si>
  <si>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</si>
  <si>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</si>
  <si>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</si>
  <si>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</si>
  <si>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</si>
  <si>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</si>
  <si>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</si>
  <si>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</si>
  <si>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</si>
  <si>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</si>
  <si>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</si>
  <si>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</si>
  <si>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</si>
  <si>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</si>
  <si>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</si>
  <si>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</si>
  <si>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</si>
  <si>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</si>
  <si>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</si>
  <si>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</si>
  <si>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</si>
  <si>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</si>
  <si>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</si>
  <si>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</si>
  <si>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</si>
  <si>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</si>
  <si>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</si>
  <si>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</si>
  <si>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</si>
  <si>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</si>
  <si>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</si>
  <si>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</si>
  <si>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</si>
  <si>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</si>
  <si>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</si>
  <si>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</si>
  <si>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</si>
  <si>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</si>
  <si>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</si>
  <si>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</si>
  <si>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</si>
  <si>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</si>
  <si>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</si>
  <si>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</si>
  <si>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</si>
  <si>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</si>
  <si>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</si>
  <si>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</si>
  <si>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</si>
  <si>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</si>
  <si>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</si>
  <si>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</si>
  <si>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</si>
  <si>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</si>
  <si>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</si>
  <si>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</si>
  <si>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</si>
  <si>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</si>
  <si>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</si>
  <si>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</si>
  <si>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</si>
  <si>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</si>
  <si>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</si>
  <si>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</si>
  <si>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</si>
  <si>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</si>
  <si>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</si>
  <si>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</si>
  <si>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</si>
  <si>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</si>
  <si>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</si>
  <si>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</si>
  <si>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</si>
  <si>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</si>
  <si>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</si>
  <si>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</si>
  <si>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</si>
  <si>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</si>
  <si>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</si>
  <si>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</si>
  <si>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</si>
  <si>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</si>
  <si>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</si>
  <si>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</si>
  <si>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</si>
  <si>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</si>
  <si>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</si>
  <si>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</si>
  <si>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</si>
  <si>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</si>
  <si>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</si>
  <si>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</si>
  <si>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</si>
  <si>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</si>
  <si>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</si>
  <si>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</si>
  <si>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</si>
  <si>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</si>
  <si>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</si>
  <si>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</si>
  <si>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</si>
  <si>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</si>
  <si>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</si>
  <si>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</si>
  <si>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</si>
  <si>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</si>
  <si>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</si>
  <si>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</si>
  <si>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</si>
  <si>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</si>
  <si>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</si>
  <si>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</si>
  <si>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</si>
  <si>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</si>
  <si>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</si>
  <si>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</si>
  <si>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</si>
  <si>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</si>
  <si>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</si>
  <si>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</si>
  <si>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</si>
  <si>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</si>
  <si>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</si>
  <si>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</si>
  <si>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</si>
  <si>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</si>
  <si>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</si>
  <si>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</si>
  <si>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</si>
  <si>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</si>
  <si>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</si>
  <si>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</si>
  <si>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</si>
  <si>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</si>
  <si>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</si>
  <si>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</si>
  <si>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</si>
  <si>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</si>
  <si>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</si>
  <si>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</si>
  <si>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</si>
  <si>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</si>
  <si>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</si>
  <si>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</si>
  <si>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</si>
  <si>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</si>
  <si>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</si>
  <si>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</si>
  <si>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</si>
  <si>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</si>
  <si>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</si>
  <si>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</si>
  <si>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</si>
  <si>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</si>
  <si>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</si>
  <si>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</si>
  <si>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</si>
  <si>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</si>
  <si>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</si>
  <si>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</si>
  <si>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</si>
  <si>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</si>
  <si>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</si>
  <si>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</si>
  <si>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</si>
  <si>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</si>
  <si>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</si>
  <si>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</si>
  <si>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</si>
  <si>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</si>
  <si>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</si>
  <si>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</si>
  <si>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</si>
  <si>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</si>
  <si>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</si>
  <si>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</si>
  <si>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</si>
  <si>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</si>
  <si>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</si>
  <si>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</si>
  <si>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</si>
  <si>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</si>
  <si>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</si>
  <si>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</si>
  <si>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</si>
  <si>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</si>
  <si>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</si>
  <si>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</si>
  <si>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</si>
  <si>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</si>
  <si>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</si>
  <si>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</si>
  <si>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</si>
  <si>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</si>
  <si>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</si>
  <si>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</si>
  <si>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</si>
  <si>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</si>
  <si>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</si>
  <si>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</si>
  <si>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</si>
  <si>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</si>
  <si>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</si>
  <si>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</si>
  <si>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</si>
  <si>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</si>
  <si>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</si>
  <si>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</si>
  <si>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</si>
  <si>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</si>
  <si>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</si>
  <si>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</si>
  <si>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</si>
  <si>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</si>
  <si>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</si>
  <si>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</si>
  <si>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</si>
  <si>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</si>
  <si>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</si>
  <si>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</si>
  <si>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</si>
  <si>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</si>
  <si>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</si>
  <si>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</si>
  <si>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</si>
  <si>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</si>
  <si>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</si>
  <si>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</si>
  <si>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</si>
  <si>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</si>
  <si>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</si>
  <si>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</si>
  <si>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</si>
  <si>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</si>
  <si>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</si>
  <si>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</si>
  <si>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</si>
  <si>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</si>
  <si>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</si>
  <si>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</si>
  <si>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</si>
  <si>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</si>
  <si>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</si>
  <si>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</si>
  <si>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</si>
  <si>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</si>
  <si>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</si>
  <si>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</si>
  <si>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</si>
  <si>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</si>
  <si>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</si>
  <si>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</si>
  <si>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</si>
  <si>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</si>
  <si>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</si>
  <si>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</si>
  <si>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</si>
  <si>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</si>
  <si>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</si>
  <si>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</si>
  <si>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</si>
  <si>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</si>
  <si>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</si>
  <si>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</si>
  <si>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</si>
  <si>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</si>
  <si>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</si>
  <si>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</si>
  <si>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</si>
  <si>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</si>
  <si>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</si>
  <si>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</si>
  <si>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</si>
  <si>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</si>
  <si>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</si>
  <si>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</si>
  <si>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</si>
  <si>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</si>
  <si>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</si>
  <si>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</si>
  <si>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</si>
  <si>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</si>
  <si>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</si>
  <si>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</si>
  <si>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</si>
  <si>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</si>
  <si>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</si>
  <si>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</si>
  <si>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</si>
  <si>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</si>
  <si>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</si>
  <si>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</si>
  <si>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</si>
  <si>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</si>
  <si>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</si>
  <si>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</si>
  <si>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</si>
  <si>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</si>
  <si>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</si>
  <si>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</si>
  <si>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</si>
  <si>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</si>
  <si>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</si>
  <si>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</si>
  <si>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</si>
  <si>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</si>
  <si>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</si>
  <si>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</si>
  <si>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</si>
  <si>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</si>
  <si>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</si>
  <si>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</si>
  <si>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</si>
  <si>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</si>
  <si>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</si>
  <si>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</si>
  <si>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</si>
  <si>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</si>
  <si>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</si>
  <si>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</si>
  <si>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</si>
  <si>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</si>
  <si>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</si>
  <si>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</si>
  <si>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</si>
  <si>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</si>
  <si>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</si>
  <si>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</si>
  <si>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</si>
  <si>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</si>
  <si>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</si>
  <si>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</si>
  <si>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</si>
  <si>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</si>
  <si>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Spádový dřevěný klín - tl. 30-60mm "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</si>
  <si>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</si>
  <si>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</si>
  <si>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</si>
  <si>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</si>
  <si>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</si>
  <si>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</si>
  <si>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</si>
  <si>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</si>
  <si>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</si>
  <si>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</si>
  <si>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</si>
  <si>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</si>
  <si>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</si>
  <si>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</si>
  <si>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</si>
  <si>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</si>
  <si>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</si>
  <si>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</si>
  <si>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</si>
  <si>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</si>
  <si>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</si>
  <si>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</si>
  <si>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</si>
  <si>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</si>
  <si>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</si>
  <si>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</si>
  <si>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</si>
  <si>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</si>
  <si>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</si>
  <si>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</si>
  <si>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</si>
  <si>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</si>
  <si>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</si>
  <si>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</si>
  <si>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</si>
  <si>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</si>
  <si>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</si>
  <si>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</si>
  <si>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</si>
  <si>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</si>
  <si>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</si>
  <si>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</si>
  <si>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</si>
  <si>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</si>
  <si>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</si>
  <si>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</si>
  <si>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</si>
  <si>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</si>
  <si>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</si>
  <si>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</si>
  <si>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</si>
  <si>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</si>
  <si>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</si>
  <si>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</si>
  <si>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</si>
  <si>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</si>
  <si>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</si>
  <si>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</si>
  <si>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</si>
  <si>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</si>
  <si>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</si>
  <si>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</si>
  <si>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</si>
  <si>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</si>
  <si>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</si>
  <si>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</si>
  <si>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</si>
  <si>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</si>
  <si>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</si>
  <si>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</si>
  <si>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</si>
  <si>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</si>
  <si>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</si>
  <si>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</si>
  <si>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</si>
  <si>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</si>
  <si>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</si>
  <si>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</si>
  <si>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</si>
  <si>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</si>
  <si>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</si>
  <si>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</si>
  <si>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</si>
  <si>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</si>
  <si>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</si>
  <si>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</si>
  <si>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</si>
  <si>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</si>
  <si>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</si>
  <si>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</si>
  <si>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</si>
  <si>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</si>
  <si>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</si>
  <si>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</si>
  <si>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</si>
  <si>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</si>
  <si>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</si>
  <si>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</si>
  <si>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</si>
  <si>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</si>
  <si>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</si>
  <si>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</si>
  <si>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</si>
  <si>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</si>
  <si>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</si>
  <si>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</si>
  <si>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</si>
  <si>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</si>
  <si>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</si>
  <si>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</si>
  <si>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</si>
  <si>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</si>
  <si>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</si>
  <si>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</si>
  <si>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</si>
  <si>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</si>
  <si>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</si>
  <si>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</si>
  <si>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</si>
  <si>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</si>
  <si>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</si>
  <si>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</si>
  <si>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</si>
  <si>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</si>
  <si>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</si>
  <si>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</si>
  <si>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</si>
  <si>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</si>
  <si>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</si>
  <si>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</si>
  <si>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</si>
  <si>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</si>
  <si>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</si>
  <si>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</si>
  <si>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</si>
  <si>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</si>
  <si>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</si>
  <si>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</si>
  <si>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</si>
  <si>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</si>
  <si>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</si>
  <si>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</si>
  <si>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</si>
  <si>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</si>
  <si>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</si>
  <si>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</si>
  <si>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</si>
  <si>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</si>
  <si>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</si>
  <si>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</si>
  <si>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</si>
  <si>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</si>
  <si>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</si>
  <si>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</si>
  <si>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</si>
  <si>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</si>
  <si>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</si>
  <si>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</si>
  <si>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</si>
  <si>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</si>
  <si>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</si>
  <si>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</si>
  <si>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</si>
  <si>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</si>
  <si>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</si>
  <si>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</si>
  <si>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</si>
  <si>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</si>
  <si>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</si>
  <si>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</si>
  <si>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</si>
  <si>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</si>
  <si>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</si>
  <si>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</si>
  <si>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</si>
  <si>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</si>
  <si>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</si>
  <si>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</si>
  <si>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</si>
  <si>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</si>
  <si>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</si>
  <si>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</si>
  <si>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</si>
  <si>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</si>
  <si>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</si>
  <si>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</si>
  <si>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</si>
  <si>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</si>
  <si>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</si>
  <si>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</si>
  <si>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</si>
  <si>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</si>
  <si>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</si>
  <si>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</si>
  <si>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</si>
  <si>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</si>
  <si>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</si>
  <si>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</si>
  <si>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</si>
  <si>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</si>
  <si>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</si>
  <si>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</si>
  <si>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</si>
  <si>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</si>
  <si>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</si>
  <si>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</si>
  <si>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</si>
  <si>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</si>
  <si>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</si>
  <si>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</si>
  <si>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</si>
  <si>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</si>
  <si>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</si>
  <si>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</si>
  <si>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</si>
  <si>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</si>
  <si>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</si>
  <si>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</si>
  <si>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</si>
  <si>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</si>
  <si>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</si>
  <si>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</si>
  <si>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</si>
  <si>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</si>
  <si>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</si>
  <si>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</si>
  <si>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</si>
  <si>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</si>
  <si>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</si>
  <si>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</si>
  <si>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</si>
  <si>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</si>
  <si>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</si>
  <si>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</si>
  <si>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</si>
  <si>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</si>
  <si>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</si>
  <si>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</si>
  <si>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</si>
  <si>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</si>
  <si>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</si>
  <si>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</si>
  <si>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</si>
  <si>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</si>
  <si>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</si>
  <si>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</si>
  <si>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</si>
  <si>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</si>
  <si>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</si>
  <si>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</si>
  <si>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</si>
  <si>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</si>
  <si>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</si>
  <si>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</si>
  <si>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</si>
  <si>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</si>
  <si>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</si>
  <si>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</si>
  <si>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</si>
  <si>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</si>
  <si>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</si>
  <si>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</si>
  <si>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</si>
  <si>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</si>
  <si>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</si>
  <si>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</si>
  <si>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</si>
  <si>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</si>
  <si>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</si>
  <si>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</si>
  <si>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</si>
  <si>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</si>
  <si>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</si>
  <si>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</si>
  <si>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</si>
  <si>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</si>
  <si>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</si>
  <si>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</si>
  <si>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</si>
  <si>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</si>
  <si>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</si>
  <si>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</si>
  <si>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</si>
  <si>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</si>
  <si>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</si>
  <si>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</si>
  <si>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</si>
  <si>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</si>
  <si>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</si>
  <si>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</si>
  <si>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</si>
  <si>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</si>
  <si>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</si>
  <si>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</si>
  <si>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</si>
  <si>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</si>
  <si>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</si>
  <si>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</si>
  <si>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</si>
  <si>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</si>
  <si>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</si>
  <si>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</si>
  <si>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</si>
  <si>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</si>
  <si>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</si>
  <si>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</si>
  <si>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</si>
  <si>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</si>
  <si>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</si>
  <si>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</si>
  <si>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</si>
  <si>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</si>
  <si>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</si>
  <si>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</si>
  <si>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</si>
  <si>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</si>
  <si>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</si>
  <si>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</si>
  <si>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</si>
  <si>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</si>
  <si>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</si>
  <si>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</si>
  <si>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</si>
  <si>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</si>
  <si>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</si>
  <si>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</si>
  <si>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</si>
  <si>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</si>
  <si>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</si>
  <si>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</si>
  <si>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</si>
  <si>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</si>
  <si>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</si>
  <si>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</si>
  <si>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</si>
  <si>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</si>
  <si>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</si>
  <si>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</si>
  <si>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</si>
  <si>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</si>
  <si>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</si>
  <si>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</si>
  <si>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</si>
  <si>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</si>
  <si>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</si>
  <si>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</si>
  <si>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</si>
  <si>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</si>
  <si>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</si>
  <si>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</si>
  <si>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</si>
  <si>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</si>
  <si>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</si>
  <si>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</si>
  <si>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</si>
  <si>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</si>
  <si>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</si>
  <si>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</si>
  <si>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</si>
  <si>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</si>
  <si>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</si>
  <si>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</si>
  <si>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</si>
  <si>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</si>
  <si>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</si>
  <si>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</si>
  <si>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</si>
  <si>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</si>
  <si>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</si>
  <si>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</si>
  <si>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</si>
  <si>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</si>
  <si>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</si>
  <si>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</si>
  <si>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</si>
  <si>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</si>
  <si>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</si>
  <si>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</si>
  <si>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</si>
  <si>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</si>
  <si>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</si>
  <si>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</si>
  <si>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</si>
  <si>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</si>
  <si>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</si>
  <si>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</si>
  <si>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</si>
  <si>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</si>
  <si>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</si>
  <si>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</si>
  <si>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</si>
  <si>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</si>
  <si>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</si>
  <si>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</si>
  <si>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</si>
  <si>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</si>
  <si>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</si>
  <si>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</si>
  <si>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</si>
  <si>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</si>
  <si>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</si>
  <si>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</si>
  <si>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</si>
  <si>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</si>
  <si>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</si>
  <si>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</si>
  <si>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</si>
  <si>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</si>
  <si>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</si>
  <si>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</si>
  <si>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</si>
  <si>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</si>
  <si>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</si>
  <si>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</si>
  <si>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</si>
  <si>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</si>
  <si>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</si>
  <si>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</si>
  <si>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</si>
  <si>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</si>
  <si>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</si>
  <si>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</si>
  <si>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</si>
  <si>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</si>
  <si>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</si>
  <si>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</si>
  <si>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</si>
  <si>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</si>
  <si>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</si>
  <si>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</si>
  <si>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</si>
  <si>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</si>
  <si>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</si>
  <si>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</si>
  <si>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</si>
  <si>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</si>
  <si>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</si>
  <si>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</si>
  <si>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</si>
  <si>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</si>
  <si>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</si>
  <si>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</si>
  <si>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</si>
  <si>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</si>
  <si>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</si>
  <si>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</si>
  <si>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</si>
  <si>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</si>
  <si>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</si>
  <si>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</si>
  <si>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</si>
  <si>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</si>
  <si>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</si>
  <si>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</si>
  <si>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</si>
  <si>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</si>
  <si>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</si>
  <si>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</si>
  <si>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</si>
  <si>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</si>
  <si>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</si>
  <si>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</si>
  <si>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</si>
  <si>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</si>
  <si>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</si>
  <si>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</si>
  <si>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</si>
  <si>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</si>
  <si>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</si>
  <si>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</si>
  <si>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</si>
  <si>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</si>
  <si>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</si>
  <si>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</si>
  <si>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</si>
  <si>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</si>
  <si>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</si>
  <si>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</si>
  <si>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</si>
  <si>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</si>
  <si>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</si>
  <si>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</si>
  <si>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</si>
  <si>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</si>
  <si>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</si>
  <si>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</si>
  <si>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</si>
  <si>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</si>
  <si>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</si>
  <si>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</si>
  <si>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</si>
  <si>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</si>
  <si>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</si>
  <si>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</si>
  <si>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</si>
  <si>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</si>
  <si>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</si>
  <si>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</si>
  <si>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</si>
  <si>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</si>
  <si>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</si>
  <si>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</si>
  <si>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</si>
  <si>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</si>
  <si>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</si>
  <si>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</si>
  <si>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</si>
  <si>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</si>
  <si>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</si>
  <si>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</si>
  <si>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</si>
  <si>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</si>
  <si>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</si>
  <si>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</si>
  <si>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</si>
  <si>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</si>
  <si>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</si>
  <si>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</si>
  <si>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</si>
  <si>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</si>
  <si>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</si>
  <si>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</si>
  <si>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</si>
  <si>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</si>
  <si>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</si>
  <si>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</si>
  <si>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</si>
  <si>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</si>
  <si>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</si>
  <si>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</si>
  <si>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</si>
  <si>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</si>
  <si>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</si>
  <si>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</si>
  <si>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</si>
  <si>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</si>
  <si>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</si>
  <si>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</si>
  <si>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</si>
  <si>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</si>
  <si>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</si>
  <si>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</si>
  <si>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</si>
  <si>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</si>
  <si>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</si>
  <si>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</si>
  <si>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</si>
  <si>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</si>
  <si>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</si>
  <si>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</si>
  <si>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</si>
  <si>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</si>
  <si>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</si>
  <si>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</si>
  <si>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</si>
  <si>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</si>
  <si>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</si>
  <si>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</si>
  <si>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</si>
  <si>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</si>
  <si>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</si>
  <si>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</si>
  <si>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</si>
  <si>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</si>
  <si>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</si>
  <si>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</si>
  <si>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</si>
  <si>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</si>
  <si>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</si>
  <si>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</si>
  <si>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</si>
  <si>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</si>
  <si>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</si>
  <si>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</si>
  <si>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</si>
  <si>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</si>
  <si>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</si>
  <si>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</si>
  <si>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</si>
  <si>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</si>
  <si>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</si>
  <si>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</si>
  <si>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</si>
  <si>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</si>
  <si>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</si>
  <si>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</si>
  <si>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</si>
  <si>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</si>
  <si>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</si>
  <si>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</si>
  <si>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</si>
  <si>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</si>
  <si>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</si>
  <si>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</si>
  <si>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</si>
  <si>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</si>
  <si>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</si>
  <si>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</si>
  <si>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</si>
  <si>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</si>
  <si>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</si>
  <si>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</si>
  <si>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</si>
  <si>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</si>
  <si>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</si>
  <si>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</si>
  <si>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</si>
  <si>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</si>
  <si>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</si>
  <si>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</si>
  <si>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</si>
  <si>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</si>
  <si>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</si>
  <si>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</si>
  <si>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</si>
  <si>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</si>
  <si>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</si>
  <si>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</si>
  <si>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</si>
  <si>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</si>
  <si>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</si>
  <si>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</si>
  <si>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</si>
  <si>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</si>
  <si>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</si>
  <si>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</si>
  <si>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</si>
  <si>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</si>
  <si>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</si>
  <si>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</si>
  <si>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</si>
  <si>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</si>
  <si>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</si>
  <si>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</si>
  <si>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</si>
  <si>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</si>
  <si>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</si>
  <si>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</si>
  <si>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</si>
  <si>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</si>
  <si>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</si>
  <si>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</si>
  <si>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</si>
  <si>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</si>
  <si>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</si>
  <si>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</si>
  <si>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</si>
  <si>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</si>
  <si>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</si>
  <si>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</si>
  <si>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</si>
  <si>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</si>
  <si>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</si>
  <si>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</si>
  <si>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</si>
  <si>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</si>
  <si>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</si>
  <si>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</si>
  <si>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</si>
  <si>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</si>
  <si>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</si>
  <si>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</si>
  <si>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</si>
  <si>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</si>
  <si>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</si>
  <si>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</si>
  <si>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</si>
  <si>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</si>
  <si>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</si>
  <si>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</si>
  <si>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</si>
  <si>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</si>
  <si>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</si>
  <si>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</si>
  <si>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</si>
  <si>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</si>
  <si>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</si>
  <si>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</si>
  <si>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</si>
  <si>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</si>
  <si>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</si>
  <si>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</si>
  <si>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</si>
  <si>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</si>
  <si>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</si>
  <si>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</si>
  <si>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</si>
  <si>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</si>
  <si>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</si>
  <si>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</si>
  <si>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</si>
  <si>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</si>
  <si>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</si>
  <si>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</si>
  <si>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</si>
  <si>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</si>
  <si>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</si>
  <si>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</si>
  <si>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</si>
  <si>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</si>
  <si>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</si>
  <si>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</si>
  <si>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</si>
  <si>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</si>
  <si>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</si>
  <si>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</si>
  <si>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</si>
  <si>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</si>
  <si>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</si>
  <si>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</si>
  <si>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</si>
  <si>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</si>
  <si>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</si>
  <si>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</si>
  <si>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</si>
  <si>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</si>
  <si>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</si>
  <si>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</si>
  <si>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</si>
  <si>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</si>
  <si>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</si>
  <si>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</si>
  <si>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</si>
  <si>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</si>
  <si>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</si>
  <si>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</si>
  <si>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</si>
  <si>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</si>
  <si>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</si>
  <si>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</si>
  <si>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</si>
  <si>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</si>
  <si>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</si>
  <si>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</si>
  <si>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</si>
  <si>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</si>
  <si>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</si>
  <si>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</si>
  <si>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</si>
  <si>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</si>
  <si>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</si>
  <si>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</si>
  <si>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</si>
  <si>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</si>
  <si>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</si>
  <si>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</si>
  <si>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</si>
  <si>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</si>
  <si>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</si>
  <si>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</si>
  <si>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</si>
  <si>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</si>
  <si>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</si>
  <si>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</si>
  <si>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</si>
  <si>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</si>
  <si>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</si>
  <si>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</si>
  <si>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</si>
  <si>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</si>
  <si>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</si>
  <si>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</si>
  <si>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</si>
  <si>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</si>
  <si>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</si>
  <si>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</si>
  <si>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</si>
  <si>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</si>
  <si>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</si>
  <si>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</si>
  <si>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</si>
  <si>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</si>
  <si>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</si>
  <si>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</si>
  <si>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</si>
  <si>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</si>
  <si>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</si>
  <si>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</si>
  <si>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</si>
  <si>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</si>
  <si>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</si>
  <si>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</si>
  <si>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</si>
  <si>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</si>
  <si>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</si>
  <si>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</si>
  <si>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</si>
  <si>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</si>
  <si>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</si>
  <si>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</si>
  <si>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</si>
  <si>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</si>
  <si>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</si>
  <si>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</si>
  <si>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</si>
  <si>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</si>
  <si>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</si>
  <si>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</si>
  <si>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</si>
  <si>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</si>
  <si>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</si>
  <si>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</si>
  <si>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</si>
  <si>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</si>
  <si>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</si>
  <si>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</si>
  <si>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</si>
  <si>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</si>
  <si>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</si>
  <si>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</si>
  <si>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</si>
  <si>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</si>
  <si>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</si>
  <si>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</si>
  <si>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</si>
  <si>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</si>
  <si>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</si>
  <si>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</si>
  <si>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</si>
  <si>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</si>
  <si>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</si>
  <si>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</si>
  <si>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</si>
  <si>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</si>
  <si>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</si>
  <si>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</si>
  <si>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</si>
  <si>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</si>
  <si>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</si>
  <si>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</si>
  <si>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</si>
  <si>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</si>
  <si>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</si>
  <si>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</si>
  <si>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</si>
  <si>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</si>
  <si>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</si>
  <si>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</si>
  <si>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</si>
  <si>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</si>
  <si>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</si>
  <si>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</si>
  <si>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</si>
  <si>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</si>
  <si>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</si>
  <si>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</si>
  <si>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</si>
  <si>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</si>
  <si>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</si>
  <si>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</si>
  <si>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</si>
  <si>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</si>
  <si>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</si>
  <si>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</si>
  <si>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</si>
  <si>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</si>
  <si>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</si>
  <si>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</si>
  <si>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</si>
  <si>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</si>
  <si>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</si>
  <si>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</si>
  <si>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</si>
  <si>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</si>
  <si>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</si>
  <si>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</si>
  <si>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</si>
  <si>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</si>
  <si>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</si>
  <si>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</si>
  <si>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</si>
  <si>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</si>
  <si>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</si>
  <si>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</si>
  <si>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</si>
  <si>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</si>
  <si>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</si>
  <si>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</si>
  <si>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</si>
  <si>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</si>
  <si>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</si>
  <si>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</si>
  <si>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</si>
  <si>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</si>
  <si>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</si>
  <si>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</si>
  <si>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</si>
  <si>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</si>
  <si>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</si>
  <si>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</si>
  <si>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</si>
  <si>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</si>
  <si>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</si>
  <si>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</si>
  <si>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</si>
  <si>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</si>
  <si>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</si>
  <si>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</si>
  <si>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</si>
  <si>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</si>
  <si>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</si>
  <si>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</si>
  <si>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</si>
  <si>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</si>
  <si>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</si>
  <si>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</si>
  <si>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</si>
  <si>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</si>
  <si>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</si>
  <si>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</si>
  <si>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</si>
  <si>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</si>
  <si>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</si>
  <si>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</si>
  <si>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</si>
  <si>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</si>
  <si>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</si>
  <si>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</si>
  <si>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</si>
  <si>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</si>
  <si>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</si>
  <si>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</si>
  <si>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</si>
  <si>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</si>
  <si>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</si>
  <si>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</si>
  <si>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</si>
  <si>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</si>
  <si>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</si>
  <si>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</si>
  <si>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</si>
  <si>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</si>
  <si>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</si>
  <si>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</si>
  <si>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</si>
  <si>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</si>
  <si>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</si>
  <si>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</si>
  <si>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</si>
  <si>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</si>
  <si>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</si>
  <si>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</si>
  <si>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</si>
  <si>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</si>
  <si>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</si>
  <si>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</si>
  <si>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</si>
  <si>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</si>
  <si>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</si>
  <si>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</si>
  <si>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</si>
  <si>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</si>
  <si>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</si>
  <si>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</si>
  <si>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</si>
  <si>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</si>
  <si>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</si>
  <si>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</si>
  <si>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</si>
  <si>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</si>
  <si>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</si>
  <si>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</si>
  <si>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</si>
  <si>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</si>
  <si>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</si>
  <si>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</si>
  <si>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</si>
  <si>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</si>
  <si>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</si>
  <si>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</si>
  <si>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</si>
  <si>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</si>
  <si>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</si>
  <si>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</si>
  <si>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</si>
  <si>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</si>
  <si>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</si>
  <si>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</si>
  <si>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</si>
  <si>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</si>
  <si>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</si>
  <si>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</si>
  <si>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</si>
  <si>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</si>
  <si>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</si>
  <si>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</si>
  <si>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</si>
  <si>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</si>
  <si>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</si>
  <si>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</si>
  <si>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</si>
  <si>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</si>
  <si>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</si>
  <si>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</si>
  <si>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</si>
  <si>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</si>
  <si>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</si>
  <si>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</si>
  <si>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</si>
  <si>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</si>
  <si>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</si>
  <si>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</si>
  <si>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</si>
  <si>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</si>
  <si>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</si>
  <si>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</si>
  <si>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</si>
  <si>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</si>
  <si>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</si>
  <si>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</si>
  <si>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</si>
  <si>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</si>
  <si>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</si>
  <si>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</si>
  <si>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</si>
  <si>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</si>
  <si>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</si>
  <si>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</si>
  <si>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</si>
  <si>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</si>
  <si>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</si>
  <si>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</si>
  <si>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</si>
  <si>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</si>
  <si>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</si>
  <si>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</si>
  <si>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</si>
  <si>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</si>
  <si>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</si>
  <si>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</si>
  <si>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</si>
  <si>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</si>
  <si>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</si>
  <si>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</si>
  <si>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</si>
  <si>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</si>
  <si>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</si>
  <si>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</si>
  <si>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</si>
  <si>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</si>
  <si>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</si>
  <si>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</si>
  <si>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</si>
  <si>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</si>
  <si>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</si>
  <si>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</si>
  <si>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</si>
  <si>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</si>
  <si>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</si>
  <si>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</si>
  <si>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</si>
  <si>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</si>
  <si>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</si>
  <si>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</si>
  <si>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</si>
  <si>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</si>
  <si>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</si>
  <si>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</si>
  <si>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</si>
  <si>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</si>
  <si>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</si>
  <si>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</si>
  <si>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</si>
  <si>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</si>
  <si>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</si>
  <si>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</si>
  <si>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</si>
  <si>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</si>
  <si>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</si>
  <si>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</si>
  <si>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</si>
  <si>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</si>
  <si>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</si>
  <si>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</si>
  <si>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</si>
  <si>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</si>
  <si>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</si>
  <si>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</si>
  <si>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</si>
  <si>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</si>
  <si>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</si>
  <si>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</si>
  <si>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</si>
  <si>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</si>
  <si>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</si>
  <si>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</si>
  <si>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</si>
  <si>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</si>
  <si>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</si>
  <si>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</si>
  <si>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</si>
  <si>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</si>
  <si>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</si>
  <si>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</si>
  <si>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</si>
  <si>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</si>
  <si>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</si>
  <si>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</si>
  <si>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</si>
  <si>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</si>
  <si>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</si>
  <si>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</si>
  <si>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</si>
  <si>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</si>
  <si>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</si>
  <si>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</si>
  <si>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</si>
  <si>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</si>
  <si>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</si>
  <si>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</si>
  <si>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</si>
  <si>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</si>
  <si>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</si>
  <si>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</si>
  <si>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</si>
  <si>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</si>
  <si>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</si>
  <si>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</si>
  <si>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</si>
  <si>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</si>
  <si>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</si>
  <si>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</si>
  <si>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</si>
  <si>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</si>
  <si>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</si>
  <si>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</si>
  <si>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</si>
  <si>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</si>
  <si>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</si>
  <si>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</si>
  <si>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</si>
  <si>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</si>
  <si>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</si>
  <si>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</si>
  <si>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</si>
  <si>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</si>
  <si>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</si>
  <si>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</si>
  <si>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</si>
  <si>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</si>
  <si>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</si>
  <si>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</si>
  <si>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</si>
  <si>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</si>
  <si>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</si>
  <si>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</si>
  <si>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</si>
  <si>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</si>
  <si>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</si>
  <si>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</si>
  <si>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</si>
  <si>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</si>
  <si>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</si>
  <si>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</si>
  <si>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</si>
  <si>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</si>
  <si>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</si>
  <si>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</si>
  <si>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</si>
  <si>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</si>
  <si>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</si>
  <si>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</si>
  <si>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</si>
  <si>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</si>
  <si>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</si>
  <si>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</si>
  <si>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</si>
  <si>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</si>
  <si>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</si>
  <si>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</si>
  <si>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</si>
  <si>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</si>
  <si>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</si>
  <si>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</si>
  <si>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</si>
  <si>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</si>
  <si>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</si>
  <si>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</si>
  <si>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</si>
  <si>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</si>
  <si>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</si>
  <si>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</si>
  <si>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</si>
  <si>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</si>
  <si>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</si>
  <si>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</si>
  <si>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</si>
  <si>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</si>
  <si>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</si>
  <si>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</si>
  <si>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</si>
  <si>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</si>
  <si>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</si>
  <si>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</si>
  <si>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</si>
  <si>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</si>
  <si>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</si>
  <si>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</si>
  <si>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</si>
  <si>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</si>
  <si>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</si>
  <si>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</si>
  <si>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</si>
  <si>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</si>
  <si>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</si>
  <si>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</si>
  <si>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</si>
  <si>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</si>
  <si>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</si>
  <si>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</si>
  <si>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</si>
  <si>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</si>
  <si>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</si>
  <si>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</si>
  <si>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</si>
  <si>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</si>
  <si>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</si>
  <si>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</si>
  <si>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</si>
  <si>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</si>
  <si>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</si>
  <si>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</si>
  <si>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</si>
  <si>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</si>
  <si>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</si>
  <si>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</si>
  <si>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</si>
  <si>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</si>
  <si>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</si>
  <si>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</si>
  <si>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</si>
  <si>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</si>
  <si>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</si>
  <si>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</si>
  <si>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</si>
  <si>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</si>
  <si>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</si>
  <si>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</si>
  <si>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</si>
  <si>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</si>
  <si>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</si>
  <si>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</si>
  <si>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</si>
  <si>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</si>
  <si>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</si>
  <si>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</si>
  <si>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</si>
  <si>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</si>
  <si>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</si>
  <si>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</si>
  <si>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</si>
  <si>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</si>
  <si>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</si>
  <si>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</si>
  <si>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</si>
  <si>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</si>
  <si>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</si>
  <si>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</si>
  <si>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</si>
  <si>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</si>
  <si>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</si>
  <si>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</si>
  <si>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</si>
  <si>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</si>
  <si>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</si>
  <si>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</si>
  <si>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</si>
  <si>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</si>
  <si>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</si>
  <si>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</si>
  <si>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</si>
  <si>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</si>
  <si>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</si>
  <si>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</si>
  <si>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</si>
  <si>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</si>
  <si>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</si>
  <si>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</si>
  <si>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</si>
  <si>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</si>
  <si>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</si>
  <si>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</si>
  <si>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</si>
  <si>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</si>
  <si>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</si>
  <si>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</si>
  <si>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</si>
  <si>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</si>
  <si>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</si>
  <si>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</si>
  <si>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</si>
  <si>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</si>
  <si>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</si>
  <si>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</si>
  <si>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</si>
  <si>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</si>
  <si>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</si>
  <si>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</si>
  <si>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</si>
  <si>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</si>
  <si>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</si>
  <si>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</si>
  <si>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</si>
  <si>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</si>
  <si>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</si>
  <si>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</si>
  <si>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</si>
  <si>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</si>
  <si>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</si>
  <si>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</si>
  <si>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</si>
  <si>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</si>
  <si>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</si>
  <si>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</si>
  <si>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</si>
  <si>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</si>
  <si>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</si>
  <si>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</si>
  <si>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</si>
  <si>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</si>
  <si>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</si>
  <si>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</si>
  <si>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</si>
  <si>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</si>
  <si>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</si>
  <si>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</si>
  <si>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</si>
  <si>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</si>
  <si>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</si>
  <si>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</si>
  <si>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</si>
  <si>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</si>
  <si>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</si>
  <si>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</si>
  <si>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</si>
  <si>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</si>
  <si>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</si>
  <si>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</si>
  <si>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</si>
  <si>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</si>
  <si>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</si>
  <si>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</si>
  <si>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</si>
  <si>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</si>
  <si>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</si>
  <si>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</si>
  <si>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</si>
  <si>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</si>
  <si>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</si>
  <si>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</si>
  <si>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</si>
  <si>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</si>
  <si>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</si>
  <si>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</si>
  <si>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</si>
  <si>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</si>
  <si>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</si>
  <si>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</si>
  <si>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</si>
  <si>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</si>
  <si>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</si>
  <si>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</si>
  <si>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</si>
  <si>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</si>
  <si>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</si>
  <si>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</si>
  <si>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</si>
  <si>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</si>
  <si>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</si>
  <si>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</si>
  <si>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</si>
  <si>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</si>
  <si>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</si>
  <si>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</si>
  <si>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</si>
  <si>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</si>
  <si>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</si>
  <si>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</si>
  <si>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</si>
  <si>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</si>
  <si>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</si>
  <si>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</si>
  <si>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</si>
  <si>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</si>
  <si>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</si>
  <si>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</si>
  <si>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</si>
  <si>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</si>
  <si>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</si>
  <si>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</si>
  <si>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</si>
  <si>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</si>
  <si>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</si>
  <si>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</si>
  <si>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</si>
  <si>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</si>
  <si>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</si>
  <si>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</si>
  <si>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</si>
  <si>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</si>
  <si>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</si>
  <si>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</si>
  <si>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</si>
  <si>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</si>
  <si>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</si>
  <si>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</si>
  <si>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</si>
  <si>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</si>
  <si>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</si>
  <si>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</si>
  <si>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</si>
  <si>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</si>
  <si>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</si>
  <si>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</si>
  <si>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</si>
  <si>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</si>
  <si>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</si>
  <si>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</si>
  <si>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</si>
  <si>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</si>
  <si>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</si>
  <si>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</si>
  <si>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</si>
  <si>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</si>
  <si>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</si>
  <si>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</si>
  <si>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</si>
  <si>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</si>
  <si>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</si>
  <si>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</si>
  <si>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</si>
  <si>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</si>
  <si>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</si>
  <si>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</si>
  <si>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</si>
  <si>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</si>
  <si>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</si>
  <si>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</si>
  <si>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</si>
  <si>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</si>
  <si>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</si>
  <si>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</si>
  <si>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</si>
  <si>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</si>
  <si>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</si>
  <si>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</si>
  <si>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</si>
  <si>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</si>
  <si>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</si>
  <si>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</si>
  <si>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</si>
  <si>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</si>
  <si>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</si>
  <si>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</si>
  <si>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</si>
  <si>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</si>
  <si>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</si>
  <si>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</si>
  <si>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</si>
  <si>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</si>
  <si>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</si>
  <si>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</si>
  <si>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</si>
  <si>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</si>
  <si>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</si>
  <si>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</si>
  <si>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</si>
  <si>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</si>
  <si>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</si>
  <si>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</si>
  <si>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</si>
  <si>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</si>
  <si>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</si>
  <si>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</si>
  <si>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</si>
  <si>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</si>
  <si>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</si>
  <si>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</si>
  <si>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</si>
  <si>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</si>
  <si>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</si>
  <si>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</si>
  <si>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</si>
  <si>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</si>
  <si>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</si>
  <si>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</si>
  <si>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</si>
  <si>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</si>
  <si>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</si>
  <si>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</si>
  <si>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</si>
  <si>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</si>
  <si>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</si>
  <si>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</si>
  <si>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</si>
  <si>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</si>
  <si>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</si>
  <si>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</si>
  <si>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</si>
  <si>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</si>
  <si>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</si>
  <si>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</si>
  <si>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</si>
  <si>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</si>
  <si>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</si>
  <si>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</si>
  <si>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</si>
  <si>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</si>
  <si>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</si>
  <si>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</si>
  <si>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</si>
  <si>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</si>
  <si>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</si>
  <si>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</si>
  <si>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</si>
  <si>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</si>
  <si>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</si>
  <si>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</si>
  <si>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</si>
  <si>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</si>
  <si>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</si>
  <si>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</si>
  <si>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</si>
  <si>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</si>
  <si>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</si>
  <si>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</si>
  <si>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</si>
  <si>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</si>
  <si>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</si>
  <si>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</si>
  <si>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</si>
  <si>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</si>
  <si>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</si>
  <si>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</si>
  <si>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</si>
  <si>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</si>
  <si>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</si>
  <si>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</si>
  <si>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</si>
  <si>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</si>
  <si>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</si>
  <si>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</si>
  <si>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</si>
  <si>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</si>
  <si>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</si>
  <si>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</si>
  <si>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</si>
  <si>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</si>
  <si>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</si>
  <si>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</si>
  <si>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</si>
  <si>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</si>
  <si>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</si>
  <si>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</si>
  <si>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</si>
  <si>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</si>
  <si>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</si>
  <si>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</si>
  <si>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</si>
  <si>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</si>
  <si>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</si>
  <si>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</si>
  <si>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</si>
  <si>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</si>
  <si>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</si>
  <si>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</si>
  <si>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</si>
  <si>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</si>
  <si>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</si>
  <si>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</si>
  <si>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</si>
  <si>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</si>
  <si>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</si>
  <si>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</si>
  <si>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</si>
  <si>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</si>
  <si>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</si>
  <si>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</si>
  <si>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</si>
  <si>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</si>
  <si>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</si>
  <si>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</si>
  <si>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</si>
  <si>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</si>
  <si>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</si>
  <si>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</si>
  <si>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</si>
  <si>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</si>
  <si>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</si>
  <si>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</si>
  <si>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</si>
  <si>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</si>
  <si>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</si>
  <si>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</si>
  <si>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</si>
  <si>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</si>
  <si>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</si>
  <si>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</si>
  <si>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</si>
  <si>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</si>
  <si>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</si>
  <si>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</si>
  <si>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</si>
  <si>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</si>
  <si>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</si>
  <si>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</si>
  <si>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</si>
  <si>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</si>
  <si>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</si>
  <si>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</si>
  <si>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</si>
  <si>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</si>
  <si>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</si>
  <si>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</si>
  <si>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</si>
  <si>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</si>
  <si>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</si>
  <si>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</si>
  <si>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</si>
  <si>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</si>
  <si>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</si>
  <si>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</si>
  <si>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</si>
  <si>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</si>
  <si>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</si>
  <si>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</si>
  <si>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</si>
  <si>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</si>
  <si>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</si>
  <si>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</si>
  <si>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</si>
  <si>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</si>
  <si>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</si>
  <si>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</si>
  <si>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</si>
  <si>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</si>
  <si>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</si>
  <si>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</si>
  <si>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</si>
  <si>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</si>
  <si>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</si>
  <si>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</si>
  <si>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</si>
  <si>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</si>
  <si>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</si>
  <si>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</si>
  <si>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</si>
  <si>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</si>
  <si>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</si>
  <si>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</si>
  <si>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</si>
  <si>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</si>
  <si>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</si>
  <si>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</si>
  <si>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</si>
  <si>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</si>
  <si>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</si>
  <si>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</si>
  <si>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</si>
  <si>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</si>
  <si>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</si>
  <si>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</si>
  <si>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</si>
  <si>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</si>
  <si>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</si>
  <si>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</si>
  <si>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</si>
  <si>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</si>
  <si>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</si>
  <si>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</si>
  <si>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</si>
  <si>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</si>
  <si>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</si>
  <si>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</si>
  <si>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</si>
  <si>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</si>
  <si>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</si>
  <si>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</si>
  <si>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</si>
  <si>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</si>
  <si>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</si>
  <si>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</si>
  <si>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</si>
  <si>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</si>
  <si>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</si>
  <si>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</si>
  <si>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</si>
  <si>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</si>
  <si>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</si>
  <si>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</si>
  <si>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</si>
  <si>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</si>
  <si>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</si>
  <si>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</si>
  <si>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</si>
  <si>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</si>
  <si>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</si>
  <si>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</si>
  <si>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</si>
  <si>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</si>
  <si>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</si>
  <si>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</si>
  <si>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</si>
  <si>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</si>
  <si>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</si>
  <si>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</si>
  <si>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</si>
  <si>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</si>
  <si>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</si>
  <si>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</si>
  <si>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</si>
  <si>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</si>
  <si>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</si>
  <si>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</si>
  <si>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</si>
  <si>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</si>
  <si>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</si>
  <si>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</si>
  <si>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</si>
  <si>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</si>
  <si>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</si>
  <si>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</si>
  <si>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</si>
  <si>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</si>
  <si>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</si>
  <si>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</si>
  <si>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</si>
  <si>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</si>
  <si>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</si>
  <si>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</si>
  <si>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</si>
  <si>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</si>
  <si>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</si>
  <si>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</si>
  <si>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</si>
  <si>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</si>
  <si>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</si>
  <si>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</si>
  <si>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</si>
  <si>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</si>
  <si>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</si>
  <si>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</si>
  <si>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</si>
  <si>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</si>
  <si>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</si>
  <si>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</si>
  <si>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</si>
  <si>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</si>
  <si>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</si>
  <si>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</si>
  <si>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</si>
  <si>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</si>
  <si>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</si>
  <si>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</si>
  <si>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</si>
  <si>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</si>
  <si>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</si>
  <si>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</si>
  <si>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</si>
  <si>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</si>
  <si>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</si>
  <si>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</si>
  <si>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</si>
  <si>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</si>
  <si>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</si>
  <si>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</si>
  <si>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</si>
  <si>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</si>
  <si>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</si>
  <si>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</si>
  <si>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</si>
  <si>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</si>
  <si>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</si>
  <si>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</si>
  <si>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</si>
  <si>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</si>
  <si>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</si>
  <si>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</si>
  <si>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</si>
  <si>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</si>
  <si>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</si>
  <si>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</si>
  <si>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</si>
  <si>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</si>
  <si>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</si>
  <si>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</si>
  <si>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</si>
  <si>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</si>
  <si>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</si>
  <si>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</si>
  <si>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</si>
  <si>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</si>
  <si>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</si>
  <si>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</si>
  <si>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</si>
  <si>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</si>
  <si>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</si>
  <si>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</si>
  <si>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</si>
  <si>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</si>
  <si>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</si>
  <si>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</si>
  <si>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</si>
  <si>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</si>
  <si>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</si>
  <si>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</si>
  <si>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</si>
  <si>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</si>
  <si>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</si>
  <si>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</si>
  <si>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</si>
  <si>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</si>
  <si>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</si>
  <si>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</si>
  <si>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</si>
  <si>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</si>
  <si>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</si>
  <si>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</si>
  <si>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</si>
  <si>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</si>
  <si>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</si>
  <si>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</si>
  <si>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</si>
  <si>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</si>
  <si>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</si>
  <si>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</si>
  <si>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</si>
  <si>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</si>
  <si>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</si>
  <si>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</si>
  <si>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</si>
  <si>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</si>
  <si>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</si>
  <si>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</si>
  <si>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</si>
  <si>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</si>
  <si>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</si>
  <si>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</si>
  <si>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</si>
  <si>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</si>
  <si>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</si>
  <si>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</si>
  <si>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</si>
  <si>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</si>
  <si>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</si>
  <si>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</si>
  <si>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</si>
  <si>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</si>
  <si>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</si>
  <si>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</si>
  <si>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</si>
  <si>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</si>
  <si>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</si>
  <si>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</si>
  <si>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</si>
  <si>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</si>
  <si>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</si>
  <si>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</si>
  <si>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</si>
  <si>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</si>
  <si>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</si>
  <si>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</si>
  <si>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</si>
  <si>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</si>
  <si>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</si>
  <si>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</si>
  <si>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</si>
  <si>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</si>
  <si>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</si>
  <si>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</si>
  <si>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</si>
  <si>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</si>
  <si>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</si>
  <si>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</si>
  <si>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</si>
  <si>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</si>
  <si>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</si>
  <si>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</si>
  <si>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</si>
  <si>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</si>
  <si>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</si>
  <si>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</si>
  <si>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</si>
  <si>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</si>
  <si>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</si>
  <si>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</si>
  <si>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</si>
  <si>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</si>
  <si>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</si>
  <si>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</si>
  <si>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</si>
  <si>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</si>
  <si>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</si>
  <si>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</si>
  <si>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</si>
  <si>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</si>
  <si>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</si>
  <si>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</si>
  <si>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</si>
  <si>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</si>
  <si>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</si>
  <si>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</si>
  <si>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</si>
  <si>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</si>
  <si>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</si>
  <si>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</si>
  <si>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</si>
  <si>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</si>
  <si>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</si>
  <si>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</si>
  <si>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</si>
  <si>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</si>
  <si>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</si>
  <si>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</si>
  <si>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</si>
  <si>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</si>
  <si>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</si>
  <si>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</si>
  <si>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</si>
  <si>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</si>
  <si>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</si>
  <si>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</si>
  <si>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</si>
  <si>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</si>
  <si>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</si>
  <si>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</si>
  <si>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</si>
  <si>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</si>
  <si>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</si>
  <si>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</si>
  <si>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</si>
  <si>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</si>
  <si>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</si>
  <si>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</si>
  <si>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</si>
  <si>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</si>
  <si>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</si>
  <si>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</si>
  <si>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</si>
  <si>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</si>
  <si>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</si>
  <si>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</si>
  <si>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</si>
  <si>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</si>
  <si>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</si>
  <si>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</si>
  <si>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</si>
  <si>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</si>
  <si>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</si>
  <si>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</si>
  <si>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</si>
  <si>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</si>
  <si>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</si>
  <si>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</si>
  <si>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</si>
  <si>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</si>
  <si>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</si>
  <si>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</si>
  <si>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</si>
  <si>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</si>
  <si>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</si>
  <si>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</si>
  <si>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</si>
  <si>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</si>
  <si>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</si>
  <si>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</si>
  <si>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</si>
  <si>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</si>
  <si>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</si>
  <si>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</si>
  <si>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</si>
  <si>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</si>
  <si>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</si>
  <si>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</si>
  <si>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</si>
  <si>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</si>
  <si>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</si>
  <si>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</si>
  <si>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</si>
  <si>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</si>
  <si>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</si>
  <si>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</si>
  <si>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</si>
  <si>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</si>
  <si>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</si>
  <si>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</si>
  <si>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</si>
  <si>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</si>
  <si>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</si>
  <si>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</si>
  <si>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</si>
  <si>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</si>
  <si>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</si>
  <si>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</si>
  <si>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</si>
  <si>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</si>
  <si>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</si>
  <si>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</si>
  <si>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</si>
  <si>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</si>
  <si>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</si>
  <si>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</si>
  <si>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</si>
  <si>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</si>
  <si>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</si>
  <si>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</si>
  <si>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</si>
  <si>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</si>
  <si>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</si>
  <si>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</si>
  <si>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</si>
  <si>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</si>
  <si>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</si>
  <si>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</si>
  <si>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</si>
  <si>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</si>
  <si>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</si>
  <si>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</si>
  <si>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</si>
  <si>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</si>
  <si>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</si>
  <si>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</si>
  <si>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</si>
  <si>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</si>
  <si>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</si>
  <si>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</si>
  <si>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</si>
  <si>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</si>
  <si>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</si>
  <si>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</si>
  <si>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</si>
  <si>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</si>
  <si>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</si>
  <si>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</si>
  <si>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</si>
  <si>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</si>
  <si>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</si>
  <si>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</si>
  <si>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</si>
  <si>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</si>
  <si>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</si>
  <si>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</si>
  <si>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</si>
  <si>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</si>
  <si>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</si>
  <si>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</si>
  <si>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</si>
  <si>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</si>
  <si>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</si>
  <si>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</si>
  <si>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</si>
  <si>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</si>
  <si>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</si>
  <si>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</si>
  <si>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</si>
  <si>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</si>
  <si>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</si>
  <si>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</si>
  <si>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</si>
  <si>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</si>
  <si>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</si>
  <si>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</si>
  <si>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</si>
  <si>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</si>
  <si>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</si>
  <si>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</si>
  <si>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</si>
  <si>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</si>
  <si>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</si>
  <si>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</si>
  <si>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</si>
  <si>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</si>
  <si>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</si>
  <si>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</si>
  <si>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</si>
  <si>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</si>
  <si>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</si>
  <si>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</si>
  <si>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</si>
  <si>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</si>
  <si>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</si>
  <si>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</si>
  <si>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</si>
  <si>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</si>
  <si>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</si>
  <si>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</si>
  <si>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</si>
  <si>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</si>
  <si>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</si>
  <si>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</si>
  <si>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</si>
  <si>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</si>
  <si>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</si>
  <si>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</si>
  <si>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</si>
  <si>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</si>
  <si>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</si>
  <si>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</si>
  <si>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</si>
  <si>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</si>
  <si>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</si>
  <si>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</si>
  <si>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</si>
  <si>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</si>
  <si>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</si>
  <si>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</si>
  <si>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</si>
  <si>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</si>
  <si>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</si>
  <si>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</si>
  <si>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</si>
  <si>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</si>
  <si>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</si>
  <si>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</si>
  <si>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</si>
  <si>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</si>
  <si>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</si>
  <si>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</si>
  <si>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</si>
  <si>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</si>
  <si>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</si>
  <si>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</si>
  <si>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</si>
  <si>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</si>
  <si>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</si>
  <si>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</si>
  <si>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</si>
  <si>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</si>
  <si>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</si>
  <si>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</si>
  <si>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</si>
  <si>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</si>
  <si>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</si>
  <si>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</si>
  <si>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</si>
  <si>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</si>
  <si>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</si>
  <si>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</si>
  <si>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</si>
  <si>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</si>
  <si>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</si>
  <si>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</si>
  <si>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</si>
  <si>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</si>
  <si>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</si>
  <si>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</si>
  <si>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</si>
  <si>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</si>
  <si>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</si>
  <si>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</si>
  <si>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</si>
  <si>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</si>
  <si>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</si>
  <si>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</si>
  <si>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</si>
  <si>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</si>
  <si>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</si>
  <si>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</si>
  <si>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</si>
  <si>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</si>
  <si>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</si>
  <si>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</si>
  <si>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</si>
  <si>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</si>
  <si>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</si>
  <si>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</si>
  <si>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</si>
  <si>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</si>
  <si>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</si>
  <si>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</si>
  <si>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</si>
  <si>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</si>
  <si>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</si>
  <si>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</si>
  <si>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</si>
  <si>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</si>
  <si>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</si>
  <si>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</si>
  <si>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</si>
  <si>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</si>
  <si>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</si>
  <si>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</si>
  <si>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</si>
  <si>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</si>
  <si>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</si>
  <si>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</si>
  <si>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</si>
  <si>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</si>
  <si>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</si>
  <si>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</si>
  <si>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</si>
  <si>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</si>
  <si>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</si>
  <si>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</si>
  <si>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</si>
  <si>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</si>
  <si>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</si>
  <si>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</si>
  <si>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</si>
  <si>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</si>
  <si>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</si>
  <si>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</si>
  <si>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</si>
  <si>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</si>
  <si>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</si>
  <si>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</si>
  <si>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>" - Odstranění stávajícího krytu chodníku a nahrazení betonovou dlažbou.  "</t>
  </si>
  <si>
    <t>" - Napojení na chodníkové obrubníky a úprava styku se stávajícím asfaltovým chodníkem. "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</si>
  <si>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</si>
  <si>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</si>
  <si>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</si>
  <si>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" - Odstranění asfaltového krytu a jeho nahrazení novým, včetně opatření spojovacím postřikem. "</t>
  </si>
  <si>
    <t>" - Napojení na obrubníky a úprava styku s betonovým chodníkem. "</t>
  </si>
  <si>
    <t>584999003 SPC</t>
  </si>
  <si>
    <t>D+M Areálový chodník - pryžový povrch - Specifikace dle PD</t>
  </si>
  <si>
    <t>" - Vrstva gumového granulátu - tl. 7mm - 485,4m2 "</t>
  </si>
  <si>
    <t>" - Štěrkodrť ŠDa (0-16mm) - tl. 100mm - 46,4m3 "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</si>
  <si>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</si>
  <si>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</si>
  <si>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</si>
  <si>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</si>
  <si>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</si>
  <si>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</si>
  <si>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</si>
  <si>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</si>
  <si>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</si>
  <si>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</si>
  <si>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</si>
  <si>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</si>
  <si>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</si>
  <si>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</si>
  <si>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</si>
  <si>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</si>
  <si>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</si>
  <si>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</si>
  <si>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</si>
  <si>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</si>
  <si>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</si>
  <si>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</si>
  <si>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</si>
  <si>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</si>
  <si>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</si>
  <si>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</si>
  <si>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</si>
  <si>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</si>
  <si>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</si>
  <si>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</si>
  <si>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</si>
  <si>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</si>
  <si>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</si>
  <si>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</si>
  <si>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</si>
  <si>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</si>
  <si>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</si>
  <si>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</si>
  <si>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</si>
  <si>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</si>
  <si>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</si>
  <si>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</si>
  <si>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</si>
  <si>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</si>
  <si>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</si>
  <si>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</si>
  <si>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</si>
  <si>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</si>
  <si>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</si>
  <si>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</si>
  <si>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</si>
  <si>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</si>
  <si>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</si>
  <si>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</si>
  <si>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</si>
  <si>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</si>
  <si>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</si>
  <si>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</si>
  <si>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</si>
  <si>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</si>
  <si>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</si>
  <si>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</si>
  <si>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</si>
  <si>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</si>
  <si>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</si>
  <si>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</si>
  <si>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</si>
  <si>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</si>
  <si>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</si>
  <si>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</si>
  <si>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</si>
  <si>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</si>
  <si>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</si>
  <si>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</si>
  <si>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</si>
  <si>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</si>
  <si>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</si>
  <si>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</si>
  <si>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</si>
  <si>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</si>
  <si>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</si>
  <si>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</si>
  <si>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</si>
  <si>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</si>
  <si>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</si>
  <si>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</si>
  <si>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</si>
  <si>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</si>
  <si>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</si>
  <si>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</si>
  <si>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</si>
  <si>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</si>
  <si>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</si>
  <si>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</si>
  <si>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</si>
  <si>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</si>
  <si>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</si>
  <si>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</si>
  <si>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</si>
  <si>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</si>
  <si>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</si>
  <si>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</si>
  <si>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</si>
  <si>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</si>
  <si>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</si>
  <si>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</si>
  <si>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</si>
  <si>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</si>
  <si>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</si>
  <si>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</si>
  <si>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</si>
  <si>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</si>
  <si>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</si>
  <si>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</si>
  <si>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</si>
  <si>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</si>
  <si>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</si>
  <si>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</si>
  <si>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</si>
  <si>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</si>
  <si>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</si>
  <si>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</si>
  <si>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</si>
  <si>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</si>
  <si>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</si>
  <si>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</si>
  <si>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</si>
  <si>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</si>
  <si>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</si>
  <si>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</si>
  <si>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</si>
  <si>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</si>
  <si>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</si>
  <si>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</si>
  <si>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</si>
  <si>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</si>
  <si>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</si>
  <si>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</si>
  <si>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</si>
  <si>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</si>
  <si>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</si>
  <si>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</si>
  <si>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</si>
  <si>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</si>
  <si>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</si>
  <si>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</si>
  <si>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</si>
  <si>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</si>
  <si>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</si>
  <si>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</si>
  <si>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</si>
  <si>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</si>
  <si>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</si>
  <si>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</si>
  <si>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</si>
  <si>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</si>
  <si>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</si>
  <si>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</si>
  <si>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</si>
  <si>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</si>
  <si>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</si>
  <si>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</si>
  <si>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</si>
  <si>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</si>
  <si>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</si>
  <si>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</si>
  <si>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</si>
  <si>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</si>
  <si>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</si>
  <si>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</si>
  <si>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</si>
  <si>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</si>
  <si>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</si>
  <si>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</si>
  <si>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</si>
  <si>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</si>
  <si>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</si>
  <si>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</si>
  <si>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</si>
  <si>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</si>
  <si>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</si>
  <si>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</si>
  <si>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</si>
  <si>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</si>
  <si>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</si>
  <si>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</si>
  <si>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</si>
  <si>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</si>
  <si>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</si>
  <si>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</si>
  <si>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</si>
  <si>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</si>
  <si>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</si>
  <si>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</si>
  <si>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</si>
  <si>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</si>
  <si>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</si>
  <si>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</si>
  <si>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</si>
  <si>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</si>
  <si>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</si>
  <si>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</si>
  <si>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</si>
  <si>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</si>
  <si>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</si>
  <si>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</si>
  <si>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</si>
  <si>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</si>
  <si>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</si>
  <si>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</si>
  <si>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</si>
  <si>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</si>
  <si>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</si>
  <si>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</si>
  <si>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</si>
  <si>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</si>
  <si>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</si>
  <si>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</si>
  <si>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</si>
  <si>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</si>
  <si>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</si>
  <si>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</si>
  <si>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</si>
  <si>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</si>
  <si>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</si>
  <si>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</si>
  <si>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</si>
  <si>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</si>
  <si>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</si>
  <si>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</si>
  <si>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</si>
  <si>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</si>
  <si>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</si>
  <si>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</si>
  <si>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</si>
  <si>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</si>
  <si>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</si>
  <si>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</si>
  <si>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</si>
  <si>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</si>
  <si>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</si>
  <si>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</si>
  <si>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</si>
  <si>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</si>
  <si>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</si>
  <si>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</si>
  <si>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</si>
  <si>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</si>
  <si>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</si>
  <si>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</si>
  <si>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</si>
  <si>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</si>
  <si>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</si>
  <si>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</si>
  <si>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</si>
  <si>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</si>
  <si>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</si>
  <si>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</si>
  <si>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</si>
  <si>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</si>
  <si>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</si>
  <si>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</si>
  <si>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</si>
  <si>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</si>
  <si>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</si>
  <si>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</si>
  <si>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</si>
  <si>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</si>
  <si>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</si>
  <si>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</si>
  <si>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</si>
  <si>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</si>
  <si>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</si>
  <si>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</si>
  <si>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</si>
  <si>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</si>
  <si>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</si>
  <si>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</si>
  <si>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</si>
  <si>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</si>
  <si>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</si>
  <si>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</si>
  <si>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</si>
  <si>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</si>
  <si>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</si>
  <si>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</si>
  <si>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</si>
  <si>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</si>
  <si>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</si>
  <si>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</si>
  <si>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</si>
  <si>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</si>
  <si>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</si>
  <si>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</si>
  <si>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</si>
  <si>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</si>
  <si>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</si>
  <si>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</si>
  <si>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</si>
  <si>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</si>
  <si>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</si>
  <si>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</si>
  <si>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</si>
  <si>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</si>
  <si>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</si>
  <si>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</si>
  <si>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</si>
  <si>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</si>
  <si>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</si>
  <si>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</si>
  <si>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</si>
  <si>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</si>
  <si>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</si>
  <si>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</si>
  <si>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</si>
  <si>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</si>
  <si>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</si>
  <si>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</si>
  <si>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</si>
  <si>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</si>
  <si>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</si>
  <si>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</si>
  <si>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</si>
  <si>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</si>
  <si>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</si>
  <si>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</si>
  <si>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</si>
  <si>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</si>
  <si>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</si>
  <si>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</si>
  <si>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</si>
  <si>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</si>
  <si>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</si>
  <si>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</si>
  <si>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</si>
  <si>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</si>
  <si>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</si>
  <si>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</si>
  <si>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</si>
  <si>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</si>
  <si>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</si>
  <si>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</si>
  <si>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</si>
  <si>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</si>
  <si>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</si>
  <si>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</si>
  <si>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</si>
  <si>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</si>
  <si>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</si>
  <si>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</si>
  <si>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</si>
  <si>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</si>
  <si>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</si>
  <si>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</si>
  <si>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</si>
  <si>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</si>
  <si>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</si>
  <si>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</si>
  <si>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</si>
  <si>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</si>
  <si>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</si>
  <si>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</si>
  <si>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</si>
  <si>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</si>
  <si>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</si>
  <si>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</si>
  <si>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</si>
  <si>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</si>
  <si>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</si>
  <si>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</si>
  <si>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</si>
  <si>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</si>
  <si>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</si>
  <si>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</si>
  <si>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</si>
  <si>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</si>
  <si>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</si>
  <si>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</si>
  <si>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</si>
  <si>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</si>
  <si>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</si>
  <si>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</si>
  <si>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</si>
  <si>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</si>
  <si>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</si>
  <si>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</si>
  <si>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</si>
  <si>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</si>
  <si>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</si>
  <si>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</si>
  <si>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</si>
  <si>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</si>
  <si>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</si>
  <si>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</si>
  <si>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</si>
  <si>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</si>
  <si>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</si>
  <si>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</si>
  <si>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</si>
  <si>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</si>
  <si>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</si>
  <si>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</si>
  <si>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</si>
  <si>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</si>
  <si>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</si>
  <si>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</si>
  <si>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</si>
  <si>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</si>
  <si>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</si>
  <si>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</si>
  <si>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</si>
  <si>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</si>
  <si>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</si>
  <si>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</si>
  <si>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</si>
  <si>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</si>
  <si>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</si>
  <si>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</si>
  <si>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</si>
  <si>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</si>
  <si>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</si>
  <si>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</si>
  <si>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</si>
  <si>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</si>
  <si>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</si>
  <si>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</si>
  <si>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</si>
  <si>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</si>
  <si>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</si>
  <si>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</si>
  <si>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</si>
  <si>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</si>
  <si>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</si>
  <si>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</si>
  <si>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</si>
  <si>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</si>
  <si>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</si>
  <si>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</si>
  <si>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</si>
  <si>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</si>
  <si>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</si>
  <si>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</si>
  <si>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</si>
  <si>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</si>
  <si>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</si>
  <si>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</si>
  <si>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</si>
  <si>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</si>
  <si>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</si>
  <si>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</si>
  <si>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</si>
  <si>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</si>
  <si>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</si>
  <si>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</si>
  <si>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</si>
  <si>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</si>
  <si>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</si>
  <si>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</si>
  <si>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</si>
  <si>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</si>
  <si>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</si>
  <si>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</si>
  <si>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</si>
  <si>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</si>
  <si>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</si>
  <si>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</si>
  <si>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</si>
  <si>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</si>
  <si>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</si>
  <si>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</si>
  <si>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</si>
  <si>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</si>
  <si>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</si>
  <si>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</si>
  <si>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</si>
  <si>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</si>
  <si>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</si>
  <si>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</si>
  <si>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</si>
  <si>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</si>
  <si>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</si>
  <si>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</si>
  <si>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</si>
  <si>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</si>
  <si>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</si>
  <si>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</si>
  <si>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</si>
  <si>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</si>
  <si>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</si>
  <si>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</si>
  <si>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</si>
  <si>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</si>
  <si>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</si>
  <si>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</si>
  <si>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</si>
  <si>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</si>
  <si>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</si>
  <si>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</si>
  <si>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</si>
  <si>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</si>
  <si>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</si>
  <si>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</si>
  <si>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</si>
  <si>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</si>
  <si>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</si>
  <si>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</si>
  <si>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</si>
  <si>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</si>
  <si>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</si>
  <si>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</si>
  <si>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</si>
  <si>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</si>
  <si>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</si>
  <si>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</si>
  <si>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</si>
  <si>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</si>
  <si>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</si>
  <si>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</si>
  <si>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</si>
  <si>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</si>
  <si>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</si>
  <si>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</si>
  <si>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</si>
  <si>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</si>
  <si>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</si>
  <si>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</si>
  <si>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</si>
  <si>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</si>
  <si>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</si>
  <si>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</si>
  <si>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</si>
  <si>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</si>
  <si>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</si>
  <si>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</si>
  <si>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</si>
  <si>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</si>
  <si>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</si>
  <si>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</si>
  <si>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</si>
  <si>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</si>
  <si>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</si>
  <si>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</si>
  <si>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</si>
  <si>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</si>
  <si>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</si>
  <si>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</si>
  <si>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</si>
  <si>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</si>
  <si>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</si>
  <si>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</si>
  <si>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</si>
  <si>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</si>
  <si>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</si>
  <si>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</si>
  <si>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</si>
  <si>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</si>
  <si>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</si>
  <si>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</si>
  <si>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</si>
  <si>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</si>
  <si>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</si>
  <si>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</si>
  <si>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</si>
  <si>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</si>
  <si>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</si>
  <si>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</si>
  <si>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</si>
  <si>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</si>
  <si>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</si>
  <si>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</si>
  <si>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</si>
  <si>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</si>
  <si>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</si>
  <si>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</si>
  <si>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</si>
  <si>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</si>
  <si>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</si>
  <si>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</si>
  <si>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</si>
  <si>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</si>
  <si>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</si>
  <si>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</si>
  <si>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</si>
  <si>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</si>
  <si>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</si>
  <si>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</si>
  <si>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</si>
  <si>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</si>
  <si>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</si>
  <si>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</si>
  <si>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</si>
  <si>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</si>
  <si>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</si>
  <si>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</si>
  <si>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</si>
  <si>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</si>
  <si>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</si>
  <si>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</si>
  <si>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</si>
  <si>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</si>
  <si>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</si>
  <si>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</si>
  <si>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</si>
  <si>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</si>
  <si>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</si>
  <si>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</si>
  <si>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</si>
  <si>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</si>
  <si>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</si>
  <si>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</si>
  <si>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</si>
  <si>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</si>
  <si>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</si>
  <si>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</si>
  <si>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</si>
  <si>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</si>
  <si>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</si>
  <si>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</si>
  <si>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</si>
  <si>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</si>
  <si>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</si>
  <si>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</si>
  <si>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</si>
  <si>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</si>
  <si>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</si>
  <si>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</si>
  <si>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</si>
  <si>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</si>
  <si>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</si>
  <si>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</si>
  <si>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</si>
  <si>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</si>
  <si>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</si>
  <si>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</si>
  <si>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</si>
  <si>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</si>
  <si>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</si>
  <si>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</si>
  <si>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</si>
  <si>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</si>
  <si>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</si>
  <si>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</si>
  <si>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</si>
  <si>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</si>
  <si>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</si>
  <si>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</si>
  <si>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</si>
  <si>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</si>
  <si>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</si>
  <si>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</si>
  <si>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</si>
  <si>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</si>
  <si>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</si>
  <si>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</si>
  <si>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</si>
  <si>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</si>
  <si>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</si>
  <si>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</si>
  <si>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</si>
  <si>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</si>
  <si>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</si>
  <si>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</si>
  <si>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</si>
  <si>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</si>
  <si>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</si>
  <si>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</si>
  <si>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</si>
  <si>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</si>
  <si>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</si>
  <si>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</si>
  <si>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</si>
  <si>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</si>
  <si>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</si>
  <si>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</si>
  <si>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</si>
  <si>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</si>
  <si>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</si>
  <si>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</si>
  <si>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</si>
  <si>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</si>
  <si>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</si>
  <si>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</si>
  <si>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</si>
  <si>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</si>
  <si>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</si>
  <si>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</si>
  <si>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</si>
  <si>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</si>
  <si>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</si>
  <si>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</si>
  <si>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</si>
  <si>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</si>
  <si>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</si>
  <si>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</si>
  <si>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</si>
  <si>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</si>
  <si>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</si>
  <si>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</si>
  <si>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</si>
  <si>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</si>
  <si>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</si>
  <si>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</si>
  <si>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</si>
  <si>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</si>
  <si>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</si>
  <si>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</si>
  <si>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</si>
  <si>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</si>
  <si>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</si>
  <si>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</si>
  <si>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</si>
  <si>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</si>
  <si>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</si>
  <si>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</si>
  <si>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</si>
  <si>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</si>
  <si>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</si>
  <si>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</si>
  <si>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</si>
  <si>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</si>
  <si>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</si>
  <si>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</si>
  <si>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</si>
  <si>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</si>
  <si>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</si>
  <si>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</si>
  <si>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</si>
  <si>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</si>
  <si>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</si>
  <si>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</si>
  <si>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</si>
  <si>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</si>
  <si>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</si>
  <si>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</si>
  <si>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</si>
  <si>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</si>
  <si>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</si>
  <si>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</si>
  <si>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</si>
  <si>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</si>
  <si>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</si>
  <si>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</si>
  <si>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</si>
  <si>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</si>
  <si>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</si>
  <si>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</si>
  <si>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</si>
  <si>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</si>
  <si>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</si>
  <si>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</si>
  <si>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</si>
  <si>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</si>
  <si>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</si>
  <si>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</si>
  <si>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</si>
  <si>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</si>
  <si>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</si>
  <si>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</si>
  <si>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</si>
  <si>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</si>
  <si>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</si>
  <si>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</si>
  <si>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</si>
  <si>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</si>
  <si>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</si>
  <si>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</si>
  <si>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</si>
  <si>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</si>
  <si>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</si>
  <si>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</si>
  <si>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</si>
  <si>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</si>
  <si>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</si>
  <si>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</si>
  <si>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</si>
  <si>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</si>
  <si>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</si>
  <si>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</si>
  <si>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</si>
  <si>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</si>
  <si>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</si>
  <si>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</si>
  <si>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</si>
  <si>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</si>
  <si>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</si>
  <si>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</si>
  <si>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</si>
  <si>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</si>
  <si>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</si>
  <si>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</si>
  <si>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</si>
  <si>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</si>
  <si>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</si>
  <si>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</si>
  <si>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</si>
  <si>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</si>
  <si>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</si>
  <si>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</si>
  <si>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</si>
  <si>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</si>
  <si>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</si>
  <si>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</si>
  <si>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</si>
  <si>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</si>
  <si>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</si>
  <si>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</si>
  <si>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</si>
  <si>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</si>
  <si>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</si>
  <si>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</si>
  <si>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</si>
  <si>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</si>
  <si>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</si>
  <si>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</si>
  <si>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</si>
  <si>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</si>
  <si>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</si>
  <si>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</si>
  <si>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</si>
  <si>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</si>
  <si>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</si>
  <si>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</si>
  <si>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</si>
  <si>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</si>
  <si>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</si>
  <si>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</si>
  <si>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</si>
  <si>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</si>
  <si>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</si>
  <si>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</si>
  <si>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</si>
  <si>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</si>
  <si>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</si>
  <si>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</si>
  <si>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</si>
  <si>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</si>
  <si>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</si>
  <si>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</si>
  <si>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</si>
  <si>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</si>
  <si>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</si>
  <si>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</si>
  <si>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</si>
  <si>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</si>
  <si>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</si>
  <si>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</si>
  <si>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</si>
  <si>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</si>
  <si>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</si>
  <si>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</si>
  <si>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</si>
  <si>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</si>
  <si>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</si>
  <si>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</si>
  <si>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</si>
  <si>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</si>
  <si>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</si>
  <si>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</si>
  <si>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</si>
  <si>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</si>
  <si>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</si>
  <si>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</si>
  <si>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</si>
  <si>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</si>
  <si>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</si>
  <si>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</si>
  <si>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</si>
  <si>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</si>
  <si>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</si>
  <si>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</si>
  <si>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</si>
  <si>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</si>
  <si>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</si>
  <si>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</si>
  <si>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</si>
  <si>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</si>
  <si>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</si>
  <si>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</si>
  <si>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</si>
  <si>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</si>
  <si>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</si>
  <si>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</si>
  <si>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</si>
  <si>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</si>
  <si>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</si>
  <si>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</si>
  <si>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</si>
  <si>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</si>
  <si>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</si>
  <si>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</si>
  <si>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</si>
  <si>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</si>
  <si>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</si>
  <si>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</si>
  <si>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</si>
  <si>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Separační fólie - tl. 1mm - 168,2m2 "</t>
  </si>
  <si>
    <t>" - Kartáčovaný beton tř. C25/30 XC4 s povrchovou úpravou vyztužený sítí kari - tl. 75mm - 12,6m3 "</t>
  </si>
  <si>
    <t>" - Tepelná izolace - PIR desky s oboustrannou krycí vrstvou z černého hliníku, rovinné s polodržkou - tl. 2*140mm - 2*168,2m2 "</t>
  </si>
  <si>
    <t>" - Hydroizolační pás z modifikovaného asfaltu s vložkou ze skelné tkaniny a minerálním posypem - tl. 4mm - 168,2m2 "</t>
  </si>
  <si>
    <t>" - Asfaltový penetrační nátěr - 168,2m2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</si>
  <si>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</si>
  <si>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</si>
  <si>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</si>
  <si>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</si>
  <si>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</si>
  <si>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</si>
  <si>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</si>
  <si>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</si>
  <si>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</si>
  <si>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</si>
  <si>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</si>
  <si>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</si>
  <si>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</si>
  <si>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</si>
  <si>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</si>
  <si>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</si>
  <si>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</si>
  <si>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</si>
  <si>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</si>
  <si>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</si>
  <si>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</si>
  <si>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</si>
  <si>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</si>
  <si>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</si>
  <si>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</si>
  <si>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</si>
  <si>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</si>
  <si>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</si>
  <si>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</si>
  <si>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</si>
  <si>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</si>
  <si>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</si>
  <si>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</si>
  <si>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</si>
  <si>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</si>
  <si>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</si>
  <si>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</si>
  <si>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</si>
  <si>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</si>
  <si>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</si>
  <si>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</si>
  <si>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</si>
  <si>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</si>
  <si>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</si>
  <si>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</si>
  <si>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</si>
  <si>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</si>
  <si>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</si>
  <si>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</si>
  <si>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</si>
  <si>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</si>
  <si>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</si>
  <si>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</si>
  <si>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</si>
  <si>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</si>
  <si>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</si>
  <si>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</si>
  <si>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</si>
  <si>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</si>
  <si>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</si>
  <si>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</si>
  <si>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</si>
  <si>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</si>
  <si>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</si>
  <si>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</si>
  <si>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</si>
  <si>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</si>
  <si>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</si>
  <si>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</si>
  <si>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</si>
  <si>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</si>
  <si>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</si>
  <si>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</si>
  <si>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</si>
  <si>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</si>
  <si>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</si>
  <si>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</si>
  <si>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</si>
  <si>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</si>
  <si>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</si>
  <si>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</si>
  <si>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</si>
  <si>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</si>
  <si>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</si>
  <si>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</si>
  <si>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</si>
  <si>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</si>
  <si>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</si>
  <si>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</si>
  <si>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</si>
  <si>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</si>
  <si>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</si>
  <si>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Ostatní náklady</t>
  </si>
  <si>
    <t>D+ M Prokabelování komponentů</t>
  </si>
  <si>
    <t>Jednotkové položky zahrnují vedlejší rozpočtové náklady, náklady na dodávku, monátž, dopravu, apod. a předepsané zkoušky, revize, manipulační řády, zaškolení obsluhy, není-li uvedeno jinak.</t>
  </si>
  <si>
    <t>2a</t>
  </si>
  <si>
    <t>2b</t>
  </si>
  <si>
    <t>" Rozměr 2600x1200mm"</t>
  </si>
  <si>
    <t>"Kobercová čistící zóna vyrobená ze 75% ze 100% recyklovaných vláken např. Econyl, zátěžová třída 33. Barva - pruhovaný černá/šedá. Celková tloušťka cca. 9 mm. Ukončení čistící zóny bude přechodovou lištou"</t>
  </si>
  <si>
    <t>" Rozměr 2600x2700mm"</t>
  </si>
  <si>
    <t>790999202a SPC</t>
  </si>
  <si>
    <t>790999202b SPC</t>
  </si>
  <si>
    <t>D+M Vstupní čistící zóna vnitřní - Specifikace dle PD - ČZ3</t>
  </si>
  <si>
    <t>D+M Vstupní čistící zóna vnitřní - Specifikace dle PD - ČZ4</t>
  </si>
  <si>
    <t xml:space="preserve">"Vstupní čistící zóna venkovní: Hliníkové profily šířky 21 mm spojené nerezovým lankem a odděleny pryřovými mezikroužky. Do hliníkových profilů fixovány gumové pásky (paličky). Uložení v hliníkovém rámečku výšky 20mm" </t>
  </si>
  <si>
    <t>" Rozměr 1600x1000mm"</t>
  </si>
  <si>
    <t>"Venkovní čistící rohož s lemem a PVC podložkou. Materiál - polypropylen. Výška vlasu 4,5mm, výška celková 7mm. Barva černo-béžová, zátěž 22."</t>
  </si>
  <si>
    <t>" Včetně nízkého sifonu pro keramické vaničky - plast, rohových ventilů, nástěnné sprchové pákové směšovací baterie. V ceně zástěna ke sprše: vyměnitelný sprchový závěs uchycený pomocí kroužků na chromovou tyč. "</t>
  </si>
  <si>
    <t>" Cena včetně výsevu, semene, trávníkového substrátu, zaválcování, odstranění kamene, zarovnání, hnojení, hnojiva. Včetně aplikace připravků pro podporu zakořenění a vzrůstu"</t>
  </si>
  <si>
    <t>Základové pásy a patky ze ŽB tř.C 30/37-XC2, XA2-Cl</t>
  </si>
  <si>
    <t>D+M Zásuvka 230V pod omítku jednonásobná - Specfikace dle PD</t>
  </si>
  <si>
    <t>D+M Zásuvka 230V pod omítku dvojnásobná s prepěťovou ochranou - Specifikace dle PD</t>
  </si>
  <si>
    <t>741999088 SPC</t>
  </si>
  <si>
    <t>D+M Proměření  +  výchozí revizní zpráva elektroinstalace- Specifikace dle PD</t>
  </si>
  <si>
    <t>D+M Ovládací skříňka</t>
  </si>
  <si>
    <t>"Včetné jedořadé rozvodnice (300×245×106), tří vypínačů 40A/1 pólový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</si>
</sst>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90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  <xf numFmtId="164" fontId="17" fillId="9" borderId="2" xfId="0" applyNumberFormat="1" applyFont="1" applyFill="1" applyBorder="1" applyAlignment="1" applyProtection="1">
      <alignment horizontal="right"/>
      <protection locked="0"/>
    </xf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164" fontId="6" fillId="2" borderId="2" xfId="2" applyNumberFormat="1" applyFont="1" applyFill="1" applyBorder="1" applyAlignment="1" applyProtection="1">
      <alignment horizontal="right"/>
      <protection locked="0"/>
    </xf>
    <xf numFmtId="0" fontId="6" fillId="2" borderId="2" xfId="2" applyFont="1" applyFill="1" applyBorder="1" applyAlignment="1" applyProtection="1">
      <alignment horizontal="left" wrapText="1"/>
      <protection locked="0"/>
    </xf>
    <xf numFmtId="0" fontId="53" fillId="2" borderId="2" xfId="2" applyFont="1" applyFill="1" applyBorder="1" applyAlignment="1" applyProtection="1">
      <alignment horizontal="left" wrapText="1"/>
      <protection locked="0"/>
    </xf>
    <xf numFmtId="0" fontId="13" fillId="0" borderId="2" xfId="2" applyFont="1" applyBorder="1" applyAlignment="1" applyProtection="1">
      <alignment vertical="center"/>
    </xf>
    <xf numFmtId="2" fontId="6" fillId="2" borderId="2" xfId="2" applyNumberFormat="1" applyFont="1" applyFill="1" applyBorder="1" applyAlignment="1" applyProtection="1">
      <alignment horizontal="right" wrapText="1"/>
      <protection locked="0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4" fontId="6" fillId="2" borderId="2" xfId="2" applyNumberFormat="1" applyFont="1" applyFill="1" applyBorder="1" applyAlignment="1" applyProtection="1">
      <alignment horizontal="right"/>
      <protection locked="0"/>
    </xf>
    <xf numFmtId="166" fontId="6" fillId="2" borderId="2" xfId="2" applyNumberFormat="1" applyFont="1" applyFill="1" applyBorder="1" applyAlignment="1" applyProtection="1">
      <alignment horizontal="center"/>
      <protection locked="0"/>
    </xf>
    <xf numFmtId="166" fontId="6" fillId="2" borderId="2" xfId="2" applyNumberFormat="1" applyFont="1" applyFill="1" applyBorder="1" applyAlignment="1" applyProtection="1">
      <alignment horizontal="right"/>
      <protection locked="0"/>
    </xf>
    <xf numFmtId="0" fontId="22" fillId="0" borderId="2" xfId="2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horizontal="left" wrapText="1"/>
      <protection locked="0"/>
    </xf>
    <xf numFmtId="2" fontId="6" fillId="2" borderId="2" xfId="2" applyNumberFormat="1" applyFont="1" applyFill="1" applyBorder="1" applyAlignment="1" applyProtection="1">
      <alignment horizontal="right"/>
      <protection locked="0"/>
    </xf>
    <xf numFmtId="0" fontId="18" fillId="2" borderId="2" xfId="2" applyFont="1" applyFill="1" applyBorder="1" applyAlignment="1" applyProtection="1">
      <alignment horizontal="left" wrapText="1"/>
      <protection locked="0"/>
    </xf>
    <xf numFmtId="2" fontId="8" fillId="2" borderId="2" xfId="2" applyNumberFormat="1" applyFont="1" applyFill="1" applyBorder="1" applyAlignment="1" applyProtection="1">
      <alignment horizontal="right" wrapText="1"/>
      <protection locked="0"/>
    </xf>
    <xf numFmtId="164" fontId="6" fillId="9" borderId="2" xfId="2" applyNumberFormat="1" applyFont="1" applyFill="1" applyBorder="1" applyAlignment="1" applyProtection="1">
      <alignment horizontal="right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opLeftCell="A23" workbookViewId="0">
      <selection activeCell="B41" sqref="B41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40" t="s">
        <v>3570</v>
      </c>
      <c r="B2" s="641"/>
      <c r="C2" s="641"/>
      <c r="D2" s="641"/>
      <c r="E2" s="641"/>
      <c r="F2" s="641"/>
      <c r="G2" s="641"/>
      <c r="H2" s="641"/>
    </row>
    <row r="3" spans="1:8">
      <c r="A3" s="642" t="s">
        <v>3308</v>
      </c>
      <c r="B3" s="641"/>
      <c r="C3" s="641"/>
      <c r="D3" s="641"/>
      <c r="E3" s="641"/>
      <c r="F3" s="641"/>
      <c r="G3" s="641"/>
      <c r="H3" s="641"/>
    </row>
    <row r="5" spans="1:8" ht="15.75" customHeight="1">
      <c r="B5" s="492" t="s">
        <v>3289</v>
      </c>
      <c r="C5" s="643" t="s">
        <v>3306</v>
      </c>
      <c r="D5" s="644"/>
      <c r="E5" s="644"/>
      <c r="F5" s="644"/>
      <c r="G5" s="645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3290</v>
      </c>
      <c r="C7" s="498" t="s">
        <v>3307</v>
      </c>
      <c r="G7" s="499"/>
    </row>
    <row r="8" spans="1:8">
      <c r="B8" s="498"/>
      <c r="C8" s="498"/>
      <c r="G8" s="499"/>
    </row>
    <row r="9" spans="1:8">
      <c r="B9" s="497" t="s">
        <v>3291</v>
      </c>
      <c r="C9" s="498" t="s">
        <v>3292</v>
      </c>
      <c r="G9" s="499" t="s">
        <v>3293</v>
      </c>
    </row>
    <row r="10" spans="1:8">
      <c r="C10" s="498"/>
      <c r="G10" s="499"/>
    </row>
    <row r="11" spans="1:8">
      <c r="B11" s="500" t="s">
        <v>3294</v>
      </c>
      <c r="G11" s="500" t="s">
        <v>3295</v>
      </c>
    </row>
    <row r="13" spans="1:8">
      <c r="B13" s="500" t="s">
        <v>3296</v>
      </c>
      <c r="G13" s="500" t="s">
        <v>3296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3297</v>
      </c>
    </row>
    <row r="16" spans="1:8">
      <c r="A16" s="508" t="s">
        <v>3298</v>
      </c>
      <c r="B16" s="509"/>
      <c r="C16" s="510">
        <v>15</v>
      </c>
      <c r="D16" s="511" t="s">
        <v>373</v>
      </c>
      <c r="E16" s="512"/>
      <c r="F16" s="513"/>
      <c r="G16" s="513"/>
      <c r="H16" s="514">
        <f>F51</f>
        <v>0</v>
      </c>
    </row>
    <row r="17" spans="1:8">
      <c r="A17" s="508" t="s">
        <v>3299</v>
      </c>
      <c r="B17" s="509"/>
      <c r="C17" s="510">
        <v>15</v>
      </c>
      <c r="D17" s="511" t="s">
        <v>373</v>
      </c>
      <c r="E17" s="515"/>
      <c r="F17" s="516"/>
      <c r="G17" s="516"/>
      <c r="H17" s="517">
        <f>(H16*15)/100</f>
        <v>0</v>
      </c>
    </row>
    <row r="18" spans="1:8">
      <c r="A18" s="508" t="s">
        <v>3298</v>
      </c>
      <c r="B18" s="509"/>
      <c r="C18" s="510">
        <v>21</v>
      </c>
      <c r="D18" s="511" t="s">
        <v>373</v>
      </c>
      <c r="E18" s="515"/>
      <c r="F18" s="516"/>
      <c r="G18" s="516"/>
      <c r="H18" s="517">
        <f>G51</f>
        <v>0</v>
      </c>
    </row>
    <row r="19" spans="1:8" ht="15.75" thickBot="1">
      <c r="A19" s="508" t="s">
        <v>3299</v>
      </c>
      <c r="B19" s="509"/>
      <c r="C19" s="510">
        <v>21</v>
      </c>
      <c r="D19" s="511" t="s">
        <v>373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3300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3301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3302</v>
      </c>
      <c r="B26" s="529"/>
      <c r="C26" s="529"/>
      <c r="D26" s="530"/>
      <c r="E26" s="531" t="s">
        <v>10</v>
      </c>
      <c r="F26" s="532" t="s">
        <v>3351</v>
      </c>
      <c r="G26" s="531" t="s">
        <v>3352</v>
      </c>
      <c r="H26" s="531" t="s">
        <v>3303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46" t="s">
        <v>3317</v>
      </c>
      <c r="C28" s="647"/>
      <c r="D28" s="648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46" t="s">
        <v>94</v>
      </c>
      <c r="C29" s="647"/>
      <c r="D29" s="648"/>
      <c r="E29" s="541">
        <f>F29+G29+H29</f>
        <v>0</v>
      </c>
      <c r="F29" s="541">
        <f>'BOURACÍ PRÁCE'!H63</f>
        <v>0</v>
      </c>
      <c r="G29" s="541"/>
      <c r="H29" s="544">
        <f>(F29*15)/100+(G29*21)/100</f>
        <v>0</v>
      </c>
    </row>
    <row r="30" spans="1:8">
      <c r="A30" s="540"/>
      <c r="B30" s="603" t="s">
        <v>3360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37" t="s">
        <v>3361</v>
      </c>
      <c r="C31" s="638"/>
      <c r="D31" s="639"/>
      <c r="E31" s="606">
        <f t="shared" ref="E31:E50" si="0">F31+G31+H31</f>
        <v>0</v>
      </c>
      <c r="F31" s="606">
        <f>'SO 01 D.1.1.ASR'!H950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3362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3363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3364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3365</v>
      </c>
      <c r="C35" s="608"/>
      <c r="D35" s="609"/>
      <c r="E35" s="606">
        <f t="shared" si="0"/>
        <v>0</v>
      </c>
      <c r="F35" s="606">
        <f>'SO 01 D.1.1.c.05. VÝPIS ZÁM.'!H61</f>
        <v>0</v>
      </c>
      <c r="G35" s="606"/>
      <c r="H35" s="610">
        <f t="shared" si="1"/>
        <v>0</v>
      </c>
    </row>
    <row r="36" spans="1:14">
      <c r="A36" s="542"/>
      <c r="B36" s="607" t="s">
        <v>3366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3367</v>
      </c>
      <c r="C37" s="608"/>
      <c r="D37" s="609"/>
      <c r="E37" s="606">
        <f t="shared" si="0"/>
        <v>0</v>
      </c>
      <c r="F37" s="606">
        <f>'SO 01 D.1.1.c.07. VÝPIS OST.'!H70</f>
        <v>0</v>
      </c>
      <c r="G37" s="606"/>
      <c r="H37" s="610">
        <f t="shared" si="1"/>
        <v>0</v>
      </c>
    </row>
    <row r="38" spans="1:14">
      <c r="A38" s="542"/>
      <c r="B38" s="607" t="s">
        <v>3368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3369</v>
      </c>
      <c r="C39" s="608"/>
      <c r="D39" s="609"/>
      <c r="E39" s="606">
        <f t="shared" si="0"/>
        <v>0</v>
      </c>
      <c r="F39" s="606">
        <f>'SO 01 D.1.4.1. ZTI'!H283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3370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3371</v>
      </c>
      <c r="C41" s="608"/>
      <c r="D41" s="609"/>
      <c r="E41" s="606">
        <f t="shared" si="0"/>
        <v>0</v>
      </c>
      <c r="F41" s="606">
        <f>'SO 01 D.1.4.4. VYTÁPĚNÍ'!H278+'SO 01 D.1.4.4. VYTÁPĚNÍ_VS'!G95</f>
        <v>0</v>
      </c>
      <c r="G41" s="606"/>
      <c r="H41" s="610">
        <f t="shared" si="1"/>
        <v>0</v>
      </c>
    </row>
    <row r="42" spans="1:14">
      <c r="A42" s="542"/>
      <c r="B42" s="607" t="s">
        <v>3372</v>
      </c>
      <c r="C42" s="608"/>
      <c r="D42" s="609"/>
      <c r="E42" s="606">
        <f t="shared" si="0"/>
        <v>0</v>
      </c>
      <c r="F42" s="606">
        <f>'SO 01 D.1.4.7. SILNOPROUD'!H170</f>
        <v>0</v>
      </c>
      <c r="G42" s="606">
        <f>'SO 01 D.1.4.7. SILNOPROUD'!H171</f>
        <v>0</v>
      </c>
      <c r="H42" s="610">
        <f t="shared" si="1"/>
        <v>0</v>
      </c>
    </row>
    <row r="43" spans="1:14">
      <c r="A43" s="542"/>
      <c r="B43" s="607" t="s">
        <v>3373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3374</v>
      </c>
    </row>
    <row r="44" spans="1:14">
      <c r="A44" s="542"/>
      <c r="B44" s="545" t="s">
        <v>3359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3353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3354</v>
      </c>
      <c r="C46" s="546"/>
      <c r="D46" s="547"/>
      <c r="E46" s="541">
        <f t="shared" si="0"/>
        <v>0</v>
      </c>
      <c r="F46" s="543">
        <f>'IO 02 KOMUNIKACE A ZP. PLOCHY'!H89</f>
        <v>0</v>
      </c>
      <c r="G46" s="543">
        <f>'IO 02 KOMUNIKACE A ZP. PLOCHY'!H90</f>
        <v>0</v>
      </c>
      <c r="H46" s="544">
        <f t="shared" si="2"/>
        <v>0</v>
      </c>
    </row>
    <row r="47" spans="1:14">
      <c r="A47" s="542"/>
      <c r="B47" s="545" t="s">
        <v>3355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3356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3357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3358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3304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30" t="s">
        <v>3309</v>
      </c>
      <c r="B56" s="631"/>
      <c r="C56" s="631"/>
      <c r="D56" s="631"/>
      <c r="E56" s="631"/>
      <c r="F56" s="631"/>
      <c r="G56" s="631"/>
      <c r="H56" s="631"/>
      <c r="I56" s="631"/>
    </row>
    <row r="57" spans="1:15" s="557" customFormat="1" ht="44.25" customHeight="1">
      <c r="A57" s="632" t="s">
        <v>3310</v>
      </c>
      <c r="B57" s="633"/>
      <c r="C57" s="633"/>
      <c r="D57" s="633"/>
      <c r="E57" s="633"/>
      <c r="F57" s="633"/>
      <c r="G57" s="633"/>
      <c r="H57" s="634"/>
      <c r="I57" s="634"/>
      <c r="J57" s="555"/>
      <c r="K57" s="556"/>
      <c r="M57" s="558"/>
      <c r="O57" s="559"/>
    </row>
    <row r="58" spans="1:15" s="560" customFormat="1" ht="12.75">
      <c r="B58" s="633" t="s">
        <v>3305</v>
      </c>
      <c r="C58" s="635"/>
      <c r="D58" s="635"/>
      <c r="E58" s="635"/>
      <c r="F58" s="635"/>
      <c r="G58" s="635"/>
      <c r="H58" s="635"/>
      <c r="I58" s="635"/>
    </row>
    <row r="59" spans="1:15" s="557" customFormat="1" ht="27.6" customHeight="1">
      <c r="A59" s="636" t="s">
        <v>3311</v>
      </c>
      <c r="B59" s="633"/>
      <c r="C59" s="633"/>
      <c r="D59" s="633"/>
      <c r="E59" s="633"/>
      <c r="F59" s="633"/>
      <c r="G59" s="633"/>
      <c r="H59" s="634"/>
      <c r="I59" s="634"/>
      <c r="J59" s="555"/>
      <c r="K59" s="556"/>
      <c r="M59" s="558"/>
      <c r="O59" s="559"/>
    </row>
    <row r="60" spans="1:15" s="557" customFormat="1" ht="24.6" customHeight="1">
      <c r="A60" s="636" t="s">
        <v>3312</v>
      </c>
      <c r="B60" s="633"/>
      <c r="C60" s="633"/>
      <c r="D60" s="633"/>
      <c r="E60" s="633"/>
      <c r="F60" s="633"/>
      <c r="G60" s="633"/>
      <c r="H60" s="634"/>
      <c r="I60" s="634"/>
      <c r="J60" s="555"/>
      <c r="K60" s="556"/>
      <c r="M60" s="561"/>
    </row>
    <row r="61" spans="1:15">
      <c r="A61" s="628"/>
      <c r="B61" s="629"/>
      <c r="C61" s="629"/>
      <c r="D61" s="629"/>
      <c r="E61" s="629"/>
      <c r="F61" s="629"/>
      <c r="G61" s="629"/>
    </row>
  </sheetData>
  <mergeCells count="12">
    <mergeCell ref="B31:D31"/>
    <mergeCell ref="A2:H2"/>
    <mergeCell ref="A3:H3"/>
    <mergeCell ref="C5:G5"/>
    <mergeCell ref="B28:D28"/>
    <mergeCell ref="B29:D29"/>
    <mergeCell ref="A61:G61"/>
    <mergeCell ref="A56:I56"/>
    <mergeCell ref="A57:I57"/>
    <mergeCell ref="B58:I58"/>
    <mergeCell ref="A59:I59"/>
    <mergeCell ref="A60:I6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" sqref="F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53" t="s">
        <v>3289</v>
      </c>
      <c r="B2" s="654"/>
      <c r="C2" s="655" t="s">
        <v>3306</v>
      </c>
      <c r="D2" s="656"/>
      <c r="E2" s="656"/>
      <c r="F2" s="656"/>
      <c r="G2" s="657"/>
      <c r="H2" s="566"/>
    </row>
    <row r="3" spans="1:8">
      <c r="A3" s="567"/>
      <c r="B3" s="568"/>
      <c r="C3" s="658"/>
      <c r="D3" s="658"/>
      <c r="E3" s="658"/>
      <c r="F3" s="658"/>
      <c r="G3" s="659"/>
      <c r="H3" s="566"/>
    </row>
    <row r="4" spans="1:8" ht="15.75" thickBot="1">
      <c r="A4" s="660" t="s">
        <v>3313</v>
      </c>
      <c r="B4" s="661"/>
      <c r="C4" s="662" t="s">
        <v>3314</v>
      </c>
      <c r="D4" s="663"/>
      <c r="E4" s="663"/>
      <c r="F4" s="663"/>
      <c r="G4" s="664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3315</v>
      </c>
      <c r="B7" s="573" t="s">
        <v>3316</v>
      </c>
      <c r="C7" s="574" t="s">
        <v>3317</v>
      </c>
      <c r="D7" s="665" t="s">
        <v>3318</v>
      </c>
      <c r="E7" s="666"/>
      <c r="F7" s="666"/>
      <c r="G7" s="666"/>
      <c r="H7" s="575" t="s">
        <v>11</v>
      </c>
    </row>
    <row r="8" spans="1:8">
      <c r="A8" s="576">
        <v>1</v>
      </c>
      <c r="B8" s="577"/>
      <c r="C8" s="578" t="s">
        <v>3319</v>
      </c>
      <c r="D8" s="579" t="s">
        <v>690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3320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3321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3322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3323</v>
      </c>
      <c r="D12" s="579" t="s">
        <v>690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3324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3325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3326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3327</v>
      </c>
      <c r="D16" s="579" t="s">
        <v>690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3328</v>
      </c>
      <c r="D17" s="579" t="s">
        <v>690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3329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3330</v>
      </c>
      <c r="D19" s="579" t="s">
        <v>690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3331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3332</v>
      </c>
      <c r="D21" s="579" t="s">
        <v>690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3333</v>
      </c>
      <c r="D22" s="579" t="s">
        <v>690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3334</v>
      </c>
      <c r="D23" s="579" t="s">
        <v>690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3335</v>
      </c>
      <c r="D24" s="579" t="s">
        <v>690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3336</v>
      </c>
      <c r="D25" s="579" t="s">
        <v>690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3337</v>
      </c>
      <c r="D26" s="579" t="s">
        <v>690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3338</v>
      </c>
      <c r="D27" s="590" t="s">
        <v>3339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3340</v>
      </c>
      <c r="D28" s="579" t="s">
        <v>690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3341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3342</v>
      </c>
      <c r="D30" s="579" t="s">
        <v>690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3343</v>
      </c>
      <c r="D31" s="579" t="s">
        <v>690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3344</v>
      </c>
      <c r="D32" s="579" t="s">
        <v>690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3345</v>
      </c>
      <c r="D33" s="579" t="s">
        <v>690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3346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3347</v>
      </c>
      <c r="D35" s="579" t="s">
        <v>690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3348</v>
      </c>
      <c r="D36" s="579" t="s">
        <v>690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3349</v>
      </c>
      <c r="D37" s="579" t="s">
        <v>690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3350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49" t="s">
        <v>1046</v>
      </c>
      <c r="B41" s="667"/>
      <c r="C41" s="667"/>
      <c r="D41" s="667"/>
      <c r="E41" s="667"/>
      <c r="F41" s="667"/>
      <c r="G41" s="667"/>
      <c r="H41" s="571"/>
    </row>
    <row r="42" spans="1:8" ht="90" customHeight="1">
      <c r="A42" s="649" t="s">
        <v>97</v>
      </c>
      <c r="B42" s="650"/>
      <c r="C42" s="650"/>
      <c r="D42" s="650"/>
      <c r="E42" s="650"/>
      <c r="F42" s="650"/>
      <c r="G42" s="650"/>
      <c r="H42" s="571"/>
    </row>
    <row r="43" spans="1:8">
      <c r="A43" s="651" t="s">
        <v>98</v>
      </c>
      <c r="B43" s="652"/>
      <c r="C43" s="652"/>
      <c r="D43" s="652"/>
      <c r="E43" s="652"/>
      <c r="F43" s="652"/>
      <c r="G43" s="652"/>
      <c r="H43" s="571"/>
    </row>
    <row r="44" spans="1:8">
      <c r="A44" s="651" t="s">
        <v>99</v>
      </c>
      <c r="B44" s="652"/>
      <c r="C44" s="652"/>
      <c r="D44" s="652"/>
      <c r="E44" s="652"/>
      <c r="F44" s="652"/>
      <c r="G44" s="652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M15" sqref="M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H9+H14+H60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3285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3285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3285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SUM(H15:H59)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3285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3285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3285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3285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3285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3285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3285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19">
        <v>15</v>
      </c>
      <c r="B46" s="27" t="s">
        <v>70</v>
      </c>
      <c r="C46" s="20" t="s">
        <v>71</v>
      </c>
      <c r="D46" s="21" t="s">
        <v>72</v>
      </c>
      <c r="E46" s="20" t="s">
        <v>35</v>
      </c>
      <c r="F46" s="30">
        <f>F47+F48</f>
        <v>25.4</v>
      </c>
      <c r="G46" s="23">
        <v>0</v>
      </c>
      <c r="H46" s="23">
        <f>F46*G46</f>
        <v>0</v>
      </c>
      <c r="I46" s="26" t="s">
        <v>30</v>
      </c>
    </row>
    <row r="47" spans="1:9">
      <c r="A47" s="19"/>
      <c r="B47" s="27"/>
      <c r="C47" s="20"/>
      <c r="D47" s="28" t="s">
        <v>73</v>
      </c>
      <c r="E47" s="20"/>
      <c r="F47" s="29">
        <v>19.8</v>
      </c>
      <c r="G47" s="23"/>
      <c r="H47" s="23"/>
      <c r="I47" s="35"/>
    </row>
    <row r="48" spans="1:9">
      <c r="A48" s="19"/>
      <c r="B48" s="27"/>
      <c r="C48" s="20"/>
      <c r="D48" s="28" t="s">
        <v>74</v>
      </c>
      <c r="E48" s="20"/>
      <c r="F48" s="29">
        <v>5.6</v>
      </c>
      <c r="G48" s="23"/>
      <c r="H48" s="23"/>
      <c r="I48" s="35"/>
    </row>
    <row r="49" spans="1:9" ht="34.5">
      <c r="A49" s="19"/>
      <c r="B49" s="27"/>
      <c r="C49" s="20"/>
      <c r="D49" s="28" t="s">
        <v>75</v>
      </c>
      <c r="E49" s="20"/>
      <c r="F49" s="29"/>
      <c r="G49" s="23"/>
      <c r="H49" s="23"/>
      <c r="I49" s="35"/>
    </row>
    <row r="50" spans="1:9" ht="34.5">
      <c r="A50" s="31"/>
      <c r="B50" s="32"/>
      <c r="C50" s="33"/>
      <c r="D50" s="28" t="s">
        <v>56</v>
      </c>
      <c r="E50" s="34"/>
      <c r="F50" s="36"/>
      <c r="G50" s="37"/>
      <c r="H50" s="23"/>
      <c r="I50" s="35"/>
    </row>
    <row r="51" spans="1:9" ht="23.25">
      <c r="A51" s="19">
        <v>16</v>
      </c>
      <c r="B51" s="27" t="s">
        <v>76</v>
      </c>
      <c r="C51" s="20" t="s">
        <v>77</v>
      </c>
      <c r="D51" s="21" t="s">
        <v>78</v>
      </c>
      <c r="E51" s="20" t="s">
        <v>29</v>
      </c>
      <c r="F51" s="30">
        <f>F52</f>
        <v>125.3</v>
      </c>
      <c r="G51" s="23">
        <v>0</v>
      </c>
      <c r="H51" s="23">
        <f>F51*G51</f>
        <v>0</v>
      </c>
      <c r="I51" s="26" t="s">
        <v>30</v>
      </c>
    </row>
    <row r="52" spans="1:9" ht="23.25">
      <c r="A52" s="19"/>
      <c r="B52" s="27"/>
      <c r="C52" s="20"/>
      <c r="D52" s="28" t="s">
        <v>79</v>
      </c>
      <c r="E52" s="20"/>
      <c r="F52" s="29">
        <v>125.3</v>
      </c>
      <c r="G52" s="23"/>
      <c r="H52" s="23"/>
      <c r="I52" s="26"/>
    </row>
    <row r="53" spans="1:9">
      <c r="A53" s="19"/>
      <c r="B53" s="27"/>
      <c r="C53" s="20"/>
      <c r="D53" s="28" t="s">
        <v>80</v>
      </c>
      <c r="E53" s="20"/>
      <c r="F53" s="29"/>
      <c r="G53" s="23"/>
      <c r="H53" s="23"/>
      <c r="I53" s="18"/>
    </row>
    <row r="54" spans="1:9">
      <c r="A54" s="19">
        <v>17</v>
      </c>
      <c r="B54" s="20">
        <v>976</v>
      </c>
      <c r="C54" s="20">
        <v>976071111</v>
      </c>
      <c r="D54" s="21" t="s">
        <v>81</v>
      </c>
      <c r="E54" s="20" t="s">
        <v>29</v>
      </c>
      <c r="F54" s="22">
        <f>F55+F56</f>
        <v>14.7</v>
      </c>
      <c r="G54" s="23">
        <v>0</v>
      </c>
      <c r="H54" s="23">
        <f>F54*G54</f>
        <v>0</v>
      </c>
      <c r="I54" s="24" t="s">
        <v>3285</v>
      </c>
    </row>
    <row r="55" spans="1:9">
      <c r="A55" s="19"/>
      <c r="B55" s="27"/>
      <c r="C55" s="20"/>
      <c r="D55" s="28" t="s">
        <v>82</v>
      </c>
      <c r="E55" s="20"/>
      <c r="F55" s="29">
        <f>2.9*2</f>
        <v>5.8</v>
      </c>
      <c r="G55" s="23"/>
      <c r="H55" s="23"/>
      <c r="I55" s="18"/>
    </row>
    <row r="56" spans="1:9">
      <c r="A56" s="19"/>
      <c r="B56" s="27"/>
      <c r="C56" s="20"/>
      <c r="D56" s="28" t="s">
        <v>83</v>
      </c>
      <c r="E56" s="20"/>
      <c r="F56" s="29">
        <f>3.4+5.5</f>
        <v>8.9</v>
      </c>
      <c r="G56" s="23"/>
      <c r="H56" s="23"/>
      <c r="I56" s="18"/>
    </row>
    <row r="57" spans="1:9">
      <c r="A57" s="19">
        <v>18</v>
      </c>
      <c r="B57" s="27" t="s">
        <v>84</v>
      </c>
      <c r="C57" s="20" t="s">
        <v>85</v>
      </c>
      <c r="D57" s="21" t="s">
        <v>86</v>
      </c>
      <c r="E57" s="20" t="s">
        <v>87</v>
      </c>
      <c r="F57" s="30">
        <f>F59</f>
        <v>1599.191</v>
      </c>
      <c r="G57" s="23">
        <v>0</v>
      </c>
      <c r="H57" s="23">
        <f>F57*G57</f>
        <v>0</v>
      </c>
      <c r="I57" s="26" t="s">
        <v>30</v>
      </c>
    </row>
    <row r="58" spans="1:9" ht="34.5">
      <c r="A58" s="31"/>
      <c r="B58" s="32"/>
      <c r="C58" s="33"/>
      <c r="D58" s="28" t="s">
        <v>56</v>
      </c>
      <c r="E58" s="34"/>
      <c r="F58" s="3"/>
      <c r="G58" s="37"/>
      <c r="H58" s="23"/>
      <c r="I58" s="35"/>
    </row>
    <row r="59" spans="1:9">
      <c r="A59" s="19"/>
      <c r="B59" s="27"/>
      <c r="C59" s="20"/>
      <c r="D59" s="28" t="s">
        <v>80</v>
      </c>
      <c r="E59" s="20"/>
      <c r="F59" s="36">
        <v>1599.191</v>
      </c>
      <c r="G59" s="23"/>
      <c r="H59" s="23"/>
      <c r="I59" s="18"/>
    </row>
    <row r="60" spans="1:9">
      <c r="A60" s="13"/>
      <c r="B60" s="14"/>
      <c r="C60" s="14" t="s">
        <v>88</v>
      </c>
      <c r="D60" s="15" t="s">
        <v>89</v>
      </c>
      <c r="E60" s="14"/>
      <c r="F60" s="16"/>
      <c r="G60" s="17"/>
      <c r="H60" s="17">
        <f>SUM(H61:H62)</f>
        <v>0</v>
      </c>
      <c r="I60" s="35"/>
    </row>
    <row r="61" spans="1:9">
      <c r="A61" s="19">
        <v>19</v>
      </c>
      <c r="B61" s="27">
        <v>998</v>
      </c>
      <c r="C61" s="20">
        <v>998001123</v>
      </c>
      <c r="D61" s="21" t="s">
        <v>90</v>
      </c>
      <c r="E61" s="20" t="s">
        <v>87</v>
      </c>
      <c r="F61" s="30">
        <v>4.6669999999999998</v>
      </c>
      <c r="G61" s="23">
        <v>0</v>
      </c>
      <c r="H61" s="23">
        <f>F61*G61</f>
        <v>0</v>
      </c>
      <c r="I61" s="24" t="s">
        <v>3285</v>
      </c>
    </row>
    <row r="62" spans="1:9" ht="23.25">
      <c r="A62" s="19">
        <v>20</v>
      </c>
      <c r="B62" s="20">
        <v>999</v>
      </c>
      <c r="C62" s="20" t="s">
        <v>91</v>
      </c>
      <c r="D62" s="21" t="s">
        <v>92</v>
      </c>
      <c r="E62" s="20" t="s">
        <v>93</v>
      </c>
      <c r="F62" s="30">
        <v>1</v>
      </c>
      <c r="G62" s="23">
        <v>0</v>
      </c>
      <c r="H62" s="23">
        <f>F62*G62</f>
        <v>0</v>
      </c>
      <c r="I62" s="26" t="s">
        <v>30</v>
      </c>
    </row>
    <row r="63" spans="1:9">
      <c r="A63" s="38"/>
      <c r="B63" s="39"/>
      <c r="C63" s="39"/>
      <c r="D63" s="40" t="s">
        <v>3288</v>
      </c>
      <c r="E63" s="39"/>
      <c r="F63" s="41"/>
      <c r="G63" s="42"/>
      <c r="H63" s="42">
        <f>H8</f>
        <v>0</v>
      </c>
      <c r="I63" s="3"/>
    </row>
    <row r="64" spans="1:9">
      <c r="I64" s="48"/>
    </row>
    <row r="65" spans="1:9">
      <c r="A65" s="57" t="s">
        <v>95</v>
      </c>
      <c r="B65" s="58"/>
      <c r="C65" s="57"/>
      <c r="D65" s="59"/>
      <c r="E65" s="57"/>
      <c r="F65" s="57"/>
      <c r="G65" s="57"/>
      <c r="H65" s="57"/>
      <c r="I65" s="60"/>
    </row>
    <row r="66" spans="1:9" ht="24" customHeight="1">
      <c r="A66" s="668" t="s">
        <v>96</v>
      </c>
      <c r="B66" s="667"/>
      <c r="C66" s="667"/>
      <c r="D66" s="667"/>
      <c r="E66" s="667"/>
      <c r="F66" s="667"/>
      <c r="G66" s="667"/>
      <c r="H66" s="57"/>
      <c r="I66" s="56"/>
    </row>
    <row r="67" spans="1:9" ht="90" customHeight="1">
      <c r="A67" s="668" t="s">
        <v>97</v>
      </c>
      <c r="B67" s="669"/>
      <c r="C67" s="669"/>
      <c r="D67" s="669"/>
      <c r="E67" s="669"/>
      <c r="F67" s="669"/>
      <c r="G67" s="669"/>
      <c r="H67" s="57"/>
      <c r="I67" s="57"/>
    </row>
    <row r="68" spans="1:9">
      <c r="A68" s="670" t="s">
        <v>98</v>
      </c>
      <c r="B68" s="652"/>
      <c r="C68" s="652"/>
      <c r="D68" s="652"/>
      <c r="E68" s="652"/>
      <c r="F68" s="652"/>
      <c r="G68" s="652"/>
      <c r="H68" s="61"/>
      <c r="I68" s="62"/>
    </row>
    <row r="69" spans="1:9">
      <c r="A69" s="670" t="s">
        <v>99</v>
      </c>
      <c r="B69" s="652"/>
      <c r="C69" s="652"/>
      <c r="D69" s="652"/>
      <c r="E69" s="652"/>
      <c r="F69" s="652"/>
      <c r="G69" s="652"/>
      <c r="H69" s="61"/>
      <c r="I69" s="62"/>
    </row>
  </sheetData>
  <mergeCells count="4">
    <mergeCell ref="A66:G66"/>
    <mergeCell ref="A67:G67"/>
    <mergeCell ref="A68:G68"/>
    <mergeCell ref="A69:G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6"/>
  <sheetViews>
    <sheetView topLeftCell="A16" workbookViewId="0">
      <selection activeCell="D33" sqref="D33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3285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3285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3285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626">
        <v>6</v>
      </c>
      <c r="B27" s="20">
        <v>274</v>
      </c>
      <c r="C27" s="20" t="s">
        <v>121</v>
      </c>
      <c r="D27" s="21" t="s">
        <v>3625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122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123</v>
      </c>
      <c r="D30" s="21" t="s">
        <v>124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125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126</v>
      </c>
      <c r="D33" s="21" t="s">
        <v>127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128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129</v>
      </c>
      <c r="D35" s="21" t="s">
        <v>130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131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132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3285</v>
      </c>
    </row>
    <row r="38" spans="1:9">
      <c r="A38" s="19"/>
      <c r="B38" s="20"/>
      <c r="C38" s="20"/>
      <c r="D38" s="28" t="s">
        <v>133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134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135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136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137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138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139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3285</v>
      </c>
    </row>
    <row r="46" spans="1:9" ht="23.25">
      <c r="A46" s="19"/>
      <c r="B46" s="20"/>
      <c r="C46" s="20"/>
      <c r="D46" s="28" t="s">
        <v>140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141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142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143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144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145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3285</v>
      </c>
    </row>
    <row r="52" spans="1:9" ht="34.5">
      <c r="A52" s="19"/>
      <c r="B52" s="20"/>
      <c r="C52" s="20"/>
      <c r="D52" s="28" t="s">
        <v>146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147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3285</v>
      </c>
    </row>
    <row r="54" spans="1:9" ht="34.5">
      <c r="A54" s="19"/>
      <c r="B54" s="20"/>
      <c r="C54" s="20"/>
      <c r="D54" s="28" t="s">
        <v>148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149</v>
      </c>
      <c r="D55" s="21" t="s">
        <v>150</v>
      </c>
      <c r="E55" s="20" t="s">
        <v>151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152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153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154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3285</v>
      </c>
    </row>
    <row r="59" spans="1:9">
      <c r="A59" s="19"/>
      <c r="B59" s="20"/>
      <c r="C59" s="20"/>
      <c r="D59" s="28" t="s">
        <v>155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156</v>
      </c>
      <c r="D61" s="21" t="s">
        <v>157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158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159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3285</v>
      </c>
    </row>
    <row r="65" spans="1:9">
      <c r="A65" s="19"/>
      <c r="B65" s="20"/>
      <c r="C65" s="20"/>
      <c r="D65" s="28" t="s">
        <v>160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161</v>
      </c>
      <c r="D66" s="21" t="s">
        <v>162</v>
      </c>
      <c r="E66" s="20" t="s">
        <v>151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163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164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165</v>
      </c>
      <c r="D69" s="21" t="s">
        <v>166</v>
      </c>
      <c r="E69" s="20" t="s">
        <v>151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163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167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168</v>
      </c>
      <c r="D72" s="21" t="s">
        <v>169</v>
      </c>
      <c r="E72" s="20" t="s">
        <v>151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163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167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170</v>
      </c>
      <c r="D75" s="21" t="s">
        <v>171</v>
      </c>
      <c r="E75" s="20" t="s">
        <v>151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163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172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173</v>
      </c>
      <c r="D78" s="21" t="s">
        <v>174</v>
      </c>
      <c r="E78" s="20" t="s">
        <v>151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163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175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176</v>
      </c>
      <c r="D81" s="21" t="s">
        <v>177</v>
      </c>
      <c r="E81" s="20" t="s">
        <v>151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163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178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179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3285</v>
      </c>
    </row>
    <row r="85" spans="1:9" ht="23.25">
      <c r="A85" s="19"/>
      <c r="B85" s="20"/>
      <c r="C85" s="20"/>
      <c r="D85" s="28" t="s">
        <v>180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181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182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183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184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185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186</v>
      </c>
      <c r="D92" s="21" t="s">
        <v>187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188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189</v>
      </c>
      <c r="D94" s="21" t="s">
        <v>190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188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191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3285</v>
      </c>
    </row>
    <row r="97" spans="1:9" ht="23.25">
      <c r="A97" s="19"/>
      <c r="B97" s="20"/>
      <c r="C97" s="20"/>
      <c r="D97" s="28" t="s">
        <v>192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193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194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195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196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197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198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3285</v>
      </c>
    </row>
    <row r="104" spans="1:9" ht="23.25">
      <c r="A104" s="19"/>
      <c r="B104" s="20"/>
      <c r="C104" s="20"/>
      <c r="D104" s="28" t="s">
        <v>199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200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3285</v>
      </c>
    </row>
    <row r="107" spans="1:9" ht="23.25">
      <c r="A107" s="19"/>
      <c r="B107" s="20"/>
      <c r="C107" s="20"/>
      <c r="D107" s="28" t="s">
        <v>201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202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3285</v>
      </c>
    </row>
    <row r="109" spans="1:9" ht="23.25">
      <c r="A109" s="19"/>
      <c r="B109" s="20"/>
      <c r="C109" s="20"/>
      <c r="D109" s="28" t="s">
        <v>203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204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3285</v>
      </c>
    </row>
    <row r="111" spans="1:9" ht="23.25">
      <c r="A111" s="19"/>
      <c r="B111" s="20"/>
      <c r="C111" s="20"/>
      <c r="D111" s="28" t="s">
        <v>205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206</v>
      </c>
      <c r="D112" s="21" t="s">
        <v>207</v>
      </c>
      <c r="E112" s="20" t="s">
        <v>151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208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209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210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3285</v>
      </c>
    </row>
    <row r="116" spans="1:9">
      <c r="A116" s="19"/>
      <c r="B116" s="20"/>
      <c r="C116" s="20"/>
      <c r="D116" s="28" t="s">
        <v>211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212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213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214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215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216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3285</v>
      </c>
    </row>
    <row r="123" spans="1:9">
      <c r="A123" s="70"/>
      <c r="B123" s="34"/>
      <c r="C123" s="34"/>
      <c r="D123" s="28" t="s">
        <v>217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218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219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3285</v>
      </c>
    </row>
    <row r="126" spans="1:9">
      <c r="A126" s="19">
        <v>36</v>
      </c>
      <c r="B126" s="20">
        <v>411</v>
      </c>
      <c r="C126" s="20">
        <v>411354173</v>
      </c>
      <c r="D126" s="21" t="s">
        <v>220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3285</v>
      </c>
    </row>
    <row r="127" spans="1:9">
      <c r="A127" s="70"/>
      <c r="B127" s="34"/>
      <c r="C127" s="34"/>
      <c r="D127" s="28" t="s">
        <v>221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222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223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3285</v>
      </c>
    </row>
    <row r="130" spans="1:9">
      <c r="A130" s="19">
        <v>38</v>
      </c>
      <c r="B130" s="20">
        <v>411</v>
      </c>
      <c r="C130" s="20">
        <v>411361821</v>
      </c>
      <c r="D130" s="21" t="s">
        <v>224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3285</v>
      </c>
    </row>
    <row r="131" spans="1:9" ht="23.25">
      <c r="A131" s="70"/>
      <c r="B131" s="34"/>
      <c r="C131" s="34"/>
      <c r="D131" s="28" t="s">
        <v>225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226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3285</v>
      </c>
    </row>
    <row r="133" spans="1:9">
      <c r="A133" s="19"/>
      <c r="B133" s="20"/>
      <c r="C133" s="20"/>
      <c r="D133" s="28" t="s">
        <v>227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228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229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230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231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3285</v>
      </c>
    </row>
    <row r="138" spans="1:9">
      <c r="A138" s="70"/>
      <c r="B138" s="34"/>
      <c r="C138" s="34"/>
      <c r="D138" s="28" t="s">
        <v>232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233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3285</v>
      </c>
    </row>
    <row r="140" spans="1:9">
      <c r="A140" s="19">
        <v>42</v>
      </c>
      <c r="B140" s="20">
        <v>411</v>
      </c>
      <c r="C140" s="20">
        <v>413351215</v>
      </c>
      <c r="D140" s="21" t="s">
        <v>234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3285</v>
      </c>
    </row>
    <row r="141" spans="1:9">
      <c r="A141" s="70"/>
      <c r="B141" s="34"/>
      <c r="C141" s="34"/>
      <c r="D141" s="28" t="s">
        <v>235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236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3285</v>
      </c>
    </row>
    <row r="143" spans="1:9" ht="23.25">
      <c r="A143" s="19">
        <v>44</v>
      </c>
      <c r="B143" s="20" t="s">
        <v>237</v>
      </c>
      <c r="C143" s="20">
        <v>413361821</v>
      </c>
      <c r="D143" s="21" t="s">
        <v>238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3285</v>
      </c>
    </row>
    <row r="144" spans="1:9" ht="23.25">
      <c r="A144" s="70"/>
      <c r="B144" s="34"/>
      <c r="C144" s="34"/>
      <c r="D144" s="28" t="s">
        <v>239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240</v>
      </c>
      <c r="D145" s="21" t="s">
        <v>241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242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243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244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3285</v>
      </c>
    </row>
    <row r="149" spans="1:9">
      <c r="A149" s="31"/>
      <c r="B149" s="33"/>
      <c r="C149" s="33"/>
      <c r="D149" s="34" t="s">
        <v>245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246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3285</v>
      </c>
    </row>
    <row r="151" spans="1:9">
      <c r="A151" s="19">
        <v>48</v>
      </c>
      <c r="B151" s="20">
        <v>434</v>
      </c>
      <c r="C151" s="20">
        <v>434351141</v>
      </c>
      <c r="D151" s="21" t="s">
        <v>247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3285</v>
      </c>
    </row>
    <row r="152" spans="1:9">
      <c r="A152" s="31"/>
      <c r="B152" s="33"/>
      <c r="C152" s="33"/>
      <c r="D152" s="34" t="s">
        <v>245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248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3285</v>
      </c>
    </row>
    <row r="154" spans="1:9">
      <c r="A154" s="19">
        <v>50</v>
      </c>
      <c r="B154" s="20">
        <v>430</v>
      </c>
      <c r="C154" s="20">
        <v>430321414</v>
      </c>
      <c r="D154" s="21" t="s">
        <v>249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3285</v>
      </c>
    </row>
    <row r="155" spans="1:9" ht="23.25">
      <c r="A155" s="19"/>
      <c r="B155" s="20"/>
      <c r="C155" s="20"/>
      <c r="D155" s="28" t="s">
        <v>250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251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252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253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254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255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256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3285</v>
      </c>
    </row>
    <row r="162" spans="1:9" ht="23.25">
      <c r="A162" s="19"/>
      <c r="B162" s="20"/>
      <c r="C162" s="20"/>
      <c r="D162" s="28" t="s">
        <v>257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258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3285</v>
      </c>
    </row>
    <row r="164" spans="1:9" ht="23.25">
      <c r="A164" s="19"/>
      <c r="B164" s="20"/>
      <c r="C164" s="20"/>
      <c r="D164" s="28" t="s">
        <v>259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260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3285</v>
      </c>
    </row>
    <row r="166" spans="1:9">
      <c r="A166" s="70"/>
      <c r="B166" s="34"/>
      <c r="C166" s="34"/>
      <c r="D166" s="28" t="s">
        <v>261</v>
      </c>
      <c r="E166" s="34"/>
      <c r="F166" s="29">
        <v>1.22</v>
      </c>
      <c r="G166" s="23"/>
      <c r="H166" s="71"/>
      <c r="I166" s="72"/>
    </row>
    <row r="167" spans="1:9" ht="23.25">
      <c r="A167" s="626">
        <v>54</v>
      </c>
      <c r="B167" s="20">
        <v>431</v>
      </c>
      <c r="C167" s="20" t="s">
        <v>262</v>
      </c>
      <c r="D167" s="21" t="s">
        <v>263</v>
      </c>
      <c r="E167" s="20" t="s">
        <v>151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264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266</v>
      </c>
      <c r="E170" s="20"/>
      <c r="F170" s="29">
        <v>1</v>
      </c>
      <c r="G170" s="23"/>
      <c r="H170" s="23"/>
      <c r="I170" s="26"/>
    </row>
    <row r="171" spans="1:9">
      <c r="A171" s="626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267</v>
      </c>
      <c r="D174" s="21" t="s">
        <v>268</v>
      </c>
      <c r="E174" s="20" t="s">
        <v>151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264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269</v>
      </c>
      <c r="D177" s="21" t="s">
        <v>270</v>
      </c>
      <c r="E177" s="20" t="s">
        <v>151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264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265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266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271</v>
      </c>
      <c r="D181" s="21" t="s">
        <v>272</v>
      </c>
      <c r="E181" s="20" t="s">
        <v>151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264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273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274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275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276</v>
      </c>
      <c r="D186" s="21" t="s">
        <v>277</v>
      </c>
      <c r="E186" s="20" t="s">
        <v>151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264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273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274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278</v>
      </c>
      <c r="D190" s="21" t="s">
        <v>279</v>
      </c>
      <c r="E190" s="20" t="s">
        <v>151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264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265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266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280</v>
      </c>
      <c r="D194" s="21" t="s">
        <v>281</v>
      </c>
      <c r="E194" s="20" t="s">
        <v>151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264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265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266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282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3285</v>
      </c>
    </row>
    <row r="199" spans="1:9" ht="23.25">
      <c r="A199" s="19"/>
      <c r="B199" s="20"/>
      <c r="C199" s="20"/>
      <c r="D199" s="28" t="s">
        <v>283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284</v>
      </c>
      <c r="D200" s="76" t="s">
        <v>285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286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287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288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289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290</v>
      </c>
      <c r="D205" s="76" t="s">
        <v>291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292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287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288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289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293</v>
      </c>
      <c r="D210" s="76" t="s">
        <v>294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295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289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296</v>
      </c>
      <c r="D214" s="76" t="s">
        <v>297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298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289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299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300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3285</v>
      </c>
    </row>
    <row r="219" spans="1:9">
      <c r="A219" s="19"/>
      <c r="B219" s="20"/>
      <c r="C219" s="20"/>
      <c r="D219" s="28" t="s">
        <v>301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302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303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3285</v>
      </c>
    </row>
    <row r="222" spans="1:9">
      <c r="A222" s="31"/>
      <c r="B222" s="33"/>
      <c r="C222" s="33"/>
      <c r="D222" s="28" t="s">
        <v>304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305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306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3285</v>
      </c>
    </row>
    <row r="225" spans="1:12">
      <c r="A225" s="31"/>
      <c r="B225" s="33"/>
      <c r="C225" s="33"/>
      <c r="D225" s="28" t="s">
        <v>304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305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307</v>
      </c>
      <c r="D227" s="21" t="s">
        <v>308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309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305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310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3285</v>
      </c>
      <c r="L230" t="b">
        <f>IF(G230&gt;0,0)</f>
        <v>0</v>
      </c>
    </row>
    <row r="231" spans="1:12">
      <c r="A231" s="19"/>
      <c r="B231" s="20"/>
      <c r="C231" s="20"/>
      <c r="D231" s="28" t="s">
        <v>311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312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313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314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315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316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317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305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318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3285</v>
      </c>
    </row>
    <row r="240" spans="1:12">
      <c r="A240" s="19"/>
      <c r="B240" s="20"/>
      <c r="C240" s="20"/>
      <c r="D240" s="28" t="s">
        <v>319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320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321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322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323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305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324</v>
      </c>
      <c r="D246" s="21" t="s">
        <v>325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326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327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328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329</v>
      </c>
      <c r="C251" s="20" t="s">
        <v>330</v>
      </c>
      <c r="D251" s="21" t="s">
        <v>331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332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333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334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329</v>
      </c>
      <c r="C255" s="20" t="s">
        <v>335</v>
      </c>
      <c r="D255" s="21" t="s">
        <v>336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337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338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329</v>
      </c>
      <c r="C258" s="20" t="s">
        <v>339</v>
      </c>
      <c r="D258" s="21" t="s">
        <v>340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341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329</v>
      </c>
      <c r="C260" s="20">
        <v>944511811</v>
      </c>
      <c r="D260" s="21" t="s">
        <v>342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3285</v>
      </c>
    </row>
    <row r="261" spans="1:9">
      <c r="A261" s="19">
        <v>78</v>
      </c>
      <c r="B261" s="27" t="s">
        <v>329</v>
      </c>
      <c r="C261" s="20" t="s">
        <v>343</v>
      </c>
      <c r="D261" s="21" t="s">
        <v>344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345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329</v>
      </c>
      <c r="C263" s="20">
        <v>944711814</v>
      </c>
      <c r="D263" s="21" t="s">
        <v>346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3285</v>
      </c>
    </row>
    <row r="264" spans="1:9" ht="23.25">
      <c r="A264" s="19">
        <v>80</v>
      </c>
      <c r="B264" s="20" t="s">
        <v>237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3285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347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348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349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350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351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352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237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3285</v>
      </c>
    </row>
    <row r="274" spans="1:9">
      <c r="A274" s="87"/>
      <c r="B274" s="15"/>
      <c r="C274" s="15"/>
      <c r="D274" s="28" t="s">
        <v>353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354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355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356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357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358</v>
      </c>
      <c r="C281" s="21" t="s">
        <v>359</v>
      </c>
      <c r="D281" s="21" t="s">
        <v>360</v>
      </c>
      <c r="E281" s="21" t="s">
        <v>361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362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363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364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3285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365</v>
      </c>
      <c r="D287" s="15" t="s">
        <v>366</v>
      </c>
      <c r="E287" s="14"/>
      <c r="F287" s="93"/>
      <c r="G287" s="23"/>
      <c r="H287" s="17">
        <f>H288+H295+H390+H415+H425+H585+H652+H754+H818+H840+H853+H882+H916+H575+H892</f>
        <v>0</v>
      </c>
      <c r="I287" s="35"/>
    </row>
    <row r="288" spans="1:9">
      <c r="A288" s="13"/>
      <c r="B288" s="14"/>
      <c r="C288" s="14" t="s">
        <v>367</v>
      </c>
      <c r="D288" s="15" t="s">
        <v>368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626">
        <v>85</v>
      </c>
      <c r="B289" s="20">
        <v>711</v>
      </c>
      <c r="C289" s="20" t="s">
        <v>369</v>
      </c>
      <c r="D289" s="21" t="s">
        <v>370</v>
      </c>
      <c r="E289" s="20" t="s">
        <v>35</v>
      </c>
      <c r="F289" s="30">
        <f>F291</f>
        <v>1870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371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372</v>
      </c>
      <c r="E291" s="14"/>
      <c r="F291" s="73">
        <v>1870</v>
      </c>
      <c r="G291" s="23"/>
      <c r="H291" s="17"/>
      <c r="I291" s="35"/>
    </row>
    <row r="292" spans="1:9" s="150" customFormat="1">
      <c r="A292" s="84">
        <v>86</v>
      </c>
      <c r="B292" s="127" t="s">
        <v>367</v>
      </c>
      <c r="C292" s="21" t="s">
        <v>3397</v>
      </c>
      <c r="D292" s="21" t="s">
        <v>3379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367</v>
      </c>
      <c r="C293" s="20">
        <v>999711</v>
      </c>
      <c r="D293" s="21" t="s">
        <v>374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375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376</v>
      </c>
      <c r="E295" s="14"/>
      <c r="F295" s="16"/>
      <c r="G295" s="23"/>
      <c r="H295" s="17">
        <f>SUM(H296:H389)</f>
        <v>0</v>
      </c>
      <c r="I295" s="35"/>
    </row>
    <row r="296" spans="1:9" ht="23.25">
      <c r="A296" s="626">
        <v>88</v>
      </c>
      <c r="B296" s="20">
        <v>411</v>
      </c>
      <c r="C296" s="20" t="s">
        <v>377</v>
      </c>
      <c r="D296" s="21" t="s">
        <v>378</v>
      </c>
      <c r="E296" s="20" t="s">
        <v>35</v>
      </c>
      <c r="F296" s="95">
        <f>F312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379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380</v>
      </c>
      <c r="E298" s="103"/>
      <c r="F298" s="104"/>
      <c r="G298" s="23"/>
      <c r="H298" s="106"/>
      <c r="I298" s="107"/>
    </row>
    <row r="299" spans="1:9" ht="34.5">
      <c r="A299" s="102"/>
      <c r="B299" s="103"/>
      <c r="C299" s="103"/>
      <c r="D299" s="28" t="s">
        <v>3624</v>
      </c>
      <c r="E299" s="103"/>
      <c r="F299" s="104"/>
      <c r="G299" s="23"/>
      <c r="H299" s="106"/>
      <c r="I299" s="107"/>
    </row>
    <row r="300" spans="1:9">
      <c r="A300" s="19"/>
      <c r="B300" s="20"/>
      <c r="C300" s="20"/>
      <c r="D300" s="28" t="s">
        <v>381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3517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3516</v>
      </c>
      <c r="E302" s="20"/>
      <c r="F302" s="29"/>
      <c r="G302" s="23"/>
      <c r="H302" s="23"/>
      <c r="I302" s="26"/>
    </row>
    <row r="303" spans="1:9">
      <c r="A303" s="19"/>
      <c r="B303" s="20"/>
      <c r="C303" s="20"/>
      <c r="D303" s="28" t="s">
        <v>3518</v>
      </c>
      <c r="E303" s="20"/>
      <c r="F303" s="29"/>
      <c r="G303" s="23"/>
      <c r="H303" s="23"/>
      <c r="I303" s="26"/>
    </row>
    <row r="304" spans="1:9" ht="15" customHeight="1">
      <c r="A304" s="19"/>
      <c r="B304" s="20"/>
      <c r="C304" s="20"/>
      <c r="D304" s="28" t="s">
        <v>3519</v>
      </c>
      <c r="E304" s="20"/>
      <c r="F304" s="29"/>
      <c r="G304" s="23"/>
      <c r="H304" s="23"/>
      <c r="I304" s="26"/>
    </row>
    <row r="305" spans="1:9">
      <c r="A305" s="19"/>
      <c r="B305" s="20"/>
      <c r="C305" s="20"/>
      <c r="D305" s="28" t="s">
        <v>3520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3521</v>
      </c>
      <c r="E306" s="20"/>
      <c r="F306" s="29"/>
      <c r="G306" s="23"/>
      <c r="H306" s="23"/>
      <c r="I306" s="26"/>
    </row>
    <row r="307" spans="1:9" ht="23.25">
      <c r="A307" s="19"/>
      <c r="B307" s="20"/>
      <c r="C307" s="20"/>
      <c r="D307" s="28" t="s">
        <v>3522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3523</v>
      </c>
      <c r="E308" s="20"/>
      <c r="F308" s="29"/>
      <c r="G308" s="23"/>
      <c r="H308" s="23"/>
      <c r="I308" s="26"/>
    </row>
    <row r="309" spans="1:9" ht="23.25">
      <c r="A309" s="19"/>
      <c r="B309" s="20"/>
      <c r="C309" s="20"/>
      <c r="D309" s="28" t="s">
        <v>3524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3525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3526</v>
      </c>
      <c r="E311" s="20"/>
      <c r="F311" s="29"/>
      <c r="G311" s="23"/>
      <c r="H311" s="23"/>
      <c r="I311" s="26"/>
    </row>
    <row r="312" spans="1:9">
      <c r="A312" s="19"/>
      <c r="B312" s="20"/>
      <c r="C312" s="20"/>
      <c r="D312" s="28" t="s">
        <v>382</v>
      </c>
      <c r="E312" s="20"/>
      <c r="F312" s="29">
        <v>800.5</v>
      </c>
      <c r="G312" s="23"/>
      <c r="H312" s="23"/>
      <c r="I312" s="26"/>
    </row>
    <row r="313" spans="1:9" ht="23.25">
      <c r="A313" s="626">
        <v>89</v>
      </c>
      <c r="B313" s="20">
        <v>411</v>
      </c>
      <c r="C313" s="20" t="s">
        <v>383</v>
      </c>
      <c r="D313" s="21" t="s">
        <v>384</v>
      </c>
      <c r="E313" s="20" t="s">
        <v>35</v>
      </c>
      <c r="F313" s="95">
        <f>F329</f>
        <v>4</v>
      </c>
      <c r="G313" s="23">
        <f>IF(B313&gt;0,0)</f>
        <v>0</v>
      </c>
      <c r="H313" s="23">
        <f>F313*G313</f>
        <v>0</v>
      </c>
      <c r="I313" s="26" t="s">
        <v>30</v>
      </c>
    </row>
    <row r="314" spans="1:9">
      <c r="A314" s="96"/>
      <c r="B314" s="97"/>
      <c r="C314" s="98"/>
      <c r="D314" s="99" t="s">
        <v>379</v>
      </c>
      <c r="E314" s="98"/>
      <c r="F314" s="29"/>
      <c r="G314" s="23"/>
      <c r="H314" s="100"/>
      <c r="I314" s="101"/>
    </row>
    <row r="315" spans="1:9" ht="23.25">
      <c r="A315" s="102"/>
      <c r="B315" s="103"/>
      <c r="C315" s="103"/>
      <c r="D315" s="28" t="s">
        <v>380</v>
      </c>
      <c r="E315" s="103"/>
      <c r="F315" s="104"/>
      <c r="G315" s="23"/>
      <c r="H315" s="106"/>
      <c r="I315" s="107"/>
    </row>
    <row r="316" spans="1:9" ht="34.5">
      <c r="A316" s="102"/>
      <c r="B316" s="103"/>
      <c r="C316" s="103"/>
      <c r="D316" s="28" t="s">
        <v>3624</v>
      </c>
      <c r="E316" s="103"/>
      <c r="F316" s="104"/>
      <c r="G316" s="23"/>
      <c r="H316" s="106"/>
      <c r="I316" s="107"/>
    </row>
    <row r="317" spans="1:9">
      <c r="A317" s="19"/>
      <c r="B317" s="20"/>
      <c r="C317" s="20"/>
      <c r="D317" s="28" t="s">
        <v>381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385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3527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386</v>
      </c>
      <c r="E320" s="20"/>
      <c r="F320" s="29"/>
      <c r="G320" s="23"/>
      <c r="H320" s="23"/>
      <c r="I320" s="26"/>
    </row>
    <row r="321" spans="1:9">
      <c r="A321" s="19"/>
      <c r="B321" s="20"/>
      <c r="C321" s="20"/>
      <c r="D321" s="28" t="s">
        <v>3528</v>
      </c>
      <c r="E321" s="20"/>
      <c r="F321" s="29"/>
      <c r="G321" s="23"/>
      <c r="H321" s="23"/>
      <c r="I321" s="26"/>
    </row>
    <row r="322" spans="1:9">
      <c r="A322" s="19"/>
      <c r="B322" s="20"/>
      <c r="C322" s="20"/>
      <c r="D322" s="28" t="s">
        <v>3529</v>
      </c>
      <c r="E322" s="20"/>
      <c r="F322" s="29"/>
      <c r="G322" s="23"/>
      <c r="H322" s="23"/>
      <c r="I322" s="26"/>
    </row>
    <row r="323" spans="1:9" ht="23.25">
      <c r="A323" s="19"/>
      <c r="B323" s="20"/>
      <c r="C323" s="20"/>
      <c r="D323" s="28" t="s">
        <v>3530</v>
      </c>
      <c r="E323" s="20"/>
      <c r="F323" s="29"/>
      <c r="G323" s="23"/>
      <c r="H323" s="23"/>
      <c r="I323" s="26"/>
    </row>
    <row r="324" spans="1:9" ht="23.25">
      <c r="A324" s="19"/>
      <c r="B324" s="20"/>
      <c r="C324" s="20"/>
      <c r="D324" s="28" t="s">
        <v>3531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3532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3533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3534</v>
      </c>
      <c r="E327" s="20"/>
      <c r="F327" s="29"/>
      <c r="G327" s="23"/>
      <c r="H327" s="23"/>
      <c r="I327" s="26"/>
    </row>
    <row r="328" spans="1:9">
      <c r="A328" s="19"/>
      <c r="B328" s="20"/>
      <c r="C328" s="20"/>
      <c r="D328" s="28" t="s">
        <v>3535</v>
      </c>
      <c r="E328" s="20"/>
      <c r="F328" s="29"/>
      <c r="G328" s="23"/>
      <c r="H328" s="23"/>
      <c r="I328" s="26"/>
    </row>
    <row r="329" spans="1:9">
      <c r="A329" s="19"/>
      <c r="B329" s="20"/>
      <c r="C329" s="20"/>
      <c r="D329" s="28" t="s">
        <v>382</v>
      </c>
      <c r="E329" s="20"/>
      <c r="F329" s="29">
        <v>4</v>
      </c>
      <c r="G329" s="23"/>
      <c r="H329" s="23"/>
      <c r="I329" s="26"/>
    </row>
    <row r="330" spans="1:9" ht="23.25">
      <c r="A330" s="19">
        <v>90</v>
      </c>
      <c r="B330" s="20">
        <v>411</v>
      </c>
      <c r="C330" s="20" t="s">
        <v>387</v>
      </c>
      <c r="D330" s="21" t="s">
        <v>388</v>
      </c>
      <c r="E330" s="20" t="s">
        <v>35</v>
      </c>
      <c r="F330" s="95">
        <f>F342</f>
        <v>71.8</v>
      </c>
      <c r="G330" s="23">
        <f>IF(B330&gt;0,0)</f>
        <v>0</v>
      </c>
      <c r="H330" s="23">
        <f>F330*G330</f>
        <v>0</v>
      </c>
      <c r="I330" s="26" t="s">
        <v>30</v>
      </c>
    </row>
    <row r="331" spans="1:9">
      <c r="A331" s="96"/>
      <c r="B331" s="97"/>
      <c r="C331" s="98"/>
      <c r="D331" s="99" t="s">
        <v>379</v>
      </c>
      <c r="E331" s="98"/>
      <c r="F331" s="29"/>
      <c r="G331" s="23"/>
      <c r="H331" s="100"/>
      <c r="I331" s="101"/>
    </row>
    <row r="332" spans="1:9" ht="23.25">
      <c r="A332" s="102"/>
      <c r="B332" s="103"/>
      <c r="C332" s="103"/>
      <c r="D332" s="28" t="s">
        <v>380</v>
      </c>
      <c r="E332" s="103"/>
      <c r="F332" s="104"/>
      <c r="G332" s="23"/>
      <c r="H332" s="106"/>
      <c r="I332" s="107"/>
    </row>
    <row r="333" spans="1:9">
      <c r="A333" s="19"/>
      <c r="B333" s="20"/>
      <c r="C333" s="20"/>
      <c r="D333" s="28" t="s">
        <v>381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3537</v>
      </c>
      <c r="E334" s="20"/>
      <c r="F334" s="29"/>
      <c r="G334" s="23"/>
      <c r="H334" s="23"/>
      <c r="I334" s="26"/>
    </row>
    <row r="335" spans="1:9">
      <c r="A335" s="19"/>
      <c r="B335" s="20"/>
      <c r="C335" s="20"/>
      <c r="D335" s="28" t="s">
        <v>3536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3538</v>
      </c>
      <c r="E336" s="20"/>
      <c r="F336" s="29"/>
      <c r="G336" s="23"/>
      <c r="H336" s="23"/>
      <c r="I336" s="26"/>
    </row>
    <row r="337" spans="1:9" ht="23.25">
      <c r="A337" s="19"/>
      <c r="B337" s="20"/>
      <c r="C337" s="20"/>
      <c r="D337" s="28" t="s">
        <v>3539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3540</v>
      </c>
      <c r="E338" s="20"/>
      <c r="F338" s="29"/>
      <c r="G338" s="23"/>
      <c r="H338" s="23"/>
      <c r="I338" s="26"/>
    </row>
    <row r="339" spans="1:9" ht="23.25">
      <c r="A339" s="19"/>
      <c r="B339" s="20"/>
      <c r="C339" s="20"/>
      <c r="D339" s="28" t="s">
        <v>3541</v>
      </c>
      <c r="E339" s="20"/>
      <c r="F339" s="29"/>
      <c r="G339" s="23"/>
      <c r="H339" s="23"/>
      <c r="I339" s="26"/>
    </row>
    <row r="340" spans="1:9">
      <c r="A340" s="19"/>
      <c r="B340" s="20"/>
      <c r="C340" s="20"/>
      <c r="D340" s="28" t="s">
        <v>3542</v>
      </c>
      <c r="E340" s="20"/>
      <c r="F340" s="29"/>
      <c r="G340" s="23"/>
      <c r="H340" s="23"/>
      <c r="I340" s="26"/>
    </row>
    <row r="341" spans="1:9">
      <c r="A341" s="19"/>
      <c r="B341" s="20"/>
      <c r="C341" s="20"/>
      <c r="D341" s="28" t="s">
        <v>3543</v>
      </c>
      <c r="E341" s="20"/>
      <c r="F341" s="29"/>
      <c r="G341" s="23"/>
      <c r="H341" s="23"/>
      <c r="I341" s="26"/>
    </row>
    <row r="342" spans="1:9">
      <c r="A342" s="19"/>
      <c r="B342" s="20"/>
      <c r="C342" s="20"/>
      <c r="D342" s="28" t="s">
        <v>389</v>
      </c>
      <c r="E342" s="20"/>
      <c r="F342" s="29">
        <v>71.8</v>
      </c>
      <c r="G342" s="23"/>
      <c r="H342" s="23"/>
      <c r="I342" s="26"/>
    </row>
    <row r="343" spans="1:9" ht="23.25">
      <c r="A343" s="19">
        <v>91</v>
      </c>
      <c r="B343" s="20">
        <v>411</v>
      </c>
      <c r="C343" s="20" t="s">
        <v>390</v>
      </c>
      <c r="D343" s="21" t="s">
        <v>391</v>
      </c>
      <c r="E343" s="20" t="s">
        <v>35</v>
      </c>
      <c r="F343" s="95">
        <f>F356</f>
        <v>61.6</v>
      </c>
      <c r="G343" s="23">
        <f>IF(B343&gt;0,0)</f>
        <v>0</v>
      </c>
      <c r="H343" s="23">
        <f>F343*G343</f>
        <v>0</v>
      </c>
      <c r="I343" s="26" t="s">
        <v>30</v>
      </c>
    </row>
    <row r="344" spans="1:9">
      <c r="A344" s="96"/>
      <c r="B344" s="97"/>
      <c r="C344" s="98"/>
      <c r="D344" s="99" t="s">
        <v>379</v>
      </c>
      <c r="E344" s="98"/>
      <c r="F344" s="29"/>
      <c r="G344" s="23"/>
      <c r="H344" s="100"/>
      <c r="I344" s="101"/>
    </row>
    <row r="345" spans="1:9" ht="23.25">
      <c r="A345" s="102"/>
      <c r="B345" s="103"/>
      <c r="C345" s="103"/>
      <c r="D345" s="28" t="s">
        <v>380</v>
      </c>
      <c r="E345" s="103"/>
      <c r="F345" s="104"/>
      <c r="G345" s="23"/>
      <c r="H345" s="106"/>
      <c r="I345" s="107"/>
    </row>
    <row r="346" spans="1:9">
      <c r="A346" s="19"/>
      <c r="B346" s="20"/>
      <c r="C346" s="20"/>
      <c r="D346" s="28" t="s">
        <v>381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3544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3545</v>
      </c>
      <c r="E348" s="20"/>
      <c r="F348" s="29"/>
      <c r="G348" s="23"/>
      <c r="H348" s="23"/>
      <c r="I348" s="26"/>
    </row>
    <row r="349" spans="1:9">
      <c r="A349" s="19"/>
      <c r="B349" s="20"/>
      <c r="C349" s="20"/>
      <c r="D349" s="28" t="s">
        <v>3546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3547</v>
      </c>
      <c r="E350" s="20"/>
      <c r="F350" s="29"/>
      <c r="G350" s="23"/>
      <c r="H350" s="23"/>
      <c r="I350" s="26"/>
    </row>
    <row r="351" spans="1:9" ht="23.25">
      <c r="A351" s="19"/>
      <c r="B351" s="20"/>
      <c r="C351" s="20"/>
      <c r="D351" s="28" t="s">
        <v>3548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3552</v>
      </c>
      <c r="E352" s="20"/>
      <c r="F352" s="29"/>
      <c r="G352" s="23"/>
      <c r="H352" s="23"/>
      <c r="I352" s="26"/>
    </row>
    <row r="353" spans="1:9" ht="23.25">
      <c r="A353" s="19"/>
      <c r="B353" s="20"/>
      <c r="C353" s="20"/>
      <c r="D353" s="28" t="s">
        <v>3549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3550</v>
      </c>
      <c r="E354" s="20"/>
      <c r="F354" s="29"/>
      <c r="G354" s="23"/>
      <c r="H354" s="23"/>
      <c r="I354" s="26"/>
    </row>
    <row r="355" spans="1:9">
      <c r="A355" s="19"/>
      <c r="B355" s="20"/>
      <c r="C355" s="20"/>
      <c r="D355" s="28" t="s">
        <v>3551</v>
      </c>
      <c r="E355" s="20"/>
      <c r="F355" s="29"/>
      <c r="G355" s="23"/>
      <c r="H355" s="23"/>
      <c r="I355" s="26"/>
    </row>
    <row r="356" spans="1:9">
      <c r="A356" s="19"/>
      <c r="B356" s="20"/>
      <c r="C356" s="20"/>
      <c r="D356" s="28" t="s">
        <v>392</v>
      </c>
      <c r="E356" s="20"/>
      <c r="F356" s="29">
        <v>61.6</v>
      </c>
      <c r="G356" s="23"/>
      <c r="H356" s="23"/>
      <c r="I356" s="26"/>
    </row>
    <row r="357" spans="1:9" ht="23.25">
      <c r="A357" s="19">
        <v>92</v>
      </c>
      <c r="B357" s="20">
        <v>411</v>
      </c>
      <c r="C357" s="20" t="s">
        <v>393</v>
      </c>
      <c r="D357" s="21" t="s">
        <v>394</v>
      </c>
      <c r="E357" s="20" t="s">
        <v>35</v>
      </c>
      <c r="F357" s="95">
        <f>F367</f>
        <v>51</v>
      </c>
      <c r="G357" s="23">
        <f>IF(B357&gt;0,0)</f>
        <v>0</v>
      </c>
      <c r="H357" s="23">
        <f>F357*G357</f>
        <v>0</v>
      </c>
      <c r="I357" s="26" t="s">
        <v>30</v>
      </c>
    </row>
    <row r="358" spans="1:9">
      <c r="A358" s="96"/>
      <c r="B358" s="97"/>
      <c r="C358" s="98"/>
      <c r="D358" s="99" t="s">
        <v>379</v>
      </c>
      <c r="E358" s="98"/>
      <c r="F358" s="29"/>
      <c r="G358" s="23"/>
      <c r="H358" s="100"/>
      <c r="I358" s="101"/>
    </row>
    <row r="359" spans="1:9" ht="23.25">
      <c r="A359" s="102"/>
      <c r="B359" s="103"/>
      <c r="C359" s="103"/>
      <c r="D359" s="28" t="s">
        <v>380</v>
      </c>
      <c r="E359" s="103"/>
      <c r="F359" s="104"/>
      <c r="G359" s="23"/>
      <c r="H359" s="106"/>
      <c r="I359" s="107"/>
    </row>
    <row r="360" spans="1:9">
      <c r="A360" s="19"/>
      <c r="B360" s="20"/>
      <c r="C360" s="20"/>
      <c r="D360" s="28" t="s">
        <v>381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3553</v>
      </c>
      <c r="E361" s="20"/>
      <c r="F361" s="29"/>
      <c r="G361" s="23"/>
      <c r="H361" s="23"/>
      <c r="I361" s="26"/>
    </row>
    <row r="362" spans="1:9" ht="23.25">
      <c r="A362" s="19"/>
      <c r="B362" s="20"/>
      <c r="C362" s="20"/>
      <c r="D362" s="28" t="s">
        <v>3554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3555</v>
      </c>
      <c r="E363" s="20"/>
      <c r="F363" s="29"/>
      <c r="G363" s="23"/>
      <c r="H363" s="23"/>
      <c r="I363" s="26"/>
    </row>
    <row r="364" spans="1:9" ht="23.25">
      <c r="A364" s="19"/>
      <c r="B364" s="20"/>
      <c r="C364" s="20"/>
      <c r="D364" s="28" t="s">
        <v>3556</v>
      </c>
      <c r="E364" s="20"/>
      <c r="F364" s="29"/>
      <c r="G364" s="23"/>
      <c r="H364" s="23"/>
      <c r="I364" s="26"/>
    </row>
    <row r="365" spans="1:9">
      <c r="A365" s="19"/>
      <c r="B365" s="20"/>
      <c r="C365" s="20"/>
      <c r="D365" s="28" t="s">
        <v>3557</v>
      </c>
      <c r="E365" s="20"/>
      <c r="F365" s="29"/>
      <c r="G365" s="23"/>
      <c r="H365" s="23"/>
      <c r="I365" s="26"/>
    </row>
    <row r="366" spans="1:9">
      <c r="A366" s="19"/>
      <c r="B366" s="20"/>
      <c r="C366" s="20"/>
      <c r="D366" s="28" t="s">
        <v>3558</v>
      </c>
      <c r="E366" s="20"/>
      <c r="F366" s="29"/>
      <c r="G366" s="23"/>
      <c r="H366" s="23"/>
      <c r="I366" s="26"/>
    </row>
    <row r="367" spans="1:9">
      <c r="A367" s="19"/>
      <c r="B367" s="20"/>
      <c r="C367" s="20"/>
      <c r="D367" s="28" t="s">
        <v>395</v>
      </c>
      <c r="E367" s="20"/>
      <c r="F367" s="29">
        <v>51</v>
      </c>
      <c r="G367" s="23"/>
      <c r="H367" s="23"/>
      <c r="I367" s="26"/>
    </row>
    <row r="368" spans="1:9" ht="23.25">
      <c r="A368" s="626">
        <v>93</v>
      </c>
      <c r="B368" s="20">
        <v>411</v>
      </c>
      <c r="C368" s="20" t="s">
        <v>396</v>
      </c>
      <c r="D368" s="21" t="s">
        <v>397</v>
      </c>
      <c r="E368" s="20" t="s">
        <v>35</v>
      </c>
      <c r="F368" s="95">
        <f>F386</f>
        <v>41.5</v>
      </c>
      <c r="G368" s="23">
        <f>IF(B368&gt;0,0)</f>
        <v>0</v>
      </c>
      <c r="H368" s="23">
        <f>F368*G368</f>
        <v>0</v>
      </c>
      <c r="I368" s="26" t="s">
        <v>30</v>
      </c>
    </row>
    <row r="369" spans="1:9">
      <c r="A369" s="96"/>
      <c r="B369" s="97"/>
      <c r="C369" s="98"/>
      <c r="D369" s="99" t="s">
        <v>379</v>
      </c>
      <c r="E369" s="98"/>
      <c r="F369" s="29"/>
      <c r="G369" s="23"/>
      <c r="H369" s="100"/>
      <c r="I369" s="101"/>
    </row>
    <row r="370" spans="1:9" ht="23.25">
      <c r="A370" s="102"/>
      <c r="B370" s="103"/>
      <c r="C370" s="103"/>
      <c r="D370" s="28" t="s">
        <v>380</v>
      </c>
      <c r="E370" s="103"/>
      <c r="F370" s="104"/>
      <c r="G370" s="23"/>
      <c r="H370" s="106"/>
      <c r="I370" s="107"/>
    </row>
    <row r="371" spans="1:9" ht="34.5">
      <c r="A371" s="102"/>
      <c r="B371" s="103"/>
      <c r="C371" s="103"/>
      <c r="D371" s="28" t="s">
        <v>3624</v>
      </c>
      <c r="E371" s="103"/>
      <c r="F371" s="104"/>
      <c r="G371" s="23"/>
      <c r="H371" s="106"/>
      <c r="I371" s="107"/>
    </row>
    <row r="372" spans="1:9">
      <c r="A372" s="19"/>
      <c r="B372" s="20"/>
      <c r="C372" s="20"/>
      <c r="D372" s="28" t="s">
        <v>381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3560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3559</v>
      </c>
      <c r="E374" s="20"/>
      <c r="F374" s="29"/>
      <c r="G374" s="23"/>
      <c r="H374" s="23"/>
      <c r="I374" s="26"/>
    </row>
    <row r="375" spans="1:9">
      <c r="A375" s="19"/>
      <c r="B375" s="20"/>
      <c r="C375" s="20"/>
      <c r="D375" s="28" t="s">
        <v>3561</v>
      </c>
      <c r="E375" s="20"/>
      <c r="F375" s="29"/>
      <c r="G375" s="23"/>
      <c r="H375" s="23"/>
      <c r="I375" s="26"/>
    </row>
    <row r="376" spans="1:9">
      <c r="A376" s="19"/>
      <c r="B376" s="20"/>
      <c r="C376" s="20"/>
      <c r="D376" s="28" t="s">
        <v>3562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3563</v>
      </c>
      <c r="E377" s="20"/>
      <c r="F377" s="29"/>
      <c r="G377" s="23"/>
      <c r="H377" s="23"/>
      <c r="I377" s="26"/>
    </row>
    <row r="378" spans="1:9" ht="23.25">
      <c r="A378" s="19"/>
      <c r="B378" s="20"/>
      <c r="C378" s="20"/>
      <c r="D378" s="28" t="s">
        <v>3565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3564</v>
      </c>
      <c r="E379" s="20"/>
      <c r="F379" s="29"/>
      <c r="G379" s="23"/>
      <c r="H379" s="23"/>
      <c r="I379" s="26"/>
    </row>
    <row r="380" spans="1:9">
      <c r="A380" s="19"/>
      <c r="B380" s="20"/>
      <c r="C380" s="20"/>
      <c r="D380" s="28" t="s">
        <v>3566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398</v>
      </c>
      <c r="E381" s="20"/>
      <c r="F381" s="29"/>
      <c r="G381" s="23"/>
      <c r="H381" s="23"/>
      <c r="I381" s="26"/>
    </row>
    <row r="382" spans="1:9" ht="23.25">
      <c r="A382" s="19"/>
      <c r="B382" s="20"/>
      <c r="C382" s="20"/>
      <c r="D382" s="28" t="s">
        <v>399</v>
      </c>
      <c r="E382" s="20"/>
      <c r="F382" s="29"/>
      <c r="G382" s="23"/>
      <c r="H382" s="23"/>
      <c r="I382" s="26"/>
    </row>
    <row r="383" spans="1:9" ht="23.25">
      <c r="A383" s="19"/>
      <c r="B383" s="20"/>
      <c r="C383" s="20"/>
      <c r="D383" s="28" t="s">
        <v>3567</v>
      </c>
      <c r="E383" s="20"/>
      <c r="F383" s="29"/>
      <c r="G383" s="23"/>
      <c r="H383" s="23"/>
      <c r="I383" s="26"/>
    </row>
    <row r="384" spans="1:9">
      <c r="A384" s="19"/>
      <c r="B384" s="20"/>
      <c r="C384" s="20"/>
      <c r="D384" s="28" t="s">
        <v>3568</v>
      </c>
      <c r="E384" s="20"/>
      <c r="F384" s="29"/>
      <c r="G384" s="23"/>
      <c r="H384" s="23"/>
      <c r="I384" s="26"/>
    </row>
    <row r="385" spans="1:9">
      <c r="A385" s="19"/>
      <c r="B385" s="20"/>
      <c r="C385" s="20"/>
      <c r="D385" s="28" t="s">
        <v>3569</v>
      </c>
      <c r="E385" s="20"/>
      <c r="F385" s="29"/>
      <c r="G385" s="23"/>
      <c r="H385" s="23"/>
      <c r="I385" s="26"/>
    </row>
    <row r="386" spans="1:9">
      <c r="A386" s="19"/>
      <c r="B386" s="20"/>
      <c r="C386" s="20"/>
      <c r="D386" s="28" t="s">
        <v>400</v>
      </c>
      <c r="E386" s="20"/>
      <c r="F386" s="29">
        <v>41.5</v>
      </c>
      <c r="G386" s="23"/>
      <c r="H386" s="23"/>
      <c r="I386" s="26"/>
    </row>
    <row r="387" spans="1:9" s="150" customFormat="1">
      <c r="A387" s="84">
        <v>94</v>
      </c>
      <c r="B387" s="127" t="s">
        <v>401</v>
      </c>
      <c r="C387" s="21" t="s">
        <v>3398</v>
      </c>
      <c r="D387" s="21" t="s">
        <v>3380</v>
      </c>
      <c r="E387" s="21" t="s">
        <v>93</v>
      </c>
      <c r="F387" s="85">
        <v>1</v>
      </c>
      <c r="G387" s="23">
        <f t="shared" ref="G387:G388" si="7">IF(B387&gt;0,0)</f>
        <v>0</v>
      </c>
      <c r="H387" s="86">
        <f>F387*G387</f>
        <v>0</v>
      </c>
      <c r="I387" s="326" t="s">
        <v>30</v>
      </c>
    </row>
    <row r="388" spans="1:9">
      <c r="A388" s="94">
        <v>95</v>
      </c>
      <c r="B388" s="27" t="s">
        <v>401</v>
      </c>
      <c r="C388" s="20">
        <v>999712</v>
      </c>
      <c r="D388" s="21" t="s">
        <v>402</v>
      </c>
      <c r="E388" s="20" t="s">
        <v>93</v>
      </c>
      <c r="F388" s="30">
        <f>F389</f>
        <v>1</v>
      </c>
      <c r="G388" s="23">
        <f t="shared" si="7"/>
        <v>0</v>
      </c>
      <c r="H388" s="23">
        <f>F388*G388</f>
        <v>0</v>
      </c>
      <c r="I388" s="80" t="s">
        <v>30</v>
      </c>
    </row>
    <row r="389" spans="1:9" ht="23.25">
      <c r="A389" s="31"/>
      <c r="B389" s="33"/>
      <c r="C389" s="33"/>
      <c r="D389" s="28" t="s">
        <v>403</v>
      </c>
      <c r="E389" s="33"/>
      <c r="F389" s="29">
        <v>1</v>
      </c>
      <c r="G389" s="23"/>
      <c r="H389" s="23"/>
      <c r="I389" s="26"/>
    </row>
    <row r="390" spans="1:9">
      <c r="A390" s="13"/>
      <c r="B390" s="14"/>
      <c r="C390" s="14">
        <v>713</v>
      </c>
      <c r="D390" s="15" t="s">
        <v>404</v>
      </c>
      <c r="E390" s="14"/>
      <c r="F390" s="16"/>
      <c r="G390" s="23"/>
      <c r="H390" s="17">
        <f>SUM(H391:H414)</f>
        <v>0</v>
      </c>
      <c r="I390" s="35"/>
    </row>
    <row r="391" spans="1:9" ht="34.5">
      <c r="A391" s="108">
        <v>96</v>
      </c>
      <c r="B391" s="109" t="s">
        <v>237</v>
      </c>
      <c r="C391" s="20" t="s">
        <v>405</v>
      </c>
      <c r="D391" s="21" t="s">
        <v>406</v>
      </c>
      <c r="E391" s="109" t="s">
        <v>35</v>
      </c>
      <c r="F391" s="110">
        <f>SUM(F401:F405)</f>
        <v>2638.6</v>
      </c>
      <c r="G391" s="23">
        <f>IF(B391&gt;0,0)</f>
        <v>0</v>
      </c>
      <c r="H391" s="106">
        <f>F391*G391</f>
        <v>0</v>
      </c>
      <c r="I391" s="111" t="s">
        <v>30</v>
      </c>
    </row>
    <row r="392" spans="1:9">
      <c r="A392" s="112"/>
      <c r="B392" s="91"/>
      <c r="C392" s="91"/>
      <c r="D392" s="28" t="s">
        <v>407</v>
      </c>
      <c r="E392" s="91"/>
      <c r="F392" s="113"/>
      <c r="G392" s="23"/>
      <c r="H392" s="114"/>
      <c r="I392" s="107"/>
    </row>
    <row r="393" spans="1:9" ht="23.25">
      <c r="A393" s="108"/>
      <c r="B393" s="115"/>
      <c r="C393" s="109"/>
      <c r="D393" s="28" t="s">
        <v>408</v>
      </c>
      <c r="E393" s="109"/>
      <c r="F393" s="104"/>
      <c r="G393" s="23"/>
      <c r="H393" s="106"/>
      <c r="I393" s="116"/>
    </row>
    <row r="394" spans="1:9">
      <c r="A394" s="108"/>
      <c r="B394" s="115"/>
      <c r="C394" s="109"/>
      <c r="D394" s="28" t="s">
        <v>409</v>
      </c>
      <c r="E394" s="109"/>
      <c r="F394" s="104"/>
      <c r="G394" s="23"/>
      <c r="H394" s="106"/>
      <c r="I394" s="116"/>
    </row>
    <row r="395" spans="1:9">
      <c r="A395" s="108"/>
      <c r="B395" s="115"/>
      <c r="C395" s="109"/>
      <c r="D395" s="28" t="s">
        <v>410</v>
      </c>
      <c r="E395" s="109"/>
      <c r="F395" s="104"/>
      <c r="G395" s="23"/>
      <c r="H395" s="106"/>
      <c r="I395" s="116"/>
    </row>
    <row r="396" spans="1:9">
      <c r="A396" s="108"/>
      <c r="B396" s="115"/>
      <c r="C396" s="109"/>
      <c r="D396" s="28" t="s">
        <v>411</v>
      </c>
      <c r="E396" s="109"/>
      <c r="F396" s="104"/>
      <c r="G396" s="23"/>
      <c r="H396" s="106"/>
      <c r="I396" s="116"/>
    </row>
    <row r="397" spans="1:9" ht="23.25">
      <c r="A397" s="108"/>
      <c r="B397" s="115"/>
      <c r="C397" s="109"/>
      <c r="D397" s="28" t="s">
        <v>412</v>
      </c>
      <c r="E397" s="109"/>
      <c r="F397" s="104"/>
      <c r="G397" s="23"/>
      <c r="H397" s="106"/>
      <c r="I397" s="107"/>
    </row>
    <row r="398" spans="1:9" ht="23.25">
      <c r="A398" s="102"/>
      <c r="B398" s="117"/>
      <c r="C398" s="103"/>
      <c r="D398" s="28" t="s">
        <v>413</v>
      </c>
      <c r="E398" s="103"/>
      <c r="F398" s="104"/>
      <c r="G398" s="23"/>
      <c r="H398" s="106"/>
      <c r="I398" s="107"/>
    </row>
    <row r="399" spans="1:9">
      <c r="A399" s="108"/>
      <c r="B399" s="115"/>
      <c r="C399" s="109"/>
      <c r="D399" s="28" t="s">
        <v>414</v>
      </c>
      <c r="E399" s="109"/>
      <c r="F399" s="110"/>
      <c r="G399" s="23"/>
      <c r="H399" s="106"/>
      <c r="I399" s="107"/>
    </row>
    <row r="400" spans="1:9">
      <c r="A400" s="108"/>
      <c r="B400" s="115"/>
      <c r="C400" s="109"/>
      <c r="D400" s="28" t="s">
        <v>415</v>
      </c>
      <c r="E400" s="109"/>
      <c r="F400" s="110"/>
      <c r="G400" s="23"/>
      <c r="H400" s="106"/>
      <c r="I400" s="107"/>
    </row>
    <row r="401" spans="1:9">
      <c r="A401" s="112"/>
      <c r="B401" s="91"/>
      <c r="C401" s="91"/>
      <c r="D401" s="28" t="s">
        <v>287</v>
      </c>
      <c r="E401" s="91"/>
      <c r="F401" s="113">
        <v>568.79999999999995</v>
      </c>
      <c r="G401" s="23"/>
      <c r="H401" s="114"/>
      <c r="I401" s="107"/>
    </row>
    <row r="402" spans="1:9">
      <c r="A402" s="112"/>
      <c r="B402" s="91"/>
      <c r="C402" s="91"/>
      <c r="D402" s="28" t="s">
        <v>288</v>
      </c>
      <c r="E402" s="91"/>
      <c r="F402" s="113">
        <v>499.4</v>
      </c>
      <c r="G402" s="23"/>
      <c r="H402" s="114"/>
      <c r="I402" s="107"/>
    </row>
    <row r="403" spans="1:9">
      <c r="A403" s="112"/>
      <c r="B403" s="91"/>
      <c r="C403" s="91"/>
      <c r="D403" s="28" t="s">
        <v>289</v>
      </c>
      <c r="E403" s="91"/>
      <c r="F403" s="113">
        <v>499.7</v>
      </c>
      <c r="G403" s="23"/>
      <c r="H403" s="114"/>
      <c r="I403" s="107"/>
    </row>
    <row r="404" spans="1:9">
      <c r="A404" s="112"/>
      <c r="B404" s="91"/>
      <c r="C404" s="91"/>
      <c r="D404" s="28" t="s">
        <v>416</v>
      </c>
      <c r="E404" s="91"/>
      <c r="F404" s="113">
        <v>540.1</v>
      </c>
      <c r="G404" s="23"/>
      <c r="H404" s="114"/>
      <c r="I404" s="107"/>
    </row>
    <row r="405" spans="1:9">
      <c r="A405" s="112"/>
      <c r="B405" s="91"/>
      <c r="C405" s="91"/>
      <c r="D405" s="28" t="s">
        <v>417</v>
      </c>
      <c r="E405" s="91"/>
      <c r="F405" s="113">
        <v>530.6</v>
      </c>
      <c r="G405" s="23"/>
      <c r="H405" s="114"/>
      <c r="I405" s="107"/>
    </row>
    <row r="406" spans="1:9" ht="23.25">
      <c r="A406" s="19">
        <v>97</v>
      </c>
      <c r="B406" s="27" t="s">
        <v>418</v>
      </c>
      <c r="C406" s="20" t="s">
        <v>419</v>
      </c>
      <c r="D406" s="21" t="s">
        <v>420</v>
      </c>
      <c r="E406" s="20" t="s">
        <v>35</v>
      </c>
      <c r="F406" s="30">
        <f>F407</f>
        <v>460.9</v>
      </c>
      <c r="G406" s="23">
        <f>IF(B406&gt;0,0)</f>
        <v>0</v>
      </c>
      <c r="H406" s="23">
        <f>F406*G406</f>
        <v>0</v>
      </c>
      <c r="I406" s="26" t="s">
        <v>30</v>
      </c>
    </row>
    <row r="407" spans="1:9">
      <c r="A407" s="19"/>
      <c r="B407" s="20"/>
      <c r="C407" s="20"/>
      <c r="D407" s="28" t="s">
        <v>421</v>
      </c>
      <c r="E407" s="20"/>
      <c r="F407" s="29">
        <v>460.9</v>
      </c>
      <c r="G407" s="23"/>
      <c r="H407" s="23"/>
      <c r="I407" s="26"/>
    </row>
    <row r="408" spans="1:9">
      <c r="A408" s="19"/>
      <c r="B408" s="20"/>
      <c r="C408" s="20"/>
      <c r="D408" s="28" t="s">
        <v>415</v>
      </c>
      <c r="E408" s="20"/>
      <c r="F408" s="29"/>
      <c r="G408" s="23"/>
      <c r="H408" s="23"/>
      <c r="I408" s="26"/>
    </row>
    <row r="409" spans="1:9" ht="23.25">
      <c r="A409" s="19">
        <v>98</v>
      </c>
      <c r="B409" s="27" t="s">
        <v>418</v>
      </c>
      <c r="C409" s="20" t="s">
        <v>422</v>
      </c>
      <c r="D409" s="21" t="s">
        <v>423</v>
      </c>
      <c r="E409" s="20" t="s">
        <v>35</v>
      </c>
      <c r="F409" s="30">
        <f>F410</f>
        <v>110.4</v>
      </c>
      <c r="G409" s="23">
        <f>IF(B409&gt;0,0)</f>
        <v>0</v>
      </c>
      <c r="H409" s="23">
        <f>F409*G409</f>
        <v>0</v>
      </c>
      <c r="I409" s="26" t="s">
        <v>30</v>
      </c>
    </row>
    <row r="410" spans="1:9">
      <c r="A410" s="19"/>
      <c r="B410" s="20"/>
      <c r="C410" s="20"/>
      <c r="D410" s="28" t="s">
        <v>424</v>
      </c>
      <c r="E410" s="20"/>
      <c r="F410" s="29">
        <v>110.4</v>
      </c>
      <c r="G410" s="23"/>
      <c r="H410" s="23"/>
      <c r="I410" s="26"/>
    </row>
    <row r="411" spans="1:9">
      <c r="A411" s="19"/>
      <c r="B411" s="20"/>
      <c r="C411" s="20"/>
      <c r="D411" s="28" t="s">
        <v>415</v>
      </c>
      <c r="E411" s="20"/>
      <c r="F411" s="29"/>
      <c r="G411" s="23"/>
      <c r="H411" s="23"/>
      <c r="I411" s="26"/>
    </row>
    <row r="412" spans="1:9" s="150" customFormat="1">
      <c r="A412" s="84">
        <v>99</v>
      </c>
      <c r="B412" s="127" t="s">
        <v>418</v>
      </c>
      <c r="C412" s="21" t="s">
        <v>3399</v>
      </c>
      <c r="D412" s="21" t="s">
        <v>3381</v>
      </c>
      <c r="E412" s="21" t="s">
        <v>93</v>
      </c>
      <c r="F412" s="85">
        <v>1</v>
      </c>
      <c r="G412" s="23">
        <f>IF(B412&gt;0,0)</f>
        <v>0</v>
      </c>
      <c r="H412" s="86">
        <f>F412*G412</f>
        <v>0</v>
      </c>
      <c r="I412" s="326" t="s">
        <v>30</v>
      </c>
    </row>
    <row r="413" spans="1:9">
      <c r="A413" s="94">
        <v>100</v>
      </c>
      <c r="B413" s="27" t="s">
        <v>418</v>
      </c>
      <c r="C413" s="20">
        <v>999713</v>
      </c>
      <c r="D413" s="21" t="s">
        <v>425</v>
      </c>
      <c r="E413" s="20" t="s">
        <v>93</v>
      </c>
      <c r="F413" s="30">
        <f>F414</f>
        <v>1</v>
      </c>
      <c r="G413" s="23">
        <f>IF(B413&gt;0,0)</f>
        <v>0</v>
      </c>
      <c r="H413" s="23">
        <f>F413*G413</f>
        <v>0</v>
      </c>
      <c r="I413" s="80" t="s">
        <v>30</v>
      </c>
    </row>
    <row r="414" spans="1:9" ht="23.25">
      <c r="A414" s="31"/>
      <c r="B414" s="33"/>
      <c r="C414" s="33"/>
      <c r="D414" s="28" t="s">
        <v>403</v>
      </c>
      <c r="E414" s="33"/>
      <c r="F414" s="29">
        <v>1</v>
      </c>
      <c r="G414" s="23"/>
      <c r="H414" s="23"/>
      <c r="I414" s="26"/>
    </row>
    <row r="415" spans="1:9">
      <c r="A415" s="87"/>
      <c r="B415" s="15"/>
      <c r="C415" s="15">
        <v>762</v>
      </c>
      <c r="D415" s="15" t="s">
        <v>426</v>
      </c>
      <c r="E415" s="15"/>
      <c r="F415" s="118"/>
      <c r="G415" s="23"/>
      <c r="H415" s="82">
        <f>SUM(H416:H424)</f>
        <v>0</v>
      </c>
      <c r="I415" s="119"/>
    </row>
    <row r="416" spans="1:9">
      <c r="A416" s="19">
        <v>101</v>
      </c>
      <c r="B416" s="27" t="s">
        <v>427</v>
      </c>
      <c r="C416" s="20" t="s">
        <v>428</v>
      </c>
      <c r="D416" s="21" t="s">
        <v>429</v>
      </c>
      <c r="E416" s="20" t="s">
        <v>35</v>
      </c>
      <c r="F416" s="30">
        <f>F421</f>
        <v>73.669999999999987</v>
      </c>
      <c r="G416" s="23">
        <f>IF(B416&gt;0,0)</f>
        <v>0</v>
      </c>
      <c r="H416" s="2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430</v>
      </c>
      <c r="E417" s="20"/>
      <c r="F417" s="29"/>
      <c r="G417" s="23"/>
      <c r="H417" s="23"/>
      <c r="I417" s="26"/>
    </row>
    <row r="418" spans="1:9">
      <c r="A418" s="19"/>
      <c r="B418" s="20"/>
      <c r="C418" s="20"/>
      <c r="D418" s="28" t="s">
        <v>431</v>
      </c>
      <c r="E418" s="20"/>
      <c r="F418" s="29"/>
      <c r="G418" s="23"/>
      <c r="H418" s="23"/>
      <c r="I418" s="26"/>
    </row>
    <row r="419" spans="1:9">
      <c r="A419" s="19"/>
      <c r="B419" s="20"/>
      <c r="C419" s="20"/>
      <c r="D419" s="28" t="s">
        <v>432</v>
      </c>
      <c r="E419" s="20"/>
      <c r="F419" s="29"/>
      <c r="G419" s="23"/>
      <c r="H419" s="23"/>
      <c r="I419" s="26"/>
    </row>
    <row r="420" spans="1:9" ht="23.25">
      <c r="A420" s="19"/>
      <c r="B420" s="20"/>
      <c r="C420" s="20"/>
      <c r="D420" s="28" t="s">
        <v>433</v>
      </c>
      <c r="E420" s="20"/>
      <c r="F420" s="29"/>
      <c r="G420" s="23"/>
      <c r="H420" s="23"/>
      <c r="I420" s="26"/>
    </row>
    <row r="421" spans="1:9">
      <c r="A421" s="19"/>
      <c r="B421" s="20"/>
      <c r="C421" s="20"/>
      <c r="D421" s="28" t="s">
        <v>434</v>
      </c>
      <c r="E421" s="20"/>
      <c r="F421" s="29">
        <f>5.05*5.6+8.1*3.4+7*2.55</f>
        <v>73.669999999999987</v>
      </c>
      <c r="G421" s="23"/>
      <c r="H421" s="23"/>
      <c r="I421" s="26"/>
    </row>
    <row r="422" spans="1:9" s="150" customFormat="1">
      <c r="A422" s="84">
        <v>103</v>
      </c>
      <c r="B422" s="127" t="s">
        <v>427</v>
      </c>
      <c r="C422" s="21" t="s">
        <v>3400</v>
      </c>
      <c r="D422" s="21" t="s">
        <v>3382</v>
      </c>
      <c r="E422" s="21" t="s">
        <v>93</v>
      </c>
      <c r="F422" s="85">
        <v>1</v>
      </c>
      <c r="G422" s="23">
        <f>IF(B422&gt;0,0)</f>
        <v>0</v>
      </c>
      <c r="H422" s="86">
        <f>F422*G422</f>
        <v>0</v>
      </c>
      <c r="I422" s="326" t="s">
        <v>30</v>
      </c>
    </row>
    <row r="423" spans="1:9">
      <c r="A423" s="94">
        <v>104</v>
      </c>
      <c r="B423" s="27" t="s">
        <v>427</v>
      </c>
      <c r="C423" s="20">
        <v>999762</v>
      </c>
      <c r="D423" s="21" t="s">
        <v>435</v>
      </c>
      <c r="E423" s="20" t="s">
        <v>93</v>
      </c>
      <c r="F423" s="30">
        <f>F424</f>
        <v>1</v>
      </c>
      <c r="G423" s="23">
        <f>IF(B423&gt;0,0)</f>
        <v>0</v>
      </c>
      <c r="H423" s="23">
        <f>F423*G423</f>
        <v>0</v>
      </c>
      <c r="I423" s="80" t="s">
        <v>30</v>
      </c>
    </row>
    <row r="424" spans="1:9" ht="23.25">
      <c r="A424" s="31"/>
      <c r="B424" s="33"/>
      <c r="C424" s="33"/>
      <c r="D424" s="28" t="s">
        <v>403</v>
      </c>
      <c r="E424" s="33"/>
      <c r="F424" s="29">
        <v>1</v>
      </c>
      <c r="G424" s="23"/>
      <c r="H424" s="23"/>
      <c r="I424" s="26"/>
    </row>
    <row r="425" spans="1:9">
      <c r="A425" s="13"/>
      <c r="B425" s="14"/>
      <c r="C425" s="14">
        <v>763</v>
      </c>
      <c r="D425" s="15" t="s">
        <v>436</v>
      </c>
      <c r="E425" s="14"/>
      <c r="F425" s="16"/>
      <c r="G425" s="23"/>
      <c r="H425" s="120">
        <f>SUM(H426:H574)</f>
        <v>0</v>
      </c>
      <c r="I425" s="35"/>
    </row>
    <row r="426" spans="1:9">
      <c r="A426" s="19">
        <v>105</v>
      </c>
      <c r="B426" s="20">
        <v>763</v>
      </c>
      <c r="C426" s="20" t="s">
        <v>437</v>
      </c>
      <c r="D426" s="21" t="s">
        <v>438</v>
      </c>
      <c r="E426" s="20" t="s">
        <v>35</v>
      </c>
      <c r="F426" s="95">
        <f>SUM(F430:F434)</f>
        <v>855.09999999999991</v>
      </c>
      <c r="G426" s="23">
        <f>IF(B426&gt;0,0)</f>
        <v>0</v>
      </c>
      <c r="H426" s="23">
        <f>F426*G426</f>
        <v>0</v>
      </c>
      <c r="I426" s="26" t="s">
        <v>30</v>
      </c>
    </row>
    <row r="427" spans="1:9">
      <c r="A427" s="31"/>
      <c r="B427" s="33"/>
      <c r="C427" s="33"/>
      <c r="D427" s="28" t="s">
        <v>439</v>
      </c>
      <c r="E427" s="33"/>
      <c r="F427" s="69"/>
      <c r="G427" s="23"/>
      <c r="H427" s="23"/>
      <c r="I427" s="35"/>
    </row>
    <row r="428" spans="1:9" ht="23.25">
      <c r="A428" s="19"/>
      <c r="B428" s="27"/>
      <c r="C428" s="20"/>
      <c r="D428" s="28" t="s">
        <v>440</v>
      </c>
      <c r="E428" s="20"/>
      <c r="F428" s="69"/>
      <c r="G428" s="23"/>
      <c r="H428" s="23"/>
      <c r="I428" s="35"/>
    </row>
    <row r="429" spans="1:9" ht="34.5">
      <c r="A429" s="31"/>
      <c r="B429" s="32"/>
      <c r="C429" s="33"/>
      <c r="D429" s="28" t="s">
        <v>441</v>
      </c>
      <c r="E429" s="33"/>
      <c r="F429" s="69"/>
      <c r="G429" s="23"/>
      <c r="H429" s="23"/>
      <c r="I429" s="35"/>
    </row>
    <row r="430" spans="1:9">
      <c r="A430" s="19"/>
      <c r="B430" s="20"/>
      <c r="C430" s="20"/>
      <c r="D430" s="28" t="s">
        <v>442</v>
      </c>
      <c r="E430" s="20"/>
      <c r="F430" s="29">
        <v>99.2</v>
      </c>
      <c r="G430" s="23"/>
      <c r="H430" s="23"/>
      <c r="I430" s="26"/>
    </row>
    <row r="431" spans="1:9">
      <c r="A431" s="19"/>
      <c r="B431" s="20"/>
      <c r="C431" s="20"/>
      <c r="D431" s="28" t="s">
        <v>443</v>
      </c>
      <c r="E431" s="20"/>
      <c r="F431" s="29">
        <v>283.39999999999998</v>
      </c>
      <c r="G431" s="23"/>
      <c r="H431" s="23"/>
      <c r="I431" s="26"/>
    </row>
    <row r="432" spans="1:9">
      <c r="A432" s="19"/>
      <c r="B432" s="20"/>
      <c r="C432" s="20"/>
      <c r="D432" s="28" t="s">
        <v>444</v>
      </c>
      <c r="E432" s="20"/>
      <c r="F432" s="29">
        <v>157.5</v>
      </c>
      <c r="G432" s="23"/>
      <c r="H432" s="23"/>
      <c r="I432" s="26"/>
    </row>
    <row r="433" spans="1:9">
      <c r="A433" s="19"/>
      <c r="B433" s="20"/>
      <c r="C433" s="20"/>
      <c r="D433" s="28" t="s">
        <v>445</v>
      </c>
      <c r="E433" s="20"/>
      <c r="F433" s="29">
        <v>154.80000000000001</v>
      </c>
      <c r="G433" s="23"/>
      <c r="H433" s="23"/>
      <c r="I433" s="26"/>
    </row>
    <row r="434" spans="1:9">
      <c r="A434" s="19"/>
      <c r="B434" s="20"/>
      <c r="C434" s="20"/>
      <c r="D434" s="28" t="s">
        <v>446</v>
      </c>
      <c r="E434" s="20"/>
      <c r="F434" s="29">
        <v>160.19999999999999</v>
      </c>
      <c r="G434" s="23"/>
      <c r="H434" s="23"/>
      <c r="I434" s="26"/>
    </row>
    <row r="435" spans="1:9">
      <c r="A435" s="19">
        <v>106</v>
      </c>
      <c r="B435" s="20">
        <v>763</v>
      </c>
      <c r="C435" s="20" t="s">
        <v>447</v>
      </c>
      <c r="D435" s="21" t="s">
        <v>448</v>
      </c>
      <c r="E435" s="20" t="s">
        <v>35</v>
      </c>
      <c r="F435" s="95">
        <f>SUM(F439:F440)</f>
        <v>9.6999999999999993</v>
      </c>
      <c r="G435" s="23">
        <f>IF(B435&gt;0,0)</f>
        <v>0</v>
      </c>
      <c r="H435" s="23">
        <f>F435*G435</f>
        <v>0</v>
      </c>
      <c r="I435" s="26" t="s">
        <v>30</v>
      </c>
    </row>
    <row r="436" spans="1:9">
      <c r="A436" s="31"/>
      <c r="B436" s="33"/>
      <c r="C436" s="33"/>
      <c r="D436" s="28" t="s">
        <v>439</v>
      </c>
      <c r="E436" s="33"/>
      <c r="F436" s="69"/>
      <c r="G436" s="23"/>
      <c r="H436" s="23"/>
      <c r="I436" s="35"/>
    </row>
    <row r="437" spans="1:9" ht="23.25">
      <c r="A437" s="19"/>
      <c r="B437" s="27"/>
      <c r="C437" s="20"/>
      <c r="D437" s="28" t="s">
        <v>440</v>
      </c>
      <c r="E437" s="20"/>
      <c r="F437" s="69"/>
      <c r="G437" s="23"/>
      <c r="H437" s="23"/>
      <c r="I437" s="35"/>
    </row>
    <row r="438" spans="1:9" ht="34.5">
      <c r="A438" s="31"/>
      <c r="B438" s="32"/>
      <c r="C438" s="33"/>
      <c r="D438" s="28" t="s">
        <v>441</v>
      </c>
      <c r="E438" s="33"/>
      <c r="F438" s="69"/>
      <c r="G438" s="23"/>
      <c r="H438" s="23"/>
      <c r="I438" s="35"/>
    </row>
    <row r="439" spans="1:9">
      <c r="A439" s="19"/>
      <c r="B439" s="20"/>
      <c r="C439" s="20"/>
      <c r="D439" s="28" t="s">
        <v>445</v>
      </c>
      <c r="E439" s="20"/>
      <c r="F439" s="29">
        <v>8.6999999999999993</v>
      </c>
      <c r="G439" s="23"/>
      <c r="H439" s="23"/>
      <c r="I439" s="26"/>
    </row>
    <row r="440" spans="1:9">
      <c r="A440" s="19"/>
      <c r="B440" s="20"/>
      <c r="C440" s="20"/>
      <c r="D440" s="28" t="s">
        <v>446</v>
      </c>
      <c r="E440" s="20"/>
      <c r="F440" s="29">
        <v>1</v>
      </c>
      <c r="G440" s="23"/>
      <c r="H440" s="23"/>
      <c r="I440" s="26"/>
    </row>
    <row r="441" spans="1:9">
      <c r="A441" s="19">
        <v>107</v>
      </c>
      <c r="B441" s="20">
        <v>763</v>
      </c>
      <c r="C441" s="20" t="s">
        <v>449</v>
      </c>
      <c r="D441" s="21" t="s">
        <v>450</v>
      </c>
      <c r="E441" s="20" t="s">
        <v>35</v>
      </c>
      <c r="F441" s="95">
        <f>SUM(F445:F449)</f>
        <v>1665.0000000000002</v>
      </c>
      <c r="G441" s="23">
        <f>IF(B441&gt;0,0)</f>
        <v>0</v>
      </c>
      <c r="H441" s="23">
        <f>F441*G441</f>
        <v>0</v>
      </c>
      <c r="I441" s="26" t="s">
        <v>30</v>
      </c>
    </row>
    <row r="442" spans="1:9">
      <c r="A442" s="31"/>
      <c r="B442" s="33"/>
      <c r="C442" s="33"/>
      <c r="D442" s="28" t="s">
        <v>439</v>
      </c>
      <c r="E442" s="33"/>
      <c r="F442" s="69"/>
      <c r="G442" s="23"/>
      <c r="H442" s="23"/>
      <c r="I442" s="35"/>
    </row>
    <row r="443" spans="1:9" ht="23.25">
      <c r="A443" s="19"/>
      <c r="B443" s="27"/>
      <c r="C443" s="20"/>
      <c r="D443" s="28" t="s">
        <v>440</v>
      </c>
      <c r="E443" s="20"/>
      <c r="F443" s="69"/>
      <c r="G443" s="23"/>
      <c r="H443" s="23"/>
      <c r="I443" s="35"/>
    </row>
    <row r="444" spans="1:9" ht="34.5">
      <c r="A444" s="31"/>
      <c r="B444" s="32"/>
      <c r="C444" s="33"/>
      <c r="D444" s="28" t="s">
        <v>441</v>
      </c>
      <c r="E444" s="33"/>
      <c r="F444" s="69"/>
      <c r="G444" s="23"/>
      <c r="H444" s="23"/>
      <c r="I444" s="35"/>
    </row>
    <row r="445" spans="1:9">
      <c r="A445" s="19"/>
      <c r="B445" s="20"/>
      <c r="C445" s="20"/>
      <c r="D445" s="28" t="s">
        <v>442</v>
      </c>
      <c r="E445" s="20"/>
      <c r="F445" s="29">
        <v>404.8</v>
      </c>
      <c r="G445" s="23"/>
      <c r="H445" s="23"/>
      <c r="I445" s="26"/>
    </row>
    <row r="446" spans="1:9">
      <c r="A446" s="19"/>
      <c r="B446" s="20"/>
      <c r="C446" s="20"/>
      <c r="D446" s="28" t="s">
        <v>443</v>
      </c>
      <c r="E446" s="20"/>
      <c r="F446" s="29">
        <v>585.6</v>
      </c>
      <c r="G446" s="23"/>
      <c r="H446" s="23"/>
      <c r="I446" s="26"/>
    </row>
    <row r="447" spans="1:9">
      <c r="A447" s="19"/>
      <c r="B447" s="20"/>
      <c r="C447" s="20"/>
      <c r="D447" s="28" t="s">
        <v>444</v>
      </c>
      <c r="E447" s="20"/>
      <c r="F447" s="29">
        <v>213.4</v>
      </c>
      <c r="G447" s="23"/>
      <c r="H447" s="23"/>
      <c r="I447" s="26"/>
    </row>
    <row r="448" spans="1:9">
      <c r="A448" s="19"/>
      <c r="B448" s="20"/>
      <c r="C448" s="20"/>
      <c r="D448" s="28" t="s">
        <v>445</v>
      </c>
      <c r="E448" s="20"/>
      <c r="F448" s="29">
        <v>278.39999999999998</v>
      </c>
      <c r="G448" s="23"/>
      <c r="H448" s="23"/>
      <c r="I448" s="26"/>
    </row>
    <row r="449" spans="1:9">
      <c r="A449" s="19"/>
      <c r="B449" s="20"/>
      <c r="C449" s="20"/>
      <c r="D449" s="28" t="s">
        <v>446</v>
      </c>
      <c r="E449" s="20"/>
      <c r="F449" s="29">
        <v>182.8</v>
      </c>
      <c r="G449" s="23"/>
      <c r="H449" s="23"/>
      <c r="I449" s="26"/>
    </row>
    <row r="450" spans="1:9">
      <c r="A450" s="19">
        <v>108</v>
      </c>
      <c r="B450" s="20">
        <v>763</v>
      </c>
      <c r="C450" s="20" t="s">
        <v>451</v>
      </c>
      <c r="D450" s="21" t="s">
        <v>452</v>
      </c>
      <c r="E450" s="20" t="s">
        <v>35</v>
      </c>
      <c r="F450" s="95">
        <f>SUM(F454:F457)</f>
        <v>83.5</v>
      </c>
      <c r="G450" s="23">
        <f>IF(B450&gt;0,0)</f>
        <v>0</v>
      </c>
      <c r="H450" s="23">
        <f>F450*G450</f>
        <v>0</v>
      </c>
      <c r="I450" s="26" t="s">
        <v>30</v>
      </c>
    </row>
    <row r="451" spans="1:9">
      <c r="A451" s="31"/>
      <c r="B451" s="33"/>
      <c r="C451" s="33"/>
      <c r="D451" s="28" t="s">
        <v>439</v>
      </c>
      <c r="E451" s="33"/>
      <c r="F451" s="69"/>
      <c r="G451" s="23"/>
      <c r="H451" s="23"/>
      <c r="I451" s="35"/>
    </row>
    <row r="452" spans="1:9" ht="23.25">
      <c r="A452" s="19"/>
      <c r="B452" s="27"/>
      <c r="C452" s="20"/>
      <c r="D452" s="28" t="s">
        <v>440</v>
      </c>
      <c r="E452" s="20"/>
      <c r="F452" s="69"/>
      <c r="G452" s="23"/>
      <c r="H452" s="23"/>
      <c r="I452" s="35"/>
    </row>
    <row r="453" spans="1:9" ht="34.5">
      <c r="A453" s="31"/>
      <c r="B453" s="32"/>
      <c r="C453" s="33"/>
      <c r="D453" s="28" t="s">
        <v>441</v>
      </c>
      <c r="E453" s="33"/>
      <c r="F453" s="69"/>
      <c r="G453" s="23"/>
      <c r="H453" s="23"/>
      <c r="I453" s="35"/>
    </row>
    <row r="454" spans="1:9">
      <c r="A454" s="19"/>
      <c r="B454" s="20"/>
      <c r="C454" s="20"/>
      <c r="D454" s="28" t="s">
        <v>443</v>
      </c>
      <c r="E454" s="20"/>
      <c r="F454" s="29">
        <v>43.7</v>
      </c>
      <c r="G454" s="23"/>
      <c r="H454" s="23"/>
      <c r="I454" s="26"/>
    </row>
    <row r="455" spans="1:9">
      <c r="A455" s="19"/>
      <c r="B455" s="20"/>
      <c r="C455" s="20"/>
      <c r="D455" s="28" t="s">
        <v>444</v>
      </c>
      <c r="E455" s="20"/>
      <c r="F455" s="29">
        <v>15.8</v>
      </c>
      <c r="G455" s="23"/>
      <c r="H455" s="23"/>
      <c r="I455" s="26"/>
    </row>
    <row r="456" spans="1:9">
      <c r="A456" s="19"/>
      <c r="B456" s="20"/>
      <c r="C456" s="20"/>
      <c r="D456" s="28" t="s">
        <v>445</v>
      </c>
      <c r="E456" s="20"/>
      <c r="F456" s="29">
        <v>15.8</v>
      </c>
      <c r="G456" s="23"/>
      <c r="H456" s="23"/>
      <c r="I456" s="26"/>
    </row>
    <row r="457" spans="1:9">
      <c r="A457" s="19"/>
      <c r="B457" s="20"/>
      <c r="C457" s="20"/>
      <c r="D457" s="28" t="s">
        <v>446</v>
      </c>
      <c r="E457" s="20"/>
      <c r="F457" s="29">
        <v>8.1999999999999993</v>
      </c>
      <c r="G457" s="23"/>
      <c r="H457" s="23"/>
      <c r="I457" s="26"/>
    </row>
    <row r="458" spans="1:9">
      <c r="A458" s="19">
        <v>109</v>
      </c>
      <c r="B458" s="20">
        <v>763</v>
      </c>
      <c r="C458" s="20" t="s">
        <v>453</v>
      </c>
      <c r="D458" s="21" t="s">
        <v>454</v>
      </c>
      <c r="E458" s="20" t="s">
        <v>35</v>
      </c>
      <c r="F458" s="95">
        <f>SUM(F462:F464)</f>
        <v>11.8</v>
      </c>
      <c r="G458" s="23">
        <f>IF(B458&gt;0,0)</f>
        <v>0</v>
      </c>
      <c r="H458" s="23">
        <f>F458*G458</f>
        <v>0</v>
      </c>
      <c r="I458" s="26" t="s">
        <v>30</v>
      </c>
    </row>
    <row r="459" spans="1:9">
      <c r="A459" s="31"/>
      <c r="B459" s="33"/>
      <c r="C459" s="33"/>
      <c r="D459" s="28" t="s">
        <v>439</v>
      </c>
      <c r="E459" s="33"/>
      <c r="F459" s="69"/>
      <c r="G459" s="23"/>
      <c r="H459" s="23"/>
      <c r="I459" s="35"/>
    </row>
    <row r="460" spans="1:9" ht="23.25">
      <c r="A460" s="19"/>
      <c r="B460" s="27"/>
      <c r="C460" s="20"/>
      <c r="D460" s="28" t="s">
        <v>440</v>
      </c>
      <c r="E460" s="20"/>
      <c r="F460" s="69"/>
      <c r="G460" s="23"/>
      <c r="H460" s="23"/>
      <c r="I460" s="35"/>
    </row>
    <row r="461" spans="1:9" ht="34.5">
      <c r="A461" s="31"/>
      <c r="B461" s="32"/>
      <c r="C461" s="33"/>
      <c r="D461" s="28" t="s">
        <v>441</v>
      </c>
      <c r="E461" s="33"/>
      <c r="F461" s="69"/>
      <c r="G461" s="23"/>
      <c r="H461" s="23"/>
      <c r="I461" s="35"/>
    </row>
    <row r="462" spans="1:9">
      <c r="A462" s="19"/>
      <c r="B462" s="20"/>
      <c r="C462" s="20"/>
      <c r="D462" s="28" t="s">
        <v>444</v>
      </c>
      <c r="E462" s="20"/>
      <c r="F462" s="29">
        <v>2.4</v>
      </c>
      <c r="G462" s="23"/>
      <c r="H462" s="23"/>
      <c r="I462" s="26"/>
    </row>
    <row r="463" spans="1:9">
      <c r="A463" s="19"/>
      <c r="B463" s="20"/>
      <c r="C463" s="20"/>
      <c r="D463" s="28" t="s">
        <v>445</v>
      </c>
      <c r="E463" s="20"/>
      <c r="F463" s="29">
        <v>7</v>
      </c>
      <c r="G463" s="23"/>
      <c r="H463" s="23"/>
      <c r="I463" s="26"/>
    </row>
    <row r="464" spans="1:9">
      <c r="A464" s="19"/>
      <c r="B464" s="20"/>
      <c r="C464" s="20"/>
      <c r="D464" s="28" t="s">
        <v>446</v>
      </c>
      <c r="E464" s="20"/>
      <c r="F464" s="29">
        <v>2.4</v>
      </c>
      <c r="G464" s="23"/>
      <c r="H464" s="23"/>
      <c r="I464" s="26"/>
    </row>
    <row r="465" spans="1:9">
      <c r="A465" s="19">
        <v>110</v>
      </c>
      <c r="B465" s="20">
        <v>763</v>
      </c>
      <c r="C465" s="20" t="s">
        <v>455</v>
      </c>
      <c r="D465" s="21" t="s">
        <v>456</v>
      </c>
      <c r="E465" s="20" t="s">
        <v>35</v>
      </c>
      <c r="F465" s="95">
        <f>SUM(F469:F473)</f>
        <v>593.70000000000005</v>
      </c>
      <c r="G465" s="23">
        <f>IF(B465&gt;0,0)</f>
        <v>0</v>
      </c>
      <c r="H465" s="23">
        <f>F465*G465</f>
        <v>0</v>
      </c>
      <c r="I465" s="26" t="s">
        <v>30</v>
      </c>
    </row>
    <row r="466" spans="1:9">
      <c r="A466" s="31"/>
      <c r="B466" s="33"/>
      <c r="C466" s="33"/>
      <c r="D466" s="28" t="s">
        <v>439</v>
      </c>
      <c r="E466" s="33"/>
      <c r="F466" s="69"/>
      <c r="G466" s="23"/>
      <c r="H466" s="23"/>
      <c r="I466" s="35"/>
    </row>
    <row r="467" spans="1:9" ht="23.25">
      <c r="A467" s="19"/>
      <c r="B467" s="27"/>
      <c r="C467" s="20"/>
      <c r="D467" s="28" t="s">
        <v>440</v>
      </c>
      <c r="E467" s="20"/>
      <c r="F467" s="69"/>
      <c r="G467" s="23"/>
      <c r="H467" s="23"/>
      <c r="I467" s="35"/>
    </row>
    <row r="468" spans="1:9" ht="34.5">
      <c r="A468" s="31"/>
      <c r="B468" s="32"/>
      <c r="C468" s="33"/>
      <c r="D468" s="28" t="s">
        <v>441</v>
      </c>
      <c r="E468" s="33"/>
      <c r="F468" s="69"/>
      <c r="G468" s="23"/>
      <c r="H468" s="23"/>
      <c r="I468" s="35"/>
    </row>
    <row r="469" spans="1:9">
      <c r="A469" s="19"/>
      <c r="B469" s="20"/>
      <c r="C469" s="20"/>
      <c r="D469" s="28" t="s">
        <v>442</v>
      </c>
      <c r="E469" s="20"/>
      <c r="F469" s="29">
        <v>13.4</v>
      </c>
      <c r="G469" s="23"/>
      <c r="H469" s="23"/>
      <c r="I469" s="26"/>
    </row>
    <row r="470" spans="1:9">
      <c r="A470" s="19"/>
      <c r="B470" s="20"/>
      <c r="C470" s="20"/>
      <c r="D470" s="28" t="s">
        <v>443</v>
      </c>
      <c r="E470" s="20"/>
      <c r="F470" s="29">
        <v>128.9</v>
      </c>
      <c r="G470" s="23"/>
      <c r="H470" s="23"/>
      <c r="I470" s="26"/>
    </row>
    <row r="471" spans="1:9">
      <c r="A471" s="19"/>
      <c r="B471" s="20"/>
      <c r="C471" s="20"/>
      <c r="D471" s="28" t="s">
        <v>444</v>
      </c>
      <c r="E471" s="20"/>
      <c r="F471" s="29">
        <v>157.69999999999999</v>
      </c>
      <c r="G471" s="23"/>
      <c r="H471" s="23"/>
      <c r="I471" s="26"/>
    </row>
    <row r="472" spans="1:9">
      <c r="A472" s="19"/>
      <c r="B472" s="20"/>
      <c r="C472" s="20"/>
      <c r="D472" s="28" t="s">
        <v>445</v>
      </c>
      <c r="E472" s="20"/>
      <c r="F472" s="29">
        <v>153.19999999999999</v>
      </c>
      <c r="G472" s="23"/>
      <c r="H472" s="23"/>
      <c r="I472" s="26"/>
    </row>
    <row r="473" spans="1:9">
      <c r="A473" s="19"/>
      <c r="B473" s="20"/>
      <c r="C473" s="20"/>
      <c r="D473" s="28" t="s">
        <v>446</v>
      </c>
      <c r="E473" s="20"/>
      <c r="F473" s="29">
        <v>140.5</v>
      </c>
      <c r="G473" s="23"/>
      <c r="H473" s="23"/>
      <c r="I473" s="26"/>
    </row>
    <row r="474" spans="1:9">
      <c r="A474" s="19">
        <v>111</v>
      </c>
      <c r="B474" s="20">
        <v>763</v>
      </c>
      <c r="C474" s="20" t="s">
        <v>457</v>
      </c>
      <c r="D474" s="21" t="s">
        <v>458</v>
      </c>
      <c r="E474" s="20" t="s">
        <v>35</v>
      </c>
      <c r="F474" s="95">
        <f>F478</f>
        <v>8</v>
      </c>
      <c r="G474" s="23">
        <f>IF(B474&gt;0,0)</f>
        <v>0</v>
      </c>
      <c r="H474" s="23">
        <f>F474*G474</f>
        <v>0</v>
      </c>
      <c r="I474" s="26" t="s">
        <v>30</v>
      </c>
    </row>
    <row r="475" spans="1:9">
      <c r="A475" s="31"/>
      <c r="B475" s="33"/>
      <c r="C475" s="33"/>
      <c r="D475" s="28" t="s">
        <v>439</v>
      </c>
      <c r="E475" s="33"/>
      <c r="F475" s="69"/>
      <c r="G475" s="23"/>
      <c r="H475" s="23"/>
      <c r="I475" s="35"/>
    </row>
    <row r="476" spans="1:9" ht="23.25">
      <c r="A476" s="19"/>
      <c r="B476" s="27"/>
      <c r="C476" s="20"/>
      <c r="D476" s="28" t="s">
        <v>440</v>
      </c>
      <c r="E476" s="20"/>
      <c r="F476" s="69"/>
      <c r="G476" s="23"/>
      <c r="H476" s="23"/>
      <c r="I476" s="35"/>
    </row>
    <row r="477" spans="1:9" ht="34.5">
      <c r="A477" s="31"/>
      <c r="B477" s="32"/>
      <c r="C477" s="33"/>
      <c r="D477" s="28" t="s">
        <v>441</v>
      </c>
      <c r="E477" s="33"/>
      <c r="F477" s="69"/>
      <c r="G477" s="23"/>
      <c r="H477" s="23"/>
      <c r="I477" s="35"/>
    </row>
    <row r="478" spans="1:9">
      <c r="A478" s="19"/>
      <c r="B478" s="20"/>
      <c r="C478" s="20"/>
      <c r="D478" s="28" t="s">
        <v>442</v>
      </c>
      <c r="E478" s="20"/>
      <c r="F478" s="29">
        <v>8</v>
      </c>
      <c r="G478" s="23"/>
      <c r="H478" s="23"/>
      <c r="I478" s="26"/>
    </row>
    <row r="479" spans="1:9">
      <c r="A479" s="19">
        <v>112</v>
      </c>
      <c r="B479" s="20">
        <v>763</v>
      </c>
      <c r="C479" s="20" t="s">
        <v>459</v>
      </c>
      <c r="D479" s="21" t="s">
        <v>460</v>
      </c>
      <c r="E479" s="20" t="s">
        <v>35</v>
      </c>
      <c r="F479" s="95">
        <f>SUM(F483:F486)</f>
        <v>70.8</v>
      </c>
      <c r="G479" s="23">
        <f>IF(B479&gt;0,0)</f>
        <v>0</v>
      </c>
      <c r="H479" s="23">
        <f>F479*G479</f>
        <v>0</v>
      </c>
      <c r="I479" s="26" t="s">
        <v>30</v>
      </c>
    </row>
    <row r="480" spans="1:9">
      <c r="A480" s="31"/>
      <c r="B480" s="33"/>
      <c r="C480" s="33"/>
      <c r="D480" s="28" t="s">
        <v>439</v>
      </c>
      <c r="E480" s="33"/>
      <c r="F480" s="69"/>
      <c r="G480" s="23"/>
      <c r="H480" s="23"/>
      <c r="I480" s="35"/>
    </row>
    <row r="481" spans="1:9" ht="23.25">
      <c r="A481" s="19"/>
      <c r="B481" s="27"/>
      <c r="C481" s="20"/>
      <c r="D481" s="28" t="s">
        <v>440</v>
      </c>
      <c r="E481" s="20"/>
      <c r="F481" s="69"/>
      <c r="G481" s="23"/>
      <c r="H481" s="23"/>
      <c r="I481" s="35"/>
    </row>
    <row r="482" spans="1:9" ht="34.5">
      <c r="A482" s="31"/>
      <c r="B482" s="32"/>
      <c r="C482" s="33"/>
      <c r="D482" s="28" t="s">
        <v>441</v>
      </c>
      <c r="E482" s="33"/>
      <c r="F482" s="69"/>
      <c r="G482" s="23"/>
      <c r="H482" s="23"/>
      <c r="I482" s="35"/>
    </row>
    <row r="483" spans="1:9">
      <c r="A483" s="19"/>
      <c r="B483" s="20"/>
      <c r="C483" s="20"/>
      <c r="D483" s="28" t="s">
        <v>443</v>
      </c>
      <c r="E483" s="20"/>
      <c r="F483" s="29">
        <v>14.2</v>
      </c>
      <c r="G483" s="23"/>
      <c r="H483" s="23"/>
      <c r="I483" s="26"/>
    </row>
    <row r="484" spans="1:9">
      <c r="A484" s="19"/>
      <c r="B484" s="20"/>
      <c r="C484" s="20"/>
      <c r="D484" s="28" t="s">
        <v>444</v>
      </c>
      <c r="E484" s="20"/>
      <c r="F484" s="29">
        <v>18.8</v>
      </c>
      <c r="G484" s="23"/>
      <c r="H484" s="23"/>
      <c r="I484" s="26"/>
    </row>
    <row r="485" spans="1:9">
      <c r="A485" s="19"/>
      <c r="B485" s="20"/>
      <c r="C485" s="20"/>
      <c r="D485" s="28" t="s">
        <v>445</v>
      </c>
      <c r="E485" s="20"/>
      <c r="F485" s="29">
        <v>18.8</v>
      </c>
      <c r="G485" s="23"/>
      <c r="H485" s="23"/>
      <c r="I485" s="26"/>
    </row>
    <row r="486" spans="1:9">
      <c r="A486" s="19"/>
      <c r="B486" s="20"/>
      <c r="C486" s="20"/>
      <c r="D486" s="28" t="s">
        <v>446</v>
      </c>
      <c r="E486" s="20"/>
      <c r="F486" s="29">
        <v>19</v>
      </c>
      <c r="G486" s="23"/>
      <c r="H486" s="23"/>
      <c r="I486" s="26"/>
    </row>
    <row r="487" spans="1:9">
      <c r="A487" s="19">
        <v>113</v>
      </c>
      <c r="B487" s="20">
        <v>763</v>
      </c>
      <c r="C487" s="20" t="s">
        <v>461</v>
      </c>
      <c r="D487" s="21" t="s">
        <v>462</v>
      </c>
      <c r="E487" s="20" t="s">
        <v>35</v>
      </c>
      <c r="F487" s="95">
        <f>F491</f>
        <v>4.5999999999999996</v>
      </c>
      <c r="G487" s="23">
        <f>IF(B487&gt;0,0)</f>
        <v>0</v>
      </c>
      <c r="H487" s="23">
        <f>F487*G487</f>
        <v>0</v>
      </c>
      <c r="I487" s="26" t="s">
        <v>30</v>
      </c>
    </row>
    <row r="488" spans="1:9">
      <c r="A488" s="31"/>
      <c r="B488" s="33"/>
      <c r="C488" s="33"/>
      <c r="D488" s="28" t="s">
        <v>439</v>
      </c>
      <c r="E488" s="33"/>
      <c r="F488" s="69"/>
      <c r="G488" s="23"/>
      <c r="H488" s="23"/>
      <c r="I488" s="35"/>
    </row>
    <row r="489" spans="1:9" ht="23.25">
      <c r="A489" s="19"/>
      <c r="B489" s="27"/>
      <c r="C489" s="20"/>
      <c r="D489" s="28" t="s">
        <v>440</v>
      </c>
      <c r="E489" s="20"/>
      <c r="F489" s="69"/>
      <c r="G489" s="23"/>
      <c r="H489" s="23"/>
      <c r="I489" s="35"/>
    </row>
    <row r="490" spans="1:9" ht="34.5">
      <c r="A490" s="31"/>
      <c r="B490" s="32"/>
      <c r="C490" s="33"/>
      <c r="D490" s="28" t="s">
        <v>441</v>
      </c>
      <c r="E490" s="33"/>
      <c r="F490" s="69"/>
      <c r="G490" s="23"/>
      <c r="H490" s="23"/>
      <c r="I490" s="35"/>
    </row>
    <row r="491" spans="1:9">
      <c r="A491" s="19"/>
      <c r="B491" s="20"/>
      <c r="C491" s="20"/>
      <c r="D491" s="28" t="s">
        <v>444</v>
      </c>
      <c r="E491" s="20"/>
      <c r="F491" s="29">
        <v>4.5999999999999996</v>
      </c>
      <c r="G491" s="23"/>
      <c r="H491" s="23"/>
      <c r="I491" s="26"/>
    </row>
    <row r="492" spans="1:9">
      <c r="A492" s="19">
        <v>114</v>
      </c>
      <c r="B492" s="20">
        <v>763</v>
      </c>
      <c r="C492" s="20" t="s">
        <v>463</v>
      </c>
      <c r="D492" s="21" t="s">
        <v>464</v>
      </c>
      <c r="E492" s="20" t="s">
        <v>35</v>
      </c>
      <c r="F492" s="95">
        <f>SUM(F496:F499)</f>
        <v>2328.1999999999998</v>
      </c>
      <c r="G492" s="23">
        <f>IF(B492&gt;0,0)</f>
        <v>0</v>
      </c>
      <c r="H492" s="23">
        <f>F492*G492</f>
        <v>0</v>
      </c>
      <c r="I492" s="26" t="s">
        <v>30</v>
      </c>
    </row>
    <row r="493" spans="1:9">
      <c r="A493" s="31"/>
      <c r="B493" s="33"/>
      <c r="C493" s="33"/>
      <c r="D493" s="28" t="s">
        <v>439</v>
      </c>
      <c r="E493" s="33"/>
      <c r="F493" s="69"/>
      <c r="G493" s="23"/>
      <c r="H493" s="23"/>
      <c r="I493" s="35"/>
    </row>
    <row r="494" spans="1:9" ht="23.25">
      <c r="A494" s="19"/>
      <c r="B494" s="27"/>
      <c r="C494" s="20"/>
      <c r="D494" s="28" t="s">
        <v>440</v>
      </c>
      <c r="E494" s="20"/>
      <c r="F494" s="69"/>
      <c r="G494" s="23"/>
      <c r="H494" s="23"/>
      <c r="I494" s="35"/>
    </row>
    <row r="495" spans="1:9" ht="34.5">
      <c r="A495" s="31"/>
      <c r="B495" s="32"/>
      <c r="C495" s="33"/>
      <c r="D495" s="28" t="s">
        <v>441</v>
      </c>
      <c r="E495" s="33"/>
      <c r="F495" s="69"/>
      <c r="G495" s="23"/>
      <c r="H495" s="23"/>
      <c r="I495" s="35"/>
    </row>
    <row r="496" spans="1:9">
      <c r="A496" s="19"/>
      <c r="B496" s="20"/>
      <c r="C496" s="20"/>
      <c r="D496" s="28" t="s">
        <v>443</v>
      </c>
      <c r="E496" s="20"/>
      <c r="F496" s="29">
        <v>212.9</v>
      </c>
      <c r="G496" s="23"/>
      <c r="H496" s="23"/>
      <c r="I496" s="26"/>
    </row>
    <row r="497" spans="1:9">
      <c r="A497" s="19"/>
      <c r="B497" s="20"/>
      <c r="C497" s="20"/>
      <c r="D497" s="28" t="s">
        <v>444</v>
      </c>
      <c r="E497" s="20"/>
      <c r="F497" s="29">
        <v>735.6</v>
      </c>
      <c r="G497" s="23"/>
      <c r="H497" s="23"/>
      <c r="I497" s="26"/>
    </row>
    <row r="498" spans="1:9">
      <c r="A498" s="19"/>
      <c r="B498" s="20"/>
      <c r="C498" s="20"/>
      <c r="D498" s="28" t="s">
        <v>445</v>
      </c>
      <c r="E498" s="20"/>
      <c r="F498" s="29">
        <v>667.9</v>
      </c>
      <c r="G498" s="23"/>
      <c r="H498" s="23"/>
      <c r="I498" s="26"/>
    </row>
    <row r="499" spans="1:9">
      <c r="A499" s="19"/>
      <c r="B499" s="20"/>
      <c r="C499" s="20"/>
      <c r="D499" s="28" t="s">
        <v>446</v>
      </c>
      <c r="E499" s="20"/>
      <c r="F499" s="29">
        <v>711.8</v>
      </c>
      <c r="G499" s="23"/>
      <c r="H499" s="23"/>
      <c r="I499" s="26"/>
    </row>
    <row r="500" spans="1:9">
      <c r="A500" s="19">
        <v>115</v>
      </c>
      <c r="B500" s="20">
        <v>763</v>
      </c>
      <c r="C500" s="20" t="s">
        <v>465</v>
      </c>
      <c r="D500" s="21" t="s">
        <v>466</v>
      </c>
      <c r="E500" s="20" t="s">
        <v>35</v>
      </c>
      <c r="F500" s="95">
        <f>SUM(F504:F505)</f>
        <v>4.2</v>
      </c>
      <c r="G500" s="23">
        <f>IF(B500&gt;0,0)</f>
        <v>0</v>
      </c>
      <c r="H500" s="23">
        <f>F500*G500</f>
        <v>0</v>
      </c>
      <c r="I500" s="26" t="s">
        <v>30</v>
      </c>
    </row>
    <row r="501" spans="1:9">
      <c r="A501" s="31"/>
      <c r="B501" s="33"/>
      <c r="C501" s="33"/>
      <c r="D501" s="28" t="s">
        <v>439</v>
      </c>
      <c r="E501" s="33"/>
      <c r="F501" s="69"/>
      <c r="G501" s="23"/>
      <c r="H501" s="23"/>
      <c r="I501" s="35"/>
    </row>
    <row r="502" spans="1:9" ht="23.25">
      <c r="A502" s="19"/>
      <c r="B502" s="27"/>
      <c r="C502" s="20"/>
      <c r="D502" s="28" t="s">
        <v>440</v>
      </c>
      <c r="E502" s="20"/>
      <c r="F502" s="69"/>
      <c r="G502" s="23"/>
      <c r="H502" s="23"/>
      <c r="I502" s="35"/>
    </row>
    <row r="503" spans="1:9" ht="34.5">
      <c r="A503" s="31"/>
      <c r="B503" s="32"/>
      <c r="C503" s="33"/>
      <c r="D503" s="28" t="s">
        <v>441</v>
      </c>
      <c r="E503" s="33"/>
      <c r="F503" s="69"/>
      <c r="G503" s="23"/>
      <c r="H503" s="23"/>
      <c r="I503" s="35"/>
    </row>
    <row r="504" spans="1:9">
      <c r="A504" s="19"/>
      <c r="B504" s="20"/>
      <c r="C504" s="20"/>
      <c r="D504" s="28" t="s">
        <v>444</v>
      </c>
      <c r="E504" s="20"/>
      <c r="F504" s="29">
        <v>2.1</v>
      </c>
      <c r="G504" s="23"/>
      <c r="H504" s="23"/>
      <c r="I504" s="26"/>
    </row>
    <row r="505" spans="1:9">
      <c r="A505" s="19"/>
      <c r="B505" s="20"/>
      <c r="C505" s="20"/>
      <c r="D505" s="28" t="s">
        <v>445</v>
      </c>
      <c r="E505" s="20"/>
      <c r="F505" s="29">
        <v>2.1</v>
      </c>
      <c r="G505" s="23"/>
      <c r="H505" s="23"/>
      <c r="I505" s="26"/>
    </row>
    <row r="506" spans="1:9">
      <c r="A506" s="19">
        <v>116</v>
      </c>
      <c r="B506" s="20">
        <v>763</v>
      </c>
      <c r="C506" s="20" t="s">
        <v>467</v>
      </c>
      <c r="D506" s="21" t="s">
        <v>468</v>
      </c>
      <c r="E506" s="20" t="s">
        <v>35</v>
      </c>
      <c r="F506" s="95">
        <f>SUM(F510:F513)</f>
        <v>13.9</v>
      </c>
      <c r="G506" s="23">
        <f>IF(B506&gt;0,0)</f>
        <v>0</v>
      </c>
      <c r="H506" s="23">
        <f>F506*G506</f>
        <v>0</v>
      </c>
      <c r="I506" s="26" t="s">
        <v>30</v>
      </c>
    </row>
    <row r="507" spans="1:9">
      <c r="A507" s="31"/>
      <c r="B507" s="33"/>
      <c r="C507" s="33"/>
      <c r="D507" s="28" t="s">
        <v>439</v>
      </c>
      <c r="E507" s="33"/>
      <c r="F507" s="69"/>
      <c r="G507" s="23"/>
      <c r="H507" s="23"/>
      <c r="I507" s="35"/>
    </row>
    <row r="508" spans="1:9" ht="23.25">
      <c r="A508" s="19"/>
      <c r="B508" s="27"/>
      <c r="C508" s="20"/>
      <c r="D508" s="28" t="s">
        <v>440</v>
      </c>
      <c r="E508" s="20"/>
      <c r="F508" s="69"/>
      <c r="G508" s="23"/>
      <c r="H508" s="23"/>
      <c r="I508" s="35"/>
    </row>
    <row r="509" spans="1:9" ht="34.5">
      <c r="A509" s="31"/>
      <c r="B509" s="32"/>
      <c r="C509" s="33"/>
      <c r="D509" s="28" t="s">
        <v>441</v>
      </c>
      <c r="E509" s="33"/>
      <c r="F509" s="69"/>
      <c r="G509" s="23"/>
      <c r="H509" s="23"/>
      <c r="I509" s="35"/>
    </row>
    <row r="510" spans="1:9">
      <c r="A510" s="31"/>
      <c r="B510" s="32"/>
      <c r="C510" s="33"/>
      <c r="D510" s="28" t="s">
        <v>443</v>
      </c>
      <c r="E510" s="33"/>
      <c r="F510" s="29">
        <v>4.2</v>
      </c>
      <c r="G510" s="23"/>
      <c r="H510" s="23"/>
      <c r="I510" s="35"/>
    </row>
    <row r="511" spans="1:9">
      <c r="A511" s="19"/>
      <c r="B511" s="20"/>
      <c r="C511" s="20"/>
      <c r="D511" s="28" t="s">
        <v>444</v>
      </c>
      <c r="E511" s="20"/>
      <c r="F511" s="29">
        <v>2.9</v>
      </c>
      <c r="G511" s="23"/>
      <c r="H511" s="23"/>
      <c r="I511" s="26"/>
    </row>
    <row r="512" spans="1:9">
      <c r="A512" s="19"/>
      <c r="B512" s="20"/>
      <c r="C512" s="20"/>
      <c r="D512" s="28" t="s">
        <v>445</v>
      </c>
      <c r="E512" s="20"/>
      <c r="F512" s="29">
        <v>3.4</v>
      </c>
      <c r="G512" s="23"/>
      <c r="H512" s="23"/>
      <c r="I512" s="26"/>
    </row>
    <row r="513" spans="1:9">
      <c r="A513" s="19"/>
      <c r="B513" s="20"/>
      <c r="C513" s="20"/>
      <c r="D513" s="28" t="s">
        <v>446</v>
      </c>
      <c r="E513" s="20"/>
      <c r="F513" s="29">
        <v>3.4</v>
      </c>
      <c r="G513" s="23"/>
      <c r="H513" s="23"/>
      <c r="I513" s="26"/>
    </row>
    <row r="514" spans="1:9">
      <c r="A514" s="19">
        <v>117</v>
      </c>
      <c r="B514" s="20">
        <v>763</v>
      </c>
      <c r="C514" s="20" t="s">
        <v>469</v>
      </c>
      <c r="D514" s="21" t="s">
        <v>470</v>
      </c>
      <c r="E514" s="20" t="s">
        <v>35</v>
      </c>
      <c r="F514" s="95">
        <f>SUM(F518:F521)</f>
        <v>145.1</v>
      </c>
      <c r="G514" s="23">
        <f>IF(B514&gt;0,0)</f>
        <v>0</v>
      </c>
      <c r="H514" s="23">
        <f>F514*G514</f>
        <v>0</v>
      </c>
      <c r="I514" s="26" t="s">
        <v>30</v>
      </c>
    </row>
    <row r="515" spans="1:9">
      <c r="A515" s="31"/>
      <c r="B515" s="33"/>
      <c r="C515" s="33"/>
      <c r="D515" s="28" t="s">
        <v>439</v>
      </c>
      <c r="E515" s="33"/>
      <c r="F515" s="69"/>
      <c r="G515" s="23"/>
      <c r="H515" s="23"/>
      <c r="I515" s="35"/>
    </row>
    <row r="516" spans="1:9" ht="23.25">
      <c r="A516" s="19"/>
      <c r="B516" s="27"/>
      <c r="C516" s="20"/>
      <c r="D516" s="28" t="s">
        <v>440</v>
      </c>
      <c r="E516" s="20"/>
      <c r="F516" s="69"/>
      <c r="G516" s="23"/>
      <c r="H516" s="23"/>
      <c r="I516" s="35"/>
    </row>
    <row r="517" spans="1:9" ht="34.5">
      <c r="A517" s="31"/>
      <c r="B517" s="32"/>
      <c r="C517" s="33"/>
      <c r="D517" s="28" t="s">
        <v>441</v>
      </c>
      <c r="E517" s="33"/>
      <c r="F517" s="69"/>
      <c r="G517" s="23"/>
      <c r="H517" s="23"/>
      <c r="I517" s="35"/>
    </row>
    <row r="518" spans="1:9">
      <c r="A518" s="31"/>
      <c r="B518" s="32"/>
      <c r="C518" s="33"/>
      <c r="D518" s="28" t="s">
        <v>443</v>
      </c>
      <c r="E518" s="33"/>
      <c r="F518" s="29">
        <v>43.9</v>
      </c>
      <c r="G518" s="23"/>
      <c r="H518" s="23"/>
      <c r="I518" s="35"/>
    </row>
    <row r="519" spans="1:9">
      <c r="A519" s="19"/>
      <c r="B519" s="20"/>
      <c r="C519" s="20"/>
      <c r="D519" s="28" t="s">
        <v>444</v>
      </c>
      <c r="E519" s="20"/>
      <c r="F519" s="29">
        <v>34</v>
      </c>
      <c r="G519" s="23"/>
      <c r="H519" s="23"/>
      <c r="I519" s="26"/>
    </row>
    <row r="520" spans="1:9">
      <c r="A520" s="19"/>
      <c r="B520" s="20"/>
      <c r="C520" s="20"/>
      <c r="D520" s="28" t="s">
        <v>445</v>
      </c>
      <c r="E520" s="20"/>
      <c r="F520" s="29">
        <v>33.6</v>
      </c>
      <c r="G520" s="23"/>
      <c r="H520" s="23"/>
      <c r="I520" s="26"/>
    </row>
    <row r="521" spans="1:9">
      <c r="A521" s="19"/>
      <c r="B521" s="20"/>
      <c r="C521" s="20"/>
      <c r="D521" s="28" t="s">
        <v>446</v>
      </c>
      <c r="E521" s="20"/>
      <c r="F521" s="29">
        <v>33.6</v>
      </c>
      <c r="G521" s="23"/>
      <c r="H521" s="23"/>
      <c r="I521" s="26"/>
    </row>
    <row r="522" spans="1:9">
      <c r="A522" s="19">
        <v>118</v>
      </c>
      <c r="B522" s="20">
        <v>763</v>
      </c>
      <c r="C522" s="20" t="s">
        <v>471</v>
      </c>
      <c r="D522" s="21" t="s">
        <v>472</v>
      </c>
      <c r="E522" s="20" t="s">
        <v>35</v>
      </c>
      <c r="F522" s="95">
        <f>F526</f>
        <v>16.7</v>
      </c>
      <c r="G522" s="23">
        <f>IF(B522&gt;0,0)</f>
        <v>0</v>
      </c>
      <c r="H522" s="23">
        <f>F522*G522</f>
        <v>0</v>
      </c>
      <c r="I522" s="26" t="s">
        <v>30</v>
      </c>
    </row>
    <row r="523" spans="1:9">
      <c r="A523" s="31"/>
      <c r="B523" s="33"/>
      <c r="C523" s="33"/>
      <c r="D523" s="28" t="s">
        <v>439</v>
      </c>
      <c r="E523" s="33"/>
      <c r="F523" s="69"/>
      <c r="G523" s="23"/>
      <c r="H523" s="23"/>
      <c r="I523" s="35"/>
    </row>
    <row r="524" spans="1:9" ht="23.25">
      <c r="A524" s="19"/>
      <c r="B524" s="27"/>
      <c r="C524" s="20"/>
      <c r="D524" s="28" t="s">
        <v>440</v>
      </c>
      <c r="E524" s="20"/>
      <c r="F524" s="69"/>
      <c r="G524" s="23"/>
      <c r="H524" s="23"/>
      <c r="I524" s="35"/>
    </row>
    <row r="525" spans="1:9" ht="34.5">
      <c r="A525" s="31"/>
      <c r="B525" s="32"/>
      <c r="C525" s="33"/>
      <c r="D525" s="28" t="s">
        <v>441</v>
      </c>
      <c r="E525" s="33"/>
      <c r="F525" s="69"/>
      <c r="G525" s="23"/>
      <c r="H525" s="23"/>
      <c r="I525" s="35"/>
    </row>
    <row r="526" spans="1:9">
      <c r="A526" s="19"/>
      <c r="B526" s="20"/>
      <c r="C526" s="20"/>
      <c r="D526" s="28" t="s">
        <v>442</v>
      </c>
      <c r="E526" s="20"/>
      <c r="F526" s="29">
        <v>16.7</v>
      </c>
      <c r="G526" s="23"/>
      <c r="H526" s="23"/>
      <c r="I526" s="26"/>
    </row>
    <row r="527" spans="1:9">
      <c r="A527" s="19">
        <v>119</v>
      </c>
      <c r="B527" s="20">
        <v>763</v>
      </c>
      <c r="C527" s="20" t="s">
        <v>473</v>
      </c>
      <c r="D527" s="21" t="s">
        <v>474</v>
      </c>
      <c r="E527" s="20" t="s">
        <v>35</v>
      </c>
      <c r="F527" s="95">
        <f>F531</f>
        <v>15.4</v>
      </c>
      <c r="G527" s="23">
        <f>IF(B527&gt;0,0)</f>
        <v>0</v>
      </c>
      <c r="H527" s="23">
        <f>F527*G527</f>
        <v>0</v>
      </c>
      <c r="I527" s="26" t="s">
        <v>30</v>
      </c>
    </row>
    <row r="528" spans="1:9">
      <c r="A528" s="31"/>
      <c r="B528" s="33"/>
      <c r="C528" s="33"/>
      <c r="D528" s="28" t="s">
        <v>439</v>
      </c>
      <c r="E528" s="33"/>
      <c r="F528" s="69"/>
      <c r="G528" s="23"/>
      <c r="H528" s="23"/>
      <c r="I528" s="35"/>
    </row>
    <row r="529" spans="1:9" ht="23.25">
      <c r="A529" s="19"/>
      <c r="B529" s="27"/>
      <c r="C529" s="20"/>
      <c r="D529" s="28" t="s">
        <v>440</v>
      </c>
      <c r="E529" s="20"/>
      <c r="F529" s="69"/>
      <c r="G529" s="23"/>
      <c r="H529" s="23"/>
      <c r="I529" s="35"/>
    </row>
    <row r="530" spans="1:9" ht="34.5">
      <c r="A530" s="31"/>
      <c r="B530" s="32"/>
      <c r="C530" s="33"/>
      <c r="D530" s="28" t="s">
        <v>441</v>
      </c>
      <c r="E530" s="33"/>
      <c r="F530" s="69"/>
      <c r="G530" s="23"/>
      <c r="H530" s="23"/>
      <c r="I530" s="35"/>
    </row>
    <row r="531" spans="1:9">
      <c r="A531" s="19"/>
      <c r="B531" s="20"/>
      <c r="C531" s="20"/>
      <c r="D531" s="28" t="s">
        <v>442</v>
      </c>
      <c r="E531" s="20"/>
      <c r="F531" s="29">
        <v>15.4</v>
      </c>
      <c r="G531" s="23"/>
      <c r="H531" s="23"/>
      <c r="I531" s="26"/>
    </row>
    <row r="532" spans="1:9">
      <c r="A532" s="19">
        <v>120</v>
      </c>
      <c r="B532" s="20">
        <v>763</v>
      </c>
      <c r="C532" s="20" t="s">
        <v>475</v>
      </c>
      <c r="D532" s="21" t="s">
        <v>476</v>
      </c>
      <c r="E532" s="20" t="s">
        <v>35</v>
      </c>
      <c r="F532" s="95">
        <f>SUM(F536:F540)</f>
        <v>192.10000000000002</v>
      </c>
      <c r="G532" s="23">
        <f>IF(B532&gt;0,0)</f>
        <v>0</v>
      </c>
      <c r="H532" s="23">
        <f>F532*G532</f>
        <v>0</v>
      </c>
      <c r="I532" s="26" t="s">
        <v>30</v>
      </c>
    </row>
    <row r="533" spans="1:9">
      <c r="A533" s="31"/>
      <c r="B533" s="33"/>
      <c r="C533" s="33"/>
      <c r="D533" s="28" t="s">
        <v>439</v>
      </c>
      <c r="E533" s="33"/>
      <c r="F533" s="69"/>
      <c r="G533" s="23"/>
      <c r="H533" s="23"/>
      <c r="I533" s="35"/>
    </row>
    <row r="534" spans="1:9" ht="23.25">
      <c r="A534" s="19"/>
      <c r="B534" s="27"/>
      <c r="C534" s="20"/>
      <c r="D534" s="28" t="s">
        <v>440</v>
      </c>
      <c r="E534" s="20"/>
      <c r="F534" s="69"/>
      <c r="G534" s="23"/>
      <c r="H534" s="23"/>
      <c r="I534" s="35"/>
    </row>
    <row r="535" spans="1:9" ht="34.5">
      <c r="A535" s="31"/>
      <c r="B535" s="32"/>
      <c r="C535" s="33"/>
      <c r="D535" s="28" t="s">
        <v>441</v>
      </c>
      <c r="E535" s="33"/>
      <c r="F535" s="69"/>
      <c r="G535" s="23"/>
      <c r="H535" s="23"/>
      <c r="I535" s="35"/>
    </row>
    <row r="536" spans="1:9">
      <c r="A536" s="19"/>
      <c r="B536" s="20"/>
      <c r="C536" s="20"/>
      <c r="D536" s="28" t="s">
        <v>442</v>
      </c>
      <c r="E536" s="20"/>
      <c r="F536" s="29">
        <v>25.5</v>
      </c>
      <c r="G536" s="23"/>
      <c r="H536" s="23"/>
      <c r="I536" s="26"/>
    </row>
    <row r="537" spans="1:9">
      <c r="A537" s="19"/>
      <c r="B537" s="20"/>
      <c r="C537" s="20"/>
      <c r="D537" s="28" t="s">
        <v>443</v>
      </c>
      <c r="E537" s="20"/>
      <c r="F537" s="29">
        <v>65.2</v>
      </c>
      <c r="G537" s="23"/>
      <c r="H537" s="23"/>
      <c r="I537" s="26"/>
    </row>
    <row r="538" spans="1:9">
      <c r="A538" s="19"/>
      <c r="B538" s="20"/>
      <c r="C538" s="20"/>
      <c r="D538" s="28" t="s">
        <v>444</v>
      </c>
      <c r="E538" s="20"/>
      <c r="F538" s="29">
        <v>36.6</v>
      </c>
      <c r="G538" s="23"/>
      <c r="H538" s="23"/>
      <c r="I538" s="26"/>
    </row>
    <row r="539" spans="1:9">
      <c r="A539" s="19"/>
      <c r="B539" s="20"/>
      <c r="C539" s="20"/>
      <c r="D539" s="28" t="s">
        <v>445</v>
      </c>
      <c r="E539" s="20"/>
      <c r="F539" s="29">
        <v>34.799999999999997</v>
      </c>
      <c r="G539" s="23"/>
      <c r="H539" s="23"/>
      <c r="I539" s="26"/>
    </row>
    <row r="540" spans="1:9">
      <c r="A540" s="19"/>
      <c r="B540" s="20"/>
      <c r="C540" s="20"/>
      <c r="D540" s="28" t="s">
        <v>446</v>
      </c>
      <c r="E540" s="20"/>
      <c r="F540" s="29">
        <v>30</v>
      </c>
      <c r="G540" s="23"/>
      <c r="H540" s="23"/>
      <c r="I540" s="26"/>
    </row>
    <row r="541" spans="1:9">
      <c r="A541" s="19">
        <v>121</v>
      </c>
      <c r="B541" s="20">
        <v>763</v>
      </c>
      <c r="C541" s="20" t="s">
        <v>477</v>
      </c>
      <c r="D541" s="21" t="s">
        <v>478</v>
      </c>
      <c r="E541" s="20" t="s">
        <v>35</v>
      </c>
      <c r="F541" s="95">
        <f>F545</f>
        <v>4.3</v>
      </c>
      <c r="G541" s="23">
        <f>IF(B541&gt;0,0)</f>
        <v>0</v>
      </c>
      <c r="H541" s="23">
        <f>F541*G541</f>
        <v>0</v>
      </c>
      <c r="I541" s="26" t="s">
        <v>30</v>
      </c>
    </row>
    <row r="542" spans="1:9">
      <c r="A542" s="31"/>
      <c r="B542" s="33"/>
      <c r="C542" s="33"/>
      <c r="D542" s="28" t="s">
        <v>439</v>
      </c>
      <c r="E542" s="33"/>
      <c r="F542" s="69"/>
      <c r="G542" s="23"/>
      <c r="H542" s="23"/>
      <c r="I542" s="35"/>
    </row>
    <row r="543" spans="1:9" ht="23.25">
      <c r="A543" s="19"/>
      <c r="B543" s="27"/>
      <c r="C543" s="20"/>
      <c r="D543" s="28" t="s">
        <v>440</v>
      </c>
      <c r="E543" s="20"/>
      <c r="F543" s="69"/>
      <c r="G543" s="23"/>
      <c r="H543" s="23"/>
      <c r="I543" s="35"/>
    </row>
    <row r="544" spans="1:9" ht="34.5">
      <c r="A544" s="31"/>
      <c r="B544" s="32"/>
      <c r="C544" s="33"/>
      <c r="D544" s="28" t="s">
        <v>441</v>
      </c>
      <c r="E544" s="33"/>
      <c r="F544" s="69"/>
      <c r="G544" s="23"/>
      <c r="H544" s="23"/>
      <c r="I544" s="35"/>
    </row>
    <row r="545" spans="1:9">
      <c r="A545" s="19"/>
      <c r="B545" s="20"/>
      <c r="C545" s="20"/>
      <c r="D545" s="28" t="s">
        <v>446</v>
      </c>
      <c r="E545" s="20"/>
      <c r="F545" s="29">
        <v>4.3</v>
      </c>
      <c r="G545" s="23"/>
      <c r="H545" s="23"/>
      <c r="I545" s="26"/>
    </row>
    <row r="546" spans="1:9" ht="23.25">
      <c r="A546" s="19">
        <v>122</v>
      </c>
      <c r="B546" s="20" t="s">
        <v>479</v>
      </c>
      <c r="C546" s="20" t="s">
        <v>480</v>
      </c>
      <c r="D546" s="21" t="s">
        <v>481</v>
      </c>
      <c r="E546" s="20" t="s">
        <v>35</v>
      </c>
      <c r="F546" s="30">
        <f>SUM(F547:F547)</f>
        <v>165.6</v>
      </c>
      <c r="G546" s="23">
        <f>IF(B546&gt;0,0)</f>
        <v>0</v>
      </c>
      <c r="H546" s="23">
        <f>F546*G546</f>
        <v>0</v>
      </c>
      <c r="I546" s="80" t="s">
        <v>30</v>
      </c>
    </row>
    <row r="547" spans="1:9">
      <c r="A547" s="19"/>
      <c r="B547" s="27"/>
      <c r="C547" s="121"/>
      <c r="D547" s="28" t="s">
        <v>482</v>
      </c>
      <c r="E547" s="20"/>
      <c r="F547" s="29">
        <v>165.6</v>
      </c>
      <c r="G547" s="23"/>
      <c r="H547" s="23"/>
      <c r="I547" s="26"/>
    </row>
    <row r="548" spans="1:9" ht="34.5">
      <c r="A548" s="122"/>
      <c r="B548" s="123"/>
      <c r="C548" s="122"/>
      <c r="D548" s="28" t="s">
        <v>483</v>
      </c>
      <c r="E548" s="122"/>
      <c r="F548" s="29"/>
      <c r="G548" s="23"/>
      <c r="H548" s="23"/>
      <c r="I548" s="35"/>
    </row>
    <row r="549" spans="1:9">
      <c r="A549" s="124"/>
      <c r="B549" s="125"/>
      <c r="C549" s="124"/>
      <c r="D549" s="28" t="s">
        <v>484</v>
      </c>
      <c r="E549" s="124"/>
      <c r="F549" s="29"/>
      <c r="G549" s="23"/>
      <c r="H549" s="23"/>
      <c r="I549" s="35"/>
    </row>
    <row r="550" spans="1:9" ht="23.25">
      <c r="A550" s="19">
        <v>123</v>
      </c>
      <c r="B550" s="20" t="s">
        <v>479</v>
      </c>
      <c r="C550" s="20" t="s">
        <v>485</v>
      </c>
      <c r="D550" s="21" t="s">
        <v>486</v>
      </c>
      <c r="E550" s="20" t="s">
        <v>35</v>
      </c>
      <c r="F550" s="30">
        <f>SUM(F551:F551)</f>
        <v>586</v>
      </c>
      <c r="G550" s="23">
        <f>IF(B550&gt;0,0)</f>
        <v>0</v>
      </c>
      <c r="H550" s="23">
        <f>F550*G550</f>
        <v>0</v>
      </c>
      <c r="I550" s="80" t="s">
        <v>30</v>
      </c>
    </row>
    <row r="551" spans="1:9">
      <c r="A551" s="19"/>
      <c r="B551" s="27"/>
      <c r="C551" s="121"/>
      <c r="D551" s="28" t="s">
        <v>487</v>
      </c>
      <c r="E551" s="20"/>
      <c r="F551" s="29">
        <v>586</v>
      </c>
      <c r="G551" s="23"/>
      <c r="H551" s="23"/>
      <c r="I551" s="26"/>
    </row>
    <row r="552" spans="1:9" ht="34.5">
      <c r="A552" s="122"/>
      <c r="B552" s="123"/>
      <c r="C552" s="122"/>
      <c r="D552" s="28" t="s">
        <v>483</v>
      </c>
      <c r="E552" s="122"/>
      <c r="F552" s="29"/>
      <c r="G552" s="23"/>
      <c r="H552" s="23"/>
      <c r="I552" s="35"/>
    </row>
    <row r="553" spans="1:9">
      <c r="A553" s="124"/>
      <c r="B553" s="125"/>
      <c r="C553" s="124"/>
      <c r="D553" s="28" t="s">
        <v>484</v>
      </c>
      <c r="E553" s="124"/>
      <c r="F553" s="29"/>
      <c r="G553" s="23"/>
      <c r="H553" s="23"/>
      <c r="I553" s="35"/>
    </row>
    <row r="554" spans="1:9" ht="23.25">
      <c r="A554" s="19">
        <v>124</v>
      </c>
      <c r="B554" s="20" t="s">
        <v>479</v>
      </c>
      <c r="C554" s="20" t="s">
        <v>488</v>
      </c>
      <c r="D554" s="21" t="s">
        <v>489</v>
      </c>
      <c r="E554" s="20" t="s">
        <v>35</v>
      </c>
      <c r="F554" s="30">
        <f>SUM(F555:F555)</f>
        <v>85.9</v>
      </c>
      <c r="G554" s="23">
        <f>IF(B554&gt;0,0)</f>
        <v>0</v>
      </c>
      <c r="H554" s="23">
        <f>F554*G554</f>
        <v>0</v>
      </c>
      <c r="I554" s="80" t="s">
        <v>30</v>
      </c>
    </row>
    <row r="555" spans="1:9">
      <c r="A555" s="19"/>
      <c r="B555" s="27"/>
      <c r="C555" s="121"/>
      <c r="D555" s="28" t="s">
        <v>487</v>
      </c>
      <c r="E555" s="20"/>
      <c r="F555" s="29">
        <v>85.9</v>
      </c>
      <c r="G555" s="23"/>
      <c r="H555" s="23"/>
      <c r="I555" s="26"/>
    </row>
    <row r="556" spans="1:9" ht="34.5">
      <c r="A556" s="122"/>
      <c r="B556" s="123"/>
      <c r="C556" s="122"/>
      <c r="D556" s="28" t="s">
        <v>483</v>
      </c>
      <c r="E556" s="122"/>
      <c r="F556" s="29"/>
      <c r="G556" s="23"/>
      <c r="H556" s="23"/>
      <c r="I556" s="35"/>
    </row>
    <row r="557" spans="1:9">
      <c r="A557" s="124"/>
      <c r="B557" s="125"/>
      <c r="C557" s="124"/>
      <c r="D557" s="28" t="s">
        <v>484</v>
      </c>
      <c r="E557" s="124"/>
      <c r="F557" s="29"/>
      <c r="G557" s="23"/>
      <c r="H557" s="23"/>
      <c r="I557" s="35"/>
    </row>
    <row r="558" spans="1:9" ht="23.25">
      <c r="A558" s="19">
        <v>125</v>
      </c>
      <c r="B558" s="20" t="s">
        <v>479</v>
      </c>
      <c r="C558" s="20" t="s">
        <v>490</v>
      </c>
      <c r="D558" s="21" t="s">
        <v>491</v>
      </c>
      <c r="E558" s="20" t="s">
        <v>35</v>
      </c>
      <c r="F558" s="30">
        <f>SUM(F559:F562)</f>
        <v>1397.4</v>
      </c>
      <c r="G558" s="23">
        <f>IF(B558&gt;0,0)</f>
        <v>0</v>
      </c>
      <c r="H558" s="23">
        <f>F558*G558</f>
        <v>0</v>
      </c>
      <c r="I558" s="80" t="s">
        <v>30</v>
      </c>
    </row>
    <row r="559" spans="1:9">
      <c r="A559" s="19"/>
      <c r="B559" s="27"/>
      <c r="C559" s="20"/>
      <c r="D559" s="28" t="s">
        <v>492</v>
      </c>
      <c r="E559" s="20"/>
      <c r="F559" s="29">
        <f>434.7+40.1</f>
        <v>474.8</v>
      </c>
      <c r="G559" s="23"/>
      <c r="H559" s="23"/>
      <c r="I559" s="26"/>
    </row>
    <row r="560" spans="1:9">
      <c r="A560" s="19"/>
      <c r="B560" s="27"/>
      <c r="C560" s="20"/>
      <c r="D560" s="28" t="s">
        <v>493</v>
      </c>
      <c r="E560" s="20"/>
      <c r="F560" s="29">
        <f>276.1+36.7</f>
        <v>312.8</v>
      </c>
      <c r="G560" s="23"/>
      <c r="H560" s="23"/>
      <c r="I560" s="26"/>
    </row>
    <row r="561" spans="1:9">
      <c r="A561" s="19"/>
      <c r="B561" s="27"/>
      <c r="C561" s="20"/>
      <c r="D561" s="28" t="s">
        <v>494</v>
      </c>
      <c r="E561" s="20"/>
      <c r="F561" s="29">
        <f>300.4+36.2</f>
        <v>336.59999999999997</v>
      </c>
      <c r="G561" s="23"/>
      <c r="H561" s="23"/>
      <c r="I561" s="26"/>
    </row>
    <row r="562" spans="1:9">
      <c r="A562" s="19"/>
      <c r="B562" s="27"/>
      <c r="C562" s="20"/>
      <c r="D562" s="28" t="s">
        <v>495</v>
      </c>
      <c r="E562" s="20"/>
      <c r="F562" s="29">
        <f>239.9+33.3</f>
        <v>273.2</v>
      </c>
      <c r="G562" s="23"/>
      <c r="H562" s="23"/>
      <c r="I562" s="26"/>
    </row>
    <row r="563" spans="1:9" ht="23.25">
      <c r="A563" s="122"/>
      <c r="B563" s="123"/>
      <c r="C563" s="122"/>
      <c r="D563" s="28" t="s">
        <v>496</v>
      </c>
      <c r="E563" s="122"/>
      <c r="F563" s="29"/>
      <c r="G563" s="23"/>
      <c r="H563" s="23"/>
      <c r="I563" s="35"/>
    </row>
    <row r="564" spans="1:9">
      <c r="A564" s="124"/>
      <c r="B564" s="125"/>
      <c r="C564" s="124"/>
      <c r="D564" s="28" t="s">
        <v>484</v>
      </c>
      <c r="E564" s="124"/>
      <c r="F564" s="29"/>
      <c r="G564" s="23"/>
      <c r="H564" s="23"/>
      <c r="I564" s="35"/>
    </row>
    <row r="565" spans="1:9" ht="23.25">
      <c r="A565" s="19">
        <v>126</v>
      </c>
      <c r="B565" s="20" t="s">
        <v>479</v>
      </c>
      <c r="C565" s="20" t="s">
        <v>497</v>
      </c>
      <c r="D565" s="21" t="s">
        <v>498</v>
      </c>
      <c r="E565" s="20" t="s">
        <v>35</v>
      </c>
      <c r="F565" s="30">
        <f>SUM(F566:F569)</f>
        <v>431.90000000000003</v>
      </c>
      <c r="G565" s="23">
        <f>IF(B565&gt;0,0)</f>
        <v>0</v>
      </c>
      <c r="H565" s="23">
        <f>F565*G565</f>
        <v>0</v>
      </c>
      <c r="I565" s="80" t="s">
        <v>30</v>
      </c>
    </row>
    <row r="566" spans="1:9">
      <c r="A566" s="19"/>
      <c r="B566" s="27"/>
      <c r="C566" s="20"/>
      <c r="D566" s="28" t="s">
        <v>499</v>
      </c>
      <c r="E566" s="20"/>
      <c r="F566" s="29">
        <v>74.599999999999994</v>
      </c>
      <c r="G566" s="23"/>
      <c r="H566" s="23"/>
      <c r="I566" s="26"/>
    </row>
    <row r="567" spans="1:9">
      <c r="A567" s="19"/>
      <c r="B567" s="27"/>
      <c r="C567" s="20"/>
      <c r="D567" s="28" t="s">
        <v>500</v>
      </c>
      <c r="E567" s="20"/>
      <c r="F567" s="29">
        <v>118</v>
      </c>
      <c r="G567" s="23"/>
      <c r="H567" s="23"/>
      <c r="I567" s="26"/>
    </row>
    <row r="568" spans="1:9">
      <c r="A568" s="19"/>
      <c r="B568" s="27"/>
      <c r="C568" s="20"/>
      <c r="D568" s="28" t="s">
        <v>501</v>
      </c>
      <c r="E568" s="20"/>
      <c r="F568" s="29">
        <v>118</v>
      </c>
      <c r="G568" s="23"/>
      <c r="H568" s="23"/>
      <c r="I568" s="26"/>
    </row>
    <row r="569" spans="1:9">
      <c r="A569" s="19"/>
      <c r="B569" s="27"/>
      <c r="C569" s="20"/>
      <c r="D569" s="28" t="s">
        <v>502</v>
      </c>
      <c r="E569" s="20"/>
      <c r="F569" s="29">
        <v>121.3</v>
      </c>
      <c r="G569" s="23"/>
      <c r="H569" s="23"/>
      <c r="I569" s="26"/>
    </row>
    <row r="570" spans="1:9" ht="23.25">
      <c r="A570" s="122"/>
      <c r="B570" s="123"/>
      <c r="C570" s="122"/>
      <c r="D570" s="28" t="s">
        <v>503</v>
      </c>
      <c r="E570" s="122"/>
      <c r="F570" s="29"/>
      <c r="G570" s="23"/>
      <c r="H570" s="23"/>
      <c r="I570" s="35"/>
    </row>
    <row r="571" spans="1:9">
      <c r="A571" s="124"/>
      <c r="B571" s="125"/>
      <c r="C571" s="124"/>
      <c r="D571" s="28" t="s">
        <v>484</v>
      </c>
      <c r="E571" s="124"/>
      <c r="F571" s="29"/>
      <c r="G571" s="23"/>
      <c r="H571" s="23"/>
      <c r="I571" s="35"/>
    </row>
    <row r="572" spans="1:9" s="150" customFormat="1">
      <c r="A572" s="84">
        <v>127</v>
      </c>
      <c r="B572" s="127" t="s">
        <v>479</v>
      </c>
      <c r="C572" s="21" t="s">
        <v>3401</v>
      </c>
      <c r="D572" s="21" t="s">
        <v>3383</v>
      </c>
      <c r="E572" s="21" t="s">
        <v>93</v>
      </c>
      <c r="F572" s="85">
        <v>1</v>
      </c>
      <c r="G572" s="23">
        <f>IF(B572&gt;0,0)</f>
        <v>0</v>
      </c>
      <c r="H572" s="86">
        <f>F572*G572</f>
        <v>0</v>
      </c>
      <c r="I572" s="326" t="s">
        <v>30</v>
      </c>
    </row>
    <row r="573" spans="1:9">
      <c r="A573" s="94">
        <v>128</v>
      </c>
      <c r="B573" s="20">
        <v>763</v>
      </c>
      <c r="C573" s="20">
        <v>999763</v>
      </c>
      <c r="D573" s="21" t="s">
        <v>504</v>
      </c>
      <c r="E573" s="20" t="s">
        <v>93</v>
      </c>
      <c r="F573" s="30">
        <f>F574</f>
        <v>1</v>
      </c>
      <c r="G573" s="23">
        <f>IF(B573&gt;0,0)</f>
        <v>0</v>
      </c>
      <c r="H573" s="23">
        <f>F573*G573</f>
        <v>0</v>
      </c>
      <c r="I573" s="80" t="s">
        <v>30</v>
      </c>
    </row>
    <row r="574" spans="1:9" ht="23.25">
      <c r="A574" s="31"/>
      <c r="B574" s="33"/>
      <c r="C574" s="33"/>
      <c r="D574" s="28" t="s">
        <v>505</v>
      </c>
      <c r="E574" s="33"/>
      <c r="F574" s="29">
        <v>1</v>
      </c>
      <c r="G574" s="23"/>
      <c r="H574" s="23"/>
      <c r="I574" s="26"/>
    </row>
    <row r="575" spans="1:9">
      <c r="A575" s="87"/>
      <c r="B575" s="15"/>
      <c r="C575" s="15">
        <v>767</v>
      </c>
      <c r="D575" s="15" t="s">
        <v>506</v>
      </c>
      <c r="E575" s="15"/>
      <c r="F575" s="118"/>
      <c r="G575" s="23"/>
      <c r="H575" s="82">
        <f>SUM(H576:H584)</f>
        <v>0</v>
      </c>
      <c r="I575" s="119"/>
    </row>
    <row r="576" spans="1:9">
      <c r="A576" s="94">
        <v>129</v>
      </c>
      <c r="B576" s="20">
        <v>767</v>
      </c>
      <c r="C576" s="20" t="s">
        <v>507</v>
      </c>
      <c r="D576" s="21" t="s">
        <v>508</v>
      </c>
      <c r="E576" s="20" t="s">
        <v>35</v>
      </c>
      <c r="F576" s="30">
        <f>F578</f>
        <v>96.5</v>
      </c>
      <c r="G576" s="23">
        <f>IF(B576&gt;0,0)</f>
        <v>0</v>
      </c>
      <c r="H576" s="23">
        <f>F576*G576</f>
        <v>0</v>
      </c>
      <c r="I576" s="80" t="s">
        <v>30</v>
      </c>
    </row>
    <row r="577" spans="1:9">
      <c r="A577" s="31"/>
      <c r="B577" s="33"/>
      <c r="C577" s="33"/>
      <c r="D577" s="28" t="s">
        <v>509</v>
      </c>
      <c r="E577" s="33"/>
      <c r="F577" s="29"/>
      <c r="G577" s="23"/>
      <c r="H577" s="23"/>
      <c r="I577" s="26"/>
    </row>
    <row r="578" spans="1:9">
      <c r="A578" s="31"/>
      <c r="B578" s="33"/>
      <c r="C578" s="33"/>
      <c r="D578" s="28" t="s">
        <v>510</v>
      </c>
      <c r="E578" s="33"/>
      <c r="F578" s="29">
        <v>96.5</v>
      </c>
      <c r="G578" s="23"/>
      <c r="H578" s="23"/>
      <c r="I578" s="26"/>
    </row>
    <row r="579" spans="1:9">
      <c r="A579" s="94">
        <v>130</v>
      </c>
      <c r="B579" s="20">
        <v>767</v>
      </c>
      <c r="C579" s="20" t="s">
        <v>511</v>
      </c>
      <c r="D579" s="21" t="s">
        <v>512</v>
      </c>
      <c r="E579" s="20" t="s">
        <v>361</v>
      </c>
      <c r="F579" s="30">
        <f>F581</f>
        <v>1</v>
      </c>
      <c r="G579" s="23">
        <f>IF(B579&gt;0,0)</f>
        <v>0</v>
      </c>
      <c r="H579" s="23">
        <f>F579*G579</f>
        <v>0</v>
      </c>
      <c r="I579" s="80" t="s">
        <v>30</v>
      </c>
    </row>
    <row r="580" spans="1:9">
      <c r="A580" s="31"/>
      <c r="B580" s="33"/>
      <c r="C580" s="33"/>
      <c r="D580" s="28" t="s">
        <v>513</v>
      </c>
      <c r="E580" s="33"/>
      <c r="F580" s="29"/>
      <c r="G580" s="23"/>
      <c r="H580" s="23"/>
      <c r="I580" s="26"/>
    </row>
    <row r="581" spans="1:9">
      <c r="A581" s="31"/>
      <c r="B581" s="33"/>
      <c r="C581" s="33"/>
      <c r="D581" s="28" t="s">
        <v>514</v>
      </c>
      <c r="E581" s="33"/>
      <c r="F581" s="29">
        <v>1</v>
      </c>
      <c r="G581" s="23"/>
      <c r="H581" s="23"/>
      <c r="I581" s="26"/>
    </row>
    <row r="582" spans="1:9" s="150" customFormat="1">
      <c r="A582" s="84">
        <v>131</v>
      </c>
      <c r="B582" s="127" t="s">
        <v>515</v>
      </c>
      <c r="C582" s="21" t="s">
        <v>3395</v>
      </c>
      <c r="D582" s="21" t="s">
        <v>3384</v>
      </c>
      <c r="E582" s="21" t="s">
        <v>93</v>
      </c>
      <c r="F582" s="85">
        <v>1</v>
      </c>
      <c r="G582" s="23">
        <f>IF(B582&gt;0,0)</f>
        <v>0</v>
      </c>
      <c r="H582" s="86">
        <f>F582*G582</f>
        <v>0</v>
      </c>
      <c r="I582" s="326" t="s">
        <v>30</v>
      </c>
    </row>
    <row r="583" spans="1:9">
      <c r="A583" s="94">
        <v>132</v>
      </c>
      <c r="B583" s="20">
        <v>767</v>
      </c>
      <c r="C583" s="20">
        <v>999767</v>
      </c>
      <c r="D583" s="20" t="s">
        <v>516</v>
      </c>
      <c r="E583" s="20" t="s">
        <v>93</v>
      </c>
      <c r="F583" s="30">
        <f>F584</f>
        <v>1</v>
      </c>
      <c r="G583" s="23">
        <f>IF(B583&gt;0,0)</f>
        <v>0</v>
      </c>
      <c r="H583" s="23">
        <f>F583*G583</f>
        <v>0</v>
      </c>
      <c r="I583" s="80" t="s">
        <v>30</v>
      </c>
    </row>
    <row r="584" spans="1:9" ht="23.25">
      <c r="A584" s="124"/>
      <c r="B584" s="125"/>
      <c r="C584" s="124"/>
      <c r="D584" s="34" t="s">
        <v>505</v>
      </c>
      <c r="E584" s="124"/>
      <c r="F584" s="29">
        <v>1</v>
      </c>
      <c r="G584" s="23"/>
      <c r="H584" s="124"/>
      <c r="I584" s="126"/>
    </row>
    <row r="585" spans="1:9">
      <c r="A585" s="87"/>
      <c r="B585" s="15"/>
      <c r="C585" s="15">
        <v>771</v>
      </c>
      <c r="D585" s="15" t="s">
        <v>517</v>
      </c>
      <c r="E585" s="15"/>
      <c r="F585" s="118"/>
      <c r="G585" s="23"/>
      <c r="H585" s="82">
        <f>SUM(H586:H651)</f>
        <v>0</v>
      </c>
      <c r="I585" s="119"/>
    </row>
    <row r="586" spans="1:9" ht="23.25">
      <c r="A586" s="84">
        <v>133</v>
      </c>
      <c r="B586" s="21" t="s">
        <v>518</v>
      </c>
      <c r="C586" s="21" t="s">
        <v>519</v>
      </c>
      <c r="D586" s="21" t="s">
        <v>520</v>
      </c>
      <c r="E586" s="21" t="s">
        <v>35</v>
      </c>
      <c r="F586" s="85">
        <f>F594</f>
        <v>328.7</v>
      </c>
      <c r="G586" s="23">
        <f>IF(B586&gt;0,0)</f>
        <v>0</v>
      </c>
      <c r="H586" s="86">
        <f>F586*G586</f>
        <v>0</v>
      </c>
      <c r="I586" s="24" t="s">
        <v>30</v>
      </c>
    </row>
    <row r="587" spans="1:9">
      <c r="A587" s="84"/>
      <c r="B587" s="127"/>
      <c r="C587" s="21"/>
      <c r="D587" s="28" t="s">
        <v>521</v>
      </c>
      <c r="E587" s="21"/>
      <c r="F587" s="73"/>
      <c r="G587" s="23"/>
      <c r="H587" s="86"/>
      <c r="I587" s="24"/>
    </row>
    <row r="588" spans="1:9">
      <c r="A588" s="84"/>
      <c r="B588" s="127"/>
      <c r="C588" s="21"/>
      <c r="D588" s="28" t="s">
        <v>3425</v>
      </c>
      <c r="E588" s="21"/>
      <c r="F588" s="73"/>
      <c r="G588" s="23"/>
      <c r="H588" s="86"/>
      <c r="I588" s="24"/>
    </row>
    <row r="589" spans="1:9">
      <c r="A589" s="84"/>
      <c r="B589" s="127"/>
      <c r="C589" s="21"/>
      <c r="D589" s="28" t="s">
        <v>522</v>
      </c>
      <c r="E589" s="21"/>
      <c r="F589" s="73"/>
      <c r="G589" s="23"/>
      <c r="H589" s="86"/>
      <c r="I589" s="24"/>
    </row>
    <row r="590" spans="1:9">
      <c r="A590" s="84"/>
      <c r="B590" s="127"/>
      <c r="C590" s="21"/>
      <c r="D590" s="28" t="s">
        <v>3426</v>
      </c>
      <c r="E590" s="21"/>
      <c r="F590" s="73"/>
      <c r="G590" s="23"/>
      <c r="H590" s="86"/>
      <c r="I590" s="24"/>
    </row>
    <row r="591" spans="1:9">
      <c r="A591" s="84"/>
      <c r="B591" s="127"/>
      <c r="C591" s="21"/>
      <c r="D591" s="28" t="s">
        <v>3427</v>
      </c>
      <c r="E591" s="21"/>
      <c r="F591" s="73"/>
      <c r="G591" s="23"/>
      <c r="H591" s="86"/>
      <c r="I591" s="24"/>
    </row>
    <row r="592" spans="1:9" ht="23.25">
      <c r="A592" s="128"/>
      <c r="B592" s="129"/>
      <c r="C592" s="130"/>
      <c r="D592" s="28" t="s">
        <v>523</v>
      </c>
      <c r="E592" s="130"/>
      <c r="F592" s="131"/>
      <c r="G592" s="23"/>
      <c r="H592" s="86"/>
      <c r="I592" s="24"/>
    </row>
    <row r="593" spans="1:9" ht="23.25">
      <c r="A593" s="84"/>
      <c r="B593" s="127"/>
      <c r="C593" s="21"/>
      <c r="D593" s="28" t="s">
        <v>524</v>
      </c>
      <c r="E593" s="21"/>
      <c r="F593" s="131"/>
      <c r="G593" s="23"/>
      <c r="H593" s="86"/>
      <c r="I593" s="24"/>
    </row>
    <row r="594" spans="1:9">
      <c r="A594" s="87"/>
      <c r="B594" s="15"/>
      <c r="C594" s="15"/>
      <c r="D594" s="28" t="s">
        <v>525</v>
      </c>
      <c r="E594" s="15"/>
      <c r="F594" s="73">
        <v>328.7</v>
      </c>
      <c r="G594" s="23"/>
      <c r="H594" s="82"/>
      <c r="I594" s="88"/>
    </row>
    <row r="595" spans="1:9" ht="23.25">
      <c r="A595" s="84">
        <v>134</v>
      </c>
      <c r="B595" s="21" t="s">
        <v>518</v>
      </c>
      <c r="C595" s="21" t="s">
        <v>526</v>
      </c>
      <c r="D595" s="21" t="s">
        <v>527</v>
      </c>
      <c r="E595" s="21" t="s">
        <v>35</v>
      </c>
      <c r="F595" s="85">
        <f>F604</f>
        <v>32.5</v>
      </c>
      <c r="G595" s="23">
        <f>IF(B595&gt;0,0)</f>
        <v>0</v>
      </c>
      <c r="H595" s="86">
        <f>F595*G595</f>
        <v>0</v>
      </c>
      <c r="I595" s="24" t="s">
        <v>30</v>
      </c>
    </row>
    <row r="596" spans="1:9">
      <c r="A596" s="84"/>
      <c r="B596" s="127"/>
      <c r="C596" s="21"/>
      <c r="D596" s="28" t="s">
        <v>521</v>
      </c>
      <c r="E596" s="21"/>
      <c r="F596" s="73"/>
      <c r="G596" s="23"/>
      <c r="H596" s="86"/>
      <c r="I596" s="24"/>
    </row>
    <row r="597" spans="1:9">
      <c r="A597" s="84"/>
      <c r="B597" s="127"/>
      <c r="C597" s="21"/>
      <c r="D597" s="28" t="s">
        <v>3428</v>
      </c>
      <c r="E597" s="21"/>
      <c r="F597" s="73"/>
      <c r="G597" s="23"/>
      <c r="H597" s="86"/>
      <c r="I597" s="24"/>
    </row>
    <row r="598" spans="1:9">
      <c r="A598" s="84"/>
      <c r="B598" s="127"/>
      <c r="C598" s="21"/>
      <c r="D598" s="28" t="s">
        <v>528</v>
      </c>
      <c r="E598" s="21"/>
      <c r="F598" s="73"/>
      <c r="G598" s="23"/>
      <c r="H598" s="86"/>
      <c r="I598" s="24"/>
    </row>
    <row r="599" spans="1:9">
      <c r="A599" s="84"/>
      <c r="B599" s="127"/>
      <c r="C599" s="21"/>
      <c r="D599" s="28" t="s">
        <v>3429</v>
      </c>
      <c r="E599" s="21"/>
      <c r="F599" s="73"/>
      <c r="G599" s="23"/>
      <c r="H599" s="86"/>
      <c r="I599" s="24"/>
    </row>
    <row r="600" spans="1:9" ht="23.25">
      <c r="A600" s="84"/>
      <c r="B600" s="127"/>
      <c r="C600" s="21"/>
      <c r="D600" s="28" t="s">
        <v>3430</v>
      </c>
      <c r="E600" s="21"/>
      <c r="F600" s="73"/>
      <c r="G600" s="23"/>
      <c r="H600" s="86"/>
      <c r="I600" s="24"/>
    </row>
    <row r="601" spans="1:9">
      <c r="A601" s="84"/>
      <c r="B601" s="127"/>
      <c r="C601" s="21"/>
      <c r="D601" s="28" t="s">
        <v>3431</v>
      </c>
      <c r="E601" s="21"/>
      <c r="F601" s="73"/>
      <c r="G601" s="23"/>
      <c r="H601" s="86"/>
      <c r="I601" s="24"/>
    </row>
    <row r="602" spans="1:9" ht="23.25">
      <c r="A602" s="128"/>
      <c r="B602" s="129"/>
      <c r="C602" s="130"/>
      <c r="D602" s="28" t="s">
        <v>523</v>
      </c>
      <c r="E602" s="130"/>
      <c r="F602" s="131"/>
      <c r="G602" s="23"/>
      <c r="H602" s="86"/>
      <c r="I602" s="24"/>
    </row>
    <row r="603" spans="1:9" ht="23.25">
      <c r="A603" s="84"/>
      <c r="B603" s="127"/>
      <c r="C603" s="21"/>
      <c r="D603" s="28" t="s">
        <v>524</v>
      </c>
      <c r="E603" s="21"/>
      <c r="F603" s="131"/>
      <c r="G603" s="23"/>
      <c r="H603" s="86"/>
      <c r="I603" s="24"/>
    </row>
    <row r="604" spans="1:9">
      <c r="A604" s="87"/>
      <c r="B604" s="15"/>
      <c r="C604" s="15"/>
      <c r="D604" s="28" t="s">
        <v>529</v>
      </c>
      <c r="E604" s="15"/>
      <c r="F604" s="73">
        <v>32.5</v>
      </c>
      <c r="G604" s="23"/>
      <c r="H604" s="82"/>
      <c r="I604" s="88"/>
    </row>
    <row r="605" spans="1:9" ht="23.25">
      <c r="A605" s="84">
        <v>135</v>
      </c>
      <c r="B605" s="21" t="s">
        <v>518</v>
      </c>
      <c r="C605" s="21" t="s">
        <v>530</v>
      </c>
      <c r="D605" s="21" t="s">
        <v>531</v>
      </c>
      <c r="E605" s="21" t="s">
        <v>35</v>
      </c>
      <c r="F605" s="85">
        <f>SUM(F609:F613)</f>
        <v>85.000000000000014</v>
      </c>
      <c r="G605" s="23">
        <f>IF(B605&gt;0,0)</f>
        <v>0</v>
      </c>
      <c r="H605" s="86">
        <f>F605*G605</f>
        <v>0</v>
      </c>
      <c r="I605" s="24" t="s">
        <v>30</v>
      </c>
    </row>
    <row r="606" spans="1:9">
      <c r="A606" s="87"/>
      <c r="B606" s="15"/>
      <c r="C606" s="15"/>
      <c r="D606" s="28" t="s">
        <v>521</v>
      </c>
      <c r="E606" s="15"/>
      <c r="F606" s="73"/>
      <c r="G606" s="23"/>
      <c r="H606" s="82"/>
      <c r="I606" s="88"/>
    </row>
    <row r="607" spans="1:9">
      <c r="A607" s="87"/>
      <c r="B607" s="15"/>
      <c r="C607" s="15"/>
      <c r="D607" s="28" t="s">
        <v>3432</v>
      </c>
      <c r="E607" s="15"/>
      <c r="F607" s="73"/>
      <c r="G607" s="23"/>
      <c r="H607" s="82"/>
      <c r="I607" s="88"/>
    </row>
    <row r="608" spans="1:9">
      <c r="A608" s="87"/>
      <c r="B608" s="15"/>
      <c r="C608" s="15"/>
      <c r="D608" s="28" t="s">
        <v>532</v>
      </c>
      <c r="E608" s="15"/>
      <c r="F608" s="73"/>
      <c r="G608" s="23"/>
      <c r="H608" s="82"/>
      <c r="I608" s="88"/>
    </row>
    <row r="609" spans="1:9">
      <c r="A609" s="87"/>
      <c r="B609" s="15"/>
      <c r="C609" s="15"/>
      <c r="D609" s="28" t="s">
        <v>533</v>
      </c>
      <c r="E609" s="15"/>
      <c r="F609" s="73">
        <v>16.2</v>
      </c>
      <c r="G609" s="23"/>
      <c r="H609" s="82"/>
      <c r="I609" s="88"/>
    </row>
    <row r="610" spans="1:9">
      <c r="A610" s="87"/>
      <c r="B610" s="15"/>
      <c r="C610" s="15"/>
      <c r="D610" s="28" t="s">
        <v>534</v>
      </c>
      <c r="E610" s="15"/>
      <c r="F610" s="73">
        <v>23.5</v>
      </c>
      <c r="G610" s="23"/>
      <c r="H610" s="82"/>
      <c r="I610" s="88"/>
    </row>
    <row r="611" spans="1:9">
      <c r="A611" s="87"/>
      <c r="B611" s="15"/>
      <c r="C611" s="15"/>
      <c r="D611" s="28" t="s">
        <v>535</v>
      </c>
      <c r="E611" s="15"/>
      <c r="F611" s="73">
        <v>19.7</v>
      </c>
      <c r="G611" s="23"/>
      <c r="H611" s="82"/>
      <c r="I611" s="88"/>
    </row>
    <row r="612" spans="1:9">
      <c r="A612" s="87"/>
      <c r="B612" s="15"/>
      <c r="C612" s="15"/>
      <c r="D612" s="28" t="s">
        <v>536</v>
      </c>
      <c r="E612" s="15"/>
      <c r="F612" s="73">
        <v>19.7</v>
      </c>
      <c r="G612" s="23"/>
      <c r="H612" s="82"/>
      <c r="I612" s="88"/>
    </row>
    <row r="613" spans="1:9">
      <c r="A613" s="87"/>
      <c r="B613" s="15"/>
      <c r="C613" s="15"/>
      <c r="D613" s="28" t="s">
        <v>537</v>
      </c>
      <c r="E613" s="15"/>
      <c r="F613" s="73">
        <v>5.9</v>
      </c>
      <c r="G613" s="23"/>
      <c r="H613" s="82"/>
      <c r="I613" s="88"/>
    </row>
    <row r="614" spans="1:9" ht="23.25">
      <c r="A614" s="84">
        <v>136</v>
      </c>
      <c r="B614" s="21" t="s">
        <v>518</v>
      </c>
      <c r="C614" s="21" t="s">
        <v>538</v>
      </c>
      <c r="D614" s="21" t="s">
        <v>539</v>
      </c>
      <c r="E614" s="21" t="s">
        <v>35</v>
      </c>
      <c r="F614" s="85">
        <f>SUM(F618:F622)</f>
        <v>48</v>
      </c>
      <c r="G614" s="23">
        <f>IF(B614&gt;0,0)</f>
        <v>0</v>
      </c>
      <c r="H614" s="86">
        <f>F614*G614</f>
        <v>0</v>
      </c>
      <c r="I614" s="24" t="s">
        <v>30</v>
      </c>
    </row>
    <row r="615" spans="1:9">
      <c r="A615" s="87"/>
      <c r="B615" s="15"/>
      <c r="C615" s="15"/>
      <c r="D615" s="28" t="s">
        <v>521</v>
      </c>
      <c r="E615" s="15"/>
      <c r="F615" s="73"/>
      <c r="G615" s="23"/>
      <c r="H615" s="82"/>
      <c r="I615" s="88"/>
    </row>
    <row r="616" spans="1:9">
      <c r="A616" s="87"/>
      <c r="B616" s="15"/>
      <c r="C616" s="15"/>
      <c r="D616" s="28" t="s">
        <v>3433</v>
      </c>
      <c r="E616" s="15"/>
      <c r="F616" s="73"/>
      <c r="G616" s="23"/>
      <c r="H616" s="82"/>
      <c r="I616" s="88"/>
    </row>
    <row r="617" spans="1:9">
      <c r="A617" s="87"/>
      <c r="B617" s="15"/>
      <c r="C617" s="15"/>
      <c r="D617" s="28" t="s">
        <v>532</v>
      </c>
      <c r="E617" s="15"/>
      <c r="F617" s="73"/>
      <c r="G617" s="23"/>
      <c r="H617" s="82"/>
      <c r="I617" s="88"/>
    </row>
    <row r="618" spans="1:9">
      <c r="A618" s="87"/>
      <c r="B618" s="15"/>
      <c r="C618" s="15"/>
      <c r="D618" s="28" t="s">
        <v>540</v>
      </c>
      <c r="E618" s="15"/>
      <c r="F618" s="73">
        <v>10.7</v>
      </c>
      <c r="G618" s="23"/>
      <c r="H618" s="82"/>
      <c r="I618" s="88"/>
    </row>
    <row r="619" spans="1:9">
      <c r="A619" s="87"/>
      <c r="B619" s="15"/>
      <c r="C619" s="15"/>
      <c r="D619" s="28" t="s">
        <v>541</v>
      </c>
      <c r="E619" s="15"/>
      <c r="F619" s="73">
        <v>13.5</v>
      </c>
      <c r="G619" s="23"/>
      <c r="H619" s="82"/>
      <c r="I619" s="88"/>
    </row>
    <row r="620" spans="1:9">
      <c r="A620" s="87"/>
      <c r="B620" s="15"/>
      <c r="C620" s="15"/>
      <c r="D620" s="28" t="s">
        <v>542</v>
      </c>
      <c r="E620" s="15"/>
      <c r="F620" s="73">
        <v>10.1</v>
      </c>
      <c r="G620" s="23"/>
      <c r="H620" s="82"/>
      <c r="I620" s="88"/>
    </row>
    <row r="621" spans="1:9">
      <c r="A621" s="87"/>
      <c r="B621" s="15"/>
      <c r="C621" s="15"/>
      <c r="D621" s="28" t="s">
        <v>543</v>
      </c>
      <c r="E621" s="15"/>
      <c r="F621" s="73">
        <v>10.1</v>
      </c>
      <c r="G621" s="23"/>
      <c r="H621" s="82"/>
      <c r="I621" s="88"/>
    </row>
    <row r="622" spans="1:9">
      <c r="A622" s="87"/>
      <c r="B622" s="15"/>
      <c r="C622" s="15"/>
      <c r="D622" s="28" t="s">
        <v>544</v>
      </c>
      <c r="E622" s="15"/>
      <c r="F622" s="73">
        <v>3.6</v>
      </c>
      <c r="G622" s="23"/>
      <c r="H622" s="82"/>
      <c r="I622" s="88"/>
    </row>
    <row r="623" spans="1:9" ht="23.25">
      <c r="A623" s="84">
        <v>137</v>
      </c>
      <c r="B623" s="21" t="s">
        <v>518</v>
      </c>
      <c r="C623" s="21" t="s">
        <v>545</v>
      </c>
      <c r="D623" s="21" t="s">
        <v>546</v>
      </c>
      <c r="E623" s="21" t="s">
        <v>35</v>
      </c>
      <c r="F623" s="85">
        <f>SUM(F631:F635)</f>
        <v>118.8</v>
      </c>
      <c r="G623" s="23">
        <f>IF(B623&gt;0,0)</f>
        <v>0</v>
      </c>
      <c r="H623" s="86">
        <f>F623*G623</f>
        <v>0</v>
      </c>
      <c r="I623" s="24" t="s">
        <v>30</v>
      </c>
    </row>
    <row r="624" spans="1:9">
      <c r="A624" s="87"/>
      <c r="B624" s="15"/>
      <c r="C624" s="15"/>
      <c r="D624" s="28" t="s">
        <v>521</v>
      </c>
      <c r="E624" s="15"/>
      <c r="F624" s="73"/>
      <c r="G624" s="23"/>
      <c r="H624" s="82"/>
      <c r="I624" s="88"/>
    </row>
    <row r="625" spans="1:9">
      <c r="A625" s="87"/>
      <c r="B625" s="15"/>
      <c r="C625" s="15"/>
      <c r="D625" s="28" t="s">
        <v>3434</v>
      </c>
      <c r="E625" s="15"/>
      <c r="F625" s="73"/>
      <c r="G625" s="23"/>
      <c r="H625" s="82"/>
      <c r="I625" s="88"/>
    </row>
    <row r="626" spans="1:9">
      <c r="A626" s="87"/>
      <c r="B626" s="15"/>
      <c r="C626" s="15"/>
      <c r="D626" s="28" t="s">
        <v>547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3435</v>
      </c>
      <c r="E627" s="15"/>
      <c r="F627" s="73"/>
      <c r="G627" s="23"/>
      <c r="H627" s="82"/>
      <c r="I627" s="88"/>
    </row>
    <row r="628" spans="1:9" ht="23.25">
      <c r="A628" s="87"/>
      <c r="B628" s="15"/>
      <c r="C628" s="15"/>
      <c r="D628" s="28" t="s">
        <v>3436</v>
      </c>
      <c r="E628" s="15"/>
      <c r="F628" s="73"/>
      <c r="G628" s="23"/>
      <c r="H628" s="82"/>
      <c r="I628" s="88"/>
    </row>
    <row r="629" spans="1:9">
      <c r="A629" s="87"/>
      <c r="B629" s="15"/>
      <c r="C629" s="15"/>
      <c r="D629" s="28" t="s">
        <v>3437</v>
      </c>
      <c r="E629" s="15"/>
      <c r="F629" s="73"/>
      <c r="G629" s="23"/>
      <c r="H629" s="82"/>
      <c r="I629" s="88"/>
    </row>
    <row r="630" spans="1:9">
      <c r="A630" s="87"/>
      <c r="B630" s="15"/>
      <c r="C630" s="15"/>
      <c r="D630" s="28" t="s">
        <v>532</v>
      </c>
      <c r="E630" s="15"/>
      <c r="F630" s="73"/>
      <c r="G630" s="23"/>
      <c r="H630" s="82"/>
      <c r="I630" s="88"/>
    </row>
    <row r="631" spans="1:9">
      <c r="A631" s="87"/>
      <c r="B631" s="15"/>
      <c r="C631" s="15"/>
      <c r="D631" s="28" t="s">
        <v>548</v>
      </c>
      <c r="E631" s="15"/>
      <c r="F631" s="73">
        <v>4.3</v>
      </c>
      <c r="G631" s="23"/>
      <c r="H631" s="82"/>
      <c r="I631" s="88"/>
    </row>
    <row r="632" spans="1:9">
      <c r="A632" s="87"/>
      <c r="B632" s="15"/>
      <c r="C632" s="15"/>
      <c r="D632" s="28" t="s">
        <v>549</v>
      </c>
      <c r="E632" s="15"/>
      <c r="F632" s="73">
        <v>27.4</v>
      </c>
      <c r="G632" s="23"/>
      <c r="H632" s="82"/>
      <c r="I632" s="88"/>
    </row>
    <row r="633" spans="1:9">
      <c r="A633" s="87"/>
      <c r="B633" s="15"/>
      <c r="C633" s="15"/>
      <c r="D633" s="28" t="s">
        <v>550</v>
      </c>
      <c r="E633" s="15"/>
      <c r="F633" s="73">
        <v>28.6</v>
      </c>
      <c r="G633" s="23"/>
      <c r="H633" s="82"/>
      <c r="I633" s="88"/>
    </row>
    <row r="634" spans="1:9">
      <c r="A634" s="87"/>
      <c r="B634" s="15"/>
      <c r="C634" s="15"/>
      <c r="D634" s="28" t="s">
        <v>551</v>
      </c>
      <c r="E634" s="15"/>
      <c r="F634" s="73">
        <v>29.3</v>
      </c>
      <c r="G634" s="23"/>
      <c r="H634" s="82"/>
      <c r="I634" s="88"/>
    </row>
    <row r="635" spans="1:9">
      <c r="A635" s="87"/>
      <c r="B635" s="15"/>
      <c r="C635" s="15"/>
      <c r="D635" s="28" t="s">
        <v>552</v>
      </c>
      <c r="E635" s="15"/>
      <c r="F635" s="73">
        <v>29.2</v>
      </c>
      <c r="G635" s="23"/>
      <c r="H635" s="82"/>
      <c r="I635" s="88"/>
    </row>
    <row r="636" spans="1:9">
      <c r="A636" s="84">
        <v>138</v>
      </c>
      <c r="B636" s="21">
        <v>771</v>
      </c>
      <c r="C636" s="21" t="s">
        <v>553</v>
      </c>
      <c r="D636" s="21" t="s">
        <v>554</v>
      </c>
      <c r="E636" s="21" t="s">
        <v>35</v>
      </c>
      <c r="F636" s="85">
        <f>F640</f>
        <v>118.5</v>
      </c>
      <c r="G636" s="23">
        <f>IF(B636&gt;0,0)</f>
        <v>0</v>
      </c>
      <c r="H636" s="86">
        <f>F636*G636</f>
        <v>0</v>
      </c>
      <c r="I636" s="24" t="s">
        <v>30</v>
      </c>
    </row>
    <row r="637" spans="1:9">
      <c r="A637" s="87"/>
      <c r="B637" s="15"/>
      <c r="C637" s="15"/>
      <c r="D637" s="28" t="s">
        <v>521</v>
      </c>
      <c r="E637" s="15"/>
      <c r="F637" s="73"/>
      <c r="G637" s="23"/>
      <c r="H637" s="82"/>
      <c r="I637" s="88"/>
    </row>
    <row r="638" spans="1:9">
      <c r="A638" s="87"/>
      <c r="B638" s="15"/>
      <c r="C638" s="15"/>
      <c r="D638" s="28" t="s">
        <v>3438</v>
      </c>
      <c r="E638" s="15"/>
      <c r="F638" s="73"/>
      <c r="G638" s="23"/>
      <c r="H638" s="82"/>
      <c r="I638" s="88"/>
    </row>
    <row r="639" spans="1:9">
      <c r="A639" s="87"/>
      <c r="B639" s="15"/>
      <c r="C639" s="15"/>
      <c r="D639" s="28" t="s">
        <v>555</v>
      </c>
      <c r="E639" s="15"/>
      <c r="F639" s="73"/>
      <c r="G639" s="23"/>
      <c r="H639" s="82"/>
      <c r="I639" s="88"/>
    </row>
    <row r="640" spans="1:9">
      <c r="A640" s="87"/>
      <c r="B640" s="15"/>
      <c r="C640" s="15"/>
      <c r="D640" s="28" t="s">
        <v>556</v>
      </c>
      <c r="E640" s="15"/>
      <c r="F640" s="73">
        <v>118.5</v>
      </c>
      <c r="G640" s="23"/>
      <c r="H640" s="82"/>
      <c r="I640" s="88"/>
    </row>
    <row r="641" spans="1:9">
      <c r="A641" s="84">
        <v>139</v>
      </c>
      <c r="B641" s="21">
        <v>771</v>
      </c>
      <c r="C641" s="21" t="s">
        <v>557</v>
      </c>
      <c r="D641" s="21" t="s">
        <v>558</v>
      </c>
      <c r="E641" s="21" t="s">
        <v>35</v>
      </c>
      <c r="F641" s="85">
        <f>F642</f>
        <v>731.5</v>
      </c>
      <c r="G641" s="23">
        <f>IF(B641&gt;0,0)</f>
        <v>0</v>
      </c>
      <c r="H641" s="86">
        <f>F641*G641</f>
        <v>0</v>
      </c>
      <c r="I641" s="24" t="s">
        <v>30</v>
      </c>
    </row>
    <row r="642" spans="1:9">
      <c r="A642" s="84"/>
      <c r="B642" s="127"/>
      <c r="C642" s="21"/>
      <c r="D642" s="28" t="s">
        <v>559</v>
      </c>
      <c r="E642" s="21"/>
      <c r="F642" s="73">
        <f>F623+F614+F605+F595+F586+F636</f>
        <v>731.5</v>
      </c>
      <c r="G642" s="23"/>
      <c r="H642" s="86"/>
      <c r="I642" s="24"/>
    </row>
    <row r="643" spans="1:9">
      <c r="A643" s="84">
        <v>140</v>
      </c>
      <c r="B643" s="21">
        <v>771</v>
      </c>
      <c r="C643" s="21">
        <v>771579191</v>
      </c>
      <c r="D643" s="21" t="s">
        <v>560</v>
      </c>
      <c r="E643" s="21" t="s">
        <v>35</v>
      </c>
      <c r="F643" s="85">
        <f>SUM(F644:F648)</f>
        <v>84.799999999999983</v>
      </c>
      <c r="G643" s="23">
        <f>IF(B643&gt;0,0)</f>
        <v>0</v>
      </c>
      <c r="H643" s="86">
        <f>F643*G643</f>
        <v>0</v>
      </c>
      <c r="I643" s="24" t="s">
        <v>3285</v>
      </c>
    </row>
    <row r="644" spans="1:9">
      <c r="A644" s="87"/>
      <c r="B644" s="15"/>
      <c r="C644" s="15"/>
      <c r="D644" s="28" t="s">
        <v>561</v>
      </c>
      <c r="E644" s="15"/>
      <c r="F644" s="73">
        <f>10.7+4.3</f>
        <v>15</v>
      </c>
      <c r="G644" s="23"/>
      <c r="H644" s="82"/>
      <c r="I644" s="88"/>
    </row>
    <row r="645" spans="1:9">
      <c r="A645" s="87"/>
      <c r="B645" s="15"/>
      <c r="C645" s="15"/>
      <c r="D645" s="28" t="s">
        <v>287</v>
      </c>
      <c r="E645" s="15"/>
      <c r="F645" s="73">
        <f>32.5+13.5</f>
        <v>46</v>
      </c>
      <c r="G645" s="23"/>
      <c r="H645" s="82"/>
      <c r="I645" s="88"/>
    </row>
    <row r="646" spans="1:9">
      <c r="A646" s="87"/>
      <c r="B646" s="15"/>
      <c r="C646" s="15"/>
      <c r="D646" s="28" t="s">
        <v>288</v>
      </c>
      <c r="E646" s="15"/>
      <c r="F646" s="73">
        <v>10.1</v>
      </c>
      <c r="G646" s="23"/>
      <c r="H646" s="82"/>
      <c r="I646" s="88"/>
    </row>
    <row r="647" spans="1:9">
      <c r="A647" s="87"/>
      <c r="B647" s="15"/>
      <c r="C647" s="15"/>
      <c r="D647" s="28" t="s">
        <v>289</v>
      </c>
      <c r="E647" s="15"/>
      <c r="F647" s="73">
        <v>10.1</v>
      </c>
      <c r="G647" s="23"/>
      <c r="H647" s="82"/>
      <c r="I647" s="88"/>
    </row>
    <row r="648" spans="1:9">
      <c r="A648" s="87"/>
      <c r="B648" s="15"/>
      <c r="C648" s="15"/>
      <c r="D648" s="28" t="s">
        <v>416</v>
      </c>
      <c r="E648" s="15"/>
      <c r="F648" s="73">
        <v>3.6</v>
      </c>
      <c r="G648" s="23"/>
      <c r="H648" s="82"/>
      <c r="I648" s="88"/>
    </row>
    <row r="649" spans="1:9">
      <c r="A649" s="84">
        <v>141</v>
      </c>
      <c r="B649" s="21">
        <v>771</v>
      </c>
      <c r="C649" s="21" t="s">
        <v>3402</v>
      </c>
      <c r="D649" s="21" t="s">
        <v>3385</v>
      </c>
      <c r="E649" s="21" t="s">
        <v>373</v>
      </c>
      <c r="F649" s="85">
        <v>6.92</v>
      </c>
      <c r="G649" s="23">
        <f t="shared" ref="G649:G650" si="8">IF(B649&gt;0,0)</f>
        <v>0</v>
      </c>
      <c r="H649" s="86">
        <f>F649*G649</f>
        <v>0</v>
      </c>
      <c r="I649" s="24" t="s">
        <v>3285</v>
      </c>
    </row>
    <row r="650" spans="1:9">
      <c r="A650" s="84">
        <v>142</v>
      </c>
      <c r="B650" s="127" t="s">
        <v>518</v>
      </c>
      <c r="C650" s="21">
        <v>999771</v>
      </c>
      <c r="D650" s="21" t="s">
        <v>562</v>
      </c>
      <c r="E650" s="21" t="s">
        <v>93</v>
      </c>
      <c r="F650" s="85">
        <f>F651</f>
        <v>1</v>
      </c>
      <c r="G650" s="23">
        <f t="shared" si="8"/>
        <v>0</v>
      </c>
      <c r="H650" s="86">
        <f>F650*G650</f>
        <v>0</v>
      </c>
      <c r="I650" s="24" t="s">
        <v>30</v>
      </c>
    </row>
    <row r="651" spans="1:9" ht="23.25">
      <c r="A651" s="84"/>
      <c r="B651" s="127"/>
      <c r="C651" s="21"/>
      <c r="D651" s="28" t="s">
        <v>505</v>
      </c>
      <c r="E651" s="21"/>
      <c r="F651" s="73">
        <v>1</v>
      </c>
      <c r="G651" s="23"/>
      <c r="H651" s="86"/>
      <c r="I651" s="90"/>
    </row>
    <row r="652" spans="1:9">
      <c r="A652" s="87"/>
      <c r="B652" s="15"/>
      <c r="C652" s="15">
        <v>775</v>
      </c>
      <c r="D652" s="15" t="s">
        <v>563</v>
      </c>
      <c r="E652" s="15"/>
      <c r="F652" s="118"/>
      <c r="G652" s="23"/>
      <c r="H652" s="82">
        <f>SUM(H653:H753)</f>
        <v>0</v>
      </c>
      <c r="I652" s="119"/>
    </row>
    <row r="653" spans="1:9" ht="23.25">
      <c r="A653" s="84">
        <v>143</v>
      </c>
      <c r="B653" s="21">
        <v>775</v>
      </c>
      <c r="C653" s="21" t="s">
        <v>564</v>
      </c>
      <c r="D653" s="21" t="s">
        <v>565</v>
      </c>
      <c r="E653" s="21" t="s">
        <v>35</v>
      </c>
      <c r="F653" s="85">
        <f>F661</f>
        <v>311.39999999999998</v>
      </c>
      <c r="G653" s="23">
        <f>IF(B653&gt;0,0)</f>
        <v>0</v>
      </c>
      <c r="H653" s="86">
        <f>F653*G653</f>
        <v>0</v>
      </c>
      <c r="I653" s="24" t="s">
        <v>30</v>
      </c>
    </row>
    <row r="654" spans="1:9">
      <c r="A654" s="87"/>
      <c r="B654" s="15"/>
      <c r="C654" s="15"/>
      <c r="D654" s="28" t="s">
        <v>521</v>
      </c>
      <c r="E654" s="15"/>
      <c r="F654" s="118"/>
      <c r="G654" s="23"/>
      <c r="H654" s="82"/>
      <c r="I654" s="119"/>
    </row>
    <row r="655" spans="1:9">
      <c r="A655" s="87"/>
      <c r="B655" s="15"/>
      <c r="C655" s="15"/>
      <c r="D655" s="28" t="s">
        <v>3439</v>
      </c>
      <c r="E655" s="15"/>
      <c r="F655" s="118"/>
      <c r="G655" s="23"/>
      <c r="H655" s="82"/>
      <c r="I655" s="119"/>
    </row>
    <row r="656" spans="1:9" ht="23.25">
      <c r="A656" s="87"/>
      <c r="B656" s="15"/>
      <c r="C656" s="15"/>
      <c r="D656" s="28" t="s">
        <v>566</v>
      </c>
      <c r="E656" s="15"/>
      <c r="F656" s="118"/>
      <c r="G656" s="23"/>
      <c r="H656" s="82"/>
      <c r="I656" s="119"/>
    </row>
    <row r="657" spans="1:9">
      <c r="A657" s="87"/>
      <c r="B657" s="15"/>
      <c r="C657" s="15"/>
      <c r="D657" s="28" t="s">
        <v>3440</v>
      </c>
      <c r="E657" s="15"/>
      <c r="F657" s="118"/>
      <c r="G657" s="23"/>
      <c r="H657" s="82"/>
      <c r="I657" s="119"/>
    </row>
    <row r="658" spans="1:9">
      <c r="A658" s="87"/>
      <c r="B658" s="15"/>
      <c r="C658" s="15"/>
      <c r="D658" s="28" t="s">
        <v>3441</v>
      </c>
      <c r="E658" s="15"/>
      <c r="F658" s="118"/>
      <c r="G658" s="23"/>
      <c r="H658" s="82"/>
      <c r="I658" s="119"/>
    </row>
    <row r="659" spans="1:9">
      <c r="A659" s="87"/>
      <c r="B659" s="15"/>
      <c r="C659" s="15"/>
      <c r="D659" s="28" t="s">
        <v>567</v>
      </c>
      <c r="E659" s="15"/>
      <c r="F659" s="118"/>
      <c r="G659" s="23"/>
      <c r="H659" s="82"/>
      <c r="I659" s="119"/>
    </row>
    <row r="660" spans="1:9">
      <c r="A660" s="133"/>
      <c r="B660" s="134"/>
      <c r="C660" s="28"/>
      <c r="D660" s="28" t="s">
        <v>568</v>
      </c>
      <c r="E660" s="28"/>
      <c r="F660" s="73"/>
      <c r="G660" s="23"/>
      <c r="H660" s="135"/>
      <c r="I660" s="136"/>
    </row>
    <row r="661" spans="1:9">
      <c r="A661" s="87"/>
      <c r="B661" s="15"/>
      <c r="C661" s="15"/>
      <c r="D661" s="28" t="s">
        <v>529</v>
      </c>
      <c r="E661" s="15"/>
      <c r="F661" s="73">
        <v>311.39999999999998</v>
      </c>
      <c r="G661" s="23"/>
      <c r="H661" s="82"/>
      <c r="I661" s="119"/>
    </row>
    <row r="662" spans="1:9" ht="23.25">
      <c r="A662" s="84">
        <v>144</v>
      </c>
      <c r="B662" s="21">
        <v>775</v>
      </c>
      <c r="C662" s="21" t="s">
        <v>569</v>
      </c>
      <c r="D662" s="21" t="s">
        <v>570</v>
      </c>
      <c r="E662" s="21" t="s">
        <v>35</v>
      </c>
      <c r="F662" s="85">
        <f>F671</f>
        <v>116.8</v>
      </c>
      <c r="G662" s="23">
        <f>IF(B662&gt;0,0)</f>
        <v>0</v>
      </c>
      <c r="H662" s="86">
        <f>F662*G662</f>
        <v>0</v>
      </c>
      <c r="I662" s="24" t="s">
        <v>30</v>
      </c>
    </row>
    <row r="663" spans="1:9">
      <c r="A663" s="87"/>
      <c r="B663" s="15"/>
      <c r="C663" s="15"/>
      <c r="D663" s="28" t="s">
        <v>521</v>
      </c>
      <c r="E663" s="15"/>
      <c r="F663" s="118"/>
      <c r="G663" s="23"/>
      <c r="H663" s="82"/>
      <c r="I663" s="119"/>
    </row>
    <row r="664" spans="1:9">
      <c r="A664" s="87"/>
      <c r="B664" s="15"/>
      <c r="C664" s="15"/>
      <c r="D664" s="28" t="s">
        <v>3442</v>
      </c>
      <c r="E664" s="15"/>
      <c r="F664" s="118"/>
      <c r="G664" s="23"/>
      <c r="H664" s="82"/>
      <c r="I664" s="119"/>
    </row>
    <row r="665" spans="1:9" ht="23.25">
      <c r="A665" s="87"/>
      <c r="B665" s="15"/>
      <c r="C665" s="15"/>
      <c r="D665" s="28" t="s">
        <v>571</v>
      </c>
      <c r="E665" s="15"/>
      <c r="F665" s="118"/>
      <c r="G665" s="23"/>
      <c r="H665" s="82"/>
      <c r="I665" s="119"/>
    </row>
    <row r="666" spans="1:9">
      <c r="A666" s="87"/>
      <c r="B666" s="15"/>
      <c r="C666" s="15"/>
      <c r="D666" s="28" t="s">
        <v>3443</v>
      </c>
      <c r="E666" s="15"/>
      <c r="F666" s="118"/>
      <c r="G666" s="23"/>
      <c r="H666" s="82"/>
      <c r="I666" s="119"/>
    </row>
    <row r="667" spans="1:9" ht="23.25">
      <c r="A667" s="87"/>
      <c r="B667" s="15"/>
      <c r="C667" s="15"/>
      <c r="D667" s="28" t="s">
        <v>3444</v>
      </c>
      <c r="E667" s="15"/>
      <c r="F667" s="118"/>
      <c r="G667" s="23"/>
      <c r="H667" s="82"/>
      <c r="I667" s="119"/>
    </row>
    <row r="668" spans="1:9">
      <c r="A668" s="87"/>
      <c r="B668" s="15"/>
      <c r="C668" s="15"/>
      <c r="D668" s="28" t="s">
        <v>3445</v>
      </c>
      <c r="E668" s="15"/>
      <c r="F668" s="118"/>
      <c r="G668" s="23"/>
      <c r="H668" s="82"/>
      <c r="I668" s="119"/>
    </row>
    <row r="669" spans="1:9">
      <c r="A669" s="87"/>
      <c r="B669" s="15"/>
      <c r="C669" s="15"/>
      <c r="D669" s="28" t="s">
        <v>567</v>
      </c>
      <c r="E669" s="15"/>
      <c r="F669" s="118"/>
      <c r="G669" s="23"/>
      <c r="H669" s="82"/>
      <c r="I669" s="119"/>
    </row>
    <row r="670" spans="1:9">
      <c r="A670" s="133"/>
      <c r="B670" s="134"/>
      <c r="C670" s="28"/>
      <c r="D670" s="28" t="s">
        <v>568</v>
      </c>
      <c r="E670" s="28"/>
      <c r="F670" s="73"/>
      <c r="G670" s="23"/>
      <c r="H670" s="135"/>
      <c r="I670" s="136"/>
    </row>
    <row r="671" spans="1:9">
      <c r="A671" s="87"/>
      <c r="B671" s="15"/>
      <c r="C671" s="15"/>
      <c r="D671" s="28" t="s">
        <v>529</v>
      </c>
      <c r="E671" s="15"/>
      <c r="F671" s="73">
        <v>116.8</v>
      </c>
      <c r="G671" s="23"/>
      <c r="H671" s="82"/>
      <c r="I671" s="119"/>
    </row>
    <row r="672" spans="1:9" ht="23.25">
      <c r="A672" s="84">
        <v>145</v>
      </c>
      <c r="B672" s="21">
        <v>775</v>
      </c>
      <c r="C672" s="21" t="s">
        <v>572</v>
      </c>
      <c r="D672" s="21" t="s">
        <v>573</v>
      </c>
      <c r="E672" s="21" t="s">
        <v>35</v>
      </c>
      <c r="F672" s="85">
        <f>F682</f>
        <v>43.7</v>
      </c>
      <c r="G672" s="23">
        <f>IF(B672&gt;0,0)</f>
        <v>0</v>
      </c>
      <c r="H672" s="86">
        <f>F672*G672</f>
        <v>0</v>
      </c>
      <c r="I672" s="24" t="s">
        <v>30</v>
      </c>
    </row>
    <row r="673" spans="1:9">
      <c r="A673" s="87"/>
      <c r="B673" s="15"/>
      <c r="C673" s="15"/>
      <c r="D673" s="28" t="s">
        <v>521</v>
      </c>
      <c r="E673" s="15"/>
      <c r="F673" s="73"/>
      <c r="G673" s="23"/>
      <c r="H673" s="82"/>
      <c r="I673" s="119"/>
    </row>
    <row r="674" spans="1:9">
      <c r="A674" s="87"/>
      <c r="B674" s="15"/>
      <c r="C674" s="15"/>
      <c r="D674" s="28" t="s">
        <v>3446</v>
      </c>
      <c r="E674" s="15"/>
      <c r="F674" s="73"/>
      <c r="G674" s="23"/>
      <c r="H674" s="82"/>
      <c r="I674" s="119"/>
    </row>
    <row r="675" spans="1:9">
      <c r="A675" s="87"/>
      <c r="B675" s="15"/>
      <c r="C675" s="15"/>
      <c r="D675" s="28" t="s">
        <v>574</v>
      </c>
      <c r="E675" s="15"/>
      <c r="F675" s="73"/>
      <c r="G675" s="23"/>
      <c r="H675" s="82"/>
      <c r="I675" s="119"/>
    </row>
    <row r="676" spans="1:9" ht="23.25">
      <c r="A676" s="87"/>
      <c r="B676" s="15"/>
      <c r="C676" s="15"/>
      <c r="D676" s="28" t="s">
        <v>575</v>
      </c>
      <c r="E676" s="15"/>
      <c r="F676" s="73"/>
      <c r="G676" s="23"/>
      <c r="H676" s="82"/>
      <c r="I676" s="119"/>
    </row>
    <row r="677" spans="1:9">
      <c r="A677" s="87"/>
      <c r="B677" s="15"/>
      <c r="C677" s="15"/>
      <c r="D677" s="28" t="s">
        <v>3447</v>
      </c>
      <c r="E677" s="15"/>
      <c r="F677" s="73"/>
      <c r="G677" s="23"/>
      <c r="H677" s="82"/>
      <c r="I677" s="119"/>
    </row>
    <row r="678" spans="1:9" ht="23.25">
      <c r="A678" s="87"/>
      <c r="B678" s="15"/>
      <c r="C678" s="15"/>
      <c r="D678" s="28" t="s">
        <v>3448</v>
      </c>
      <c r="E678" s="15"/>
      <c r="F678" s="73"/>
      <c r="G678" s="23"/>
      <c r="H678" s="82"/>
      <c r="I678" s="119"/>
    </row>
    <row r="679" spans="1:9">
      <c r="A679" s="87"/>
      <c r="B679" s="15"/>
      <c r="C679" s="15"/>
      <c r="D679" s="28" t="s">
        <v>3449</v>
      </c>
      <c r="E679" s="15"/>
      <c r="F679" s="73"/>
      <c r="G679" s="23"/>
      <c r="H679" s="82"/>
      <c r="I679" s="119"/>
    </row>
    <row r="680" spans="1:9">
      <c r="A680" s="87"/>
      <c r="B680" s="15"/>
      <c r="C680" s="15"/>
      <c r="D680" s="28" t="s">
        <v>567</v>
      </c>
      <c r="E680" s="15"/>
      <c r="F680" s="118"/>
      <c r="G680" s="23"/>
      <c r="H680" s="82"/>
      <c r="I680" s="119"/>
    </row>
    <row r="681" spans="1:9">
      <c r="A681" s="133"/>
      <c r="B681" s="134"/>
      <c r="C681" s="28"/>
      <c r="D681" s="28" t="s">
        <v>568</v>
      </c>
      <c r="E681" s="28"/>
      <c r="F681" s="73"/>
      <c r="G681" s="23"/>
      <c r="H681" s="135"/>
      <c r="I681" s="136"/>
    </row>
    <row r="682" spans="1:9">
      <c r="A682" s="87"/>
      <c r="B682" s="15"/>
      <c r="C682" s="15"/>
      <c r="D682" s="28" t="s">
        <v>576</v>
      </c>
      <c r="E682" s="15"/>
      <c r="F682" s="73">
        <v>43.7</v>
      </c>
      <c r="G682" s="23"/>
      <c r="H682" s="82"/>
      <c r="I682" s="119"/>
    </row>
    <row r="683" spans="1:9" ht="23.25">
      <c r="A683" s="84">
        <v>146</v>
      </c>
      <c r="B683" s="21">
        <v>775</v>
      </c>
      <c r="C683" s="21" t="s">
        <v>577</v>
      </c>
      <c r="D683" s="21" t="s">
        <v>578</v>
      </c>
      <c r="E683" s="21" t="s">
        <v>35</v>
      </c>
      <c r="F683" s="85">
        <f>F694</f>
        <v>104.6</v>
      </c>
      <c r="G683" s="23">
        <f>IF(B683&gt;0,0)</f>
        <v>0</v>
      </c>
      <c r="H683" s="86">
        <f>F683*G683</f>
        <v>0</v>
      </c>
      <c r="I683" s="24" t="s">
        <v>30</v>
      </c>
    </row>
    <row r="684" spans="1:9">
      <c r="A684" s="87"/>
      <c r="B684" s="15"/>
      <c r="C684" s="15"/>
      <c r="D684" s="28" t="s">
        <v>521</v>
      </c>
      <c r="E684" s="15"/>
      <c r="F684" s="73"/>
      <c r="G684" s="23"/>
      <c r="H684" s="82"/>
      <c r="I684" s="119"/>
    </row>
    <row r="685" spans="1:9">
      <c r="A685" s="87"/>
      <c r="B685" s="15"/>
      <c r="C685" s="15"/>
      <c r="D685" s="28" t="s">
        <v>3450</v>
      </c>
      <c r="E685" s="15"/>
      <c r="F685" s="73"/>
      <c r="G685" s="23"/>
      <c r="H685" s="82"/>
      <c r="I685" s="119"/>
    </row>
    <row r="686" spans="1:9">
      <c r="A686" s="87"/>
      <c r="B686" s="15"/>
      <c r="C686" s="15"/>
      <c r="D686" s="28" t="s">
        <v>574</v>
      </c>
      <c r="E686" s="15"/>
      <c r="F686" s="73"/>
      <c r="G686" s="23"/>
      <c r="H686" s="82"/>
      <c r="I686" s="119"/>
    </row>
    <row r="687" spans="1:9" ht="23.25">
      <c r="A687" s="87"/>
      <c r="B687" s="15"/>
      <c r="C687" s="15"/>
      <c r="D687" s="28" t="s">
        <v>579</v>
      </c>
      <c r="E687" s="15"/>
      <c r="F687" s="73"/>
      <c r="G687" s="23"/>
      <c r="H687" s="82"/>
      <c r="I687" s="119"/>
    </row>
    <row r="688" spans="1:9">
      <c r="A688" s="87"/>
      <c r="B688" s="15"/>
      <c r="C688" s="15"/>
      <c r="D688" s="28" t="s">
        <v>3451</v>
      </c>
      <c r="E688" s="15"/>
      <c r="F688" s="73"/>
      <c r="G688" s="23"/>
      <c r="H688" s="82"/>
      <c r="I688" s="119"/>
    </row>
    <row r="689" spans="1:9" ht="23.25">
      <c r="A689" s="87"/>
      <c r="B689" s="15"/>
      <c r="C689" s="15"/>
      <c r="D689" s="28" t="s">
        <v>3452</v>
      </c>
      <c r="E689" s="15"/>
      <c r="F689" s="73"/>
      <c r="G689" s="23"/>
      <c r="H689" s="82"/>
      <c r="I689" s="119"/>
    </row>
    <row r="690" spans="1:9">
      <c r="A690" s="87"/>
      <c r="B690" s="15"/>
      <c r="C690" s="15"/>
      <c r="D690" s="28" t="s">
        <v>3453</v>
      </c>
      <c r="E690" s="15"/>
      <c r="F690" s="73"/>
      <c r="G690" s="23"/>
      <c r="H690" s="82"/>
      <c r="I690" s="119"/>
    </row>
    <row r="691" spans="1:9" ht="23.25">
      <c r="A691" s="87"/>
      <c r="B691" s="15"/>
      <c r="C691" s="15"/>
      <c r="D691" s="28" t="s">
        <v>3454</v>
      </c>
      <c r="E691" s="15"/>
      <c r="F691" s="73"/>
      <c r="G691" s="23"/>
      <c r="H691" s="82"/>
      <c r="I691" s="119"/>
    </row>
    <row r="692" spans="1:9">
      <c r="A692" s="87"/>
      <c r="B692" s="15"/>
      <c r="C692" s="15"/>
      <c r="D692" s="28" t="s">
        <v>567</v>
      </c>
      <c r="E692" s="15"/>
      <c r="F692" s="118"/>
      <c r="G692" s="23"/>
      <c r="H692" s="82"/>
      <c r="I692" s="119"/>
    </row>
    <row r="693" spans="1:9">
      <c r="A693" s="133"/>
      <c r="B693" s="134"/>
      <c r="C693" s="28"/>
      <c r="D693" s="28" t="s">
        <v>568</v>
      </c>
      <c r="E693" s="28"/>
      <c r="F693" s="73"/>
      <c r="G693" s="23"/>
      <c r="H693" s="135"/>
      <c r="I693" s="136"/>
    </row>
    <row r="694" spans="1:9">
      <c r="A694" s="87"/>
      <c r="B694" s="15"/>
      <c r="C694" s="15"/>
      <c r="D694" s="28" t="s">
        <v>580</v>
      </c>
      <c r="E694" s="15"/>
      <c r="F694" s="73">
        <v>104.6</v>
      </c>
      <c r="G694" s="23"/>
      <c r="H694" s="82"/>
      <c r="I694" s="119"/>
    </row>
    <row r="695" spans="1:9" ht="23.25">
      <c r="A695" s="84">
        <v>147</v>
      </c>
      <c r="B695" s="21">
        <v>775</v>
      </c>
      <c r="C695" s="21" t="s">
        <v>581</v>
      </c>
      <c r="D695" s="21" t="s">
        <v>582</v>
      </c>
      <c r="E695" s="21" t="s">
        <v>35</v>
      </c>
      <c r="F695" s="85">
        <f>F707</f>
        <v>27.6</v>
      </c>
      <c r="G695" s="23">
        <f>IF(B695&gt;0,0)</f>
        <v>0</v>
      </c>
      <c r="H695" s="86">
        <f>F695*G695</f>
        <v>0</v>
      </c>
      <c r="I695" s="24" t="s">
        <v>30</v>
      </c>
    </row>
    <row r="696" spans="1:9">
      <c r="A696" s="87"/>
      <c r="B696" s="15"/>
      <c r="C696" s="15"/>
      <c r="D696" s="28" t="s">
        <v>521</v>
      </c>
      <c r="E696" s="15"/>
      <c r="F696" s="73"/>
      <c r="G696" s="23"/>
      <c r="H696" s="82"/>
      <c r="I696" s="119"/>
    </row>
    <row r="697" spans="1:9">
      <c r="A697" s="87"/>
      <c r="B697" s="15"/>
      <c r="C697" s="15"/>
      <c r="D697" s="28" t="s">
        <v>3455</v>
      </c>
      <c r="E697" s="15"/>
      <c r="F697" s="73"/>
      <c r="G697" s="23"/>
      <c r="H697" s="82"/>
      <c r="I697" s="119"/>
    </row>
    <row r="698" spans="1:9">
      <c r="A698" s="87"/>
      <c r="B698" s="15"/>
      <c r="C698" s="15"/>
      <c r="D698" s="28" t="s">
        <v>574</v>
      </c>
      <c r="E698" s="15"/>
      <c r="F698" s="73"/>
      <c r="G698" s="23"/>
      <c r="H698" s="82"/>
      <c r="I698" s="119"/>
    </row>
    <row r="699" spans="1:9" ht="23.25">
      <c r="A699" s="87"/>
      <c r="B699" s="15"/>
      <c r="C699" s="15"/>
      <c r="D699" s="28" t="s">
        <v>575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3456</v>
      </c>
      <c r="E700" s="15"/>
      <c r="F700" s="73"/>
      <c r="G700" s="23"/>
      <c r="H700" s="82"/>
      <c r="I700" s="119"/>
    </row>
    <row r="701" spans="1:9" ht="23.25">
      <c r="A701" s="87"/>
      <c r="B701" s="15"/>
      <c r="C701" s="15"/>
      <c r="D701" s="28" t="s">
        <v>3457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3458</v>
      </c>
      <c r="E702" s="15"/>
      <c r="F702" s="73"/>
      <c r="G702" s="23"/>
      <c r="H702" s="82"/>
      <c r="I702" s="119"/>
    </row>
    <row r="703" spans="1:9">
      <c r="A703" s="87"/>
      <c r="B703" s="15"/>
      <c r="C703" s="15"/>
      <c r="D703" s="28" t="s">
        <v>3459</v>
      </c>
      <c r="E703" s="15"/>
      <c r="F703" s="73"/>
      <c r="G703" s="23"/>
      <c r="H703" s="82"/>
      <c r="I703" s="119"/>
    </row>
    <row r="704" spans="1:9">
      <c r="A704" s="87"/>
      <c r="B704" s="15"/>
      <c r="C704" s="15"/>
      <c r="D704" s="28" t="s">
        <v>3460</v>
      </c>
      <c r="E704" s="15"/>
      <c r="F704" s="73"/>
      <c r="G704" s="23"/>
      <c r="H704" s="82"/>
      <c r="I704" s="119"/>
    </row>
    <row r="705" spans="1:9">
      <c r="A705" s="87"/>
      <c r="B705" s="15"/>
      <c r="C705" s="15"/>
      <c r="D705" s="28" t="s">
        <v>567</v>
      </c>
      <c r="E705" s="15"/>
      <c r="F705" s="118"/>
      <c r="G705" s="23"/>
      <c r="H705" s="82"/>
      <c r="I705" s="119"/>
    </row>
    <row r="706" spans="1:9">
      <c r="A706" s="133"/>
      <c r="B706" s="134"/>
      <c r="C706" s="28"/>
      <c r="D706" s="28" t="s">
        <v>568</v>
      </c>
      <c r="E706" s="28"/>
      <c r="F706" s="73"/>
      <c r="G706" s="23"/>
      <c r="H706" s="135"/>
      <c r="I706" s="136"/>
    </row>
    <row r="707" spans="1:9">
      <c r="A707" s="87"/>
      <c r="B707" s="15"/>
      <c r="C707" s="15"/>
      <c r="D707" s="28" t="s">
        <v>583</v>
      </c>
      <c r="E707" s="15"/>
      <c r="F707" s="73">
        <v>27.6</v>
      </c>
      <c r="G707" s="23"/>
      <c r="H707" s="82"/>
      <c r="I707" s="119"/>
    </row>
    <row r="708" spans="1:9" ht="23.25">
      <c r="A708" s="84">
        <v>148</v>
      </c>
      <c r="B708" s="21">
        <v>775</v>
      </c>
      <c r="C708" s="21" t="s">
        <v>584</v>
      </c>
      <c r="D708" s="21" t="s">
        <v>585</v>
      </c>
      <c r="E708" s="21" t="s">
        <v>35</v>
      </c>
      <c r="F708" s="85">
        <f>F721</f>
        <v>60.4</v>
      </c>
      <c r="G708" s="23">
        <f>IF(B708&gt;0,0)</f>
        <v>0</v>
      </c>
      <c r="H708" s="86">
        <f>F708*G708</f>
        <v>0</v>
      </c>
      <c r="I708" s="24" t="s">
        <v>30</v>
      </c>
    </row>
    <row r="709" spans="1:9">
      <c r="A709" s="87"/>
      <c r="B709" s="15"/>
      <c r="C709" s="15"/>
      <c r="D709" s="28" t="s">
        <v>521</v>
      </c>
      <c r="E709" s="15"/>
      <c r="F709" s="73"/>
      <c r="G709" s="23"/>
      <c r="H709" s="82"/>
      <c r="I709" s="119"/>
    </row>
    <row r="710" spans="1:9">
      <c r="A710" s="87"/>
      <c r="B710" s="15"/>
      <c r="C710" s="15"/>
      <c r="D710" s="28" t="s">
        <v>3461</v>
      </c>
      <c r="E710" s="15"/>
      <c r="F710" s="73"/>
      <c r="G710" s="23"/>
      <c r="H710" s="82"/>
      <c r="I710" s="119"/>
    </row>
    <row r="711" spans="1:9">
      <c r="A711" s="87"/>
      <c r="B711" s="15"/>
      <c r="C711" s="15"/>
      <c r="D711" s="28" t="s">
        <v>3462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3463</v>
      </c>
      <c r="E712" s="15"/>
      <c r="F712" s="73"/>
      <c r="G712" s="23"/>
      <c r="H712" s="82"/>
      <c r="I712" s="119"/>
    </row>
    <row r="713" spans="1:9">
      <c r="A713" s="87"/>
      <c r="B713" s="15"/>
      <c r="C713" s="15"/>
      <c r="D713" s="28" t="s">
        <v>3464</v>
      </c>
      <c r="E713" s="15"/>
      <c r="F713" s="73"/>
      <c r="G713" s="23"/>
      <c r="H713" s="82"/>
      <c r="I713" s="119"/>
    </row>
    <row r="714" spans="1:9" ht="23.25">
      <c r="A714" s="87"/>
      <c r="B714" s="15"/>
      <c r="C714" s="15"/>
      <c r="D714" s="28" t="s">
        <v>3465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3466</v>
      </c>
      <c r="E715" s="15"/>
      <c r="F715" s="73"/>
      <c r="G715" s="23"/>
      <c r="H715" s="82"/>
      <c r="I715" s="119"/>
    </row>
    <row r="716" spans="1:9" ht="23.25">
      <c r="A716" s="87"/>
      <c r="B716" s="15"/>
      <c r="C716" s="15"/>
      <c r="D716" s="28" t="s">
        <v>3467</v>
      </c>
      <c r="E716" s="15"/>
      <c r="F716" s="73"/>
      <c r="G716" s="23"/>
      <c r="H716" s="82"/>
      <c r="I716" s="119"/>
    </row>
    <row r="717" spans="1:9">
      <c r="A717" s="87"/>
      <c r="B717" s="15"/>
      <c r="C717" s="15"/>
      <c r="D717" s="28" t="s">
        <v>3468</v>
      </c>
      <c r="E717" s="15"/>
      <c r="F717" s="73"/>
      <c r="G717" s="23"/>
      <c r="H717" s="82"/>
      <c r="I717" s="119"/>
    </row>
    <row r="718" spans="1:9">
      <c r="A718" s="87"/>
      <c r="B718" s="15"/>
      <c r="C718" s="15"/>
      <c r="D718" s="28" t="s">
        <v>3469</v>
      </c>
      <c r="E718" s="15"/>
      <c r="F718" s="73"/>
      <c r="G718" s="23"/>
      <c r="H718" s="82"/>
      <c r="I718" s="119"/>
    </row>
    <row r="719" spans="1:9">
      <c r="A719" s="87"/>
      <c r="B719" s="15"/>
      <c r="C719" s="15"/>
      <c r="D719" s="28" t="s">
        <v>567</v>
      </c>
      <c r="E719" s="15"/>
      <c r="F719" s="118"/>
      <c r="G719" s="23"/>
      <c r="H719" s="82"/>
      <c r="I719" s="119"/>
    </row>
    <row r="720" spans="1:9">
      <c r="A720" s="133"/>
      <c r="B720" s="134"/>
      <c r="C720" s="28"/>
      <c r="D720" s="28" t="s">
        <v>568</v>
      </c>
      <c r="E720" s="28"/>
      <c r="F720" s="73"/>
      <c r="G720" s="23"/>
      <c r="H720" s="135"/>
      <c r="I720" s="136"/>
    </row>
    <row r="721" spans="1:9">
      <c r="A721" s="87"/>
      <c r="B721" s="15"/>
      <c r="C721" s="15"/>
      <c r="D721" s="28" t="s">
        <v>586</v>
      </c>
      <c r="E721" s="15"/>
      <c r="F721" s="73">
        <v>60.4</v>
      </c>
      <c r="G721" s="23"/>
      <c r="H721" s="82"/>
      <c r="I721" s="119"/>
    </row>
    <row r="722" spans="1:9" ht="23.25">
      <c r="A722" s="626">
        <v>149</v>
      </c>
      <c r="B722" s="21">
        <v>775</v>
      </c>
      <c r="C722" s="21" t="s">
        <v>587</v>
      </c>
      <c r="D722" s="21" t="s">
        <v>588</v>
      </c>
      <c r="E722" s="21" t="s">
        <v>35</v>
      </c>
      <c r="F722" s="85">
        <f>F738</f>
        <v>55.5</v>
      </c>
      <c r="G722" s="23">
        <f>IF(B722&gt;0,0)</f>
        <v>0</v>
      </c>
      <c r="H722" s="86">
        <f>F722*G722</f>
        <v>0</v>
      </c>
      <c r="I722" s="24" t="s">
        <v>30</v>
      </c>
    </row>
    <row r="723" spans="1:9" ht="34.5">
      <c r="A723" s="84"/>
      <c r="B723" s="21"/>
      <c r="C723" s="21"/>
      <c r="D723" s="28" t="s">
        <v>3624</v>
      </c>
      <c r="E723" s="21"/>
      <c r="F723" s="85"/>
      <c r="G723" s="23"/>
      <c r="H723" s="86"/>
      <c r="I723" s="24"/>
    </row>
    <row r="724" spans="1:9">
      <c r="A724" s="87"/>
      <c r="B724" s="15"/>
      <c r="C724" s="15"/>
      <c r="D724" s="28" t="s">
        <v>521</v>
      </c>
      <c r="E724" s="15"/>
      <c r="F724" s="73"/>
      <c r="G724" s="23"/>
      <c r="H724" s="82"/>
      <c r="I724" s="119"/>
    </row>
    <row r="725" spans="1:9">
      <c r="A725" s="87"/>
      <c r="B725" s="15"/>
      <c r="C725" s="15"/>
      <c r="D725" s="28" t="s">
        <v>3470</v>
      </c>
      <c r="E725" s="15"/>
      <c r="F725" s="73"/>
      <c r="G725" s="23"/>
      <c r="H725" s="82"/>
      <c r="I725" s="119"/>
    </row>
    <row r="726" spans="1:9">
      <c r="A726" s="87"/>
      <c r="B726" s="15"/>
      <c r="C726" s="15"/>
      <c r="D726" s="28" t="s">
        <v>3471</v>
      </c>
      <c r="E726" s="15"/>
      <c r="F726" s="73"/>
      <c r="G726" s="23"/>
      <c r="H726" s="82"/>
      <c r="I726" s="119"/>
    </row>
    <row r="727" spans="1:9">
      <c r="A727" s="87"/>
      <c r="B727" s="15"/>
      <c r="C727" s="15"/>
      <c r="D727" s="28" t="s">
        <v>3472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3473</v>
      </c>
      <c r="E728" s="15"/>
      <c r="F728" s="73"/>
      <c r="G728" s="23"/>
      <c r="H728" s="82"/>
      <c r="I728" s="119"/>
    </row>
    <row r="729" spans="1:9">
      <c r="A729" s="87"/>
      <c r="B729" s="15"/>
      <c r="C729" s="15"/>
      <c r="D729" s="28" t="s">
        <v>3474</v>
      </c>
      <c r="E729" s="15"/>
      <c r="F729" s="73"/>
      <c r="G729" s="23"/>
      <c r="H729" s="82"/>
      <c r="I729" s="119"/>
    </row>
    <row r="730" spans="1:9" ht="23.25">
      <c r="A730" s="87"/>
      <c r="B730" s="15"/>
      <c r="C730" s="15"/>
      <c r="D730" s="28" t="s">
        <v>3475</v>
      </c>
      <c r="E730" s="15"/>
      <c r="F730" s="73"/>
      <c r="G730" s="23"/>
      <c r="H730" s="82"/>
      <c r="I730" s="119"/>
    </row>
    <row r="731" spans="1:9" ht="23.25">
      <c r="A731" s="87"/>
      <c r="B731" s="15"/>
      <c r="C731" s="15"/>
      <c r="D731" s="28" t="s">
        <v>3476</v>
      </c>
      <c r="E731" s="15"/>
      <c r="F731" s="73"/>
      <c r="G731" s="23"/>
      <c r="H731" s="82"/>
      <c r="I731" s="119"/>
    </row>
    <row r="732" spans="1:9">
      <c r="A732" s="87"/>
      <c r="B732" s="15"/>
      <c r="C732" s="15"/>
      <c r="D732" s="28" t="s">
        <v>3477</v>
      </c>
      <c r="E732" s="15"/>
      <c r="F732" s="73"/>
      <c r="G732" s="23"/>
      <c r="H732" s="82"/>
      <c r="I732" s="119"/>
    </row>
    <row r="733" spans="1:9" ht="23.25">
      <c r="A733" s="87"/>
      <c r="B733" s="15"/>
      <c r="C733" s="15"/>
      <c r="D733" s="28" t="s">
        <v>3478</v>
      </c>
      <c r="E733" s="15"/>
      <c r="F733" s="73"/>
      <c r="G733" s="23"/>
      <c r="H733" s="82"/>
      <c r="I733" s="119"/>
    </row>
    <row r="734" spans="1:9">
      <c r="A734" s="87"/>
      <c r="B734" s="15"/>
      <c r="C734" s="15"/>
      <c r="D734" s="28" t="s">
        <v>3479</v>
      </c>
      <c r="E734" s="15"/>
      <c r="F734" s="73"/>
      <c r="G734" s="23"/>
      <c r="H734" s="82"/>
      <c r="I734" s="119"/>
    </row>
    <row r="735" spans="1:9">
      <c r="A735" s="87"/>
      <c r="B735" s="15"/>
      <c r="C735" s="15"/>
      <c r="D735" s="28" t="s">
        <v>3480</v>
      </c>
      <c r="E735" s="15"/>
      <c r="F735" s="73"/>
      <c r="G735" s="23"/>
      <c r="H735" s="82"/>
      <c r="I735" s="119"/>
    </row>
    <row r="736" spans="1:9">
      <c r="A736" s="87"/>
      <c r="B736" s="15"/>
      <c r="C736" s="15"/>
      <c r="D736" s="28" t="s">
        <v>567</v>
      </c>
      <c r="E736" s="15"/>
      <c r="F736" s="118"/>
      <c r="G736" s="23"/>
      <c r="H736" s="82"/>
      <c r="I736" s="119"/>
    </row>
    <row r="737" spans="1:9">
      <c r="A737" s="133"/>
      <c r="B737" s="134"/>
      <c r="C737" s="28"/>
      <c r="D737" s="28" t="s">
        <v>568</v>
      </c>
      <c r="E737" s="28"/>
      <c r="F737" s="73"/>
      <c r="G737" s="23"/>
      <c r="H737" s="135"/>
      <c r="I737" s="136"/>
    </row>
    <row r="738" spans="1:9">
      <c r="A738" s="87"/>
      <c r="B738" s="15"/>
      <c r="C738" s="15"/>
      <c r="D738" s="28" t="s">
        <v>586</v>
      </c>
      <c r="E738" s="15"/>
      <c r="F738" s="73">
        <v>55.5</v>
      </c>
      <c r="G738" s="23"/>
      <c r="H738" s="82"/>
      <c r="I738" s="119"/>
    </row>
    <row r="739" spans="1:9">
      <c r="A739" s="84">
        <v>150</v>
      </c>
      <c r="B739" s="21">
        <v>775</v>
      </c>
      <c r="C739" s="21" t="s">
        <v>589</v>
      </c>
      <c r="D739" s="21" t="s">
        <v>590</v>
      </c>
      <c r="E739" s="21" t="s">
        <v>35</v>
      </c>
      <c r="F739" s="85">
        <f>F748</f>
        <v>141.1</v>
      </c>
      <c r="G739" s="23">
        <f>IF(B739&gt;0,0)</f>
        <v>0</v>
      </c>
      <c r="H739" s="86">
        <f>F739*G739</f>
        <v>0</v>
      </c>
      <c r="I739" s="24" t="s">
        <v>30</v>
      </c>
    </row>
    <row r="740" spans="1:9">
      <c r="A740" s="87"/>
      <c r="B740" s="15"/>
      <c r="C740" s="15"/>
      <c r="D740" s="28" t="s">
        <v>521</v>
      </c>
      <c r="E740" s="15"/>
      <c r="F740" s="73"/>
      <c r="G740" s="23"/>
      <c r="H740" s="82"/>
      <c r="I740" s="119"/>
    </row>
    <row r="741" spans="1:9">
      <c r="A741" s="87"/>
      <c r="B741" s="15"/>
      <c r="C741" s="15"/>
      <c r="D741" s="28" t="s">
        <v>3481</v>
      </c>
      <c r="E741" s="15"/>
      <c r="F741" s="73"/>
      <c r="G741" s="23"/>
      <c r="H741" s="82"/>
      <c r="I741" s="119"/>
    </row>
    <row r="742" spans="1:9">
      <c r="A742" s="87"/>
      <c r="B742" s="15"/>
      <c r="C742" s="15"/>
      <c r="D742" s="28" t="s">
        <v>574</v>
      </c>
      <c r="E742" s="15"/>
      <c r="F742" s="73"/>
      <c r="G742" s="23"/>
      <c r="H742" s="82"/>
      <c r="I742" s="119"/>
    </row>
    <row r="743" spans="1:9">
      <c r="A743" s="87"/>
      <c r="B743" s="15"/>
      <c r="C743" s="15"/>
      <c r="D743" s="28" t="s">
        <v>591</v>
      </c>
      <c r="E743" s="15"/>
      <c r="F743" s="73"/>
      <c r="G743" s="23"/>
      <c r="H743" s="82"/>
      <c r="I743" s="119"/>
    </row>
    <row r="744" spans="1:9">
      <c r="A744" s="87"/>
      <c r="B744" s="15"/>
      <c r="C744" s="15"/>
      <c r="D744" s="28" t="s">
        <v>3482</v>
      </c>
      <c r="E744" s="15"/>
      <c r="F744" s="73"/>
      <c r="G744" s="23"/>
      <c r="H744" s="82"/>
      <c r="I744" s="119"/>
    </row>
    <row r="745" spans="1:9">
      <c r="A745" s="87"/>
      <c r="B745" s="15"/>
      <c r="C745" s="15"/>
      <c r="D745" s="28" t="s">
        <v>3483</v>
      </c>
      <c r="E745" s="15"/>
      <c r="F745" s="73"/>
      <c r="G745" s="23"/>
      <c r="H745" s="82"/>
      <c r="I745" s="119"/>
    </row>
    <row r="746" spans="1:9">
      <c r="A746" s="87"/>
      <c r="B746" s="15"/>
      <c r="C746" s="15"/>
      <c r="D746" s="28" t="s">
        <v>567</v>
      </c>
      <c r="E746" s="15"/>
      <c r="F746" s="118"/>
      <c r="G746" s="23"/>
      <c r="H746" s="82"/>
      <c r="I746" s="119"/>
    </row>
    <row r="747" spans="1:9">
      <c r="A747" s="133"/>
      <c r="B747" s="134"/>
      <c r="C747" s="28"/>
      <c r="D747" s="28" t="s">
        <v>568</v>
      </c>
      <c r="E747" s="28"/>
      <c r="F747" s="73"/>
      <c r="G747" s="23"/>
      <c r="H747" s="135"/>
      <c r="I747" s="136"/>
    </row>
    <row r="748" spans="1:9">
      <c r="A748" s="87"/>
      <c r="B748" s="15"/>
      <c r="C748" s="15"/>
      <c r="D748" s="28" t="s">
        <v>592</v>
      </c>
      <c r="E748" s="15"/>
      <c r="F748" s="73">
        <v>141.1</v>
      </c>
      <c r="G748" s="23"/>
      <c r="H748" s="82"/>
      <c r="I748" s="119"/>
    </row>
    <row r="749" spans="1:9">
      <c r="A749" s="84">
        <v>151</v>
      </c>
      <c r="B749" s="21">
        <v>775</v>
      </c>
      <c r="C749" s="21" t="s">
        <v>593</v>
      </c>
      <c r="D749" s="21" t="s">
        <v>594</v>
      </c>
      <c r="E749" s="21" t="s">
        <v>35</v>
      </c>
      <c r="F749" s="85">
        <f>F750</f>
        <v>861.1</v>
      </c>
      <c r="G749" s="23">
        <f>IF(B749&gt;0,0)</f>
        <v>0</v>
      </c>
      <c r="H749" s="86">
        <f>F749*G749</f>
        <v>0</v>
      </c>
      <c r="I749" s="24" t="s">
        <v>30</v>
      </c>
    </row>
    <row r="750" spans="1:9">
      <c r="A750" s="84"/>
      <c r="B750" s="127"/>
      <c r="C750" s="21"/>
      <c r="D750" s="28" t="s">
        <v>559</v>
      </c>
      <c r="E750" s="21"/>
      <c r="F750" s="73">
        <f>F708+F695+F683+F672+F662+F653+F722+F739</f>
        <v>861.1</v>
      </c>
      <c r="G750" s="23"/>
      <c r="H750" s="86"/>
      <c r="I750" s="24"/>
    </row>
    <row r="751" spans="1:9" s="150" customFormat="1">
      <c r="A751" s="84">
        <v>152</v>
      </c>
      <c r="B751" s="21">
        <v>775</v>
      </c>
      <c r="C751" s="21" t="s">
        <v>595</v>
      </c>
      <c r="D751" s="21" t="s">
        <v>3386</v>
      </c>
      <c r="E751" s="21" t="s">
        <v>93</v>
      </c>
      <c r="F751" s="85">
        <v>1</v>
      </c>
      <c r="G751" s="23">
        <f t="shared" ref="G751:G752" si="9">IF(B751&gt;0,0)</f>
        <v>0</v>
      </c>
      <c r="H751" s="86">
        <f>F751*G751</f>
        <v>0</v>
      </c>
      <c r="I751" s="326" t="s">
        <v>30</v>
      </c>
    </row>
    <row r="752" spans="1:9">
      <c r="A752" s="84">
        <v>153</v>
      </c>
      <c r="B752" s="127" t="s">
        <v>596</v>
      </c>
      <c r="C752" s="21">
        <v>999775</v>
      </c>
      <c r="D752" s="21" t="s">
        <v>597</v>
      </c>
      <c r="E752" s="21" t="s">
        <v>93</v>
      </c>
      <c r="F752" s="85">
        <f>F753</f>
        <v>1</v>
      </c>
      <c r="G752" s="23">
        <f t="shared" si="9"/>
        <v>0</v>
      </c>
      <c r="H752" s="86">
        <f>F752*G752</f>
        <v>0</v>
      </c>
      <c r="I752" s="24" t="s">
        <v>30</v>
      </c>
    </row>
    <row r="753" spans="1:9" ht="23.25">
      <c r="A753" s="84"/>
      <c r="B753" s="127"/>
      <c r="C753" s="21"/>
      <c r="D753" s="28" t="s">
        <v>505</v>
      </c>
      <c r="E753" s="21"/>
      <c r="F753" s="73">
        <v>1</v>
      </c>
      <c r="G753" s="23"/>
      <c r="H753" s="86"/>
      <c r="I753" s="90"/>
    </row>
    <row r="754" spans="1:9">
      <c r="A754" s="87"/>
      <c r="B754" s="15"/>
      <c r="C754" s="15">
        <v>776</v>
      </c>
      <c r="D754" s="15" t="s">
        <v>598</v>
      </c>
      <c r="E754" s="15"/>
      <c r="F754" s="118"/>
      <c r="G754" s="23"/>
      <c r="H754" s="82">
        <f>SUM(H755:H817)</f>
        <v>0</v>
      </c>
      <c r="I754" s="119"/>
    </row>
    <row r="755" spans="1:9">
      <c r="A755" s="84">
        <v>154</v>
      </c>
      <c r="B755" s="21">
        <v>776</v>
      </c>
      <c r="C755" s="21" t="s">
        <v>599</v>
      </c>
      <c r="D755" s="21" t="s">
        <v>600</v>
      </c>
      <c r="E755" s="21" t="s">
        <v>35</v>
      </c>
      <c r="F755" s="85">
        <f>F763</f>
        <v>97.3</v>
      </c>
      <c r="G755" s="23">
        <f>IF(B755&gt;0,0)</f>
        <v>0</v>
      </c>
      <c r="H755" s="86">
        <f>F755*G755</f>
        <v>0</v>
      </c>
      <c r="I755" s="24" t="s">
        <v>30</v>
      </c>
    </row>
    <row r="756" spans="1:9">
      <c r="A756" s="87"/>
      <c r="B756" s="15"/>
      <c r="C756" s="15"/>
      <c r="D756" s="28" t="s">
        <v>521</v>
      </c>
      <c r="E756" s="15"/>
      <c r="F756" s="118"/>
      <c r="G756" s="23"/>
      <c r="H756" s="82"/>
      <c r="I756" s="119"/>
    </row>
    <row r="757" spans="1:9">
      <c r="A757" s="87"/>
      <c r="B757" s="15"/>
      <c r="C757" s="15"/>
      <c r="D757" s="28" t="s">
        <v>3484</v>
      </c>
      <c r="E757" s="15"/>
      <c r="F757" s="118"/>
      <c r="G757" s="23"/>
      <c r="H757" s="82"/>
      <c r="I757" s="119"/>
    </row>
    <row r="758" spans="1:9">
      <c r="A758" s="87"/>
      <c r="B758" s="15"/>
      <c r="C758" s="15"/>
      <c r="D758" s="28" t="s">
        <v>3485</v>
      </c>
      <c r="E758" s="15"/>
      <c r="F758" s="118"/>
      <c r="G758" s="23"/>
      <c r="H758" s="82"/>
      <c r="I758" s="119"/>
    </row>
    <row r="759" spans="1:9">
      <c r="A759" s="87"/>
      <c r="B759" s="15"/>
      <c r="C759" s="15"/>
      <c r="D759" s="28" t="s">
        <v>3486</v>
      </c>
      <c r="E759" s="15"/>
      <c r="F759" s="118"/>
      <c r="G759" s="23"/>
      <c r="H759" s="82"/>
      <c r="I759" s="119"/>
    </row>
    <row r="760" spans="1:9">
      <c r="A760" s="87"/>
      <c r="B760" s="15"/>
      <c r="C760" s="15"/>
      <c r="D760" s="28" t="s">
        <v>3487</v>
      </c>
      <c r="E760" s="15"/>
      <c r="F760" s="118"/>
      <c r="G760" s="23"/>
      <c r="H760" s="82"/>
      <c r="I760" s="119"/>
    </row>
    <row r="761" spans="1:9">
      <c r="A761" s="133"/>
      <c r="B761" s="134"/>
      <c r="C761" s="28"/>
      <c r="D761" s="28" t="s">
        <v>568</v>
      </c>
      <c r="E761" s="28"/>
      <c r="F761" s="73"/>
      <c r="G761" s="23"/>
      <c r="H761" s="135"/>
      <c r="I761" s="136"/>
    </row>
    <row r="762" spans="1:9">
      <c r="A762" s="84"/>
      <c r="B762" s="127"/>
      <c r="C762" s="21"/>
      <c r="D762" s="28" t="s">
        <v>601</v>
      </c>
      <c r="E762" s="21"/>
      <c r="F762" s="73"/>
      <c r="G762" s="23"/>
      <c r="H762" s="86"/>
      <c r="I762" s="24"/>
    </row>
    <row r="763" spans="1:9">
      <c r="A763" s="87"/>
      <c r="B763" s="15"/>
      <c r="C763" s="15"/>
      <c r="D763" s="28" t="s">
        <v>525</v>
      </c>
      <c r="E763" s="15"/>
      <c r="F763" s="73">
        <v>97.3</v>
      </c>
      <c r="G763" s="23"/>
      <c r="H763" s="82"/>
      <c r="I763" s="119"/>
    </row>
    <row r="764" spans="1:9" ht="23.25">
      <c r="A764" s="84">
        <v>155</v>
      </c>
      <c r="B764" s="21">
        <v>776</v>
      </c>
      <c r="C764" s="21" t="s">
        <v>602</v>
      </c>
      <c r="D764" s="21" t="s">
        <v>603</v>
      </c>
      <c r="E764" s="21" t="s">
        <v>35</v>
      </c>
      <c r="F764" s="85">
        <f>F772</f>
        <v>69.099999999999994</v>
      </c>
      <c r="G764" s="23">
        <f>IF(B764&gt;0,0)</f>
        <v>0</v>
      </c>
      <c r="H764" s="86">
        <f>F764*G764</f>
        <v>0</v>
      </c>
      <c r="I764" s="24" t="s">
        <v>30</v>
      </c>
    </row>
    <row r="765" spans="1:9">
      <c r="A765" s="87"/>
      <c r="B765" s="15"/>
      <c r="C765" s="15"/>
      <c r="D765" s="28" t="s">
        <v>521</v>
      </c>
      <c r="E765" s="15"/>
      <c r="F765" s="118"/>
      <c r="G765" s="23"/>
      <c r="H765" s="82"/>
      <c r="I765" s="119"/>
    </row>
    <row r="766" spans="1:9">
      <c r="A766" s="87"/>
      <c r="B766" s="15"/>
      <c r="C766" s="15"/>
      <c r="D766" s="28" t="s">
        <v>3488</v>
      </c>
      <c r="E766" s="15"/>
      <c r="F766" s="118"/>
      <c r="G766" s="23"/>
      <c r="H766" s="82"/>
      <c r="I766" s="119"/>
    </row>
    <row r="767" spans="1:9" ht="23.25">
      <c r="A767" s="87"/>
      <c r="B767" s="15"/>
      <c r="C767" s="15"/>
      <c r="D767" s="28" t="s">
        <v>3489</v>
      </c>
      <c r="E767" s="15"/>
      <c r="F767" s="118"/>
      <c r="G767" s="23"/>
      <c r="H767" s="82"/>
      <c r="I767" s="119"/>
    </row>
    <row r="768" spans="1:9">
      <c r="A768" s="87"/>
      <c r="B768" s="15"/>
      <c r="C768" s="15"/>
      <c r="D768" s="28" t="s">
        <v>3490</v>
      </c>
      <c r="E768" s="15"/>
      <c r="F768" s="118"/>
      <c r="G768" s="23"/>
      <c r="H768" s="82"/>
      <c r="I768" s="119"/>
    </row>
    <row r="769" spans="1:9">
      <c r="A769" s="87"/>
      <c r="B769" s="15"/>
      <c r="C769" s="15"/>
      <c r="D769" s="28" t="s">
        <v>3491</v>
      </c>
      <c r="E769" s="15"/>
      <c r="F769" s="118"/>
      <c r="G769" s="23"/>
      <c r="H769" s="82"/>
      <c r="I769" s="119"/>
    </row>
    <row r="770" spans="1:9">
      <c r="A770" s="133"/>
      <c r="B770" s="134"/>
      <c r="C770" s="28"/>
      <c r="D770" s="28" t="s">
        <v>568</v>
      </c>
      <c r="E770" s="28"/>
      <c r="F770" s="73"/>
      <c r="G770" s="23"/>
      <c r="H770" s="135"/>
      <c r="I770" s="136"/>
    </row>
    <row r="771" spans="1:9">
      <c r="A771" s="84"/>
      <c r="B771" s="127"/>
      <c r="C771" s="21"/>
      <c r="D771" s="28" t="s">
        <v>601</v>
      </c>
      <c r="E771" s="21"/>
      <c r="F771" s="73"/>
      <c r="G771" s="23"/>
      <c r="H771" s="86"/>
      <c r="I771" s="24"/>
    </row>
    <row r="772" spans="1:9">
      <c r="A772" s="87"/>
      <c r="B772" s="15"/>
      <c r="C772" s="15"/>
      <c r="D772" s="28" t="s">
        <v>525</v>
      </c>
      <c r="E772" s="15"/>
      <c r="F772" s="73">
        <v>69.099999999999994</v>
      </c>
      <c r="G772" s="23"/>
      <c r="H772" s="82"/>
      <c r="I772" s="119"/>
    </row>
    <row r="773" spans="1:9">
      <c r="A773" s="84">
        <v>156</v>
      </c>
      <c r="B773" s="21">
        <v>776</v>
      </c>
      <c r="C773" s="21" t="s">
        <v>604</v>
      </c>
      <c r="D773" s="21" t="s">
        <v>605</v>
      </c>
      <c r="E773" s="21" t="s">
        <v>35</v>
      </c>
      <c r="F773" s="85">
        <f>F781</f>
        <v>277.8</v>
      </c>
      <c r="G773" s="23">
        <f>IF(B773&gt;0,0)</f>
        <v>0</v>
      </c>
      <c r="H773" s="86">
        <f>F773*G773</f>
        <v>0</v>
      </c>
      <c r="I773" s="24" t="s">
        <v>30</v>
      </c>
    </row>
    <row r="774" spans="1:9">
      <c r="A774" s="87"/>
      <c r="B774" s="15"/>
      <c r="C774" s="15"/>
      <c r="D774" s="28" t="s">
        <v>521</v>
      </c>
      <c r="E774" s="15"/>
      <c r="F774" s="118"/>
      <c r="G774" s="23"/>
      <c r="H774" s="82"/>
      <c r="I774" s="119"/>
    </row>
    <row r="775" spans="1:9">
      <c r="A775" s="87"/>
      <c r="B775" s="15"/>
      <c r="C775" s="15"/>
      <c r="D775" s="28" t="s">
        <v>3492</v>
      </c>
      <c r="E775" s="15"/>
      <c r="F775" s="118"/>
      <c r="G775" s="23"/>
      <c r="H775" s="82"/>
      <c r="I775" s="119"/>
    </row>
    <row r="776" spans="1:9">
      <c r="A776" s="87"/>
      <c r="B776" s="15"/>
      <c r="C776" s="15"/>
      <c r="D776" s="28" t="s">
        <v>3493</v>
      </c>
      <c r="E776" s="15"/>
      <c r="F776" s="118"/>
      <c r="G776" s="23"/>
      <c r="H776" s="82"/>
      <c r="I776" s="119"/>
    </row>
    <row r="777" spans="1:9">
      <c r="A777" s="87"/>
      <c r="B777" s="15"/>
      <c r="C777" s="15"/>
      <c r="D777" s="28" t="s">
        <v>3494</v>
      </c>
      <c r="E777" s="15"/>
      <c r="F777" s="118"/>
      <c r="G777" s="23"/>
      <c r="H777" s="82"/>
      <c r="I777" s="119"/>
    </row>
    <row r="778" spans="1:9">
      <c r="A778" s="87"/>
      <c r="B778" s="15"/>
      <c r="C778" s="15"/>
      <c r="D778" s="28" t="s">
        <v>3495</v>
      </c>
      <c r="E778" s="15"/>
      <c r="F778" s="118"/>
      <c r="G778" s="23"/>
      <c r="H778" s="82"/>
      <c r="I778" s="119"/>
    </row>
    <row r="779" spans="1:9">
      <c r="A779" s="133"/>
      <c r="B779" s="134"/>
      <c r="C779" s="28"/>
      <c r="D779" s="28" t="s">
        <v>568</v>
      </c>
      <c r="E779" s="28"/>
      <c r="F779" s="73"/>
      <c r="G779" s="23"/>
      <c r="H779" s="135"/>
      <c r="I779" s="136"/>
    </row>
    <row r="780" spans="1:9">
      <c r="A780" s="84"/>
      <c r="B780" s="127"/>
      <c r="C780" s="21"/>
      <c r="D780" s="28" t="s">
        <v>601</v>
      </c>
      <c r="E780" s="21"/>
      <c r="F780" s="73"/>
      <c r="G780" s="23"/>
      <c r="H780" s="86"/>
      <c r="I780" s="24"/>
    </row>
    <row r="781" spans="1:9">
      <c r="A781" s="87"/>
      <c r="B781" s="15"/>
      <c r="C781" s="15"/>
      <c r="D781" s="28" t="s">
        <v>529</v>
      </c>
      <c r="E781" s="15"/>
      <c r="F781" s="73">
        <v>277.8</v>
      </c>
      <c r="G781" s="23"/>
      <c r="H781" s="82"/>
      <c r="I781" s="119"/>
    </row>
    <row r="782" spans="1:9" ht="23.25">
      <c r="A782" s="84">
        <v>157</v>
      </c>
      <c r="B782" s="21">
        <v>776</v>
      </c>
      <c r="C782" s="21" t="s">
        <v>606</v>
      </c>
      <c r="D782" s="21" t="s">
        <v>607</v>
      </c>
      <c r="E782" s="21" t="s">
        <v>35</v>
      </c>
      <c r="F782" s="85">
        <f>F789</f>
        <v>138.80000000000001</v>
      </c>
      <c r="G782" s="23">
        <f>IF(B782&gt;0,0)</f>
        <v>0</v>
      </c>
      <c r="H782" s="86">
        <f>F782*G782</f>
        <v>0</v>
      </c>
      <c r="I782" s="24" t="s">
        <v>30</v>
      </c>
    </row>
    <row r="783" spans="1:9">
      <c r="A783" s="87"/>
      <c r="B783" s="15"/>
      <c r="C783" s="15"/>
      <c r="D783" s="28" t="s">
        <v>521</v>
      </c>
      <c r="E783" s="15"/>
      <c r="F783" s="118"/>
      <c r="G783" s="23"/>
      <c r="H783" s="82"/>
      <c r="I783" s="119"/>
    </row>
    <row r="784" spans="1:9">
      <c r="A784" s="87"/>
      <c r="B784" s="15"/>
      <c r="C784" s="15"/>
      <c r="D784" s="28" t="s">
        <v>3496</v>
      </c>
      <c r="E784" s="15"/>
      <c r="F784" s="118"/>
      <c r="G784" s="23"/>
      <c r="H784" s="82"/>
      <c r="I784" s="119"/>
    </row>
    <row r="785" spans="1:9" ht="23.25">
      <c r="A785" s="87"/>
      <c r="B785" s="15"/>
      <c r="C785" s="15"/>
      <c r="D785" s="28" t="s">
        <v>3499</v>
      </c>
      <c r="E785" s="15"/>
      <c r="F785" s="118"/>
      <c r="G785" s="23"/>
      <c r="H785" s="82"/>
      <c r="I785" s="119"/>
    </row>
    <row r="786" spans="1:9">
      <c r="A786" s="87"/>
      <c r="B786" s="15"/>
      <c r="C786" s="15"/>
      <c r="D786" s="28" t="s">
        <v>3497</v>
      </c>
      <c r="E786" s="15"/>
      <c r="F786" s="118"/>
      <c r="G786" s="23"/>
      <c r="H786" s="82"/>
      <c r="I786" s="119"/>
    </row>
    <row r="787" spans="1:9">
      <c r="A787" s="87"/>
      <c r="B787" s="15"/>
      <c r="C787" s="15"/>
      <c r="D787" s="28" t="s">
        <v>3498</v>
      </c>
      <c r="E787" s="15"/>
      <c r="F787" s="118"/>
      <c r="G787" s="23"/>
      <c r="H787" s="82"/>
      <c r="I787" s="119"/>
    </row>
    <row r="788" spans="1:9" ht="23.25">
      <c r="A788" s="133"/>
      <c r="B788" s="134"/>
      <c r="C788" s="28"/>
      <c r="D788" s="28" t="s">
        <v>608</v>
      </c>
      <c r="E788" s="28"/>
      <c r="F788" s="73"/>
      <c r="G788" s="23"/>
      <c r="H788" s="135"/>
      <c r="I788" s="136"/>
    </row>
    <row r="789" spans="1:9">
      <c r="A789" s="87"/>
      <c r="B789" s="15"/>
      <c r="C789" s="15"/>
      <c r="D789" s="28" t="s">
        <v>529</v>
      </c>
      <c r="E789" s="15"/>
      <c r="F789" s="73">
        <v>138.80000000000001</v>
      </c>
      <c r="G789" s="23"/>
      <c r="H789" s="82"/>
      <c r="I789" s="119"/>
    </row>
    <row r="790" spans="1:9">
      <c r="A790" s="84">
        <v>158</v>
      </c>
      <c r="B790" s="21">
        <v>776</v>
      </c>
      <c r="C790" s="21" t="s">
        <v>609</v>
      </c>
      <c r="D790" s="21" t="s">
        <v>610</v>
      </c>
      <c r="E790" s="21" t="s">
        <v>35</v>
      </c>
      <c r="F790" s="85">
        <f>SUM(F798:F801)</f>
        <v>2669.3</v>
      </c>
      <c r="G790" s="23">
        <f>IF(B790&gt;0,0)</f>
        <v>0</v>
      </c>
      <c r="H790" s="86">
        <f>F790*G790</f>
        <v>0</v>
      </c>
      <c r="I790" s="24" t="s">
        <v>30</v>
      </c>
    </row>
    <row r="791" spans="1:9">
      <c r="A791" s="87"/>
      <c r="B791" s="15"/>
      <c r="C791" s="15"/>
      <c r="D791" s="28" t="s">
        <v>521</v>
      </c>
      <c r="E791" s="15"/>
      <c r="F791" s="118"/>
      <c r="G791" s="23"/>
      <c r="H791" s="82"/>
      <c r="I791" s="119"/>
    </row>
    <row r="792" spans="1:9">
      <c r="A792" s="87"/>
      <c r="B792" s="15"/>
      <c r="C792" s="15"/>
      <c r="D792" s="28" t="s">
        <v>3500</v>
      </c>
      <c r="E792" s="15"/>
      <c r="F792" s="118"/>
      <c r="G792" s="23"/>
      <c r="H792" s="82"/>
      <c r="I792" s="119"/>
    </row>
    <row r="793" spans="1:9">
      <c r="A793" s="87"/>
      <c r="B793" s="15"/>
      <c r="C793" s="15"/>
      <c r="D793" s="28" t="s">
        <v>3501</v>
      </c>
      <c r="E793" s="15"/>
      <c r="F793" s="118"/>
      <c r="G793" s="23"/>
      <c r="H793" s="82"/>
      <c r="I793" s="119"/>
    </row>
    <row r="794" spans="1:9">
      <c r="A794" s="87"/>
      <c r="B794" s="15"/>
      <c r="C794" s="15"/>
      <c r="D794" s="28" t="s">
        <v>3502</v>
      </c>
      <c r="E794" s="15"/>
      <c r="F794" s="118"/>
      <c r="G794" s="23"/>
      <c r="H794" s="82"/>
      <c r="I794" s="119"/>
    </row>
    <row r="795" spans="1:9" ht="23.25">
      <c r="A795" s="87"/>
      <c r="B795" s="15"/>
      <c r="C795" s="15"/>
      <c r="D795" s="28" t="s">
        <v>3507</v>
      </c>
      <c r="E795" s="15"/>
      <c r="F795" s="118"/>
      <c r="G795" s="23"/>
      <c r="H795" s="82"/>
      <c r="I795" s="119"/>
    </row>
    <row r="796" spans="1:9">
      <c r="A796" s="87"/>
      <c r="B796" s="15"/>
      <c r="C796" s="15"/>
      <c r="D796" s="28" t="s">
        <v>3503</v>
      </c>
      <c r="E796" s="15"/>
      <c r="F796" s="118"/>
      <c r="G796" s="23"/>
      <c r="H796" s="82"/>
      <c r="I796" s="119"/>
    </row>
    <row r="797" spans="1:9">
      <c r="A797" s="84"/>
      <c r="B797" s="127"/>
      <c r="C797" s="21"/>
      <c r="D797" s="28" t="s">
        <v>601</v>
      </c>
      <c r="E797" s="21"/>
      <c r="F797" s="73"/>
      <c r="G797" s="23"/>
      <c r="H797" s="86"/>
      <c r="I797" s="24"/>
    </row>
    <row r="798" spans="1:9">
      <c r="A798" s="87"/>
      <c r="B798" s="15"/>
      <c r="C798" s="15"/>
      <c r="D798" s="28" t="s">
        <v>529</v>
      </c>
      <c r="E798" s="15"/>
      <c r="F798" s="73">
        <v>332.2</v>
      </c>
      <c r="G798" s="23"/>
      <c r="H798" s="82"/>
      <c r="I798" s="119"/>
    </row>
    <row r="799" spans="1:9">
      <c r="A799" s="87"/>
      <c r="B799" s="15"/>
      <c r="C799" s="15"/>
      <c r="D799" s="28" t="s">
        <v>611</v>
      </c>
      <c r="E799" s="15"/>
      <c r="F799" s="73">
        <v>788.5</v>
      </c>
      <c r="G799" s="23"/>
      <c r="H799" s="82"/>
      <c r="I799" s="119"/>
    </row>
    <row r="800" spans="1:9">
      <c r="A800" s="87"/>
      <c r="B800" s="15"/>
      <c r="C800" s="15"/>
      <c r="D800" s="28" t="s">
        <v>612</v>
      </c>
      <c r="E800" s="15"/>
      <c r="F800" s="73">
        <v>791.8</v>
      </c>
      <c r="G800" s="23"/>
      <c r="H800" s="82"/>
      <c r="I800" s="119"/>
    </row>
    <row r="801" spans="1:9">
      <c r="A801" s="87"/>
      <c r="B801" s="15"/>
      <c r="C801" s="15"/>
      <c r="D801" s="28" t="s">
        <v>613</v>
      </c>
      <c r="E801" s="15"/>
      <c r="F801" s="73">
        <v>756.8</v>
      </c>
      <c r="G801" s="23"/>
      <c r="H801" s="82"/>
      <c r="I801" s="119"/>
    </row>
    <row r="802" spans="1:9" ht="23.25">
      <c r="A802" s="84">
        <v>159</v>
      </c>
      <c r="B802" s="21">
        <v>776</v>
      </c>
      <c r="C802" s="21" t="s">
        <v>614</v>
      </c>
      <c r="D802" s="21" t="s">
        <v>615</v>
      </c>
      <c r="E802" s="21" t="s">
        <v>35</v>
      </c>
      <c r="F802" s="85">
        <f>SUM(F810:F812)</f>
        <v>869.19999999999993</v>
      </c>
      <c r="G802" s="23">
        <f>IF(B802&gt;0,0)</f>
        <v>0</v>
      </c>
      <c r="H802" s="86">
        <f>F802*G802</f>
        <v>0</v>
      </c>
      <c r="I802" s="24" t="s">
        <v>30</v>
      </c>
    </row>
    <row r="803" spans="1:9">
      <c r="A803" s="87"/>
      <c r="B803" s="15"/>
      <c r="C803" s="15"/>
      <c r="D803" s="28" t="s">
        <v>521</v>
      </c>
      <c r="E803" s="15"/>
      <c r="F803" s="118"/>
      <c r="G803" s="23"/>
      <c r="H803" s="82"/>
      <c r="I803" s="119"/>
    </row>
    <row r="804" spans="1:9">
      <c r="A804" s="87"/>
      <c r="B804" s="15"/>
      <c r="C804" s="15"/>
      <c r="D804" s="28" t="s">
        <v>3504</v>
      </c>
      <c r="E804" s="15"/>
      <c r="F804" s="118"/>
      <c r="G804" s="23"/>
      <c r="H804" s="82"/>
      <c r="I804" s="119"/>
    </row>
    <row r="805" spans="1:9" ht="23.25">
      <c r="A805" s="87"/>
      <c r="B805" s="15"/>
      <c r="C805" s="15"/>
      <c r="D805" s="28" t="s">
        <v>3505</v>
      </c>
      <c r="E805" s="15"/>
      <c r="F805" s="118"/>
      <c r="G805" s="23"/>
      <c r="H805" s="82"/>
      <c r="I805" s="119"/>
    </row>
    <row r="806" spans="1:9">
      <c r="A806" s="87"/>
      <c r="B806" s="15"/>
      <c r="C806" s="15"/>
      <c r="D806" s="28" t="s">
        <v>3506</v>
      </c>
      <c r="E806" s="15"/>
      <c r="F806" s="118"/>
      <c r="G806" s="23"/>
      <c r="H806" s="82"/>
      <c r="I806" s="119"/>
    </row>
    <row r="807" spans="1:9" ht="23.25">
      <c r="A807" s="87"/>
      <c r="B807" s="15"/>
      <c r="C807" s="15"/>
      <c r="D807" s="28" t="s">
        <v>3508</v>
      </c>
      <c r="E807" s="15"/>
      <c r="F807" s="118"/>
      <c r="G807" s="23"/>
      <c r="H807" s="82"/>
      <c r="I807" s="119"/>
    </row>
    <row r="808" spans="1:9">
      <c r="A808" s="87"/>
      <c r="B808" s="15"/>
      <c r="C808" s="15"/>
      <c r="D808" s="28" t="s">
        <v>3509</v>
      </c>
      <c r="E808" s="15"/>
      <c r="F808" s="118"/>
      <c r="G808" s="23"/>
      <c r="H808" s="82"/>
      <c r="I808" s="119"/>
    </row>
    <row r="809" spans="1:9" ht="23.25">
      <c r="A809" s="84"/>
      <c r="B809" s="127"/>
      <c r="C809" s="21"/>
      <c r="D809" s="28" t="s">
        <v>608</v>
      </c>
      <c r="E809" s="21"/>
      <c r="F809" s="73"/>
      <c r="G809" s="23"/>
      <c r="H809" s="86"/>
      <c r="I809" s="24"/>
    </row>
    <row r="810" spans="1:9">
      <c r="A810" s="87"/>
      <c r="B810" s="15"/>
      <c r="C810" s="15"/>
      <c r="D810" s="28" t="s">
        <v>611</v>
      </c>
      <c r="E810" s="15"/>
      <c r="F810" s="73">
        <v>297.60000000000002</v>
      </c>
      <c r="G810" s="23"/>
      <c r="H810" s="82"/>
      <c r="I810" s="119"/>
    </row>
    <row r="811" spans="1:9">
      <c r="A811" s="87"/>
      <c r="B811" s="15"/>
      <c r="C811" s="15"/>
      <c r="D811" s="28" t="s">
        <v>612</v>
      </c>
      <c r="E811" s="15"/>
      <c r="F811" s="73">
        <v>297.7</v>
      </c>
      <c r="G811" s="23"/>
      <c r="H811" s="82"/>
      <c r="I811" s="119"/>
    </row>
    <row r="812" spans="1:9">
      <c r="A812" s="87"/>
      <c r="B812" s="15"/>
      <c r="C812" s="15"/>
      <c r="D812" s="28" t="s">
        <v>613</v>
      </c>
      <c r="E812" s="15"/>
      <c r="F812" s="73">
        <v>273.89999999999998</v>
      </c>
      <c r="G812" s="23"/>
      <c r="H812" s="82"/>
      <c r="I812" s="119"/>
    </row>
    <row r="813" spans="1:9">
      <c r="A813" s="84">
        <v>160</v>
      </c>
      <c r="B813" s="21">
        <v>776</v>
      </c>
      <c r="C813" s="21" t="s">
        <v>616</v>
      </c>
      <c r="D813" s="21" t="s">
        <v>617</v>
      </c>
      <c r="E813" s="21" t="s">
        <v>35</v>
      </c>
      <c r="F813" s="85">
        <f>F814</f>
        <v>4121.5</v>
      </c>
      <c r="G813" s="23">
        <f>IF(B813&gt;0,0)</f>
        <v>0</v>
      </c>
      <c r="H813" s="86">
        <f>F813*G813</f>
        <v>0</v>
      </c>
      <c r="I813" s="24" t="s">
        <v>30</v>
      </c>
    </row>
    <row r="814" spans="1:9">
      <c r="A814" s="84"/>
      <c r="B814" s="127"/>
      <c r="C814" s="21"/>
      <c r="D814" s="28" t="s">
        <v>559</v>
      </c>
      <c r="E814" s="21"/>
      <c r="F814" s="73">
        <f>F802+F790+F782+F773+F764+F755</f>
        <v>4121.5</v>
      </c>
      <c r="G814" s="23"/>
      <c r="H814" s="86"/>
      <c r="I814" s="24"/>
    </row>
    <row r="815" spans="1:9" s="150" customFormat="1">
      <c r="A815" s="84">
        <v>161</v>
      </c>
      <c r="B815" s="21">
        <v>776</v>
      </c>
      <c r="C815" s="21" t="s">
        <v>3403</v>
      </c>
      <c r="D815" s="21" t="s">
        <v>3387</v>
      </c>
      <c r="E815" s="21" t="s">
        <v>93</v>
      </c>
      <c r="F815" s="85">
        <v>1</v>
      </c>
      <c r="G815" s="23">
        <f t="shared" ref="G815:G816" si="10">IF(B815&gt;0,0)</f>
        <v>0</v>
      </c>
      <c r="H815" s="86">
        <f>F815*G815</f>
        <v>0</v>
      </c>
      <c r="I815" s="326" t="s">
        <v>30</v>
      </c>
    </row>
    <row r="816" spans="1:9">
      <c r="A816" s="84">
        <v>162</v>
      </c>
      <c r="B816" s="127" t="s">
        <v>618</v>
      </c>
      <c r="C816" s="21">
        <v>999776</v>
      </c>
      <c r="D816" s="21" t="s">
        <v>597</v>
      </c>
      <c r="E816" s="21" t="s">
        <v>93</v>
      </c>
      <c r="F816" s="85">
        <f>F817</f>
        <v>1</v>
      </c>
      <c r="G816" s="23">
        <f t="shared" si="10"/>
        <v>0</v>
      </c>
      <c r="H816" s="86">
        <f>F816*G816</f>
        <v>0</v>
      </c>
      <c r="I816" s="24" t="s">
        <v>30</v>
      </c>
    </row>
    <row r="817" spans="1:9" ht="23.25">
      <c r="A817" s="84"/>
      <c r="B817" s="127"/>
      <c r="C817" s="21"/>
      <c r="D817" s="28" t="s">
        <v>505</v>
      </c>
      <c r="E817" s="21"/>
      <c r="F817" s="73">
        <v>1</v>
      </c>
      <c r="G817" s="23"/>
      <c r="H817" s="86"/>
      <c r="I817" s="90"/>
    </row>
    <row r="818" spans="1:9">
      <c r="A818" s="87"/>
      <c r="B818" s="15"/>
      <c r="C818" s="15">
        <v>777</v>
      </c>
      <c r="D818" s="15" t="s">
        <v>619</v>
      </c>
      <c r="E818" s="15"/>
      <c r="F818" s="118"/>
      <c r="G818" s="23"/>
      <c r="H818" s="82">
        <f>SUM(H819:H839)</f>
        <v>0</v>
      </c>
      <c r="I818" s="119"/>
    </row>
    <row r="819" spans="1:9">
      <c r="A819" s="84">
        <v>163</v>
      </c>
      <c r="B819" s="21">
        <v>777</v>
      </c>
      <c r="C819" s="21" t="s">
        <v>620</v>
      </c>
      <c r="D819" s="21" t="s">
        <v>621</v>
      </c>
      <c r="E819" s="21" t="s">
        <v>35</v>
      </c>
      <c r="F819" s="85">
        <f>SUM(F823:F827)</f>
        <v>73.199999999999989</v>
      </c>
      <c r="G819" s="23">
        <f>IF(B819&gt;0,0)</f>
        <v>0</v>
      </c>
      <c r="H819" s="86">
        <f>F819*G819</f>
        <v>0</v>
      </c>
      <c r="I819" s="24" t="s">
        <v>30</v>
      </c>
    </row>
    <row r="820" spans="1:9">
      <c r="A820" s="92"/>
      <c r="B820" s="76"/>
      <c r="C820" s="76"/>
      <c r="D820" s="99" t="s">
        <v>521</v>
      </c>
      <c r="E820" s="76"/>
      <c r="F820" s="137"/>
      <c r="G820" s="23"/>
      <c r="H820" s="138"/>
      <c r="I820" s="101"/>
    </row>
    <row r="821" spans="1:9">
      <c r="A821" s="84"/>
      <c r="B821" s="127"/>
      <c r="C821" s="21"/>
      <c r="D821" s="99" t="s">
        <v>3510</v>
      </c>
      <c r="E821" s="21"/>
      <c r="F821" s="85"/>
      <c r="G821" s="23"/>
      <c r="H821" s="86"/>
      <c r="I821" s="24"/>
    </row>
    <row r="822" spans="1:9">
      <c r="A822" s="139"/>
      <c r="B822" s="140"/>
      <c r="C822" s="140"/>
      <c r="D822" s="28" t="s">
        <v>622</v>
      </c>
      <c r="E822" s="140"/>
      <c r="F822" s="73"/>
      <c r="G822" s="23"/>
      <c r="H822" s="86"/>
      <c r="I822" s="24"/>
    </row>
    <row r="823" spans="1:9">
      <c r="A823" s="84"/>
      <c r="B823" s="21"/>
      <c r="C823" s="21"/>
      <c r="D823" s="28" t="s">
        <v>623</v>
      </c>
      <c r="E823" s="21"/>
      <c r="F823" s="73">
        <v>17.2</v>
      </c>
      <c r="G823" s="23"/>
      <c r="H823" s="86"/>
      <c r="I823" s="24"/>
    </row>
    <row r="824" spans="1:9">
      <c r="A824" s="84"/>
      <c r="B824" s="127"/>
      <c r="C824" s="21"/>
      <c r="D824" s="28" t="s">
        <v>624</v>
      </c>
      <c r="E824" s="21"/>
      <c r="F824" s="73">
        <v>17.600000000000001</v>
      </c>
      <c r="G824" s="23"/>
      <c r="H824" s="86"/>
      <c r="I824" s="24"/>
    </row>
    <row r="825" spans="1:9">
      <c r="A825" s="84"/>
      <c r="B825" s="127"/>
      <c r="C825" s="21"/>
      <c r="D825" s="28" t="s">
        <v>625</v>
      </c>
      <c r="E825" s="21"/>
      <c r="F825" s="73">
        <v>12.8</v>
      </c>
      <c r="G825" s="23"/>
      <c r="H825" s="86"/>
      <c r="I825" s="24"/>
    </row>
    <row r="826" spans="1:9">
      <c r="A826" s="128"/>
      <c r="B826" s="129"/>
      <c r="C826" s="130"/>
      <c r="D826" s="28" t="s">
        <v>626</v>
      </c>
      <c r="E826" s="130"/>
      <c r="F826" s="73">
        <v>12.8</v>
      </c>
      <c r="G826" s="23"/>
      <c r="H826" s="86"/>
      <c r="I826" s="24"/>
    </row>
    <row r="827" spans="1:9">
      <c r="A827" s="84"/>
      <c r="B827" s="127"/>
      <c r="C827" s="21"/>
      <c r="D827" s="28" t="s">
        <v>627</v>
      </c>
      <c r="E827" s="21"/>
      <c r="F827" s="73">
        <v>12.8</v>
      </c>
      <c r="G827" s="23"/>
      <c r="H827" s="86"/>
      <c r="I827" s="24"/>
    </row>
    <row r="828" spans="1:9">
      <c r="A828" s="84">
        <v>164</v>
      </c>
      <c r="B828" s="21" t="s">
        <v>628</v>
      </c>
      <c r="C828" s="21" t="s">
        <v>629</v>
      </c>
      <c r="D828" s="21" t="s">
        <v>630</v>
      </c>
      <c r="E828" s="21" t="s">
        <v>35</v>
      </c>
      <c r="F828" s="85">
        <f>F835</f>
        <v>152.9</v>
      </c>
      <c r="G828" s="23">
        <f>IF(B828&gt;0,0)</f>
        <v>0</v>
      </c>
      <c r="H828" s="86">
        <f>F828*G828</f>
        <v>0</v>
      </c>
      <c r="I828" s="24" t="s">
        <v>30</v>
      </c>
    </row>
    <row r="829" spans="1:9">
      <c r="A829" s="84"/>
      <c r="B829" s="127"/>
      <c r="C829" s="21"/>
      <c r="D829" s="99" t="s">
        <v>521</v>
      </c>
      <c r="E829" s="21"/>
      <c r="F829" s="73"/>
      <c r="G829" s="23"/>
      <c r="H829" s="86"/>
      <c r="I829" s="24"/>
    </row>
    <row r="830" spans="1:9" ht="23.25">
      <c r="A830" s="84"/>
      <c r="B830" s="127"/>
      <c r="C830" s="21"/>
      <c r="D830" s="28" t="s">
        <v>3512</v>
      </c>
      <c r="E830" s="21"/>
      <c r="F830" s="73"/>
      <c r="G830" s="23"/>
      <c r="H830" s="86"/>
      <c r="I830" s="24"/>
    </row>
    <row r="831" spans="1:9">
      <c r="A831" s="84"/>
      <c r="B831" s="127"/>
      <c r="C831" s="21"/>
      <c r="D831" s="28" t="s">
        <v>3511</v>
      </c>
      <c r="E831" s="21"/>
      <c r="F831" s="73"/>
      <c r="G831" s="23"/>
      <c r="H831" s="86"/>
      <c r="I831" s="24"/>
    </row>
    <row r="832" spans="1:9" ht="23.25">
      <c r="A832" s="84"/>
      <c r="B832" s="127"/>
      <c r="C832" s="21"/>
      <c r="D832" s="28" t="s">
        <v>3513</v>
      </c>
      <c r="E832" s="21"/>
      <c r="F832" s="73"/>
      <c r="G832" s="23"/>
      <c r="H832" s="86"/>
      <c r="I832" s="24"/>
    </row>
    <row r="833" spans="1:9" ht="23.25">
      <c r="A833" s="84"/>
      <c r="B833" s="127"/>
      <c r="C833" s="21"/>
      <c r="D833" s="28" t="s">
        <v>3514</v>
      </c>
      <c r="E833" s="21"/>
      <c r="F833" s="73"/>
      <c r="G833" s="23"/>
      <c r="H833" s="86"/>
      <c r="I833" s="24"/>
    </row>
    <row r="834" spans="1:9">
      <c r="A834" s="84"/>
      <c r="B834" s="127"/>
      <c r="C834" s="21"/>
      <c r="D834" s="28" t="s">
        <v>3515</v>
      </c>
      <c r="E834" s="21"/>
      <c r="F834" s="73"/>
      <c r="G834" s="23"/>
      <c r="H834" s="86"/>
      <c r="I834" s="24"/>
    </row>
    <row r="835" spans="1:9">
      <c r="A835" s="84"/>
      <c r="B835" s="127"/>
      <c r="C835" s="21"/>
      <c r="D835" s="28" t="s">
        <v>631</v>
      </c>
      <c r="E835" s="21"/>
      <c r="F835" s="73">
        <v>152.9</v>
      </c>
      <c r="G835" s="23"/>
      <c r="H835" s="86"/>
      <c r="I835" s="24"/>
    </row>
    <row r="836" spans="1:9">
      <c r="A836" s="84">
        <v>165</v>
      </c>
      <c r="B836" s="21">
        <v>777</v>
      </c>
      <c r="C836" s="21" t="s">
        <v>632</v>
      </c>
      <c r="D836" s="21" t="s">
        <v>633</v>
      </c>
      <c r="E836" s="21" t="s">
        <v>35</v>
      </c>
      <c r="F836" s="85">
        <f>F837</f>
        <v>226.1</v>
      </c>
      <c r="G836" s="23">
        <f>IF(B836&gt;0,0)</f>
        <v>0</v>
      </c>
      <c r="H836" s="86">
        <f>F836*G836</f>
        <v>0</v>
      </c>
      <c r="I836" s="24" t="s">
        <v>30</v>
      </c>
    </row>
    <row r="837" spans="1:9">
      <c r="A837" s="84"/>
      <c r="B837" s="127"/>
      <c r="C837" s="21"/>
      <c r="D837" s="28" t="s">
        <v>559</v>
      </c>
      <c r="E837" s="21"/>
      <c r="F837" s="73">
        <f>F819+F828</f>
        <v>226.1</v>
      </c>
      <c r="G837" s="23"/>
      <c r="H837" s="86"/>
      <c r="I837" s="24"/>
    </row>
    <row r="838" spans="1:9" s="150" customFormat="1">
      <c r="A838" s="84">
        <v>166</v>
      </c>
      <c r="B838" s="21">
        <v>777</v>
      </c>
      <c r="C838" s="21" t="s">
        <v>634</v>
      </c>
      <c r="D838" s="21" t="s">
        <v>3388</v>
      </c>
      <c r="E838" s="21" t="s">
        <v>93</v>
      </c>
      <c r="F838" s="85">
        <v>1</v>
      </c>
      <c r="G838" s="23">
        <f t="shared" ref="G838:G839" si="11">IF(B838&gt;0,0)</f>
        <v>0</v>
      </c>
      <c r="H838" s="86">
        <f>F838*G838</f>
        <v>0</v>
      </c>
      <c r="I838" s="326" t="s">
        <v>30</v>
      </c>
    </row>
    <row r="839" spans="1:9">
      <c r="A839" s="84">
        <v>167</v>
      </c>
      <c r="B839" s="127" t="s">
        <v>628</v>
      </c>
      <c r="C839" s="21">
        <v>999777</v>
      </c>
      <c r="D839" s="21" t="s">
        <v>635</v>
      </c>
      <c r="E839" s="21" t="s">
        <v>93</v>
      </c>
      <c r="F839" s="85">
        <v>1</v>
      </c>
      <c r="G839" s="23">
        <f t="shared" si="11"/>
        <v>0</v>
      </c>
      <c r="H839" s="86">
        <f>F839*G839</f>
        <v>0</v>
      </c>
      <c r="I839" s="24" t="s">
        <v>30</v>
      </c>
    </row>
    <row r="840" spans="1:9">
      <c r="A840" s="13"/>
      <c r="B840" s="14"/>
      <c r="C840" s="14" t="s">
        <v>636</v>
      </c>
      <c r="D840" s="15" t="s">
        <v>637</v>
      </c>
      <c r="E840" s="14"/>
      <c r="F840" s="16"/>
      <c r="G840" s="23"/>
      <c r="H840" s="17">
        <f>SUM(H841:H852)</f>
        <v>0</v>
      </c>
      <c r="I840" s="35"/>
    </row>
    <row r="841" spans="1:9" ht="23.25">
      <c r="A841" s="84">
        <v>168</v>
      </c>
      <c r="B841" s="21">
        <v>781</v>
      </c>
      <c r="C841" s="21" t="s">
        <v>638</v>
      </c>
      <c r="D841" s="21" t="s">
        <v>639</v>
      </c>
      <c r="E841" s="21" t="s">
        <v>35</v>
      </c>
      <c r="F841" s="85">
        <f>SUM(F843:F844)</f>
        <v>427.46499999999997</v>
      </c>
      <c r="G841" s="23">
        <f>IF(B841&gt;0,0)</f>
        <v>0</v>
      </c>
      <c r="H841" s="86">
        <f>F841*G841</f>
        <v>0</v>
      </c>
      <c r="I841" s="24" t="s">
        <v>30</v>
      </c>
    </row>
    <row r="842" spans="1:9" ht="34.5">
      <c r="A842" s="19"/>
      <c r="B842" s="27"/>
      <c r="C842" s="20"/>
      <c r="D842" s="28" t="s">
        <v>640</v>
      </c>
      <c r="E842" s="20"/>
      <c r="F842" s="69"/>
      <c r="G842" s="23"/>
      <c r="H842" s="23"/>
      <c r="I842" s="18"/>
    </row>
    <row r="843" spans="1:9">
      <c r="A843" s="19"/>
      <c r="B843" s="20"/>
      <c r="C843" s="20"/>
      <c r="D843" s="28" t="s">
        <v>641</v>
      </c>
      <c r="E843" s="20"/>
      <c r="F843" s="29">
        <f>275.9*1.07</f>
        <v>295.21299999999997</v>
      </c>
      <c r="G843" s="23"/>
      <c r="H843" s="23"/>
      <c r="I843" s="26"/>
    </row>
    <row r="844" spans="1:9">
      <c r="A844" s="19"/>
      <c r="B844" s="20"/>
      <c r="C844" s="20"/>
      <c r="D844" s="28" t="s">
        <v>642</v>
      </c>
      <c r="E844" s="20"/>
      <c r="F844" s="29">
        <f>123.6*1.07</f>
        <v>132.25200000000001</v>
      </c>
      <c r="G844" s="23"/>
      <c r="H844" s="23"/>
      <c r="I844" s="26"/>
    </row>
    <row r="845" spans="1:9" ht="23.25">
      <c r="A845" s="84">
        <v>169</v>
      </c>
      <c r="B845" s="21">
        <v>781</v>
      </c>
      <c r="C845" s="21" t="s">
        <v>643</v>
      </c>
      <c r="D845" s="21" t="s">
        <v>644</v>
      </c>
      <c r="E845" s="21" t="s">
        <v>35</v>
      </c>
      <c r="F845" s="85">
        <f>F847</f>
        <v>68.694000000000003</v>
      </c>
      <c r="G845" s="23">
        <f>IF(B845&gt;0,0)</f>
        <v>0</v>
      </c>
      <c r="H845" s="86">
        <f>F845*G845</f>
        <v>0</v>
      </c>
      <c r="I845" s="24" t="s">
        <v>30</v>
      </c>
    </row>
    <row r="846" spans="1:9" ht="34.5">
      <c r="A846" s="19"/>
      <c r="B846" s="27"/>
      <c r="C846" s="20"/>
      <c r="D846" s="28" t="s">
        <v>640</v>
      </c>
      <c r="E846" s="20"/>
      <c r="F846" s="69"/>
      <c r="G846" s="23"/>
      <c r="H846" s="23"/>
      <c r="I846" s="18"/>
    </row>
    <row r="847" spans="1:9">
      <c r="A847" s="19"/>
      <c r="B847" s="20"/>
      <c r="C847" s="20"/>
      <c r="D847" s="28" t="s">
        <v>645</v>
      </c>
      <c r="E847" s="20"/>
      <c r="F847" s="29">
        <f>64.2*1.07</f>
        <v>68.694000000000003</v>
      </c>
      <c r="G847" s="23"/>
      <c r="H847" s="23"/>
      <c r="I847" s="26"/>
    </row>
    <row r="848" spans="1:9" ht="23.25">
      <c r="A848" s="19">
        <v>170</v>
      </c>
      <c r="B848" s="20" t="s">
        <v>636</v>
      </c>
      <c r="C848" s="20">
        <v>781479196</v>
      </c>
      <c r="D848" s="21" t="s">
        <v>646</v>
      </c>
      <c r="E848" s="20" t="s">
        <v>35</v>
      </c>
      <c r="F848" s="30">
        <f>F841</f>
        <v>427.46499999999997</v>
      </c>
      <c r="G848" s="23">
        <f t="shared" ref="G848:G851" si="12">IF(B848&gt;0,0)</f>
        <v>0</v>
      </c>
      <c r="H848" s="23">
        <f>F848*G848</f>
        <v>0</v>
      </c>
      <c r="I848" s="26" t="s">
        <v>3285</v>
      </c>
    </row>
    <row r="849" spans="1:9">
      <c r="A849" s="19">
        <v>171</v>
      </c>
      <c r="B849" s="20" t="s">
        <v>636</v>
      </c>
      <c r="C849" s="20">
        <v>781495111</v>
      </c>
      <c r="D849" s="21" t="s">
        <v>647</v>
      </c>
      <c r="E849" s="20" t="s">
        <v>35</v>
      </c>
      <c r="F849" s="30">
        <f>F848</f>
        <v>427.46499999999997</v>
      </c>
      <c r="G849" s="23">
        <f t="shared" si="12"/>
        <v>0</v>
      </c>
      <c r="H849" s="23">
        <f>F849*G849</f>
        <v>0</v>
      </c>
      <c r="I849" s="26" t="s">
        <v>3285</v>
      </c>
    </row>
    <row r="850" spans="1:9" s="150" customFormat="1">
      <c r="A850" s="84">
        <v>172</v>
      </c>
      <c r="B850" s="21" t="s">
        <v>636</v>
      </c>
      <c r="C850" s="21" t="s">
        <v>3404</v>
      </c>
      <c r="D850" s="21" t="s">
        <v>3389</v>
      </c>
      <c r="E850" s="21" t="s">
        <v>93</v>
      </c>
      <c r="F850" s="85">
        <v>1</v>
      </c>
      <c r="G850" s="23">
        <f t="shared" si="12"/>
        <v>0</v>
      </c>
      <c r="H850" s="86">
        <f>F850*G850</f>
        <v>0</v>
      </c>
      <c r="I850" s="326" t="s">
        <v>30</v>
      </c>
    </row>
    <row r="851" spans="1:9">
      <c r="A851" s="19">
        <v>173</v>
      </c>
      <c r="B851" s="20">
        <v>781</v>
      </c>
      <c r="C851" s="20">
        <v>999781</v>
      </c>
      <c r="D851" s="21" t="s">
        <v>648</v>
      </c>
      <c r="E851" s="20" t="s">
        <v>93</v>
      </c>
      <c r="F851" s="30">
        <f>F852</f>
        <v>1</v>
      </c>
      <c r="G851" s="23">
        <f t="shared" si="12"/>
        <v>0</v>
      </c>
      <c r="H851" s="23">
        <f>F851*G851</f>
        <v>0</v>
      </c>
      <c r="I851" s="80" t="s">
        <v>30</v>
      </c>
    </row>
    <row r="852" spans="1:9">
      <c r="A852" s="19"/>
      <c r="B852" s="20"/>
      <c r="C852" s="20"/>
      <c r="D852" s="28" t="s">
        <v>649</v>
      </c>
      <c r="E852" s="20"/>
      <c r="F852" s="29">
        <v>1</v>
      </c>
      <c r="G852" s="23"/>
      <c r="H852" s="23"/>
      <c r="I852" s="26"/>
    </row>
    <row r="853" spans="1:9">
      <c r="A853" s="13"/>
      <c r="B853" s="14"/>
      <c r="C853" s="14" t="s">
        <v>650</v>
      </c>
      <c r="D853" s="15" t="s">
        <v>651</v>
      </c>
      <c r="E853" s="14"/>
      <c r="F853" s="16"/>
      <c r="G853" s="23"/>
      <c r="H853" s="17">
        <f>SUM(H854:H881)</f>
        <v>0</v>
      </c>
      <c r="I853" s="26"/>
    </row>
    <row r="854" spans="1:9" ht="23.25">
      <c r="A854" s="19">
        <v>174</v>
      </c>
      <c r="B854" s="20" t="s">
        <v>650</v>
      </c>
      <c r="C854" s="20" t="s">
        <v>652</v>
      </c>
      <c r="D854" s="21" t="s">
        <v>653</v>
      </c>
      <c r="E854" s="20" t="s">
        <v>35</v>
      </c>
      <c r="F854" s="30">
        <f>SUM(F855:F870)</f>
        <v>7469.0999999999995</v>
      </c>
      <c r="G854" s="23">
        <f>IF(B854&gt;0,0)</f>
        <v>0</v>
      </c>
      <c r="H854" s="23">
        <f>F854*G854</f>
        <v>0</v>
      </c>
      <c r="I854" s="80" t="s">
        <v>30</v>
      </c>
    </row>
    <row r="855" spans="1:9">
      <c r="A855" s="19"/>
      <c r="B855" s="20"/>
      <c r="C855" s="20"/>
      <c r="D855" s="28" t="s">
        <v>654</v>
      </c>
      <c r="E855" s="20"/>
      <c r="F855" s="29">
        <v>37</v>
      </c>
      <c r="G855" s="23"/>
      <c r="H855" s="23"/>
      <c r="I855" s="26"/>
    </row>
    <row r="856" spans="1:9">
      <c r="A856" s="19"/>
      <c r="B856" s="20"/>
      <c r="C856" s="20"/>
      <c r="D856" s="28" t="s">
        <v>655</v>
      </c>
      <c r="E856" s="20"/>
      <c r="F856" s="29">
        <v>132.6</v>
      </c>
      <c r="G856" s="23"/>
      <c r="H856" s="23"/>
      <c r="I856" s="26"/>
    </row>
    <row r="857" spans="1:9">
      <c r="A857" s="19"/>
      <c r="B857" s="20"/>
      <c r="C857" s="20"/>
      <c r="D857" s="28" t="s">
        <v>656</v>
      </c>
      <c r="E857" s="20"/>
      <c r="F857" s="29">
        <v>38.4</v>
      </c>
      <c r="G857" s="23"/>
      <c r="H857" s="23"/>
      <c r="I857" s="26"/>
    </row>
    <row r="858" spans="1:9" ht="23.25">
      <c r="A858" s="19"/>
      <c r="B858" s="20"/>
      <c r="C858" s="20"/>
      <c r="D858" s="28" t="s">
        <v>657</v>
      </c>
      <c r="E858" s="20"/>
      <c r="F858" s="29">
        <f>27.3+60.3+14.2+18.3+14.2+18.1+8+11.1+17.4+10.1+108.8</f>
        <v>307.79999999999995</v>
      </c>
      <c r="G858" s="23"/>
      <c r="H858" s="23"/>
      <c r="I858" s="26"/>
    </row>
    <row r="859" spans="1:9">
      <c r="A859" s="19"/>
      <c r="B859" s="20"/>
      <c r="C859" s="20"/>
      <c r="D859" s="28" t="s">
        <v>658</v>
      </c>
      <c r="E859" s="20"/>
      <c r="F859" s="29">
        <v>678.8</v>
      </c>
      <c r="G859" s="23"/>
      <c r="H859" s="23"/>
      <c r="I859" s="26"/>
    </row>
    <row r="860" spans="1:9">
      <c r="A860" s="19"/>
      <c r="B860" s="20"/>
      <c r="C860" s="20"/>
      <c r="D860" s="28" t="s">
        <v>659</v>
      </c>
      <c r="E860" s="20"/>
      <c r="F860" s="29">
        <v>657.3</v>
      </c>
      <c r="G860" s="23"/>
      <c r="H860" s="23"/>
      <c r="I860" s="26"/>
    </row>
    <row r="861" spans="1:9">
      <c r="A861" s="19"/>
      <c r="B861" s="20"/>
      <c r="C861" s="20"/>
      <c r="D861" s="28" t="s">
        <v>660</v>
      </c>
      <c r="E861" s="20"/>
      <c r="F861" s="29">
        <v>653.4</v>
      </c>
      <c r="G861" s="23"/>
      <c r="H861" s="23"/>
      <c r="I861" s="26"/>
    </row>
    <row r="862" spans="1:9">
      <c r="A862" s="19"/>
      <c r="B862" s="20"/>
      <c r="C862" s="20"/>
      <c r="D862" s="28" t="s">
        <v>661</v>
      </c>
      <c r="E862" s="20"/>
      <c r="F862" s="29">
        <f>24.7+14.6</f>
        <v>39.299999999999997</v>
      </c>
      <c r="G862" s="23"/>
      <c r="H862" s="23"/>
      <c r="I862" s="26"/>
    </row>
    <row r="863" spans="1:9">
      <c r="A863" s="19"/>
      <c r="B863" s="20"/>
      <c r="C863" s="20"/>
      <c r="D863" s="28" t="s">
        <v>662</v>
      </c>
      <c r="E863" s="20"/>
      <c r="F863" s="29">
        <f xml:space="preserve"> 25.1+16+20.3</f>
        <v>61.400000000000006</v>
      </c>
      <c r="G863" s="23"/>
      <c r="H863" s="23"/>
      <c r="I863" s="26"/>
    </row>
    <row r="864" spans="1:9">
      <c r="A864" s="19"/>
      <c r="B864" s="20"/>
      <c r="C864" s="20"/>
      <c r="D864" s="28" t="s">
        <v>663</v>
      </c>
      <c r="E864" s="20"/>
      <c r="F864" s="29">
        <f>25.2+15.3+16</f>
        <v>56.5</v>
      </c>
      <c r="G864" s="23"/>
      <c r="H864" s="23"/>
      <c r="I864" s="26"/>
    </row>
    <row r="865" spans="1:9">
      <c r="A865" s="19"/>
      <c r="B865" s="20"/>
      <c r="C865" s="20"/>
      <c r="D865" s="28" t="s">
        <v>664</v>
      </c>
      <c r="E865" s="20"/>
      <c r="F865" s="29">
        <f>6.1+6.1+4.2</f>
        <v>16.399999999999999</v>
      </c>
      <c r="G865" s="23"/>
      <c r="H865" s="23"/>
      <c r="I865" s="26"/>
    </row>
    <row r="866" spans="1:9">
      <c r="A866" s="19"/>
      <c r="B866" s="20"/>
      <c r="C866" s="20"/>
      <c r="D866" s="28" t="s">
        <v>665</v>
      </c>
      <c r="E866" s="20"/>
      <c r="F866" s="29">
        <v>664.7</v>
      </c>
      <c r="G866" s="23"/>
      <c r="H866" s="23"/>
      <c r="I866" s="26"/>
    </row>
    <row r="867" spans="1:9">
      <c r="A867" s="19"/>
      <c r="B867" s="20"/>
      <c r="C867" s="20"/>
      <c r="D867" s="28" t="s">
        <v>666</v>
      </c>
      <c r="E867" s="20"/>
      <c r="F867" s="29">
        <v>1150.2</v>
      </c>
      <c r="G867" s="23"/>
      <c r="H867" s="23"/>
      <c r="I867" s="26"/>
    </row>
    <row r="868" spans="1:9">
      <c r="A868" s="19"/>
      <c r="B868" s="20"/>
      <c r="C868" s="20"/>
      <c r="D868" s="28" t="s">
        <v>667</v>
      </c>
      <c r="E868" s="20"/>
      <c r="F868" s="29">
        <v>1002.4</v>
      </c>
      <c r="G868" s="23"/>
      <c r="H868" s="23"/>
      <c r="I868" s="26"/>
    </row>
    <row r="869" spans="1:9">
      <c r="A869" s="19"/>
      <c r="B869" s="20"/>
      <c r="C869" s="20"/>
      <c r="D869" s="28" t="s">
        <v>668</v>
      </c>
      <c r="E869" s="20"/>
      <c r="F869" s="29">
        <v>1002.4</v>
      </c>
      <c r="G869" s="23"/>
      <c r="H869" s="23"/>
      <c r="I869" s="26"/>
    </row>
    <row r="870" spans="1:9">
      <c r="A870" s="19"/>
      <c r="B870" s="20"/>
      <c r="C870" s="20"/>
      <c r="D870" s="28" t="s">
        <v>669</v>
      </c>
      <c r="E870" s="20"/>
      <c r="F870" s="29">
        <v>970.5</v>
      </c>
      <c r="G870" s="23"/>
      <c r="H870" s="23"/>
      <c r="I870" s="26"/>
    </row>
    <row r="871" spans="1:9">
      <c r="A871" s="19"/>
      <c r="B871" s="20"/>
      <c r="C871" s="20"/>
      <c r="D871" s="28" t="s">
        <v>305</v>
      </c>
      <c r="E871" s="20"/>
      <c r="F871" s="29"/>
      <c r="G871" s="23"/>
      <c r="H871" s="23"/>
      <c r="I871" s="80"/>
    </row>
    <row r="872" spans="1:9" ht="34.5">
      <c r="A872" s="19">
        <v>175</v>
      </c>
      <c r="B872" s="20" t="s">
        <v>650</v>
      </c>
      <c r="C872" s="20" t="s">
        <v>670</v>
      </c>
      <c r="D872" s="21" t="s">
        <v>671</v>
      </c>
      <c r="E872" s="20" t="s">
        <v>35</v>
      </c>
      <c r="F872" s="30">
        <f>SUM(F873:F878)</f>
        <v>13176.499999999998</v>
      </c>
      <c r="G872" s="23">
        <f>IF(B872&gt;0,0)</f>
        <v>0</v>
      </c>
      <c r="H872" s="23">
        <f>F872*G872</f>
        <v>0</v>
      </c>
      <c r="I872" s="80" t="s">
        <v>30</v>
      </c>
    </row>
    <row r="873" spans="1:9">
      <c r="A873" s="19"/>
      <c r="B873" s="20"/>
      <c r="C873" s="20"/>
      <c r="D873" s="28" t="s">
        <v>672</v>
      </c>
      <c r="E873" s="20"/>
      <c r="F873" s="29">
        <f>434.7+40.1+74.6</f>
        <v>549.4</v>
      </c>
      <c r="G873" s="23"/>
      <c r="H873" s="23"/>
      <c r="I873" s="26"/>
    </row>
    <row r="874" spans="1:9">
      <c r="A874" s="19"/>
      <c r="B874" s="20"/>
      <c r="C874" s="20"/>
      <c r="D874" s="28" t="s">
        <v>673</v>
      </c>
      <c r="E874" s="20"/>
      <c r="F874" s="29">
        <f>276.1+36.7+118</f>
        <v>430.8</v>
      </c>
      <c r="G874" s="23"/>
      <c r="H874" s="23"/>
      <c r="I874" s="26"/>
    </row>
    <row r="875" spans="1:9">
      <c r="A875" s="19"/>
      <c r="B875" s="20"/>
      <c r="C875" s="20"/>
      <c r="D875" s="28" t="s">
        <v>674</v>
      </c>
      <c r="E875" s="20"/>
      <c r="F875" s="29">
        <f>300.4+36.2+118</f>
        <v>454.59999999999997</v>
      </c>
      <c r="G875" s="23"/>
      <c r="H875" s="23"/>
      <c r="I875" s="26"/>
    </row>
    <row r="876" spans="1:9">
      <c r="A876" s="19"/>
      <c r="B876" s="20"/>
      <c r="C876" s="20"/>
      <c r="D876" s="28" t="s">
        <v>675</v>
      </c>
      <c r="E876" s="20"/>
      <c r="F876" s="29">
        <f xml:space="preserve"> 239.9+33.3+121.3</f>
        <v>394.5</v>
      </c>
      <c r="G876" s="23"/>
      <c r="H876" s="23"/>
      <c r="I876" s="26"/>
    </row>
    <row r="877" spans="1:9" ht="34.5">
      <c r="A877" s="19"/>
      <c r="B877" s="20"/>
      <c r="C877" s="20"/>
      <c r="D877" s="28" t="s">
        <v>676</v>
      </c>
      <c r="E877" s="20"/>
      <c r="F877" s="29">
        <f>855.1*2+9.7*2+1665*2+70.8*2+4.6*2+2328.2*2+4.2*2+13.9*2+145.1*2+16.7*2+15.4*2+192.1*2+4.3*2</f>
        <v>10650.199999999999</v>
      </c>
      <c r="G877" s="23"/>
      <c r="H877" s="23"/>
      <c r="I877" s="26"/>
    </row>
    <row r="878" spans="1:9">
      <c r="A878" s="19"/>
      <c r="B878" s="20"/>
      <c r="C878" s="20"/>
      <c r="D878" s="28" t="s">
        <v>677</v>
      </c>
      <c r="E878" s="20"/>
      <c r="F878" s="29">
        <f>83.5+11.8+593.7+8</f>
        <v>697</v>
      </c>
      <c r="G878" s="23"/>
      <c r="H878" s="23"/>
      <c r="I878" s="26"/>
    </row>
    <row r="879" spans="1:9">
      <c r="A879" s="19"/>
      <c r="B879" s="20"/>
      <c r="C879" s="20"/>
      <c r="D879" s="28" t="s">
        <v>305</v>
      </c>
      <c r="E879" s="20"/>
      <c r="F879" s="29"/>
      <c r="G879" s="23"/>
      <c r="H879" s="23"/>
      <c r="I879" s="80"/>
    </row>
    <row r="880" spans="1:9">
      <c r="A880" s="19">
        <v>176</v>
      </c>
      <c r="B880" s="20" t="s">
        <v>650</v>
      </c>
      <c r="C880" s="20" t="s">
        <v>678</v>
      </c>
      <c r="D880" s="21" t="s">
        <v>679</v>
      </c>
      <c r="E880" s="20" t="s">
        <v>93</v>
      </c>
      <c r="F880" s="30">
        <f>F881</f>
        <v>1</v>
      </c>
      <c r="G880" s="23">
        <f>IF(B880&gt;0,0)</f>
        <v>0</v>
      </c>
      <c r="H880" s="23">
        <f>F880*G880</f>
        <v>0</v>
      </c>
      <c r="I880" s="80" t="s">
        <v>30</v>
      </c>
    </row>
    <row r="881" spans="1:9">
      <c r="A881" s="19"/>
      <c r="B881" s="20"/>
      <c r="C881" s="20"/>
      <c r="D881" s="28" t="s">
        <v>680</v>
      </c>
      <c r="E881" s="20"/>
      <c r="F881" s="29">
        <v>1</v>
      </c>
      <c r="G881" s="23"/>
      <c r="H881" s="23"/>
      <c r="I881" s="26"/>
    </row>
    <row r="882" spans="1:9">
      <c r="A882" s="13"/>
      <c r="B882" s="14"/>
      <c r="C882" s="14">
        <v>786</v>
      </c>
      <c r="D882" s="14" t="s">
        <v>681</v>
      </c>
      <c r="E882" s="14"/>
      <c r="F882" s="16"/>
      <c r="G882" s="23"/>
      <c r="H882" s="17">
        <f>SUM(H883:H891)</f>
        <v>0</v>
      </c>
      <c r="I882" s="26"/>
    </row>
    <row r="883" spans="1:9" ht="23.25">
      <c r="A883" s="625">
        <v>177</v>
      </c>
      <c r="B883" s="142">
        <v>786</v>
      </c>
      <c r="C883" s="20" t="s">
        <v>682</v>
      </c>
      <c r="D883" s="20" t="s">
        <v>683</v>
      </c>
      <c r="E883" s="20" t="s">
        <v>35</v>
      </c>
      <c r="F883" s="30">
        <f>SUM(F884:F887)</f>
        <v>390.2</v>
      </c>
      <c r="G883" s="23">
        <f>IF(B883&gt;0,0)</f>
        <v>0</v>
      </c>
      <c r="H883" s="143">
        <f>F883*G883</f>
        <v>0</v>
      </c>
      <c r="I883" s="26" t="s">
        <v>30</v>
      </c>
    </row>
    <row r="884" spans="1:9">
      <c r="A884" s="19"/>
      <c r="B884" s="20"/>
      <c r="C884" s="20"/>
      <c r="D884" s="34" t="s">
        <v>684</v>
      </c>
      <c r="E884" s="20"/>
      <c r="F884" s="29">
        <v>137.5</v>
      </c>
      <c r="G884" s="23"/>
      <c r="H884" s="23"/>
      <c r="I884" s="26"/>
    </row>
    <row r="885" spans="1:9">
      <c r="A885" s="19"/>
      <c r="B885" s="20"/>
      <c r="C885" s="20"/>
      <c r="D885" s="34" t="s">
        <v>685</v>
      </c>
      <c r="E885" s="20"/>
      <c r="F885" s="29">
        <v>83.5</v>
      </c>
      <c r="G885" s="23"/>
      <c r="H885" s="23"/>
      <c r="I885" s="26"/>
    </row>
    <row r="886" spans="1:9">
      <c r="A886" s="19"/>
      <c r="B886" s="20"/>
      <c r="C886" s="20"/>
      <c r="D886" s="34" t="s">
        <v>686</v>
      </c>
      <c r="E886" s="20"/>
      <c r="F886" s="29">
        <v>83.5</v>
      </c>
      <c r="G886" s="23"/>
      <c r="H886" s="23"/>
      <c r="I886" s="26"/>
    </row>
    <row r="887" spans="1:9">
      <c r="A887" s="19"/>
      <c r="B887" s="20"/>
      <c r="C887" s="20"/>
      <c r="D887" s="34" t="s">
        <v>687</v>
      </c>
      <c r="E887" s="20"/>
      <c r="F887" s="29">
        <v>85.7</v>
      </c>
      <c r="G887" s="23"/>
      <c r="H887" s="23"/>
      <c r="I887" s="26"/>
    </row>
    <row r="888" spans="1:9" ht="23.25">
      <c r="A888" s="19"/>
      <c r="B888" s="20"/>
      <c r="C888" s="20"/>
      <c r="D888" s="34" t="s">
        <v>688</v>
      </c>
      <c r="E888" s="20"/>
      <c r="F888" s="29"/>
      <c r="G888" s="23"/>
      <c r="H888" s="23"/>
      <c r="I888" s="26"/>
    </row>
    <row r="889" spans="1:9" s="150" customFormat="1">
      <c r="A889" s="84">
        <v>178</v>
      </c>
      <c r="B889" s="21">
        <v>786</v>
      </c>
      <c r="C889" s="21" t="s">
        <v>3405</v>
      </c>
      <c r="D889" s="21" t="s">
        <v>3390</v>
      </c>
      <c r="E889" s="21" t="s">
        <v>93</v>
      </c>
      <c r="F889" s="85">
        <v>1</v>
      </c>
      <c r="G889" s="23">
        <f t="shared" ref="G889:G890" si="13">IF(B889&gt;0,0)</f>
        <v>0</v>
      </c>
      <c r="H889" s="86">
        <f>F889*G889</f>
        <v>0</v>
      </c>
      <c r="I889" s="326" t="s">
        <v>30</v>
      </c>
    </row>
    <row r="890" spans="1:9">
      <c r="A890" s="19">
        <v>179</v>
      </c>
      <c r="B890" s="20">
        <v>786</v>
      </c>
      <c r="C890" s="20">
        <v>999786</v>
      </c>
      <c r="D890" s="20" t="s">
        <v>689</v>
      </c>
      <c r="E890" s="20" t="s">
        <v>690</v>
      </c>
      <c r="F890" s="30">
        <f>F891</f>
        <v>1</v>
      </c>
      <c r="G890" s="23">
        <f t="shared" si="13"/>
        <v>0</v>
      </c>
      <c r="H890" s="23">
        <f>F890*G890</f>
        <v>0</v>
      </c>
      <c r="I890" s="80" t="s">
        <v>30</v>
      </c>
    </row>
    <row r="891" spans="1:9">
      <c r="A891" s="19"/>
      <c r="B891" s="20"/>
      <c r="C891" s="20"/>
      <c r="D891" s="34" t="s">
        <v>680</v>
      </c>
      <c r="E891" s="20"/>
      <c r="F891" s="29">
        <v>1</v>
      </c>
      <c r="G891" s="23"/>
      <c r="H891" s="23"/>
      <c r="I891" s="26"/>
    </row>
    <row r="892" spans="1:9">
      <c r="A892" s="13"/>
      <c r="B892" s="14"/>
      <c r="C892" s="14">
        <v>787</v>
      </c>
      <c r="D892" s="14" t="s">
        <v>691</v>
      </c>
      <c r="E892" s="14"/>
      <c r="F892" s="16"/>
      <c r="G892" s="23"/>
      <c r="H892" s="17">
        <f>SUM(H893:H915)</f>
        <v>0</v>
      </c>
      <c r="I892" s="26"/>
    </row>
    <row r="893" spans="1:9" s="3" customFormat="1" ht="13.5" customHeight="1">
      <c r="A893" s="19">
        <v>180</v>
      </c>
      <c r="B893" s="20">
        <v>787</v>
      </c>
      <c r="C893" s="20" t="s">
        <v>2978</v>
      </c>
      <c r="D893" s="20" t="s">
        <v>2973</v>
      </c>
      <c r="E893" s="20" t="s">
        <v>35</v>
      </c>
      <c r="F893" s="30">
        <f>SUM(F894:F897)</f>
        <v>114.80000000000001</v>
      </c>
      <c r="G893" s="23">
        <f>IF(B893&gt;0,0)</f>
        <v>0</v>
      </c>
      <c r="H893" s="23">
        <f>F893*G893</f>
        <v>0</v>
      </c>
      <c r="I893" s="80" t="s">
        <v>30</v>
      </c>
    </row>
    <row r="894" spans="1:9" s="3" customFormat="1" ht="13.5" customHeight="1">
      <c r="A894" s="19"/>
      <c r="B894" s="20"/>
      <c r="C894" s="20"/>
      <c r="D894" s="34" t="s">
        <v>2975</v>
      </c>
      <c r="E894" s="20"/>
      <c r="F894" s="29">
        <v>25.6</v>
      </c>
      <c r="G894" s="23"/>
      <c r="H894" s="23"/>
      <c r="I894" s="80"/>
    </row>
    <row r="895" spans="1:9" s="3" customFormat="1" ht="13.5" customHeight="1">
      <c r="A895" s="19"/>
      <c r="B895" s="20"/>
      <c r="C895" s="20"/>
      <c r="D895" s="34" t="s">
        <v>2974</v>
      </c>
      <c r="E895" s="20"/>
      <c r="F895" s="29">
        <v>29.9</v>
      </c>
      <c r="G895" s="23"/>
      <c r="H895" s="23"/>
      <c r="I895" s="26"/>
    </row>
    <row r="896" spans="1:9" s="3" customFormat="1" ht="13.5" customHeight="1">
      <c r="A896" s="19"/>
      <c r="B896" s="20"/>
      <c r="C896" s="20"/>
      <c r="D896" s="34" t="s">
        <v>2976</v>
      </c>
      <c r="E896" s="20"/>
      <c r="F896" s="29">
        <v>29.9</v>
      </c>
      <c r="G896" s="23"/>
      <c r="H896" s="23"/>
      <c r="I896" s="26"/>
    </row>
    <row r="897" spans="1:9" s="3" customFormat="1" ht="13.5" customHeight="1">
      <c r="A897" s="19"/>
      <c r="B897" s="20"/>
      <c r="C897" s="20"/>
      <c r="D897" s="34" t="s">
        <v>2977</v>
      </c>
      <c r="E897" s="20"/>
      <c r="F897" s="29">
        <v>29.4</v>
      </c>
      <c r="G897" s="23"/>
      <c r="H897" s="23"/>
      <c r="I897" s="26"/>
    </row>
    <row r="898" spans="1:9" s="3" customFormat="1" ht="25.5" customHeight="1">
      <c r="A898" s="19"/>
      <c r="B898" s="20"/>
      <c r="C898" s="20"/>
      <c r="D898" s="34" t="s">
        <v>2979</v>
      </c>
      <c r="E898" s="20"/>
      <c r="F898" s="29"/>
      <c r="G898" s="23"/>
      <c r="H898" s="23"/>
      <c r="I898" s="26"/>
    </row>
    <row r="899" spans="1:9">
      <c r="A899" s="19">
        <v>181</v>
      </c>
      <c r="B899" s="20">
        <v>787</v>
      </c>
      <c r="C899" s="20" t="s">
        <v>692</v>
      </c>
      <c r="D899" s="20" t="s">
        <v>693</v>
      </c>
      <c r="E899" s="20" t="s">
        <v>35</v>
      </c>
      <c r="F899" s="30">
        <f>SUM(F900:F903)</f>
        <v>161.6</v>
      </c>
      <c r="G899" s="23">
        <f>IF(B899&gt;0,0)</f>
        <v>0</v>
      </c>
      <c r="H899" s="23">
        <f>F899*G899</f>
        <v>0</v>
      </c>
      <c r="I899" s="24" t="s">
        <v>30</v>
      </c>
    </row>
    <row r="900" spans="1:9">
      <c r="A900" s="19"/>
      <c r="B900" s="20"/>
      <c r="C900" s="20"/>
      <c r="D900" s="34" t="s">
        <v>694</v>
      </c>
      <c r="E900" s="20"/>
      <c r="F900" s="29">
        <v>57</v>
      </c>
      <c r="G900" s="23"/>
      <c r="H900" s="23"/>
      <c r="I900" s="24"/>
    </row>
    <row r="901" spans="1:9">
      <c r="A901" s="19"/>
      <c r="B901" s="20"/>
      <c r="C901" s="20"/>
      <c r="D901" s="34" t="s">
        <v>695</v>
      </c>
      <c r="E901" s="20"/>
      <c r="F901" s="29">
        <v>44.6</v>
      </c>
      <c r="G901" s="23"/>
      <c r="H901" s="23"/>
      <c r="I901" s="24"/>
    </row>
    <row r="902" spans="1:9">
      <c r="A902" s="19"/>
      <c r="B902" s="20"/>
      <c r="C902" s="20"/>
      <c r="D902" s="34" t="s">
        <v>696</v>
      </c>
      <c r="E902" s="20"/>
      <c r="F902" s="29">
        <v>36</v>
      </c>
      <c r="G902" s="23"/>
      <c r="H902" s="23"/>
      <c r="I902" s="24"/>
    </row>
    <row r="903" spans="1:9">
      <c r="A903" s="19"/>
      <c r="B903" s="20"/>
      <c r="C903" s="20"/>
      <c r="D903" s="34" t="s">
        <v>697</v>
      </c>
      <c r="E903" s="20"/>
      <c r="F903" s="29">
        <v>24</v>
      </c>
      <c r="G903" s="23"/>
      <c r="H903" s="23"/>
      <c r="I903" s="24"/>
    </row>
    <row r="904" spans="1:9" ht="45.75">
      <c r="A904" s="19"/>
      <c r="B904" s="20"/>
      <c r="C904" s="20"/>
      <c r="D904" s="34" t="s">
        <v>698</v>
      </c>
      <c r="E904" s="20"/>
      <c r="F904" s="29"/>
      <c r="G904" s="23"/>
      <c r="H904" s="23"/>
      <c r="I904" s="24"/>
    </row>
    <row r="905" spans="1:9">
      <c r="A905" s="19"/>
      <c r="B905" s="20"/>
      <c r="C905" s="20"/>
      <c r="D905" s="34" t="s">
        <v>699</v>
      </c>
      <c r="E905" s="20"/>
      <c r="F905" s="29"/>
      <c r="G905" s="23"/>
      <c r="H905" s="23"/>
      <c r="I905" s="24"/>
    </row>
    <row r="906" spans="1:9">
      <c r="A906" s="19"/>
      <c r="B906" s="20"/>
      <c r="C906" s="20"/>
      <c r="D906" s="34" t="s">
        <v>510</v>
      </c>
      <c r="E906" s="20"/>
      <c r="F906" s="29"/>
      <c r="G906" s="23"/>
      <c r="H906" s="23"/>
      <c r="I906" s="26"/>
    </row>
    <row r="907" spans="1:9" ht="23.25">
      <c r="A907" s="81" t="s">
        <v>3286</v>
      </c>
      <c r="B907" s="27" t="s">
        <v>427</v>
      </c>
      <c r="C907" s="20" t="s">
        <v>700</v>
      </c>
      <c r="D907" s="21" t="s">
        <v>701</v>
      </c>
      <c r="E907" s="20" t="s">
        <v>35</v>
      </c>
      <c r="F907" s="30">
        <v>25.3</v>
      </c>
      <c r="G907" s="23">
        <f>IF(B907&gt;0,0)</f>
        <v>0</v>
      </c>
      <c r="H907" s="23">
        <f>F907*G907</f>
        <v>0</v>
      </c>
      <c r="I907" s="26" t="s">
        <v>30</v>
      </c>
    </row>
    <row r="908" spans="1:9">
      <c r="A908" s="112"/>
      <c r="B908" s="91"/>
      <c r="C908" s="91"/>
      <c r="D908" s="28" t="s">
        <v>381</v>
      </c>
      <c r="E908" s="91"/>
      <c r="F908" s="113"/>
      <c r="G908" s="23"/>
      <c r="H908" s="114"/>
      <c r="I908" s="107"/>
    </row>
    <row r="909" spans="1:9">
      <c r="A909" s="108"/>
      <c r="B909" s="115"/>
      <c r="C909" s="109"/>
      <c r="D909" s="28" t="s">
        <v>702</v>
      </c>
      <c r="E909" s="109"/>
      <c r="F909" s="104"/>
      <c r="G909" s="23"/>
      <c r="H909" s="106"/>
      <c r="I909" s="116"/>
    </row>
    <row r="910" spans="1:9">
      <c r="A910" s="108"/>
      <c r="B910" s="115"/>
      <c r="C910" s="109"/>
      <c r="D910" s="28" t="s">
        <v>703</v>
      </c>
      <c r="E910" s="109"/>
      <c r="F910" s="104"/>
      <c r="G910" s="23"/>
      <c r="H910" s="106"/>
      <c r="I910" s="116"/>
    </row>
    <row r="911" spans="1:9">
      <c r="A911" s="108"/>
      <c r="B911" s="115"/>
      <c r="C911" s="109"/>
      <c r="D911" s="28" t="s">
        <v>704</v>
      </c>
      <c r="E911" s="109"/>
      <c r="F911" s="104"/>
      <c r="G911" s="23"/>
      <c r="H911" s="106"/>
      <c r="I911" s="116"/>
    </row>
    <row r="912" spans="1:9">
      <c r="A912" s="19"/>
      <c r="B912" s="27"/>
      <c r="C912" s="20"/>
      <c r="D912" s="34" t="s">
        <v>705</v>
      </c>
      <c r="E912" s="20"/>
      <c r="F912" s="29">
        <v>25</v>
      </c>
      <c r="G912" s="23"/>
      <c r="H912" s="23"/>
      <c r="I912" s="35"/>
    </row>
    <row r="913" spans="1:9" s="150" customFormat="1">
      <c r="A913" s="84">
        <v>183</v>
      </c>
      <c r="B913" s="21">
        <v>787</v>
      </c>
      <c r="C913" s="21" t="s">
        <v>3406</v>
      </c>
      <c r="D913" s="21" t="s">
        <v>3391</v>
      </c>
      <c r="E913" s="21" t="s">
        <v>93</v>
      </c>
      <c r="F913" s="85">
        <v>1</v>
      </c>
      <c r="G913" s="23">
        <f t="shared" ref="G913:G914" si="14">IF(B913&gt;0,0)</f>
        <v>0</v>
      </c>
      <c r="H913" s="86">
        <f>F913*G913</f>
        <v>0</v>
      </c>
      <c r="I913" s="24" t="s">
        <v>3285</v>
      </c>
    </row>
    <row r="914" spans="1:9">
      <c r="A914" s="19">
        <v>184</v>
      </c>
      <c r="B914" s="20">
        <v>787</v>
      </c>
      <c r="C914" s="20">
        <v>999787</v>
      </c>
      <c r="D914" s="20" t="s">
        <v>706</v>
      </c>
      <c r="E914" s="20" t="s">
        <v>93</v>
      </c>
      <c r="F914" s="30">
        <f>F915</f>
        <v>1</v>
      </c>
      <c r="G914" s="23">
        <f t="shared" si="14"/>
        <v>0</v>
      </c>
      <c r="H914" s="23">
        <f>F914*G914</f>
        <v>0</v>
      </c>
      <c r="I914" s="80" t="s">
        <v>30</v>
      </c>
    </row>
    <row r="915" spans="1:9">
      <c r="A915" s="19"/>
      <c r="B915" s="20"/>
      <c r="C915" s="20"/>
      <c r="D915" s="34" t="s">
        <v>649</v>
      </c>
      <c r="E915" s="20"/>
      <c r="F915" s="29">
        <v>1</v>
      </c>
      <c r="G915" s="23"/>
      <c r="H915" s="23"/>
      <c r="I915" s="26"/>
    </row>
    <row r="916" spans="1:9">
      <c r="A916" s="13"/>
      <c r="B916" s="14"/>
      <c r="C916" s="14">
        <v>790</v>
      </c>
      <c r="D916" s="15" t="s">
        <v>707</v>
      </c>
      <c r="E916" s="14"/>
      <c r="F916" s="16"/>
      <c r="G916" s="23"/>
      <c r="H916" s="17">
        <f>SUM(H917:H934)</f>
        <v>0</v>
      </c>
      <c r="I916" s="18"/>
    </row>
    <row r="917" spans="1:9">
      <c r="A917" s="19">
        <v>185</v>
      </c>
      <c r="B917" s="20">
        <v>790</v>
      </c>
      <c r="C917" s="20" t="s">
        <v>708</v>
      </c>
      <c r="D917" s="21" t="s">
        <v>709</v>
      </c>
      <c r="E917" s="20" t="s">
        <v>35</v>
      </c>
      <c r="F917" s="30">
        <f>SUM(F920:F924)</f>
        <v>1919.58</v>
      </c>
      <c r="G917" s="23">
        <f>IF(B917&gt;0,0)</f>
        <v>0</v>
      </c>
      <c r="H917" s="23">
        <f>F917*G917</f>
        <v>0</v>
      </c>
      <c r="I917" s="80" t="s">
        <v>30</v>
      </c>
    </row>
    <row r="918" spans="1:9" ht="23.25">
      <c r="A918" s="19"/>
      <c r="B918" s="20"/>
      <c r="C918" s="20"/>
      <c r="D918" s="28" t="s">
        <v>710</v>
      </c>
      <c r="E918" s="20"/>
      <c r="F918" s="29"/>
      <c r="G918" s="23"/>
      <c r="H918" s="23"/>
      <c r="I918" s="26"/>
    </row>
    <row r="919" spans="1:9">
      <c r="A919" s="19"/>
      <c r="B919" s="20"/>
      <c r="C919" s="20"/>
      <c r="D919" s="28" t="s">
        <v>711</v>
      </c>
      <c r="E919" s="20"/>
      <c r="F919" s="29"/>
      <c r="G919" s="23"/>
      <c r="H919" s="23"/>
      <c r="I919" s="26"/>
    </row>
    <row r="920" spans="1:9">
      <c r="A920" s="19"/>
      <c r="B920" s="20"/>
      <c r="C920" s="20"/>
      <c r="D920" s="28" t="s">
        <v>712</v>
      </c>
      <c r="E920" s="20"/>
      <c r="F920" s="29">
        <f>1.07*67.6</f>
        <v>72.331999999999994</v>
      </c>
      <c r="G920" s="23"/>
      <c r="H920" s="23"/>
      <c r="I920" s="26"/>
    </row>
    <row r="921" spans="1:9">
      <c r="A921" s="19"/>
      <c r="B921" s="20"/>
      <c r="C921" s="20"/>
      <c r="D921" s="28" t="s">
        <v>713</v>
      </c>
      <c r="E921" s="20"/>
      <c r="F921" s="29">
        <f>1.07*389</f>
        <v>416.23</v>
      </c>
      <c r="G921" s="23"/>
      <c r="H921" s="23"/>
      <c r="I921" s="26"/>
    </row>
    <row r="922" spans="1:9">
      <c r="A922" s="19"/>
      <c r="B922" s="20"/>
      <c r="C922" s="20"/>
      <c r="D922" s="28" t="s">
        <v>714</v>
      </c>
      <c r="E922" s="20"/>
      <c r="F922" s="29">
        <f>1.07*440.4</f>
        <v>471.22800000000001</v>
      </c>
      <c r="G922" s="23"/>
      <c r="H922" s="23"/>
      <c r="I922" s="26"/>
    </row>
    <row r="923" spans="1:9">
      <c r="A923" s="19"/>
      <c r="B923" s="20"/>
      <c r="C923" s="20"/>
      <c r="D923" s="28" t="s">
        <v>715</v>
      </c>
      <c r="E923" s="20"/>
      <c r="F923" s="29">
        <f>1.07*440.7</f>
        <v>471.54900000000004</v>
      </c>
      <c r="G923" s="23"/>
      <c r="H923" s="23"/>
      <c r="I923" s="26"/>
    </row>
    <row r="924" spans="1:9">
      <c r="A924" s="19"/>
      <c r="B924" s="20"/>
      <c r="C924" s="20"/>
      <c r="D924" s="28" t="s">
        <v>716</v>
      </c>
      <c r="E924" s="20"/>
      <c r="F924" s="29">
        <f>1.07*456.3</f>
        <v>488.24100000000004</v>
      </c>
      <c r="G924" s="23"/>
      <c r="H924" s="23"/>
      <c r="I924" s="26"/>
    </row>
    <row r="925" spans="1:9" ht="23.25">
      <c r="A925" s="19">
        <v>186</v>
      </c>
      <c r="B925" s="20">
        <v>790</v>
      </c>
      <c r="C925" s="20" t="s">
        <v>717</v>
      </c>
      <c r="D925" s="21" t="s">
        <v>718</v>
      </c>
      <c r="E925" s="20" t="s">
        <v>35</v>
      </c>
      <c r="F925" s="30">
        <f>F928</f>
        <v>60.455000000000005</v>
      </c>
      <c r="G925" s="23">
        <f>IF(B925&gt;0,0)</f>
        <v>0</v>
      </c>
      <c r="H925" s="23">
        <f>F925*G925</f>
        <v>0</v>
      </c>
      <c r="I925" s="80" t="s">
        <v>30</v>
      </c>
    </row>
    <row r="926" spans="1:9" ht="23.25">
      <c r="A926" s="19"/>
      <c r="B926" s="20"/>
      <c r="C926" s="20"/>
      <c r="D926" s="28" t="s">
        <v>719</v>
      </c>
      <c r="E926" s="20"/>
      <c r="F926" s="29"/>
      <c r="G926" s="23"/>
      <c r="H926" s="23"/>
      <c r="I926" s="26"/>
    </row>
    <row r="927" spans="1:9">
      <c r="A927" s="19"/>
      <c r="B927" s="20"/>
      <c r="C927" s="20"/>
      <c r="D927" s="28" t="s">
        <v>711</v>
      </c>
      <c r="E927" s="20"/>
      <c r="F927" s="29"/>
      <c r="G927" s="23"/>
      <c r="H927" s="23"/>
      <c r="I927" s="26"/>
    </row>
    <row r="928" spans="1:9">
      <c r="A928" s="19"/>
      <c r="B928" s="20"/>
      <c r="C928" s="20"/>
      <c r="D928" s="28" t="s">
        <v>720</v>
      </c>
      <c r="E928" s="20"/>
      <c r="F928" s="29">
        <f>1.07*56.5</f>
        <v>60.455000000000005</v>
      </c>
      <c r="G928" s="23"/>
      <c r="H928" s="23"/>
      <c r="I928" s="26"/>
    </row>
    <row r="929" spans="1:9">
      <c r="A929" s="19">
        <v>187</v>
      </c>
      <c r="B929" s="20">
        <v>790</v>
      </c>
      <c r="C929" s="20" t="s">
        <v>721</v>
      </c>
      <c r="D929" s="21" t="s">
        <v>722</v>
      </c>
      <c r="E929" s="20" t="s">
        <v>35</v>
      </c>
      <c r="F929" s="30">
        <f>F931</f>
        <v>4.2</v>
      </c>
      <c r="G929" s="23">
        <f>IF(B929&gt;0,0)</f>
        <v>0</v>
      </c>
      <c r="H929" s="23">
        <f>F929*G929</f>
        <v>0</v>
      </c>
      <c r="I929" s="80" t="s">
        <v>30</v>
      </c>
    </row>
    <row r="930" spans="1:9" ht="23.25">
      <c r="A930" s="19"/>
      <c r="B930" s="20"/>
      <c r="C930" s="20"/>
      <c r="D930" s="28" t="s">
        <v>723</v>
      </c>
      <c r="E930" s="20"/>
      <c r="F930" s="30"/>
      <c r="G930" s="23"/>
      <c r="H930" s="23"/>
      <c r="I930" s="80"/>
    </row>
    <row r="931" spans="1:9">
      <c r="A931" s="19"/>
      <c r="B931" s="20"/>
      <c r="C931" s="20"/>
      <c r="D931" s="28" t="s">
        <v>724</v>
      </c>
      <c r="E931" s="20"/>
      <c r="F931" s="29">
        <v>4.2</v>
      </c>
      <c r="G931" s="23"/>
      <c r="H931" s="23"/>
      <c r="I931" s="26"/>
    </row>
    <row r="932" spans="1:9" s="150" customFormat="1">
      <c r="A932" s="323">
        <v>188</v>
      </c>
      <c r="B932" s="324">
        <v>790</v>
      </c>
      <c r="C932" s="21" t="s">
        <v>725</v>
      </c>
      <c r="D932" s="21" t="s">
        <v>3392</v>
      </c>
      <c r="E932" s="21" t="s">
        <v>93</v>
      </c>
      <c r="F932" s="85">
        <v>1</v>
      </c>
      <c r="G932" s="23">
        <f t="shared" ref="G932:G933" si="15">IF(B932&gt;0,0)</f>
        <v>0</v>
      </c>
      <c r="H932" s="325">
        <f>F932*G932</f>
        <v>0</v>
      </c>
      <c r="I932" s="326" t="s">
        <v>30</v>
      </c>
    </row>
    <row r="933" spans="1:9">
      <c r="A933" s="19">
        <v>189</v>
      </c>
      <c r="B933" s="20">
        <v>790</v>
      </c>
      <c r="C933" s="20">
        <v>999790</v>
      </c>
      <c r="D933" s="21" t="s">
        <v>679</v>
      </c>
      <c r="E933" s="20" t="s">
        <v>93</v>
      </c>
      <c r="F933" s="30">
        <f>F934</f>
        <v>1</v>
      </c>
      <c r="G933" s="23">
        <f t="shared" si="15"/>
        <v>0</v>
      </c>
      <c r="H933" s="23">
        <f>F933*G933</f>
        <v>0</v>
      </c>
      <c r="I933" s="80" t="s">
        <v>30</v>
      </c>
    </row>
    <row r="934" spans="1:9">
      <c r="A934" s="19"/>
      <c r="B934" s="20"/>
      <c r="C934" s="20"/>
      <c r="D934" s="28" t="s">
        <v>680</v>
      </c>
      <c r="E934" s="20"/>
      <c r="F934" s="29">
        <v>1</v>
      </c>
      <c r="G934" s="23"/>
      <c r="H934" s="23"/>
      <c r="I934" s="26"/>
    </row>
    <row r="935" spans="1:9">
      <c r="A935" s="13"/>
      <c r="B935" s="83"/>
      <c r="C935" s="14" t="s">
        <v>726</v>
      </c>
      <c r="D935" s="15" t="s">
        <v>727</v>
      </c>
      <c r="E935" s="14"/>
      <c r="F935" s="16"/>
      <c r="G935" s="23"/>
      <c r="H935" s="17">
        <f>H936+H942</f>
        <v>0</v>
      </c>
      <c r="I935" s="35"/>
    </row>
    <row r="936" spans="1:9">
      <c r="A936" s="13"/>
      <c r="B936" s="14"/>
      <c r="C936" s="14" t="s">
        <v>728</v>
      </c>
      <c r="D936" s="15" t="s">
        <v>707</v>
      </c>
      <c r="E936" s="14"/>
      <c r="F936" s="16"/>
      <c r="G936" s="23"/>
      <c r="H936" s="17">
        <f>SUM(H937:H941)</f>
        <v>0</v>
      </c>
      <c r="I936" s="35"/>
    </row>
    <row r="937" spans="1:9" ht="23.25">
      <c r="A937" s="19">
        <v>190</v>
      </c>
      <c r="B937" s="20" t="s">
        <v>729</v>
      </c>
      <c r="C937" s="20" t="s">
        <v>730</v>
      </c>
      <c r="D937" s="21" t="s">
        <v>731</v>
      </c>
      <c r="E937" s="20" t="s">
        <v>732</v>
      </c>
      <c r="F937" s="30">
        <v>1</v>
      </c>
      <c r="G937" s="23">
        <f t="shared" ref="G937:G940" si="16">IF(B937&gt;0,0)</f>
        <v>0</v>
      </c>
      <c r="H937" s="23">
        <f>F937*G937</f>
        <v>0</v>
      </c>
      <c r="I937" s="80" t="s">
        <v>30</v>
      </c>
    </row>
    <row r="938" spans="1:9">
      <c r="A938" s="19">
        <v>191</v>
      </c>
      <c r="B938" s="20">
        <v>922</v>
      </c>
      <c r="C938" s="20" t="s">
        <v>733</v>
      </c>
      <c r="D938" s="21" t="s">
        <v>734</v>
      </c>
      <c r="E938" s="20" t="s">
        <v>732</v>
      </c>
      <c r="F938" s="30">
        <v>1</v>
      </c>
      <c r="G938" s="23">
        <f t="shared" si="16"/>
        <v>0</v>
      </c>
      <c r="H938" s="23">
        <f>F938*G938</f>
        <v>0</v>
      </c>
      <c r="I938" s="80" t="s">
        <v>30</v>
      </c>
    </row>
    <row r="939" spans="1:9">
      <c r="A939" s="108">
        <v>192</v>
      </c>
      <c r="B939" s="115" t="s">
        <v>735</v>
      </c>
      <c r="C939" s="109" t="s">
        <v>736</v>
      </c>
      <c r="D939" s="21" t="s">
        <v>737</v>
      </c>
      <c r="E939" s="109" t="s">
        <v>732</v>
      </c>
      <c r="F939" s="110">
        <v>1</v>
      </c>
      <c r="G939" s="23">
        <f t="shared" si="16"/>
        <v>0</v>
      </c>
      <c r="H939" s="106">
        <f>F939*G939</f>
        <v>0</v>
      </c>
      <c r="I939" s="80" t="s">
        <v>30</v>
      </c>
    </row>
    <row r="940" spans="1:9">
      <c r="A940" s="19">
        <v>193</v>
      </c>
      <c r="B940" s="20" t="s">
        <v>729</v>
      </c>
      <c r="C940" s="20" t="s">
        <v>738</v>
      </c>
      <c r="D940" s="21" t="s">
        <v>739</v>
      </c>
      <c r="E940" s="20" t="s">
        <v>93</v>
      </c>
      <c r="F940" s="30">
        <f>F941</f>
        <v>1</v>
      </c>
      <c r="G940" s="23">
        <f t="shared" si="16"/>
        <v>0</v>
      </c>
      <c r="H940" s="23">
        <f>F940*G940</f>
        <v>0</v>
      </c>
      <c r="I940" s="80" t="s">
        <v>30</v>
      </c>
    </row>
    <row r="941" spans="1:9" ht="23.25">
      <c r="A941" s="19"/>
      <c r="B941" s="27"/>
      <c r="C941" s="20"/>
      <c r="D941" s="28" t="s">
        <v>505</v>
      </c>
      <c r="E941" s="20"/>
      <c r="F941" s="29">
        <v>1</v>
      </c>
      <c r="G941" s="23"/>
      <c r="H941" s="23"/>
      <c r="I941" s="35"/>
    </row>
    <row r="942" spans="1:9">
      <c r="A942" s="144"/>
      <c r="B942" s="145"/>
      <c r="C942" s="146" t="s">
        <v>740</v>
      </c>
      <c r="D942" s="15" t="s">
        <v>741</v>
      </c>
      <c r="E942" s="146"/>
      <c r="F942" s="147"/>
      <c r="G942" s="23"/>
      <c r="H942" s="148">
        <f>SUM(H943:H949)</f>
        <v>0</v>
      </c>
      <c r="I942" s="116"/>
    </row>
    <row r="943" spans="1:9">
      <c r="A943" s="108">
        <v>194</v>
      </c>
      <c r="B943" s="115" t="s">
        <v>735</v>
      </c>
      <c r="C943" s="109" t="s">
        <v>742</v>
      </c>
      <c r="D943" s="21" t="s">
        <v>743</v>
      </c>
      <c r="E943" s="109" t="s">
        <v>732</v>
      </c>
      <c r="F943" s="110">
        <f>F944</f>
        <v>2</v>
      </c>
      <c r="G943" s="23">
        <f>IF(B943&gt;0,0)</f>
        <v>0</v>
      </c>
      <c r="H943" s="106">
        <f>F943*G943</f>
        <v>0</v>
      </c>
      <c r="I943" s="80" t="s">
        <v>30</v>
      </c>
    </row>
    <row r="944" spans="1:9" ht="34.5">
      <c r="A944" s="19"/>
      <c r="B944" s="20"/>
      <c r="C944" s="20"/>
      <c r="D944" s="28" t="s">
        <v>744</v>
      </c>
      <c r="E944" s="20"/>
      <c r="F944" s="29">
        <v>2</v>
      </c>
      <c r="G944" s="23"/>
      <c r="H944" s="23"/>
      <c r="I944" s="26"/>
    </row>
    <row r="945" spans="1:9" ht="23.25">
      <c r="A945" s="19"/>
      <c r="B945" s="20"/>
      <c r="C945" s="20"/>
      <c r="D945" s="28" t="s">
        <v>745</v>
      </c>
      <c r="E945" s="20"/>
      <c r="F945" s="29"/>
      <c r="G945" s="23"/>
      <c r="H945" s="23"/>
      <c r="I945" s="26"/>
    </row>
    <row r="946" spans="1:9">
      <c r="A946" s="108">
        <v>195</v>
      </c>
      <c r="B946" s="115" t="s">
        <v>735</v>
      </c>
      <c r="C946" s="109" t="s">
        <v>746</v>
      </c>
      <c r="D946" s="21" t="s">
        <v>747</v>
      </c>
      <c r="E946" s="109" t="s">
        <v>732</v>
      </c>
      <c r="F946" s="110">
        <f>F947</f>
        <v>1</v>
      </c>
      <c r="G946" s="23">
        <f>IF(B946&gt;0,0)</f>
        <v>0</v>
      </c>
      <c r="H946" s="106">
        <f>F946*G946</f>
        <v>0</v>
      </c>
      <c r="I946" s="80" t="s">
        <v>30</v>
      </c>
    </row>
    <row r="947" spans="1:9">
      <c r="A947" s="19"/>
      <c r="B947" s="20"/>
      <c r="C947" s="20"/>
      <c r="D947" s="28" t="s">
        <v>748</v>
      </c>
      <c r="E947" s="20"/>
      <c r="F947" s="29">
        <v>1</v>
      </c>
      <c r="G947" s="23"/>
      <c r="H947" s="23"/>
      <c r="I947" s="26"/>
    </row>
    <row r="948" spans="1:9">
      <c r="A948" s="19">
        <v>196</v>
      </c>
      <c r="B948" s="27" t="s">
        <v>749</v>
      </c>
      <c r="C948" s="20" t="s">
        <v>750</v>
      </c>
      <c r="D948" s="21" t="s">
        <v>751</v>
      </c>
      <c r="E948" s="20" t="s">
        <v>93</v>
      </c>
      <c r="F948" s="30">
        <f>F949</f>
        <v>1</v>
      </c>
      <c r="G948" s="23">
        <f>IF(B948&gt;0,0,".")</f>
        <v>0</v>
      </c>
      <c r="H948" s="23">
        <f>F948*G948</f>
        <v>0</v>
      </c>
      <c r="I948" s="80" t="s">
        <v>30</v>
      </c>
    </row>
    <row r="949" spans="1:9">
      <c r="A949" s="19"/>
      <c r="B949" s="27"/>
      <c r="C949" s="20"/>
      <c r="D949" s="28" t="s">
        <v>752</v>
      </c>
      <c r="E949" s="20"/>
      <c r="F949" s="29">
        <v>1</v>
      </c>
      <c r="G949" s="23"/>
      <c r="H949" s="23"/>
      <c r="I949" s="35"/>
    </row>
    <row r="950" spans="1:9">
      <c r="A950" s="38"/>
      <c r="B950" s="39"/>
      <c r="C950" s="39"/>
      <c r="D950" s="40" t="s">
        <v>3288</v>
      </c>
      <c r="E950" s="39"/>
      <c r="F950" s="41"/>
      <c r="G950" s="42"/>
      <c r="H950" s="42">
        <f>H9+H287+H935</f>
        <v>0</v>
      </c>
      <c r="I950" s="3"/>
    </row>
    <row r="951" spans="1:9">
      <c r="A951" s="43"/>
      <c r="B951" s="44"/>
      <c r="C951" s="44"/>
      <c r="D951" s="45"/>
      <c r="E951" s="44"/>
      <c r="F951" s="46"/>
      <c r="G951" s="47"/>
      <c r="H951" s="47"/>
      <c r="I951" s="63"/>
    </row>
    <row r="952" spans="1:9">
      <c r="A952" s="57" t="s">
        <v>95</v>
      </c>
      <c r="B952" s="58"/>
      <c r="C952" s="57"/>
      <c r="D952" s="59"/>
      <c r="E952" s="57"/>
      <c r="F952" s="57"/>
      <c r="G952" s="57"/>
      <c r="H952" s="57"/>
      <c r="I952" s="60"/>
    </row>
    <row r="953" spans="1:9" ht="24" customHeight="1">
      <c r="A953" s="668" t="s">
        <v>96</v>
      </c>
      <c r="B953" s="668"/>
      <c r="C953" s="668"/>
      <c r="D953" s="668"/>
      <c r="E953" s="668"/>
      <c r="F953" s="668"/>
      <c r="G953" s="668"/>
      <c r="H953" s="57"/>
      <c r="I953" s="56"/>
    </row>
    <row r="954" spans="1:9" ht="93.95" customHeight="1">
      <c r="A954" s="668" t="s">
        <v>97</v>
      </c>
      <c r="B954" s="668"/>
      <c r="C954" s="668"/>
      <c r="D954" s="668"/>
      <c r="E954" s="668"/>
      <c r="F954" s="668"/>
      <c r="G954" s="668"/>
      <c r="H954" s="57"/>
      <c r="I954" s="57"/>
    </row>
    <row r="955" spans="1:9">
      <c r="A955" s="670" t="s">
        <v>98</v>
      </c>
      <c r="B955" s="670"/>
      <c r="C955" s="670"/>
      <c r="D955" s="670"/>
      <c r="E955" s="670"/>
      <c r="F955" s="670"/>
      <c r="G955" s="670"/>
      <c r="H955" s="61"/>
      <c r="I955" s="62"/>
    </row>
    <row r="956" spans="1:9">
      <c r="A956" s="670" t="s">
        <v>99</v>
      </c>
      <c r="B956" s="670"/>
      <c r="C956" s="670"/>
      <c r="D956" s="670"/>
      <c r="E956" s="670"/>
      <c r="F956" s="670"/>
      <c r="G956" s="670"/>
      <c r="H956" s="61"/>
      <c r="I956" s="62"/>
    </row>
  </sheetData>
  <mergeCells count="4">
    <mergeCell ref="A953:G953"/>
    <mergeCell ref="A954:G954"/>
    <mergeCell ref="A955:G955"/>
    <mergeCell ref="A956:G9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3285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3285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3285</v>
      </c>
    </row>
    <row r="15" spans="1:9">
      <c r="A15" s="19">
        <v>5</v>
      </c>
      <c r="B15" s="20" t="s">
        <v>22</v>
      </c>
      <c r="C15" s="20">
        <v>121101103</v>
      </c>
      <c r="D15" s="21" t="s">
        <v>754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3285</v>
      </c>
    </row>
    <row r="16" spans="1:9" ht="34.5">
      <c r="A16" s="19"/>
      <c r="B16" s="27"/>
      <c r="C16" s="20"/>
      <c r="D16" s="28" t="s">
        <v>755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756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3285</v>
      </c>
    </row>
    <row r="18" spans="1:9" ht="34.5">
      <c r="A18" s="13"/>
      <c r="B18" s="14"/>
      <c r="C18" s="14"/>
      <c r="D18" s="28" t="s">
        <v>757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758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759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3285</v>
      </c>
    </row>
    <row r="21" spans="1:9">
      <c r="A21" s="19"/>
      <c r="B21" s="20"/>
      <c r="C21" s="20"/>
      <c r="D21" s="28" t="s">
        <v>760</v>
      </c>
      <c r="E21" s="20"/>
      <c r="F21" s="29">
        <v>1222.75</v>
      </c>
      <c r="G21" s="23"/>
      <c r="H21" s="23"/>
      <c r="I21" s="26"/>
    </row>
    <row r="22" spans="1:9" ht="23.25">
      <c r="A22" s="19">
        <v>8</v>
      </c>
      <c r="B22" s="20" t="s">
        <v>22</v>
      </c>
      <c r="C22" s="20">
        <v>131301203</v>
      </c>
      <c r="D22" s="21" t="s">
        <v>761</v>
      </c>
      <c r="E22" s="20"/>
      <c r="F22" s="95">
        <f>F24</f>
        <v>993.8</v>
      </c>
      <c r="G22" s="23">
        <v>0</v>
      </c>
      <c r="H22" s="23">
        <f>F22*G22</f>
        <v>0</v>
      </c>
      <c r="I22" s="24" t="s">
        <v>3285</v>
      </c>
    </row>
    <row r="23" spans="1:9" ht="23.25">
      <c r="A23" s="19"/>
      <c r="B23" s="20"/>
      <c r="C23" s="20"/>
      <c r="D23" s="28" t="s">
        <v>762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758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763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3285</v>
      </c>
    </row>
    <row r="26" spans="1:9">
      <c r="A26" s="19"/>
      <c r="B26" s="20"/>
      <c r="C26" s="20"/>
      <c r="D26" s="28" t="s">
        <v>764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765</v>
      </c>
      <c r="B27" s="20">
        <v>161</v>
      </c>
      <c r="C27" s="20">
        <v>161101107</v>
      </c>
      <c r="D27" s="21" t="s">
        <v>766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3285</v>
      </c>
    </row>
    <row r="28" spans="1:9" ht="34.5">
      <c r="A28" s="19"/>
      <c r="B28" s="20"/>
      <c r="C28" s="20"/>
      <c r="D28" s="28" t="s">
        <v>767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768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769</v>
      </c>
      <c r="B30" s="20">
        <v>171</v>
      </c>
      <c r="C30" s="20">
        <v>171201101</v>
      </c>
      <c r="D30" s="21" t="s">
        <v>770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3285</v>
      </c>
    </row>
    <row r="31" spans="1:9">
      <c r="A31" s="81"/>
      <c r="B31" s="27"/>
      <c r="C31" s="20"/>
      <c r="D31" s="28" t="s">
        <v>771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772</v>
      </c>
      <c r="D32" s="21" t="s">
        <v>773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774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363</v>
      </c>
      <c r="E34" s="91"/>
      <c r="F34" s="29"/>
      <c r="G34" s="105"/>
      <c r="H34" s="106"/>
      <c r="I34" s="107"/>
    </row>
    <row r="35" spans="1:9">
      <c r="A35" s="81" t="s">
        <v>775</v>
      </c>
      <c r="B35" s="27" t="s">
        <v>329</v>
      </c>
      <c r="C35" s="20">
        <v>174101101</v>
      </c>
      <c r="D35" s="21" t="s">
        <v>776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3285</v>
      </c>
    </row>
    <row r="36" spans="1:9">
      <c r="A36" s="19"/>
      <c r="B36" s="20"/>
      <c r="C36" s="20"/>
      <c r="D36" s="28" t="s">
        <v>777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778</v>
      </c>
      <c r="B38" s="27" t="s">
        <v>329</v>
      </c>
      <c r="C38" s="20" t="s">
        <v>779</v>
      </c>
      <c r="D38" s="21" t="s">
        <v>780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781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782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783</v>
      </c>
      <c r="D42" s="21" t="s">
        <v>784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785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786</v>
      </c>
      <c r="D44" s="21" t="s">
        <v>787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788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789</v>
      </c>
      <c r="D46" s="21" t="s">
        <v>790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791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792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364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3285</v>
      </c>
    </row>
    <row r="51" spans="1:9" ht="23.25">
      <c r="A51" s="81" t="s">
        <v>793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3288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68" t="s">
        <v>96</v>
      </c>
      <c r="B55" s="667"/>
      <c r="C55" s="667"/>
      <c r="D55" s="667"/>
      <c r="E55" s="667"/>
      <c r="F55" s="667"/>
      <c r="G55" s="667"/>
      <c r="H55" s="57"/>
      <c r="I55" s="56"/>
    </row>
    <row r="56" spans="1:9" ht="90" customHeight="1">
      <c r="A56" s="668" t="s">
        <v>97</v>
      </c>
      <c r="B56" s="669"/>
      <c r="C56" s="669"/>
      <c r="D56" s="669"/>
      <c r="E56" s="669"/>
      <c r="F56" s="669"/>
      <c r="G56" s="669"/>
      <c r="H56" s="57"/>
      <c r="I56" s="57"/>
    </row>
    <row r="57" spans="1:9">
      <c r="A57" s="670" t="s">
        <v>98</v>
      </c>
      <c r="B57" s="652"/>
      <c r="C57" s="652"/>
      <c r="D57" s="652"/>
      <c r="E57" s="652"/>
      <c r="F57" s="652"/>
      <c r="G57" s="652"/>
      <c r="H57" s="61"/>
      <c r="I57" s="62"/>
    </row>
    <row r="58" spans="1:9">
      <c r="A58" s="670" t="s">
        <v>99</v>
      </c>
      <c r="B58" s="652"/>
      <c r="C58" s="652"/>
      <c r="D58" s="652"/>
      <c r="E58" s="652"/>
      <c r="F58" s="652"/>
      <c r="G58" s="652"/>
      <c r="H58" s="61"/>
      <c r="I58" s="62"/>
    </row>
  </sheetData>
  <mergeCells count="4">
    <mergeCell ref="A55:G55"/>
    <mergeCell ref="A56:G56"/>
    <mergeCell ref="A57:G57"/>
    <mergeCell ref="A58:G5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7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794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795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796</v>
      </c>
      <c r="D11" s="21" t="s">
        <v>2985</v>
      </c>
      <c r="E11" s="20" t="s">
        <v>151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797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798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799</v>
      </c>
      <c r="D14" s="21" t="s">
        <v>2986</v>
      </c>
      <c r="E14" s="20" t="s">
        <v>151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797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798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800</v>
      </c>
      <c r="D17" s="21" t="s">
        <v>2987</v>
      </c>
      <c r="E17" s="20" t="s">
        <v>151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797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798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801</v>
      </c>
      <c r="D20" s="21" t="s">
        <v>2988</v>
      </c>
      <c r="E20" s="20" t="s">
        <v>151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797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798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802</v>
      </c>
      <c r="D23" s="21" t="s">
        <v>2989</v>
      </c>
      <c r="E23" s="20" t="s">
        <v>151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797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798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803</v>
      </c>
      <c r="D26" s="21" t="s">
        <v>2990</v>
      </c>
      <c r="E26" s="20" t="s">
        <v>151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797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798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804</v>
      </c>
      <c r="D29" s="21" t="s">
        <v>2991</v>
      </c>
      <c r="E29" s="20" t="s">
        <v>151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797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798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805</v>
      </c>
      <c r="D32" s="21" t="s">
        <v>2992</v>
      </c>
      <c r="E32" s="20" t="s">
        <v>151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797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798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806</v>
      </c>
      <c r="D35" s="21" t="s">
        <v>2993</v>
      </c>
      <c r="E35" s="20" t="s">
        <v>151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797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798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807</v>
      </c>
      <c r="D38" s="21" t="s">
        <v>2994</v>
      </c>
      <c r="E38" s="20" t="s">
        <v>151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797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798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808</v>
      </c>
      <c r="D41" s="21" t="s">
        <v>2995</v>
      </c>
      <c r="E41" s="20" t="s">
        <v>151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797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798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809</v>
      </c>
      <c r="D44" s="21" t="s">
        <v>2996</v>
      </c>
      <c r="E44" s="20" t="s">
        <v>151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797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798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810</v>
      </c>
      <c r="D47" s="21" t="s">
        <v>2997</v>
      </c>
      <c r="E47" s="20" t="s">
        <v>151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797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798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811</v>
      </c>
      <c r="D50" s="21" t="s">
        <v>2998</v>
      </c>
      <c r="E50" s="20" t="s">
        <v>151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797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798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812</v>
      </c>
      <c r="D53" s="21" t="s">
        <v>3003</v>
      </c>
      <c r="E53" s="20" t="s">
        <v>151</v>
      </c>
      <c r="F53" s="30">
        <f>F54</f>
        <v>1</v>
      </c>
      <c r="G53" s="671" t="s">
        <v>813</v>
      </c>
      <c r="H53" s="672"/>
      <c r="I53" s="26" t="s">
        <v>30</v>
      </c>
    </row>
    <row r="54" spans="1:9">
      <c r="A54" s="19"/>
      <c r="B54" s="20"/>
      <c r="C54" s="20"/>
      <c r="D54" s="28" t="s">
        <v>797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798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814</v>
      </c>
      <c r="D56" s="21" t="s">
        <v>2999</v>
      </c>
      <c r="E56" s="20" t="s">
        <v>151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797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798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815</v>
      </c>
      <c r="D59" s="21" t="s">
        <v>3000</v>
      </c>
      <c r="E59" s="20" t="s">
        <v>151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797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798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816</v>
      </c>
      <c r="D62" s="21" t="s">
        <v>3001</v>
      </c>
      <c r="E62" s="20" t="s">
        <v>151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797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798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817</v>
      </c>
      <c r="D65" s="21" t="s">
        <v>3002</v>
      </c>
      <c r="E65" s="20" t="s">
        <v>151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797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798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818</v>
      </c>
      <c r="D68" s="21" t="s">
        <v>3004</v>
      </c>
      <c r="E68" s="20" t="s">
        <v>151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797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798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819</v>
      </c>
      <c r="D71" s="21" t="s">
        <v>3005</v>
      </c>
      <c r="E71" s="20" t="s">
        <v>151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797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798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820</v>
      </c>
      <c r="D74" s="21" t="s">
        <v>3006</v>
      </c>
      <c r="E74" s="20" t="s">
        <v>151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797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798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821</v>
      </c>
      <c r="D77" s="21" t="s">
        <v>3007</v>
      </c>
      <c r="E77" s="20" t="s">
        <v>151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797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798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822</v>
      </c>
      <c r="D80" s="21" t="s">
        <v>3008</v>
      </c>
      <c r="E80" s="20" t="s">
        <v>151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797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798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823</v>
      </c>
      <c r="D83" s="21" t="s">
        <v>3009</v>
      </c>
      <c r="E83" s="20" t="s">
        <v>151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797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798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824</v>
      </c>
      <c r="D86" s="21" t="s">
        <v>3010</v>
      </c>
      <c r="E86" s="20" t="s">
        <v>151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797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798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825</v>
      </c>
      <c r="D89" s="21" t="s">
        <v>3011</v>
      </c>
      <c r="E89" s="20" t="s">
        <v>151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797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798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826</v>
      </c>
      <c r="D92" s="21" t="s">
        <v>3012</v>
      </c>
      <c r="E92" s="20" t="s">
        <v>151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684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798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827</v>
      </c>
      <c r="D95" s="21" t="s">
        <v>3013</v>
      </c>
      <c r="E95" s="20" t="s">
        <v>151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684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798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828</v>
      </c>
      <c r="D98" s="21" t="s">
        <v>3014</v>
      </c>
      <c r="E98" s="20" t="s">
        <v>151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684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798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829</v>
      </c>
      <c r="D101" s="21" t="s">
        <v>3015</v>
      </c>
      <c r="E101" s="20" t="s">
        <v>151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684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798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830</v>
      </c>
      <c r="D104" s="21" t="s">
        <v>3016</v>
      </c>
      <c r="E104" s="20" t="s">
        <v>151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684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798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831</v>
      </c>
      <c r="D107" s="21" t="s">
        <v>3017</v>
      </c>
      <c r="E107" s="20" t="s">
        <v>151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684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798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832</v>
      </c>
      <c r="D110" s="21" t="s">
        <v>3018</v>
      </c>
      <c r="E110" s="20" t="s">
        <v>151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684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798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833</v>
      </c>
      <c r="D113" s="21" t="s">
        <v>3019</v>
      </c>
      <c r="E113" s="20" t="s">
        <v>151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684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798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834</v>
      </c>
      <c r="D116" s="21" t="s">
        <v>3020</v>
      </c>
      <c r="E116" s="20" t="s">
        <v>151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684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798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835</v>
      </c>
      <c r="D119" s="21" t="s">
        <v>3021</v>
      </c>
      <c r="E119" s="20" t="s">
        <v>151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684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798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836</v>
      </c>
      <c r="D122" s="21" t="s">
        <v>3022</v>
      </c>
      <c r="E122" s="20" t="s">
        <v>151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684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798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837</v>
      </c>
      <c r="D125" s="21" t="s">
        <v>3023</v>
      </c>
      <c r="E125" s="20" t="s">
        <v>151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684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798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838</v>
      </c>
      <c r="D128" s="21" t="s">
        <v>3024</v>
      </c>
      <c r="E128" s="20" t="s">
        <v>151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684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798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839</v>
      </c>
      <c r="D131" s="21" t="s">
        <v>3025</v>
      </c>
      <c r="E131" s="20" t="s">
        <v>151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684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798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840</v>
      </c>
      <c r="D134" s="21" t="s">
        <v>3026</v>
      </c>
      <c r="E134" s="20" t="s">
        <v>151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684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798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841</v>
      </c>
      <c r="D137" s="21" t="s">
        <v>3027</v>
      </c>
      <c r="E137" s="20" t="s">
        <v>151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684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798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842</v>
      </c>
      <c r="D140" s="21" t="s">
        <v>3028</v>
      </c>
      <c r="E140" s="20" t="s">
        <v>151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684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798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843</v>
      </c>
      <c r="D143" s="21" t="s">
        <v>3029</v>
      </c>
      <c r="E143" s="20" t="s">
        <v>151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684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798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844</v>
      </c>
      <c r="D146" s="21" t="s">
        <v>3030</v>
      </c>
      <c r="E146" s="20" t="s">
        <v>151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684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798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845</v>
      </c>
      <c r="D149" s="21" t="s">
        <v>3031</v>
      </c>
      <c r="E149" s="20" t="s">
        <v>151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684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798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846</v>
      </c>
      <c r="D152" s="21" t="s">
        <v>3032</v>
      </c>
      <c r="E152" s="20" t="s">
        <v>151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684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798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847</v>
      </c>
      <c r="D155" s="21" t="s">
        <v>3033</v>
      </c>
      <c r="E155" s="20" t="s">
        <v>151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684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798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848</v>
      </c>
      <c r="D158" s="21" t="s">
        <v>3034</v>
      </c>
      <c r="E158" s="20" t="s">
        <v>151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684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798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849</v>
      </c>
      <c r="D161" s="21" t="s">
        <v>3035</v>
      </c>
      <c r="E161" s="20" t="s">
        <v>151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684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798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850</v>
      </c>
      <c r="D164" s="21" t="s">
        <v>3036</v>
      </c>
      <c r="E164" s="20" t="s">
        <v>151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684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798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851</v>
      </c>
      <c r="D167" s="21" t="s">
        <v>3037</v>
      </c>
      <c r="E167" s="20" t="s">
        <v>151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684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798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852</v>
      </c>
      <c r="D170" s="21" t="s">
        <v>3038</v>
      </c>
      <c r="E170" s="20" t="s">
        <v>151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684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798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853</v>
      </c>
      <c r="D173" s="21" t="s">
        <v>3039</v>
      </c>
      <c r="E173" s="20" t="s">
        <v>151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684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798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854</v>
      </c>
      <c r="D176" s="21" t="s">
        <v>3040</v>
      </c>
      <c r="E176" s="20" t="s">
        <v>151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684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798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855</v>
      </c>
      <c r="D179" s="21" t="s">
        <v>3041</v>
      </c>
      <c r="E179" s="20" t="s">
        <v>151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684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798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856</v>
      </c>
      <c r="D182" s="21" t="s">
        <v>3042</v>
      </c>
      <c r="E182" s="20" t="s">
        <v>151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684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798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857</v>
      </c>
      <c r="D185" s="21" t="s">
        <v>3043</v>
      </c>
      <c r="E185" s="20" t="s">
        <v>151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684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798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858</v>
      </c>
      <c r="D188" s="21" t="s">
        <v>3044</v>
      </c>
      <c r="E188" s="20" t="s">
        <v>151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684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798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859</v>
      </c>
      <c r="D191" s="21" t="s">
        <v>3045</v>
      </c>
      <c r="E191" s="20" t="s">
        <v>151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684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798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860</v>
      </c>
      <c r="D194" s="21" t="s">
        <v>3046</v>
      </c>
      <c r="E194" s="20" t="s">
        <v>151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684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798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861</v>
      </c>
      <c r="D197" s="21" t="s">
        <v>3047</v>
      </c>
      <c r="E197" s="20" t="s">
        <v>151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684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798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862</v>
      </c>
      <c r="D200" s="21" t="s">
        <v>3048</v>
      </c>
      <c r="E200" s="20" t="s">
        <v>151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684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798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863</v>
      </c>
      <c r="D203" s="21" t="s">
        <v>3049</v>
      </c>
      <c r="E203" s="20" t="s">
        <v>151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684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798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864</v>
      </c>
      <c r="D206" s="21" t="s">
        <v>3050</v>
      </c>
      <c r="E206" s="20" t="s">
        <v>151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684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798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865</v>
      </c>
      <c r="D209" s="21" t="s">
        <v>3051</v>
      </c>
      <c r="E209" s="20" t="s">
        <v>151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684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798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866</v>
      </c>
      <c r="D212" s="21" t="s">
        <v>3052</v>
      </c>
      <c r="E212" s="20" t="s">
        <v>151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684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798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867</v>
      </c>
      <c r="D215" s="21" t="s">
        <v>3053</v>
      </c>
      <c r="E215" s="20" t="s">
        <v>151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684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798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868</v>
      </c>
      <c r="D218" s="21" t="s">
        <v>3054</v>
      </c>
      <c r="E218" s="20" t="s">
        <v>151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684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798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869</v>
      </c>
      <c r="D221" s="21" t="s">
        <v>3055</v>
      </c>
      <c r="E221" s="20" t="s">
        <v>151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684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798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870</v>
      </c>
      <c r="D224" s="21" t="s">
        <v>3056</v>
      </c>
      <c r="E224" s="20" t="s">
        <v>151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684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798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871</v>
      </c>
      <c r="D227" s="21" t="s">
        <v>3057</v>
      </c>
      <c r="E227" s="20" t="s">
        <v>151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684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798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872</v>
      </c>
      <c r="D230" s="21" t="s">
        <v>3058</v>
      </c>
      <c r="E230" s="20" t="s">
        <v>151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684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798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873</v>
      </c>
      <c r="D233" s="21" t="s">
        <v>3059</v>
      </c>
      <c r="E233" s="20" t="s">
        <v>151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684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798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874</v>
      </c>
      <c r="D236" s="21" t="s">
        <v>3060</v>
      </c>
      <c r="E236" s="20" t="s">
        <v>151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684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798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875</v>
      </c>
      <c r="D239" s="21" t="s">
        <v>3061</v>
      </c>
      <c r="E239" s="20" t="s">
        <v>151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684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798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876</v>
      </c>
      <c r="D242" s="21" t="s">
        <v>3062</v>
      </c>
      <c r="E242" s="20" t="s">
        <v>151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684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798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877</v>
      </c>
      <c r="D245" s="21" t="s">
        <v>3063</v>
      </c>
      <c r="E245" s="20" t="s">
        <v>151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684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798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878</v>
      </c>
      <c r="D248" s="21" t="s">
        <v>3064</v>
      </c>
      <c r="E248" s="20" t="s">
        <v>151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684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798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879</v>
      </c>
      <c r="D251" s="21" t="s">
        <v>3065</v>
      </c>
      <c r="E251" s="20" t="s">
        <v>151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685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798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880</v>
      </c>
      <c r="D254" s="21" t="s">
        <v>3066</v>
      </c>
      <c r="E254" s="20" t="s">
        <v>151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685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798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881</v>
      </c>
      <c r="D257" s="21" t="s">
        <v>3067</v>
      </c>
      <c r="E257" s="20" t="s">
        <v>151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685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798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882</v>
      </c>
      <c r="D260" s="21" t="s">
        <v>3068</v>
      </c>
      <c r="E260" s="20" t="s">
        <v>151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685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798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883</v>
      </c>
      <c r="D263" s="21" t="s">
        <v>3069</v>
      </c>
      <c r="E263" s="20" t="s">
        <v>151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685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798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884</v>
      </c>
      <c r="D266" s="21" t="s">
        <v>3070</v>
      </c>
      <c r="E266" s="20" t="s">
        <v>151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685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798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885</v>
      </c>
      <c r="D269" s="21" t="s">
        <v>3071</v>
      </c>
      <c r="E269" s="20" t="s">
        <v>151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685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798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886</v>
      </c>
      <c r="D272" s="21" t="s">
        <v>3072</v>
      </c>
      <c r="E272" s="20" t="s">
        <v>151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685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798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887</v>
      </c>
      <c r="D275" s="21" t="s">
        <v>3073</v>
      </c>
      <c r="E275" s="20" t="s">
        <v>151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685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798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888</v>
      </c>
      <c r="D278" s="21" t="s">
        <v>3074</v>
      </c>
      <c r="E278" s="20" t="s">
        <v>151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685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798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889</v>
      </c>
      <c r="D281" s="21" t="s">
        <v>3075</v>
      </c>
      <c r="E281" s="20" t="s">
        <v>151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685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798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890</v>
      </c>
      <c r="D284" s="21" t="s">
        <v>3076</v>
      </c>
      <c r="E284" s="20" t="s">
        <v>151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685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798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891</v>
      </c>
      <c r="D287" s="21" t="s">
        <v>3077</v>
      </c>
      <c r="E287" s="20" t="s">
        <v>151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685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798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892</v>
      </c>
      <c r="D290" s="21" t="s">
        <v>3078</v>
      </c>
      <c r="E290" s="20" t="s">
        <v>151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685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798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893</v>
      </c>
      <c r="D293" s="21" t="s">
        <v>3079</v>
      </c>
      <c r="E293" s="20" t="s">
        <v>151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685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798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894</v>
      </c>
      <c r="D296" s="21" t="s">
        <v>3080</v>
      </c>
      <c r="E296" s="20" t="s">
        <v>151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685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798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895</v>
      </c>
      <c r="D299" s="21" t="s">
        <v>3081</v>
      </c>
      <c r="E299" s="20" t="s">
        <v>151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685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798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896</v>
      </c>
      <c r="D302" s="21" t="s">
        <v>3082</v>
      </c>
      <c r="E302" s="20" t="s">
        <v>151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685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798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897</v>
      </c>
      <c r="D305" s="21" t="s">
        <v>3083</v>
      </c>
      <c r="E305" s="20" t="s">
        <v>151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685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798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898</v>
      </c>
      <c r="D308" s="21" t="s">
        <v>3084</v>
      </c>
      <c r="E308" s="20" t="s">
        <v>151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685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798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899</v>
      </c>
      <c r="D311" s="21" t="s">
        <v>3085</v>
      </c>
      <c r="E311" s="20" t="s">
        <v>151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685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798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900</v>
      </c>
      <c r="D314" s="21" t="s">
        <v>3086</v>
      </c>
      <c r="E314" s="20" t="s">
        <v>151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685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798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901</v>
      </c>
      <c r="D317" s="21" t="s">
        <v>3087</v>
      </c>
      <c r="E317" s="20" t="s">
        <v>151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685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798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902</v>
      </c>
      <c r="D320" s="21" t="s">
        <v>3088</v>
      </c>
      <c r="E320" s="20" t="s">
        <v>151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685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798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903</v>
      </c>
      <c r="D323" s="21" t="s">
        <v>3089</v>
      </c>
      <c r="E323" s="20" t="s">
        <v>151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685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798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904</v>
      </c>
      <c r="D326" s="21" t="s">
        <v>3090</v>
      </c>
      <c r="E326" s="20" t="s">
        <v>151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685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798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905</v>
      </c>
      <c r="D329" s="21" t="s">
        <v>3091</v>
      </c>
      <c r="E329" s="20" t="s">
        <v>151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685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798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906</v>
      </c>
      <c r="D332" s="21" t="s">
        <v>3092</v>
      </c>
      <c r="E332" s="20" t="s">
        <v>151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685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798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907</v>
      </c>
      <c r="D335" s="21" t="s">
        <v>3093</v>
      </c>
      <c r="E335" s="20" t="s">
        <v>151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685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798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908</v>
      </c>
      <c r="D338" s="21" t="s">
        <v>3094</v>
      </c>
      <c r="E338" s="20" t="s">
        <v>151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685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798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909</v>
      </c>
      <c r="D341" s="21" t="s">
        <v>3095</v>
      </c>
      <c r="E341" s="20" t="s">
        <v>151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685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798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910</v>
      </c>
      <c r="D344" s="21" t="s">
        <v>3096</v>
      </c>
      <c r="E344" s="20" t="s">
        <v>151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685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798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911</v>
      </c>
      <c r="D347" s="21" t="s">
        <v>3097</v>
      </c>
      <c r="E347" s="20" t="s">
        <v>151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685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798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912</v>
      </c>
      <c r="D350" s="21" t="s">
        <v>3098</v>
      </c>
      <c r="E350" s="20" t="s">
        <v>151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685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798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913</v>
      </c>
      <c r="D353" s="21" t="s">
        <v>3099</v>
      </c>
      <c r="E353" s="20" t="s">
        <v>151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685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798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914</v>
      </c>
      <c r="D356" s="21" t="s">
        <v>3100</v>
      </c>
      <c r="E356" s="20" t="s">
        <v>151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685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798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915</v>
      </c>
      <c r="D359" s="21" t="s">
        <v>3101</v>
      </c>
      <c r="E359" s="20" t="s">
        <v>151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685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798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916</v>
      </c>
      <c r="D362" s="21" t="s">
        <v>3102</v>
      </c>
      <c r="E362" s="20" t="s">
        <v>151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685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798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917</v>
      </c>
      <c r="D365" s="21" t="s">
        <v>3103</v>
      </c>
      <c r="E365" s="20" t="s">
        <v>151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685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798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918</v>
      </c>
      <c r="D368" s="21" t="s">
        <v>3104</v>
      </c>
      <c r="E368" s="20" t="s">
        <v>151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685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798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919</v>
      </c>
      <c r="D371" s="21" t="s">
        <v>3105</v>
      </c>
      <c r="E371" s="20" t="s">
        <v>151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685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798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920</v>
      </c>
      <c r="D374" s="21" t="s">
        <v>3106</v>
      </c>
      <c r="E374" s="20" t="s">
        <v>151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685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798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921</v>
      </c>
      <c r="D377" s="21" t="s">
        <v>3107</v>
      </c>
      <c r="E377" s="20" t="s">
        <v>151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685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798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922</v>
      </c>
      <c r="D380" s="21" t="s">
        <v>3108</v>
      </c>
      <c r="E380" s="20" t="s">
        <v>151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685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798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923</v>
      </c>
      <c r="D383" s="21" t="s">
        <v>3109</v>
      </c>
      <c r="E383" s="20" t="s">
        <v>151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685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798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924</v>
      </c>
      <c r="D386" s="21" t="s">
        <v>3110</v>
      </c>
      <c r="E386" s="20" t="s">
        <v>151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685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798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925</v>
      </c>
      <c r="D389" s="21" t="s">
        <v>3111</v>
      </c>
      <c r="E389" s="20" t="s">
        <v>151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685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798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926</v>
      </c>
      <c r="D392" s="21" t="s">
        <v>3112</v>
      </c>
      <c r="E392" s="20" t="s">
        <v>151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685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798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927</v>
      </c>
      <c r="D395" s="21" t="s">
        <v>3113</v>
      </c>
      <c r="E395" s="20" t="s">
        <v>151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685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798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928</v>
      </c>
      <c r="D398" s="21" t="s">
        <v>3114</v>
      </c>
      <c r="E398" s="20" t="s">
        <v>151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685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798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929</v>
      </c>
      <c r="D401" s="21" t="s">
        <v>3115</v>
      </c>
      <c r="E401" s="20" t="s">
        <v>151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685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798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930</v>
      </c>
      <c r="D404" s="21" t="s">
        <v>3116</v>
      </c>
      <c r="E404" s="20" t="s">
        <v>151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685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798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931</v>
      </c>
      <c r="D407" s="21" t="s">
        <v>3117</v>
      </c>
      <c r="E407" s="20" t="s">
        <v>151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686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798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932</v>
      </c>
      <c r="D410" s="21" t="s">
        <v>3118</v>
      </c>
      <c r="E410" s="20" t="s">
        <v>151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686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798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933</v>
      </c>
      <c r="D413" s="21" t="s">
        <v>3119</v>
      </c>
      <c r="E413" s="20" t="s">
        <v>151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686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798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934</v>
      </c>
      <c r="D416" s="21" t="s">
        <v>3120</v>
      </c>
      <c r="E416" s="20" t="s">
        <v>151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686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798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935</v>
      </c>
      <c r="D419" s="21" t="s">
        <v>3121</v>
      </c>
      <c r="E419" s="20" t="s">
        <v>151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686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798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936</v>
      </c>
      <c r="D422" s="21" t="s">
        <v>3122</v>
      </c>
      <c r="E422" s="20" t="s">
        <v>151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686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798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937</v>
      </c>
      <c r="D425" s="21" t="s">
        <v>3123</v>
      </c>
      <c r="E425" s="20" t="s">
        <v>151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686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798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938</v>
      </c>
      <c r="D428" s="21" t="s">
        <v>3124</v>
      </c>
      <c r="E428" s="20" t="s">
        <v>151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686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798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939</v>
      </c>
      <c r="D431" s="21" t="s">
        <v>3125</v>
      </c>
      <c r="E431" s="20" t="s">
        <v>151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686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798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940</v>
      </c>
      <c r="D434" s="21" t="s">
        <v>3126</v>
      </c>
      <c r="E434" s="20" t="s">
        <v>151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686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798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941</v>
      </c>
      <c r="D437" s="21" t="s">
        <v>3127</v>
      </c>
      <c r="E437" s="20" t="s">
        <v>151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686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798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942</v>
      </c>
      <c r="D440" s="21" t="s">
        <v>3128</v>
      </c>
      <c r="E440" s="20" t="s">
        <v>151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686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798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943</v>
      </c>
      <c r="D443" s="21" t="s">
        <v>3129</v>
      </c>
      <c r="E443" s="20" t="s">
        <v>151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686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798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944</v>
      </c>
      <c r="D446" s="21" t="s">
        <v>3130</v>
      </c>
      <c r="E446" s="20" t="s">
        <v>151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686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798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945</v>
      </c>
      <c r="D449" s="21" t="s">
        <v>3131</v>
      </c>
      <c r="E449" s="20" t="s">
        <v>151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686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798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946</v>
      </c>
      <c r="D452" s="21" t="s">
        <v>3132</v>
      </c>
      <c r="E452" s="20" t="s">
        <v>151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686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798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947</v>
      </c>
      <c r="D455" s="21" t="s">
        <v>3133</v>
      </c>
      <c r="E455" s="20" t="s">
        <v>151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686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798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948</v>
      </c>
      <c r="D458" s="21" t="s">
        <v>3134</v>
      </c>
      <c r="E458" s="20" t="s">
        <v>151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686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798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949</v>
      </c>
      <c r="D461" s="21" t="s">
        <v>3135</v>
      </c>
      <c r="E461" s="20" t="s">
        <v>151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686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798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950</v>
      </c>
      <c r="D464" s="21" t="s">
        <v>3136</v>
      </c>
      <c r="E464" s="20" t="s">
        <v>151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686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798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951</v>
      </c>
      <c r="D467" s="21" t="s">
        <v>3137</v>
      </c>
      <c r="E467" s="20" t="s">
        <v>151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686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798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952</v>
      </c>
      <c r="D470" s="21" t="s">
        <v>3138</v>
      </c>
      <c r="E470" s="20" t="s">
        <v>151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686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798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953</v>
      </c>
      <c r="D473" s="21" t="s">
        <v>3139</v>
      </c>
      <c r="E473" s="20" t="s">
        <v>151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686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798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954</v>
      </c>
      <c r="D476" s="21" t="s">
        <v>3140</v>
      </c>
      <c r="E476" s="20" t="s">
        <v>151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686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798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955</v>
      </c>
      <c r="D479" s="21" t="s">
        <v>3141</v>
      </c>
      <c r="E479" s="20" t="s">
        <v>151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686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798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956</v>
      </c>
      <c r="D482" s="21" t="s">
        <v>3142</v>
      </c>
      <c r="E482" s="20" t="s">
        <v>151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686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798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957</v>
      </c>
      <c r="D485" s="21" t="s">
        <v>3143</v>
      </c>
      <c r="E485" s="20" t="s">
        <v>151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686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798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958</v>
      </c>
      <c r="D488" s="21" t="s">
        <v>3144</v>
      </c>
      <c r="E488" s="20" t="s">
        <v>151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686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798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959</v>
      </c>
      <c r="D491" s="21" t="s">
        <v>3145</v>
      </c>
      <c r="E491" s="20" t="s">
        <v>151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686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798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960</v>
      </c>
      <c r="D494" s="21" t="s">
        <v>3146</v>
      </c>
      <c r="E494" s="20" t="s">
        <v>151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686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798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961</v>
      </c>
      <c r="D497" s="21" t="s">
        <v>3147</v>
      </c>
      <c r="E497" s="20" t="s">
        <v>151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686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798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962</v>
      </c>
      <c r="D500" s="21" t="s">
        <v>3148</v>
      </c>
      <c r="E500" s="20" t="s">
        <v>151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686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798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963</v>
      </c>
      <c r="D503" s="21" t="s">
        <v>3149</v>
      </c>
      <c r="E503" s="20" t="s">
        <v>151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686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798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964</v>
      </c>
      <c r="D506" s="21" t="s">
        <v>3150</v>
      </c>
      <c r="E506" s="20" t="s">
        <v>151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686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798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965</v>
      </c>
      <c r="D509" s="21" t="s">
        <v>3151</v>
      </c>
      <c r="E509" s="20" t="s">
        <v>151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686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798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966</v>
      </c>
      <c r="D512" s="21" t="s">
        <v>3152</v>
      </c>
      <c r="E512" s="20" t="s">
        <v>151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686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798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967</v>
      </c>
      <c r="D515" s="21" t="s">
        <v>3153</v>
      </c>
      <c r="E515" s="20" t="s">
        <v>151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686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798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968</v>
      </c>
      <c r="D518" s="21" t="s">
        <v>3154</v>
      </c>
      <c r="E518" s="20" t="s">
        <v>151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686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798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969</v>
      </c>
      <c r="D521" s="21" t="s">
        <v>3155</v>
      </c>
      <c r="E521" s="20" t="s">
        <v>151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686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798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970</v>
      </c>
      <c r="D524" s="21" t="s">
        <v>3156</v>
      </c>
      <c r="E524" s="20" t="s">
        <v>151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686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798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971</v>
      </c>
      <c r="D527" s="21" t="s">
        <v>3157</v>
      </c>
      <c r="E527" s="20" t="s">
        <v>151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686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798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972</v>
      </c>
      <c r="D530" s="21" t="s">
        <v>3158</v>
      </c>
      <c r="E530" s="20" t="s">
        <v>151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686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798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973</v>
      </c>
      <c r="D533" s="21" t="s">
        <v>3159</v>
      </c>
      <c r="E533" s="20" t="s">
        <v>151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686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798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974</v>
      </c>
      <c r="D536" s="21" t="s">
        <v>3160</v>
      </c>
      <c r="E536" s="20" t="s">
        <v>151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686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798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975</v>
      </c>
      <c r="D539" s="21" t="s">
        <v>3161</v>
      </c>
      <c r="E539" s="20" t="s">
        <v>151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686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798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976</v>
      </c>
      <c r="D542" s="21" t="s">
        <v>3162</v>
      </c>
      <c r="E542" s="20" t="s">
        <v>151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686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798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977</v>
      </c>
      <c r="D545" s="21" t="s">
        <v>3163</v>
      </c>
      <c r="E545" s="20" t="s">
        <v>151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686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798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978</v>
      </c>
      <c r="D548" s="21" t="s">
        <v>3164</v>
      </c>
      <c r="E548" s="20" t="s">
        <v>151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686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798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979</v>
      </c>
      <c r="D551" s="21" t="s">
        <v>3165</v>
      </c>
      <c r="E551" s="20" t="s">
        <v>151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686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798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980</v>
      </c>
      <c r="D554" s="21" t="s">
        <v>3166</v>
      </c>
      <c r="E554" s="20" t="s">
        <v>151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686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798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981</v>
      </c>
      <c r="D557" s="21" t="s">
        <v>3167</v>
      </c>
      <c r="E557" s="20" t="s">
        <v>151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686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798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982</v>
      </c>
      <c r="D560" s="21" t="s">
        <v>3168</v>
      </c>
      <c r="E560" s="20" t="s">
        <v>151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686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798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983</v>
      </c>
      <c r="D563" s="21" t="s">
        <v>3169</v>
      </c>
      <c r="E563" s="20" t="s">
        <v>151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687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798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984</v>
      </c>
      <c r="D566" s="21" t="s">
        <v>3170</v>
      </c>
      <c r="E566" s="20" t="s">
        <v>151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687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798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985</v>
      </c>
      <c r="D569" s="21" t="s">
        <v>3171</v>
      </c>
      <c r="E569" s="20" t="s">
        <v>151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687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798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986</v>
      </c>
      <c r="D572" s="21" t="s">
        <v>3172</v>
      </c>
      <c r="E572" s="20" t="s">
        <v>151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687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798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987</v>
      </c>
      <c r="D575" s="21" t="s">
        <v>3173</v>
      </c>
      <c r="E575" s="20" t="s">
        <v>151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687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798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988</v>
      </c>
      <c r="D578" s="21" t="s">
        <v>3174</v>
      </c>
      <c r="E578" s="20" t="s">
        <v>151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687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798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989</v>
      </c>
      <c r="D581" s="21" t="s">
        <v>3175</v>
      </c>
      <c r="E581" s="20" t="s">
        <v>151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687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798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990</v>
      </c>
      <c r="D584" s="21" t="s">
        <v>3176</v>
      </c>
      <c r="E584" s="20" t="s">
        <v>151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687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798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991</v>
      </c>
      <c r="D587" s="21" t="s">
        <v>3177</v>
      </c>
      <c r="E587" s="20" t="s">
        <v>151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687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798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992</v>
      </c>
      <c r="D590" s="21" t="s">
        <v>3178</v>
      </c>
      <c r="E590" s="20" t="s">
        <v>151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687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798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993</v>
      </c>
      <c r="D593" s="21" t="s">
        <v>3179</v>
      </c>
      <c r="E593" s="20" t="s">
        <v>151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687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798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994</v>
      </c>
      <c r="D596" s="21" t="s">
        <v>3180</v>
      </c>
      <c r="E596" s="20" t="s">
        <v>151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687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798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995</v>
      </c>
      <c r="D599" s="21" t="s">
        <v>3181</v>
      </c>
      <c r="E599" s="20" t="s">
        <v>151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687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798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996</v>
      </c>
      <c r="D602" s="21" t="s">
        <v>3182</v>
      </c>
      <c r="E602" s="20" t="s">
        <v>151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687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798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997</v>
      </c>
      <c r="D605" s="21" t="s">
        <v>3183</v>
      </c>
      <c r="E605" s="20" t="s">
        <v>151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687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798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998</v>
      </c>
      <c r="D608" s="21" t="s">
        <v>3184</v>
      </c>
      <c r="E608" s="20" t="s">
        <v>151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687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798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999</v>
      </c>
      <c r="D611" s="21" t="s">
        <v>3185</v>
      </c>
      <c r="E611" s="20" t="s">
        <v>151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687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798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1000</v>
      </c>
      <c r="D614" s="21" t="s">
        <v>3186</v>
      </c>
      <c r="E614" s="20" t="s">
        <v>151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687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798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1001</v>
      </c>
      <c r="D617" s="21" t="s">
        <v>3187</v>
      </c>
      <c r="E617" s="20" t="s">
        <v>151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687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798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1002</v>
      </c>
      <c r="D620" s="21" t="s">
        <v>3188</v>
      </c>
      <c r="E620" s="20" t="s">
        <v>151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687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798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1003</v>
      </c>
      <c r="D623" s="21" t="s">
        <v>3189</v>
      </c>
      <c r="E623" s="20" t="s">
        <v>151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687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798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1004</v>
      </c>
      <c r="D626" s="21" t="s">
        <v>3190</v>
      </c>
      <c r="E626" s="20" t="s">
        <v>151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687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798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1005</v>
      </c>
      <c r="D629" s="21" t="s">
        <v>3191</v>
      </c>
      <c r="E629" s="20" t="s">
        <v>151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687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798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1006</v>
      </c>
      <c r="D632" s="21" t="s">
        <v>3192</v>
      </c>
      <c r="E632" s="20" t="s">
        <v>151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687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798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1007</v>
      </c>
      <c r="D635" s="21" t="s">
        <v>3193</v>
      </c>
      <c r="E635" s="20" t="s">
        <v>151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687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798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1008</v>
      </c>
      <c r="D638" s="21" t="s">
        <v>3194</v>
      </c>
      <c r="E638" s="20" t="s">
        <v>151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687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798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1009</v>
      </c>
      <c r="D641" s="21" t="s">
        <v>3195</v>
      </c>
      <c r="E641" s="20" t="s">
        <v>151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687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798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1010</v>
      </c>
      <c r="D644" s="21" t="s">
        <v>3196</v>
      </c>
      <c r="E644" s="20" t="s">
        <v>151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687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798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1011</v>
      </c>
      <c r="D647" s="21" t="s">
        <v>3197</v>
      </c>
      <c r="E647" s="20" t="s">
        <v>151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687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798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1012</v>
      </c>
      <c r="D650" s="21" t="s">
        <v>3198</v>
      </c>
      <c r="E650" s="20" t="s">
        <v>151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687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798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1013</v>
      </c>
      <c r="D653" s="21" t="s">
        <v>3199</v>
      </c>
      <c r="E653" s="20" t="s">
        <v>151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687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798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1014</v>
      </c>
      <c r="D656" s="21" t="s">
        <v>3200</v>
      </c>
      <c r="E656" s="20" t="s">
        <v>151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687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798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1015</v>
      </c>
      <c r="D659" s="21" t="s">
        <v>3201</v>
      </c>
      <c r="E659" s="20" t="s">
        <v>151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687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798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1016</v>
      </c>
      <c r="D662" s="21" t="s">
        <v>3202</v>
      </c>
      <c r="E662" s="20" t="s">
        <v>151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687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798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1017</v>
      </c>
      <c r="D665" s="21" t="s">
        <v>3203</v>
      </c>
      <c r="E665" s="20" t="s">
        <v>151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687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798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1018</v>
      </c>
      <c r="D668" s="21" t="s">
        <v>3204</v>
      </c>
      <c r="E668" s="20" t="s">
        <v>151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687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798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1019</v>
      </c>
      <c r="D671" s="21" t="s">
        <v>3205</v>
      </c>
      <c r="E671" s="20" t="s">
        <v>151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687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798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1020</v>
      </c>
      <c r="D674" s="21" t="s">
        <v>3206</v>
      </c>
      <c r="E674" s="20" t="s">
        <v>151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687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798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1021</v>
      </c>
      <c r="D677" s="21" t="s">
        <v>3207</v>
      </c>
      <c r="E677" s="20" t="s">
        <v>151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687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798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1022</v>
      </c>
      <c r="D680" s="21" t="s">
        <v>3208</v>
      </c>
      <c r="E680" s="20" t="s">
        <v>151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687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798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1023</v>
      </c>
      <c r="D683" s="21" t="s">
        <v>3209</v>
      </c>
      <c r="E683" s="20" t="s">
        <v>151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687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798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1024</v>
      </c>
      <c r="D686" s="21" t="s">
        <v>3210</v>
      </c>
      <c r="E686" s="20" t="s">
        <v>151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687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798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1025</v>
      </c>
      <c r="D689" s="21" t="s">
        <v>3211</v>
      </c>
      <c r="E689" s="20" t="s">
        <v>151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687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798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1026</v>
      </c>
      <c r="D692" s="21" t="s">
        <v>3212</v>
      </c>
      <c r="E692" s="20" t="s">
        <v>151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687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798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1027</v>
      </c>
      <c r="D695" s="21" t="s">
        <v>3213</v>
      </c>
      <c r="E695" s="20" t="s">
        <v>151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687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798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1028</v>
      </c>
      <c r="D698" s="21" t="s">
        <v>3214</v>
      </c>
      <c r="E698" s="20" t="s">
        <v>151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687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798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1029</v>
      </c>
      <c r="D701" s="21" t="s">
        <v>3215</v>
      </c>
      <c r="E701" s="20" t="s">
        <v>151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687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798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1030</v>
      </c>
      <c r="D704" s="21" t="s">
        <v>3216</v>
      </c>
      <c r="E704" s="20" t="s">
        <v>151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687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798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1031</v>
      </c>
      <c r="D707" s="21" t="s">
        <v>3217</v>
      </c>
      <c r="E707" s="20" t="s">
        <v>151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687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798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1032</v>
      </c>
      <c r="D710" s="21" t="s">
        <v>3218</v>
      </c>
      <c r="E710" s="20" t="s">
        <v>151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687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798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1033</v>
      </c>
      <c r="D713" s="21" t="s">
        <v>3219</v>
      </c>
      <c r="E713" s="20" t="s">
        <v>151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687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798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1034</v>
      </c>
      <c r="D716" s="21" t="s">
        <v>3220</v>
      </c>
      <c r="E716" s="20" t="s">
        <v>151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684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798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1035</v>
      </c>
      <c r="D719" s="21" t="s">
        <v>3221</v>
      </c>
      <c r="E719" s="20" t="s">
        <v>151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684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798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1036</v>
      </c>
      <c r="D722" s="21" t="s">
        <v>3222</v>
      </c>
      <c r="E722" s="20" t="s">
        <v>151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684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798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1037</v>
      </c>
      <c r="D725" s="21" t="s">
        <v>3223</v>
      </c>
      <c r="E725" s="20" t="s">
        <v>151</v>
      </c>
      <c r="F725" s="30">
        <f>F726</f>
        <v>1</v>
      </c>
      <c r="G725" s="671" t="s">
        <v>813</v>
      </c>
      <c r="H725" s="672"/>
      <c r="I725" s="26" t="s">
        <v>30</v>
      </c>
    </row>
    <row r="726" spans="1:9">
      <c r="A726" s="19"/>
      <c r="B726" s="20"/>
      <c r="C726" s="20"/>
      <c r="D726" s="28" t="s">
        <v>684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798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1038</v>
      </c>
      <c r="D728" s="21" t="s">
        <v>3224</v>
      </c>
      <c r="E728" s="20" t="s">
        <v>151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684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798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1039</v>
      </c>
      <c r="D731" s="21" t="s">
        <v>3225</v>
      </c>
      <c r="E731" s="20" t="s">
        <v>151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684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798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1040</v>
      </c>
      <c r="D734" s="21" t="s">
        <v>3226</v>
      </c>
      <c r="E734" s="20" t="s">
        <v>151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684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798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1041</v>
      </c>
      <c r="D737" s="21" t="s">
        <v>3227</v>
      </c>
      <c r="E737" s="20" t="s">
        <v>151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684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798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1042</v>
      </c>
      <c r="D740" s="21" t="s">
        <v>3228</v>
      </c>
      <c r="E740" s="20" t="s">
        <v>151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1043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798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2980</v>
      </c>
      <c r="D743" s="21" t="s">
        <v>3229</v>
      </c>
      <c r="E743" s="20" t="s">
        <v>151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684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798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2981</v>
      </c>
      <c r="D746" s="21" t="s">
        <v>3230</v>
      </c>
      <c r="E746" s="20" t="s">
        <v>151</v>
      </c>
      <c r="F746" s="30">
        <f>F747</f>
        <v>1</v>
      </c>
      <c r="G746" s="671" t="s">
        <v>813</v>
      </c>
      <c r="H746" s="672"/>
      <c r="I746" s="26" t="s">
        <v>30</v>
      </c>
    </row>
    <row r="747" spans="1:9">
      <c r="A747" s="19"/>
      <c r="B747" s="20"/>
      <c r="C747" s="20"/>
      <c r="D747" s="28" t="s">
        <v>684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798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2982</v>
      </c>
      <c r="D749" s="21" t="s">
        <v>3231</v>
      </c>
      <c r="E749" s="20" t="s">
        <v>151</v>
      </c>
      <c r="F749" s="30">
        <f>F750</f>
        <v>1</v>
      </c>
      <c r="G749" s="671" t="s">
        <v>813</v>
      </c>
      <c r="H749" s="672"/>
      <c r="I749" s="26" t="s">
        <v>30</v>
      </c>
    </row>
    <row r="750" spans="1:9">
      <c r="A750" s="19"/>
      <c r="B750" s="20"/>
      <c r="C750" s="20"/>
      <c r="D750" s="28" t="s">
        <v>685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798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2983</v>
      </c>
      <c r="D752" s="21" t="s">
        <v>3232</v>
      </c>
      <c r="E752" s="20" t="s">
        <v>151</v>
      </c>
      <c r="F752" s="30">
        <f>F753</f>
        <v>1</v>
      </c>
      <c r="G752" s="671" t="s">
        <v>813</v>
      </c>
      <c r="H752" s="672"/>
      <c r="I752" s="26" t="s">
        <v>30</v>
      </c>
    </row>
    <row r="753" spans="1:9">
      <c r="A753" s="19"/>
      <c r="B753" s="20"/>
      <c r="C753" s="20"/>
      <c r="D753" s="28" t="s">
        <v>686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798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2984</v>
      </c>
      <c r="D755" s="21" t="s">
        <v>3233</v>
      </c>
      <c r="E755" s="20" t="s">
        <v>151</v>
      </c>
      <c r="F755" s="30">
        <f>F756</f>
        <v>1</v>
      </c>
      <c r="G755" s="671" t="s">
        <v>813</v>
      </c>
      <c r="H755" s="672"/>
      <c r="I755" s="26" t="s">
        <v>30</v>
      </c>
    </row>
    <row r="756" spans="1:9">
      <c r="A756" s="19"/>
      <c r="B756" s="20"/>
      <c r="C756" s="20"/>
      <c r="D756" s="28" t="s">
        <v>687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798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1044</v>
      </c>
      <c r="C758" s="21" t="s">
        <v>3396</v>
      </c>
      <c r="D758" s="21" t="s">
        <v>3378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1045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505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3288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68" t="s">
        <v>1046</v>
      </c>
      <c r="B764" s="667"/>
      <c r="C764" s="667"/>
      <c r="D764" s="667"/>
      <c r="E764" s="667"/>
      <c r="F764" s="667"/>
      <c r="G764" s="667"/>
      <c r="H764" s="57"/>
      <c r="I764" s="56"/>
    </row>
    <row r="765" spans="1:9" ht="90" customHeight="1">
      <c r="A765" s="668" t="s">
        <v>97</v>
      </c>
      <c r="B765" s="669"/>
      <c r="C765" s="669"/>
      <c r="D765" s="669"/>
      <c r="E765" s="669"/>
      <c r="F765" s="669"/>
      <c r="G765" s="669"/>
      <c r="H765" s="57"/>
      <c r="I765" s="57"/>
    </row>
    <row r="766" spans="1:9" ht="15" customHeight="1">
      <c r="A766" s="670" t="s">
        <v>98</v>
      </c>
      <c r="B766" s="652"/>
      <c r="C766" s="652"/>
      <c r="D766" s="652"/>
      <c r="E766" s="652"/>
      <c r="F766" s="652"/>
      <c r="G766" s="652"/>
      <c r="H766" s="61"/>
      <c r="I766" s="62"/>
    </row>
    <row r="767" spans="1:9" ht="15" customHeight="1">
      <c r="A767" s="670" t="s">
        <v>99</v>
      </c>
      <c r="B767" s="652"/>
      <c r="C767" s="652"/>
      <c r="D767" s="652"/>
      <c r="E767" s="652"/>
      <c r="F767" s="652"/>
      <c r="G767" s="652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1047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795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1048</v>
      </c>
      <c r="D11" s="21" t="s">
        <v>1049</v>
      </c>
      <c r="E11" s="20" t="s">
        <v>151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561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1050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1051</v>
      </c>
      <c r="D14" s="21" t="s">
        <v>1052</v>
      </c>
      <c r="E14" s="20" t="s">
        <v>151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561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1050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1053</v>
      </c>
      <c r="D17" s="21" t="s">
        <v>1054</v>
      </c>
      <c r="E17" s="20" t="s">
        <v>151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287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1050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1055</v>
      </c>
      <c r="D20" s="21" t="s">
        <v>1056</v>
      </c>
      <c r="E20" s="20" t="s">
        <v>151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287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1050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1057</v>
      </c>
      <c r="D23" s="21" t="s">
        <v>1058</v>
      </c>
      <c r="E23" s="20" t="s">
        <v>151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287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1050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1059</v>
      </c>
      <c r="D26" s="21" t="s">
        <v>1060</v>
      </c>
      <c r="E26" s="20" t="s">
        <v>151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287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1050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1061</v>
      </c>
      <c r="D29" s="21" t="s">
        <v>1062</v>
      </c>
      <c r="E29" s="20" t="s">
        <v>151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287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1050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1063</v>
      </c>
      <c r="D32" s="21" t="s">
        <v>1064</v>
      </c>
      <c r="E32" s="20" t="s">
        <v>151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287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1050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1065</v>
      </c>
      <c r="D35" s="21" t="s">
        <v>1066</v>
      </c>
      <c r="E35" s="20" t="s">
        <v>151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288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289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416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1050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1067</v>
      </c>
      <c r="D40" s="21" t="s">
        <v>1068</v>
      </c>
      <c r="E40" s="20" t="s">
        <v>151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288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289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416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1050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1069</v>
      </c>
      <c r="D45" s="21" t="s">
        <v>1070</v>
      </c>
      <c r="E45" s="20" t="s">
        <v>151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288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289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416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1050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1071</v>
      </c>
      <c r="D50" s="21" t="s">
        <v>1072</v>
      </c>
      <c r="E50" s="20" t="s">
        <v>151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288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289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416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1050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1073</v>
      </c>
      <c r="D55" s="21" t="s">
        <v>1074</v>
      </c>
      <c r="E55" s="20" t="s">
        <v>151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288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289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1050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1075</v>
      </c>
      <c r="D59" s="21" t="s">
        <v>1076</v>
      </c>
      <c r="E59" s="20" t="s">
        <v>151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416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1050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1077</v>
      </c>
      <c r="D62" s="21" t="s">
        <v>1078</v>
      </c>
      <c r="E62" s="20" t="s">
        <v>151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416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1050</v>
      </c>
      <c r="E64" s="20"/>
      <c r="F64" s="29"/>
      <c r="G64" s="23"/>
      <c r="H64" s="23"/>
      <c r="I64" s="26"/>
    </row>
    <row r="65" spans="1:9" ht="23.25">
      <c r="A65" s="94">
        <v>16</v>
      </c>
      <c r="B65" s="142">
        <v>766</v>
      </c>
      <c r="C65" s="20" t="s">
        <v>1079</v>
      </c>
      <c r="D65" s="21" t="s">
        <v>1080</v>
      </c>
      <c r="E65" s="20" t="s">
        <v>151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287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1050</v>
      </c>
      <c r="E67" s="20"/>
      <c r="F67" s="29"/>
      <c r="G67" s="23"/>
      <c r="H67" s="23"/>
      <c r="I67" s="26"/>
    </row>
    <row r="68" spans="1:9" ht="23.25">
      <c r="A68" s="94">
        <v>17</v>
      </c>
      <c r="B68" s="142">
        <v>766</v>
      </c>
      <c r="C68" s="20" t="s">
        <v>1081</v>
      </c>
      <c r="D68" s="21" t="s">
        <v>1082</v>
      </c>
      <c r="E68" s="20" t="s">
        <v>151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288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289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416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1050</v>
      </c>
      <c r="E72" s="20"/>
      <c r="F72" s="29"/>
      <c r="G72" s="23"/>
      <c r="H72" s="23"/>
      <c r="I72" s="26"/>
    </row>
    <row r="73" spans="1:9">
      <c r="A73" s="94">
        <v>18</v>
      </c>
      <c r="B73" s="142">
        <v>766</v>
      </c>
      <c r="C73" s="20" t="s">
        <v>1083</v>
      </c>
      <c r="D73" s="21" t="s">
        <v>1084</v>
      </c>
      <c r="E73" s="20" t="s">
        <v>151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287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288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289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416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1050</v>
      </c>
      <c r="E78" s="20"/>
      <c r="F78" s="29"/>
      <c r="G78" s="23"/>
      <c r="H78" s="23"/>
      <c r="I78" s="26"/>
    </row>
    <row r="79" spans="1:9">
      <c r="A79" s="94">
        <v>19</v>
      </c>
      <c r="B79" s="142">
        <v>766</v>
      </c>
      <c r="C79" s="20" t="s">
        <v>1085</v>
      </c>
      <c r="D79" s="21" t="s">
        <v>1086</v>
      </c>
      <c r="E79" s="20" t="s">
        <v>151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287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1050</v>
      </c>
      <c r="E81" s="20"/>
      <c r="F81" s="29"/>
      <c r="G81" s="23"/>
      <c r="H81" s="23"/>
      <c r="I81" s="26"/>
    </row>
    <row r="82" spans="1:9">
      <c r="A82" s="94">
        <v>20</v>
      </c>
      <c r="B82" s="142">
        <v>766</v>
      </c>
      <c r="C82" s="20" t="s">
        <v>1087</v>
      </c>
      <c r="D82" s="21" t="s">
        <v>1088</v>
      </c>
      <c r="E82" s="20" t="s">
        <v>151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287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1050</v>
      </c>
      <c r="E84" s="20"/>
      <c r="F84" s="29"/>
      <c r="G84" s="23"/>
      <c r="H84" s="23"/>
      <c r="I84" s="26"/>
    </row>
    <row r="85" spans="1:9">
      <c r="A85" s="94">
        <v>21</v>
      </c>
      <c r="B85" s="142">
        <v>766</v>
      </c>
      <c r="C85" s="20" t="s">
        <v>1089</v>
      </c>
      <c r="D85" s="21" t="s">
        <v>1090</v>
      </c>
      <c r="E85" s="20" t="s">
        <v>151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287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1050</v>
      </c>
      <c r="E87" s="20"/>
      <c r="F87" s="29"/>
      <c r="G87" s="23"/>
      <c r="H87" s="23"/>
      <c r="I87" s="26"/>
    </row>
    <row r="88" spans="1:9">
      <c r="A88" s="94">
        <v>22</v>
      </c>
      <c r="B88" s="142">
        <v>766</v>
      </c>
      <c r="C88" s="20" t="s">
        <v>1091</v>
      </c>
      <c r="D88" s="21" t="s">
        <v>1092</v>
      </c>
      <c r="E88" s="20" t="s">
        <v>151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288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1050</v>
      </c>
      <c r="E90" s="20"/>
      <c r="F90" s="29"/>
      <c r="G90" s="23"/>
      <c r="H90" s="23"/>
      <c r="I90" s="26"/>
    </row>
    <row r="91" spans="1:9">
      <c r="A91" s="94">
        <v>23</v>
      </c>
      <c r="B91" s="142">
        <v>766</v>
      </c>
      <c r="C91" s="20" t="s">
        <v>1093</v>
      </c>
      <c r="D91" s="21" t="s">
        <v>1094</v>
      </c>
      <c r="E91" s="20" t="s">
        <v>151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289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1050</v>
      </c>
      <c r="E93" s="20"/>
      <c r="F93" s="29"/>
      <c r="G93" s="23"/>
      <c r="H93" s="23"/>
      <c r="I93" s="26"/>
    </row>
    <row r="94" spans="1:9">
      <c r="A94" s="94">
        <v>24</v>
      </c>
      <c r="B94" s="142">
        <v>766</v>
      </c>
      <c r="C94" s="20" t="s">
        <v>1095</v>
      </c>
      <c r="D94" s="21" t="s">
        <v>1096</v>
      </c>
      <c r="E94" s="20" t="s">
        <v>151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416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1050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1044</v>
      </c>
      <c r="C97" s="21" t="s">
        <v>3396</v>
      </c>
      <c r="D97" s="21" t="s">
        <v>3378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1097</v>
      </c>
      <c r="D98" s="21" t="s">
        <v>1045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505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3288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68" t="s">
        <v>96</v>
      </c>
      <c r="B103" s="667"/>
      <c r="C103" s="667"/>
      <c r="D103" s="667"/>
      <c r="E103" s="667"/>
      <c r="F103" s="667"/>
      <c r="G103" s="667"/>
      <c r="H103" s="57"/>
      <c r="I103" s="56"/>
    </row>
    <row r="104" spans="1:9" ht="90" customHeight="1">
      <c r="A104" s="668" t="s">
        <v>97</v>
      </c>
      <c r="B104" s="669"/>
      <c r="C104" s="669"/>
      <c r="D104" s="669"/>
      <c r="E104" s="669"/>
      <c r="F104" s="669"/>
      <c r="G104" s="669"/>
      <c r="H104" s="57"/>
      <c r="I104" s="57"/>
    </row>
    <row r="105" spans="1:9">
      <c r="A105" s="670" t="s">
        <v>98</v>
      </c>
      <c r="B105" s="652"/>
      <c r="C105" s="652"/>
      <c r="D105" s="652"/>
      <c r="E105" s="652"/>
      <c r="F105" s="652"/>
      <c r="G105" s="652"/>
      <c r="H105" s="61"/>
      <c r="I105" s="62"/>
    </row>
    <row r="106" spans="1:9">
      <c r="A106" s="670" t="s">
        <v>99</v>
      </c>
      <c r="B106" s="652"/>
      <c r="C106" s="652"/>
      <c r="D106" s="652"/>
      <c r="E106" s="652"/>
      <c r="F106" s="652"/>
      <c r="G106" s="652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40" sqref="A4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3571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1098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506</v>
      </c>
      <c r="E10" s="14"/>
      <c r="F10" s="16"/>
      <c r="G10" s="17"/>
      <c r="H10" s="17">
        <f>SUM(H11:H60)</f>
        <v>0</v>
      </c>
      <c r="I10" s="35"/>
    </row>
    <row r="11" spans="1:9" ht="23.25">
      <c r="A11" s="94">
        <v>1</v>
      </c>
      <c r="B11" s="142">
        <v>767</v>
      </c>
      <c r="C11" s="20" t="s">
        <v>1099</v>
      </c>
      <c r="D11" s="21" t="s">
        <v>1100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561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287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288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289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416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417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1101</v>
      </c>
      <c r="D18" s="21" t="s">
        <v>1102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561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287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288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289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416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417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1103</v>
      </c>
      <c r="D25" s="21" t="s">
        <v>1104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287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1105</v>
      </c>
      <c r="D27" s="21" t="s">
        <v>1106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287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1107</v>
      </c>
      <c r="D29" s="21" t="s">
        <v>1108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287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1109</v>
      </c>
      <c r="D31" s="21" t="s">
        <v>1110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287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1111</v>
      </c>
      <c r="D33" s="21" t="s">
        <v>1112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287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1113</v>
      </c>
      <c r="D35" s="21" t="s">
        <v>1114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287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1115</v>
      </c>
      <c r="D37" s="21" t="s">
        <v>1116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287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288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1117</v>
      </c>
      <c r="D40" s="21" t="s">
        <v>1118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3572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1119</v>
      </c>
      <c r="D42" s="21" t="s">
        <v>1120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1121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417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1122</v>
      </c>
      <c r="D45" s="21" t="s">
        <v>1123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1121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417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1124</v>
      </c>
      <c r="D48" s="21" t="s">
        <v>1125</v>
      </c>
      <c r="E48" s="20" t="s">
        <v>732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416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1126</v>
      </c>
      <c r="D50" s="21" t="s">
        <v>1127</v>
      </c>
      <c r="E50" s="20" t="s">
        <v>732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416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1128</v>
      </c>
      <c r="D52" s="21" t="s">
        <v>1129</v>
      </c>
      <c r="E52" s="20" t="s">
        <v>732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287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1130</v>
      </c>
      <c r="D54" s="21" t="s">
        <v>1131</v>
      </c>
      <c r="E54" s="20" t="s">
        <v>732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561</v>
      </c>
      <c r="E55" s="20"/>
      <c r="F55" s="29">
        <v>1</v>
      </c>
      <c r="G55" s="23"/>
      <c r="H55" s="143"/>
      <c r="I55" s="26"/>
    </row>
    <row r="56" spans="1:9">
      <c r="A56" s="94">
        <v>17</v>
      </c>
      <c r="B56" s="142">
        <v>767</v>
      </c>
      <c r="C56" s="20" t="s">
        <v>1132</v>
      </c>
      <c r="D56" s="21" t="s">
        <v>1133</v>
      </c>
      <c r="E56" s="20" t="s">
        <v>732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94"/>
      <c r="B57" s="142"/>
      <c r="C57" s="20"/>
      <c r="D57" s="28" t="s">
        <v>561</v>
      </c>
      <c r="E57" s="20"/>
      <c r="F57" s="29">
        <v>1</v>
      </c>
      <c r="G57" s="23"/>
      <c r="H57" s="143"/>
      <c r="I57" s="26"/>
    </row>
    <row r="58" spans="1:9" s="150" customFormat="1">
      <c r="A58" s="84">
        <v>18</v>
      </c>
      <c r="B58" s="127" t="s">
        <v>515</v>
      </c>
      <c r="C58" s="21" t="s">
        <v>3395</v>
      </c>
      <c r="D58" s="21" t="s">
        <v>3384</v>
      </c>
      <c r="E58" s="21" t="s">
        <v>93</v>
      </c>
      <c r="F58" s="85">
        <v>1</v>
      </c>
      <c r="G58" s="86">
        <v>0</v>
      </c>
      <c r="H58" s="86">
        <f>F58*G58</f>
        <v>0</v>
      </c>
      <c r="I58" s="326" t="s">
        <v>30</v>
      </c>
    </row>
    <row r="59" spans="1:9">
      <c r="A59" s="94">
        <v>19</v>
      </c>
      <c r="B59" s="20">
        <v>767</v>
      </c>
      <c r="C59" s="20">
        <v>999767</v>
      </c>
      <c r="D59" s="21" t="s">
        <v>516</v>
      </c>
      <c r="E59" s="20" t="s">
        <v>93</v>
      </c>
      <c r="F59" s="30">
        <f>F60</f>
        <v>1</v>
      </c>
      <c r="G59" s="23">
        <v>0</v>
      </c>
      <c r="H59" s="23">
        <f>F59*G59</f>
        <v>0</v>
      </c>
      <c r="I59" s="80" t="s">
        <v>30</v>
      </c>
    </row>
    <row r="60" spans="1:9" ht="23.25">
      <c r="A60" s="124"/>
      <c r="B60" s="125"/>
      <c r="C60" s="124"/>
      <c r="D60" s="28" t="s">
        <v>505</v>
      </c>
      <c r="E60" s="124"/>
      <c r="F60" s="29">
        <v>1</v>
      </c>
      <c r="G60" s="124"/>
      <c r="H60" s="124"/>
      <c r="I60" s="126"/>
    </row>
    <row r="61" spans="1:9">
      <c r="A61" s="158"/>
      <c r="B61" s="159"/>
      <c r="C61" s="159"/>
      <c r="D61" s="40" t="s">
        <v>3288</v>
      </c>
      <c r="E61" s="159"/>
      <c r="F61" s="160"/>
      <c r="G61" s="161"/>
      <c r="H61" s="161">
        <f>H9</f>
        <v>0</v>
      </c>
      <c r="I61" s="68"/>
    </row>
    <row r="63" spans="1:9">
      <c r="A63" s="57" t="s">
        <v>95</v>
      </c>
      <c r="B63" s="58"/>
      <c r="C63" s="57"/>
      <c r="D63" s="59"/>
      <c r="E63" s="57"/>
      <c r="F63" s="57"/>
      <c r="G63" s="57"/>
      <c r="H63" s="57"/>
      <c r="I63" s="60"/>
    </row>
    <row r="64" spans="1:9" ht="24" customHeight="1">
      <c r="A64" s="668" t="s">
        <v>96</v>
      </c>
      <c r="B64" s="667"/>
      <c r="C64" s="667"/>
      <c r="D64" s="667"/>
      <c r="E64" s="667"/>
      <c r="F64" s="667"/>
      <c r="G64" s="667"/>
      <c r="H64" s="57"/>
      <c r="I64" s="56"/>
    </row>
    <row r="65" spans="1:9" ht="90" customHeight="1">
      <c r="A65" s="668" t="s">
        <v>97</v>
      </c>
      <c r="B65" s="669"/>
      <c r="C65" s="669"/>
      <c r="D65" s="669"/>
      <c r="E65" s="669"/>
      <c r="F65" s="669"/>
      <c r="G65" s="669"/>
      <c r="H65" s="57"/>
      <c r="I65" s="57"/>
    </row>
    <row r="66" spans="1:9">
      <c r="A66" s="670" t="s">
        <v>98</v>
      </c>
      <c r="B66" s="652"/>
      <c r="C66" s="652"/>
      <c r="D66" s="652"/>
      <c r="E66" s="652"/>
      <c r="F66" s="652"/>
      <c r="G66" s="652"/>
      <c r="H66" s="61"/>
      <c r="I66" s="62"/>
    </row>
    <row r="67" spans="1:9">
      <c r="A67" s="670" t="s">
        <v>99</v>
      </c>
      <c r="B67" s="652"/>
      <c r="C67" s="652"/>
      <c r="D67" s="652"/>
      <c r="E67" s="652"/>
      <c r="F67" s="652"/>
      <c r="G67" s="652"/>
      <c r="H67" s="61"/>
      <c r="I67" s="62"/>
    </row>
  </sheetData>
  <mergeCells count="4">
    <mergeCell ref="A64:G64"/>
    <mergeCell ref="A65:G65"/>
    <mergeCell ref="A66:G66"/>
    <mergeCell ref="A67:G6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1134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1135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1136</v>
      </c>
      <c r="D11" s="21" t="s">
        <v>1137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1138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1139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1140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1141</v>
      </c>
      <c r="D15" s="21" t="s">
        <v>1142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1143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1144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287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1145</v>
      </c>
      <c r="D19" s="21" t="s">
        <v>1146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1143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1139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1147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1148</v>
      </c>
      <c r="D23" s="21" t="s">
        <v>1149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1150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1151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1152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1153</v>
      </c>
      <c r="D27" s="21" t="s">
        <v>1154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1150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1155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416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1156</v>
      </c>
      <c r="C31" s="21" t="s">
        <v>3394</v>
      </c>
      <c r="D31" s="21" t="s">
        <v>3393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1157</v>
      </c>
      <c r="D32" s="21" t="s">
        <v>1158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505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3288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68" t="s">
        <v>96</v>
      </c>
      <c r="B37" s="667"/>
      <c r="C37" s="667"/>
      <c r="D37" s="667"/>
      <c r="E37" s="667"/>
      <c r="F37" s="667"/>
      <c r="G37" s="667"/>
      <c r="H37" s="57"/>
      <c r="I37" s="56"/>
    </row>
    <row r="38" spans="1:9" ht="90" customHeight="1">
      <c r="A38" s="668" t="s">
        <v>97</v>
      </c>
      <c r="B38" s="669"/>
      <c r="C38" s="669"/>
      <c r="D38" s="669"/>
      <c r="E38" s="669"/>
      <c r="F38" s="669"/>
      <c r="G38" s="669"/>
      <c r="H38" s="57"/>
      <c r="I38" s="57"/>
    </row>
    <row r="39" spans="1:9">
      <c r="A39" s="670" t="s">
        <v>98</v>
      </c>
      <c r="B39" s="652"/>
      <c r="C39" s="652"/>
      <c r="D39" s="652"/>
      <c r="E39" s="652"/>
      <c r="F39" s="652"/>
      <c r="G39" s="652"/>
      <c r="H39" s="61"/>
      <c r="I39" s="62"/>
    </row>
    <row r="40" spans="1:9">
      <c r="A40" s="670" t="s">
        <v>99</v>
      </c>
      <c r="B40" s="652"/>
      <c r="C40" s="652"/>
      <c r="D40" s="652"/>
      <c r="E40" s="652"/>
      <c r="F40" s="652"/>
      <c r="G40" s="652"/>
      <c r="H40" s="61"/>
      <c r="I40" s="62"/>
    </row>
  </sheetData>
  <mergeCells count="4">
    <mergeCell ref="A37:G37"/>
    <mergeCell ref="A38:G38"/>
    <mergeCell ref="A39:G39"/>
    <mergeCell ref="A40:G4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D30" sqref="D3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3571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1159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707</v>
      </c>
      <c r="E10" s="15"/>
      <c r="F10" s="118"/>
      <c r="G10" s="82"/>
      <c r="H10" s="82">
        <f>SUM(H11:H69)</f>
        <v>0</v>
      </c>
      <c r="I10" s="119"/>
    </row>
    <row r="11" spans="1:9" ht="23.25">
      <c r="A11" s="625">
        <v>1</v>
      </c>
      <c r="B11" s="324">
        <v>790</v>
      </c>
      <c r="C11" s="21" t="s">
        <v>1160</v>
      </c>
      <c r="D11" s="21" t="s">
        <v>1161</v>
      </c>
      <c r="E11" s="21" t="s">
        <v>151</v>
      </c>
      <c r="F11" s="85">
        <f>F14</f>
        <v>1</v>
      </c>
      <c r="G11" s="86">
        <v>0</v>
      </c>
      <c r="H11" s="325">
        <f>F11*G11</f>
        <v>0</v>
      </c>
      <c r="I11" s="24" t="s">
        <v>30</v>
      </c>
    </row>
    <row r="12" spans="1:9" ht="34.5">
      <c r="A12" s="625"/>
      <c r="B12" s="324"/>
      <c r="C12" s="21"/>
      <c r="D12" s="28" t="s">
        <v>3620</v>
      </c>
      <c r="E12" s="21"/>
      <c r="F12" s="85"/>
      <c r="G12" s="86"/>
      <c r="H12" s="325"/>
      <c r="I12" s="24"/>
    </row>
    <row r="13" spans="1:9">
      <c r="A13" s="625"/>
      <c r="B13" s="324"/>
      <c r="C13" s="21"/>
      <c r="D13" s="28" t="s">
        <v>3613</v>
      </c>
      <c r="E13" s="21"/>
      <c r="F13" s="85"/>
      <c r="G13" s="86"/>
      <c r="H13" s="325"/>
      <c r="I13" s="24"/>
    </row>
    <row r="14" spans="1:9">
      <c r="A14" s="626"/>
      <c r="B14" s="21"/>
      <c r="C14" s="21"/>
      <c r="D14" s="28" t="s">
        <v>287</v>
      </c>
      <c r="E14" s="21"/>
      <c r="F14" s="73">
        <v>1</v>
      </c>
      <c r="G14" s="86"/>
      <c r="H14" s="86"/>
      <c r="I14" s="24"/>
    </row>
    <row r="15" spans="1:9" ht="23.25">
      <c r="A15" s="625">
        <v>2</v>
      </c>
      <c r="B15" s="324">
        <v>790</v>
      </c>
      <c r="C15" s="21" t="s">
        <v>1162</v>
      </c>
      <c r="D15" s="21" t="s">
        <v>1163</v>
      </c>
      <c r="E15" s="21" t="s">
        <v>151</v>
      </c>
      <c r="F15" s="85">
        <f>F18</f>
        <v>1</v>
      </c>
      <c r="G15" s="86">
        <v>0</v>
      </c>
      <c r="H15" s="325">
        <f>F15*G15</f>
        <v>0</v>
      </c>
      <c r="I15" s="24" t="s">
        <v>30</v>
      </c>
    </row>
    <row r="16" spans="1:9" ht="34.5">
      <c r="A16" s="625"/>
      <c r="B16" s="324"/>
      <c r="C16" s="21"/>
      <c r="D16" s="28" t="s">
        <v>3614</v>
      </c>
      <c r="E16" s="21"/>
      <c r="F16" s="85"/>
      <c r="G16" s="86"/>
      <c r="H16" s="325"/>
      <c r="I16" s="24"/>
    </row>
    <row r="17" spans="1:9">
      <c r="A17" s="625"/>
      <c r="B17" s="324"/>
      <c r="C17" s="21"/>
      <c r="D17" s="28" t="s">
        <v>3615</v>
      </c>
      <c r="E17" s="21"/>
      <c r="F17" s="85"/>
      <c r="G17" s="86"/>
      <c r="H17" s="325"/>
      <c r="I17" s="24"/>
    </row>
    <row r="18" spans="1:9">
      <c r="A18" s="626"/>
      <c r="B18" s="21"/>
      <c r="C18" s="21"/>
      <c r="D18" s="28" t="s">
        <v>287</v>
      </c>
      <c r="E18" s="21"/>
      <c r="F18" s="73">
        <v>1</v>
      </c>
      <c r="G18" s="86"/>
      <c r="H18" s="86"/>
      <c r="I18" s="24"/>
    </row>
    <row r="19" spans="1:9">
      <c r="A19" s="625" t="s">
        <v>3611</v>
      </c>
      <c r="B19" s="324">
        <v>790</v>
      </c>
      <c r="C19" s="21" t="s">
        <v>3616</v>
      </c>
      <c r="D19" s="21" t="s">
        <v>3618</v>
      </c>
      <c r="E19" s="21" t="s">
        <v>151</v>
      </c>
      <c r="F19" s="85">
        <v>1</v>
      </c>
      <c r="G19" s="86">
        <v>0</v>
      </c>
      <c r="H19" s="325">
        <f>F19*G19</f>
        <v>0</v>
      </c>
      <c r="I19" s="24" t="s">
        <v>30</v>
      </c>
    </row>
    <row r="20" spans="1:9" ht="34.5">
      <c r="A20" s="626"/>
      <c r="B20" s="21"/>
      <c r="C20" s="21"/>
      <c r="D20" s="28" t="s">
        <v>3620</v>
      </c>
      <c r="E20" s="21"/>
      <c r="F20" s="73"/>
      <c r="G20" s="86"/>
      <c r="H20" s="86"/>
      <c r="I20" s="24"/>
    </row>
    <row r="21" spans="1:9">
      <c r="A21" s="626"/>
      <c r="B21" s="21"/>
      <c r="C21" s="21"/>
      <c r="D21" s="28" t="s">
        <v>3613</v>
      </c>
      <c r="E21" s="21"/>
      <c r="F21" s="73"/>
      <c r="G21" s="86"/>
      <c r="H21" s="86"/>
      <c r="I21" s="24"/>
    </row>
    <row r="22" spans="1:9">
      <c r="A22" s="626"/>
      <c r="B22" s="21"/>
      <c r="C22" s="21"/>
      <c r="D22" s="28" t="s">
        <v>287</v>
      </c>
      <c r="E22" s="21"/>
      <c r="F22" s="73"/>
      <c r="G22" s="86"/>
      <c r="H22" s="86"/>
      <c r="I22" s="24"/>
    </row>
    <row r="23" spans="1:9">
      <c r="A23" s="625" t="s">
        <v>3612</v>
      </c>
      <c r="B23" s="324">
        <v>790</v>
      </c>
      <c r="C23" s="21" t="s">
        <v>3617</v>
      </c>
      <c r="D23" s="21" t="s">
        <v>3619</v>
      </c>
      <c r="E23" s="21" t="s">
        <v>151</v>
      </c>
      <c r="F23" s="85">
        <v>3</v>
      </c>
      <c r="G23" s="86">
        <v>0</v>
      </c>
      <c r="H23" s="325">
        <f>F23*G23</f>
        <v>0</v>
      </c>
      <c r="I23" s="24" t="s">
        <v>30</v>
      </c>
    </row>
    <row r="24" spans="1:9" ht="23.25">
      <c r="A24" s="626"/>
      <c r="B24" s="21"/>
      <c r="C24" s="21"/>
      <c r="D24" s="28" t="s">
        <v>3622</v>
      </c>
      <c r="E24" s="21"/>
      <c r="F24" s="73"/>
      <c r="G24" s="86"/>
      <c r="H24" s="86"/>
      <c r="I24" s="24"/>
    </row>
    <row r="25" spans="1:9">
      <c r="A25" s="626"/>
      <c r="B25" s="21"/>
      <c r="C25" s="21"/>
      <c r="D25" s="28" t="s">
        <v>3621</v>
      </c>
      <c r="E25" s="21"/>
      <c r="F25" s="73"/>
      <c r="G25" s="86"/>
      <c r="H25" s="86"/>
      <c r="I25" s="24"/>
    </row>
    <row r="26" spans="1:9">
      <c r="A26" s="626"/>
      <c r="B26" s="21"/>
      <c r="C26" s="21"/>
      <c r="D26" s="28" t="s">
        <v>287</v>
      </c>
      <c r="E26" s="21"/>
      <c r="F26" s="73"/>
      <c r="G26" s="86"/>
      <c r="H26" s="86"/>
      <c r="I26" s="24"/>
    </row>
    <row r="27" spans="1:9">
      <c r="A27" s="323">
        <v>3</v>
      </c>
      <c r="B27" s="324">
        <v>790</v>
      </c>
      <c r="C27" s="21" t="s">
        <v>1164</v>
      </c>
      <c r="D27" s="21" t="s">
        <v>1165</v>
      </c>
      <c r="E27" s="21" t="s">
        <v>151</v>
      </c>
      <c r="F27" s="85">
        <f>SUM(F28:F33)</f>
        <v>51</v>
      </c>
      <c r="G27" s="86">
        <v>0</v>
      </c>
      <c r="H27" s="325">
        <f>F27*G27</f>
        <v>0</v>
      </c>
      <c r="I27" s="24" t="s">
        <v>30</v>
      </c>
    </row>
    <row r="28" spans="1:9">
      <c r="A28" s="323"/>
      <c r="B28" s="324"/>
      <c r="C28" s="21"/>
      <c r="D28" s="28" t="s">
        <v>561</v>
      </c>
      <c r="E28" s="21"/>
      <c r="F28" s="73">
        <v>4</v>
      </c>
      <c r="G28" s="86"/>
      <c r="H28" s="325"/>
      <c r="I28" s="24"/>
    </row>
    <row r="29" spans="1:9">
      <c r="A29" s="84"/>
      <c r="B29" s="21"/>
      <c r="C29" s="21"/>
      <c r="D29" s="28" t="s">
        <v>287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288</v>
      </c>
      <c r="E30" s="21"/>
      <c r="F30" s="73">
        <v>12</v>
      </c>
      <c r="G30" s="86"/>
      <c r="H30" s="86"/>
      <c r="I30" s="24"/>
    </row>
    <row r="31" spans="1:9">
      <c r="A31" s="84"/>
      <c r="B31" s="21"/>
      <c r="C31" s="21"/>
      <c r="D31" s="28" t="s">
        <v>289</v>
      </c>
      <c r="E31" s="21"/>
      <c r="F31" s="73">
        <v>12</v>
      </c>
      <c r="G31" s="86"/>
      <c r="H31" s="86"/>
      <c r="I31" s="24"/>
    </row>
    <row r="32" spans="1:9">
      <c r="A32" s="323"/>
      <c r="B32" s="324"/>
      <c r="C32" s="21"/>
      <c r="D32" s="28" t="s">
        <v>416</v>
      </c>
      <c r="E32" s="21"/>
      <c r="F32" s="73">
        <v>12</v>
      </c>
      <c r="G32" s="86"/>
      <c r="H32" s="325"/>
      <c r="I32" s="24"/>
    </row>
    <row r="33" spans="1:9">
      <c r="A33" s="84"/>
      <c r="B33" s="21"/>
      <c r="C33" s="21"/>
      <c r="D33" s="28" t="s">
        <v>417</v>
      </c>
      <c r="E33" s="21"/>
      <c r="F33" s="73">
        <v>2</v>
      </c>
      <c r="G33" s="86"/>
      <c r="H33" s="86"/>
      <c r="I33" s="24"/>
    </row>
    <row r="34" spans="1:9">
      <c r="A34" s="323">
        <v>4</v>
      </c>
      <c r="B34" s="324">
        <v>790</v>
      </c>
      <c r="C34" s="21" t="s">
        <v>1166</v>
      </c>
      <c r="D34" s="21" t="s">
        <v>1167</v>
      </c>
      <c r="E34" s="21" t="s">
        <v>151</v>
      </c>
      <c r="F34" s="85">
        <f>SUM(F35:F36)</f>
        <v>2</v>
      </c>
      <c r="G34" s="86">
        <v>0</v>
      </c>
      <c r="H34" s="325">
        <f>F34*G34</f>
        <v>0</v>
      </c>
      <c r="I34" s="24" t="s">
        <v>30</v>
      </c>
    </row>
    <row r="35" spans="1:9">
      <c r="A35" s="323"/>
      <c r="B35" s="324"/>
      <c r="C35" s="21"/>
      <c r="D35" s="28" t="s">
        <v>561</v>
      </c>
      <c r="E35" s="21"/>
      <c r="F35" s="73">
        <v>1</v>
      </c>
      <c r="G35" s="86"/>
      <c r="H35" s="325"/>
      <c r="I35" s="24"/>
    </row>
    <row r="36" spans="1:9">
      <c r="A36" s="84"/>
      <c r="B36" s="21"/>
      <c r="C36" s="21"/>
      <c r="D36" s="28" t="s">
        <v>287</v>
      </c>
      <c r="E36" s="21"/>
      <c r="F36" s="73">
        <v>1</v>
      </c>
      <c r="G36" s="86"/>
      <c r="H36" s="86"/>
      <c r="I36" s="24"/>
    </row>
    <row r="37" spans="1:9">
      <c r="A37" s="323">
        <v>5</v>
      </c>
      <c r="B37" s="324">
        <v>790</v>
      </c>
      <c r="C37" s="21" t="s">
        <v>1168</v>
      </c>
      <c r="D37" s="21" t="s">
        <v>1169</v>
      </c>
      <c r="E37" s="21" t="s">
        <v>151</v>
      </c>
      <c r="F37" s="85">
        <f>SUM(F38:F42)</f>
        <v>14</v>
      </c>
      <c r="G37" s="86">
        <v>0</v>
      </c>
      <c r="H37" s="325">
        <f>F37*G37</f>
        <v>0</v>
      </c>
      <c r="I37" s="24" t="s">
        <v>30</v>
      </c>
    </row>
    <row r="38" spans="1:9">
      <c r="A38" s="323"/>
      <c r="B38" s="324"/>
      <c r="C38" s="21"/>
      <c r="D38" s="28" t="s">
        <v>561</v>
      </c>
      <c r="E38" s="21"/>
      <c r="F38" s="73">
        <v>2</v>
      </c>
      <c r="G38" s="86"/>
      <c r="H38" s="325"/>
      <c r="I38" s="24"/>
    </row>
    <row r="39" spans="1:9">
      <c r="A39" s="84"/>
      <c r="B39" s="21"/>
      <c r="C39" s="21"/>
      <c r="D39" s="28" t="s">
        <v>287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288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289</v>
      </c>
      <c r="E41" s="21"/>
      <c r="F41" s="73">
        <v>3</v>
      </c>
      <c r="G41" s="86"/>
      <c r="H41" s="86"/>
      <c r="I41" s="24"/>
    </row>
    <row r="42" spans="1:9">
      <c r="A42" s="323"/>
      <c r="B42" s="324"/>
      <c r="C42" s="21"/>
      <c r="D42" s="28" t="s">
        <v>416</v>
      </c>
      <c r="E42" s="21"/>
      <c r="F42" s="73">
        <v>3</v>
      </c>
      <c r="G42" s="86"/>
      <c r="H42" s="325"/>
      <c r="I42" s="24"/>
    </row>
    <row r="43" spans="1:9">
      <c r="A43" s="323">
        <v>6</v>
      </c>
      <c r="B43" s="324">
        <v>790</v>
      </c>
      <c r="C43" s="21" t="s">
        <v>1170</v>
      </c>
      <c r="D43" s="21" t="s">
        <v>1171</v>
      </c>
      <c r="E43" s="21" t="s">
        <v>151</v>
      </c>
      <c r="F43" s="85">
        <f>SUM(F44:F46)</f>
        <v>4</v>
      </c>
      <c r="G43" s="86">
        <v>0</v>
      </c>
      <c r="H43" s="325">
        <f>F43*G43</f>
        <v>0</v>
      </c>
      <c r="I43" s="24" t="s">
        <v>30</v>
      </c>
    </row>
    <row r="44" spans="1:9">
      <c r="A44" s="323"/>
      <c r="B44" s="324"/>
      <c r="C44" s="21"/>
      <c r="D44" s="28" t="s">
        <v>561</v>
      </c>
      <c r="E44" s="21"/>
      <c r="F44" s="73">
        <v>2</v>
      </c>
      <c r="G44" s="86"/>
      <c r="H44" s="325"/>
      <c r="I44" s="24"/>
    </row>
    <row r="45" spans="1:9">
      <c r="A45" s="84"/>
      <c r="B45" s="21"/>
      <c r="C45" s="21"/>
      <c r="D45" s="28" t="s">
        <v>287</v>
      </c>
      <c r="E45" s="21"/>
      <c r="F45" s="73">
        <v>1</v>
      </c>
      <c r="G45" s="86"/>
      <c r="H45" s="86"/>
      <c r="I45" s="24"/>
    </row>
    <row r="46" spans="1:9">
      <c r="A46" s="323"/>
      <c r="B46" s="324"/>
      <c r="C46" s="21"/>
      <c r="D46" s="28" t="s">
        <v>416</v>
      </c>
      <c r="E46" s="21"/>
      <c r="F46" s="73">
        <v>1</v>
      </c>
      <c r="G46" s="86"/>
      <c r="H46" s="325"/>
      <c r="I46" s="24"/>
    </row>
    <row r="47" spans="1:9">
      <c r="A47" s="323">
        <v>7</v>
      </c>
      <c r="B47" s="324">
        <v>790</v>
      </c>
      <c r="C47" s="21" t="s">
        <v>1172</v>
      </c>
      <c r="D47" s="21" t="s">
        <v>1173</v>
      </c>
      <c r="E47" s="21" t="s">
        <v>151</v>
      </c>
      <c r="F47" s="85">
        <f>F48</f>
        <v>1</v>
      </c>
      <c r="G47" s="86">
        <v>0</v>
      </c>
      <c r="H47" s="325">
        <f>F47*G47</f>
        <v>0</v>
      </c>
      <c r="I47" s="24" t="s">
        <v>30</v>
      </c>
    </row>
    <row r="48" spans="1:9">
      <c r="A48" s="84"/>
      <c r="B48" s="21"/>
      <c r="C48" s="21"/>
      <c r="D48" s="28" t="s">
        <v>416</v>
      </c>
      <c r="E48" s="21"/>
      <c r="F48" s="73">
        <v>1</v>
      </c>
      <c r="G48" s="86"/>
      <c r="H48" s="86"/>
      <c r="I48" s="24"/>
    </row>
    <row r="49" spans="1:9">
      <c r="A49" s="323">
        <v>8</v>
      </c>
      <c r="B49" s="324">
        <v>790</v>
      </c>
      <c r="C49" s="21" t="s">
        <v>1174</v>
      </c>
      <c r="D49" s="21" t="s">
        <v>1175</v>
      </c>
      <c r="E49" s="21" t="s">
        <v>29</v>
      </c>
      <c r="F49" s="85">
        <f>SUM(F50:F54)</f>
        <v>380.5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561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287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288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289</v>
      </c>
      <c r="E53" s="21"/>
      <c r="F53" s="73">
        <v>110</v>
      </c>
      <c r="G53" s="86"/>
      <c r="H53" s="86"/>
      <c r="I53" s="326"/>
    </row>
    <row r="54" spans="1:9">
      <c r="A54" s="133"/>
      <c r="B54" s="28"/>
      <c r="C54" s="28"/>
      <c r="D54" s="28" t="s">
        <v>416</v>
      </c>
      <c r="E54" s="28"/>
      <c r="F54" s="73">
        <v>85</v>
      </c>
      <c r="G54" s="135"/>
      <c r="H54" s="135"/>
      <c r="I54" s="230"/>
    </row>
    <row r="55" spans="1:9">
      <c r="A55" s="323">
        <v>9</v>
      </c>
      <c r="B55" s="324">
        <v>790</v>
      </c>
      <c r="C55" s="21" t="s">
        <v>1176</v>
      </c>
      <c r="D55" s="21" t="s">
        <v>1177</v>
      </c>
      <c r="E55" s="21" t="s">
        <v>151</v>
      </c>
      <c r="F55" s="85">
        <f>SUM(F56:F60)</f>
        <v>256</v>
      </c>
      <c r="G55" s="86">
        <v>0</v>
      </c>
      <c r="H55" s="325">
        <f>F55*G55</f>
        <v>0</v>
      </c>
      <c r="I55" s="24" t="s">
        <v>30</v>
      </c>
    </row>
    <row r="56" spans="1:9">
      <c r="A56" s="84"/>
      <c r="B56" s="21"/>
      <c r="C56" s="21"/>
      <c r="D56" s="28" t="s">
        <v>561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287</v>
      </c>
      <c r="E57" s="21"/>
      <c r="F57" s="73">
        <v>44</v>
      </c>
      <c r="G57" s="86"/>
      <c r="H57" s="86"/>
      <c r="I57" s="24"/>
    </row>
    <row r="58" spans="1:9" ht="14.25" customHeight="1">
      <c r="A58" s="84"/>
      <c r="B58" s="21"/>
      <c r="C58" s="21"/>
      <c r="D58" s="28" t="s">
        <v>288</v>
      </c>
      <c r="E58" s="21"/>
      <c r="F58" s="73">
        <v>75</v>
      </c>
      <c r="G58" s="86"/>
      <c r="H58" s="86"/>
      <c r="I58" s="24"/>
    </row>
    <row r="59" spans="1:9" ht="12.6" customHeight="1">
      <c r="A59" s="84"/>
      <c r="B59" s="21"/>
      <c r="C59" s="21"/>
      <c r="D59" s="28" t="s">
        <v>289</v>
      </c>
      <c r="E59" s="21"/>
      <c r="F59" s="73">
        <v>75</v>
      </c>
      <c r="G59" s="86"/>
      <c r="H59" s="86"/>
      <c r="I59" s="326"/>
    </row>
    <row r="60" spans="1:9">
      <c r="A60" s="133"/>
      <c r="B60" s="28"/>
      <c r="C60" s="28"/>
      <c r="D60" s="28" t="s">
        <v>416</v>
      </c>
      <c r="E60" s="28"/>
      <c r="F60" s="73">
        <v>55</v>
      </c>
      <c r="G60" s="135"/>
      <c r="H60" s="135"/>
      <c r="I60" s="230"/>
    </row>
    <row r="61" spans="1:9">
      <c r="A61" s="323">
        <v>10</v>
      </c>
      <c r="B61" s="324">
        <v>790</v>
      </c>
      <c r="C61" s="21" t="s">
        <v>1178</v>
      </c>
      <c r="D61" s="21" t="s">
        <v>1179</v>
      </c>
      <c r="E61" s="21" t="s">
        <v>35</v>
      </c>
      <c r="F61" s="85">
        <f>SUM(F62:F66)</f>
        <v>449.5</v>
      </c>
      <c r="G61" s="86">
        <v>0</v>
      </c>
      <c r="H61" s="325">
        <f>F61*G61</f>
        <v>0</v>
      </c>
      <c r="I61" s="24" t="s">
        <v>30</v>
      </c>
    </row>
    <row r="62" spans="1:9">
      <c r="A62" s="84"/>
      <c r="B62" s="21"/>
      <c r="C62" s="21"/>
      <c r="D62" s="28" t="s">
        <v>561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287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288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289</v>
      </c>
      <c r="E65" s="21"/>
      <c r="F65" s="73">
        <v>126</v>
      </c>
      <c r="G65" s="86"/>
      <c r="H65" s="86"/>
      <c r="I65" s="326"/>
    </row>
    <row r="66" spans="1:9">
      <c r="A66" s="133"/>
      <c r="B66" s="28"/>
      <c r="C66" s="28"/>
      <c r="D66" s="28" t="s">
        <v>416</v>
      </c>
      <c r="E66" s="28"/>
      <c r="F66" s="73">
        <v>101</v>
      </c>
      <c r="G66" s="135"/>
      <c r="H66" s="135"/>
      <c r="I66" s="230"/>
    </row>
    <row r="67" spans="1:9" s="150" customFormat="1">
      <c r="A67" s="323">
        <v>11</v>
      </c>
      <c r="B67" s="324">
        <v>790</v>
      </c>
      <c r="C67" s="21" t="s">
        <v>725</v>
      </c>
      <c r="D67" s="21" t="s">
        <v>3392</v>
      </c>
      <c r="E67" s="21" t="s">
        <v>93</v>
      </c>
      <c r="F67" s="85">
        <v>1</v>
      </c>
      <c r="G67" s="86">
        <v>0</v>
      </c>
      <c r="H67" s="32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1180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326" t="s">
        <v>30</v>
      </c>
    </row>
    <row r="69" spans="1:9">
      <c r="A69" s="84"/>
      <c r="B69" s="21"/>
      <c r="C69" s="21"/>
      <c r="D69" s="28" t="s">
        <v>680</v>
      </c>
      <c r="E69" s="21"/>
      <c r="F69" s="73">
        <v>1</v>
      </c>
      <c r="G69" s="86"/>
      <c r="H69" s="86"/>
      <c r="I69" s="24"/>
    </row>
    <row r="70" spans="1:9">
      <c r="A70" s="158"/>
      <c r="B70" s="159"/>
      <c r="C70" s="159"/>
      <c r="D70" s="40" t="s">
        <v>3288</v>
      </c>
      <c r="E70" s="159"/>
      <c r="F70" s="160"/>
      <c r="G70" s="161"/>
      <c r="H70" s="161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68" t="s">
        <v>96</v>
      </c>
      <c r="B73" s="667"/>
      <c r="C73" s="667"/>
      <c r="D73" s="667"/>
      <c r="E73" s="667"/>
      <c r="F73" s="667"/>
      <c r="G73" s="667"/>
      <c r="H73" s="57"/>
      <c r="I73" s="56"/>
    </row>
    <row r="74" spans="1:9" ht="90" customHeight="1">
      <c r="A74" s="668" t="s">
        <v>97</v>
      </c>
      <c r="B74" s="669"/>
      <c r="C74" s="669"/>
      <c r="D74" s="669"/>
      <c r="E74" s="669"/>
      <c r="F74" s="669"/>
      <c r="G74" s="669"/>
      <c r="H74" s="57"/>
      <c r="I74" s="57"/>
    </row>
    <row r="75" spans="1:9">
      <c r="A75" s="670" t="s">
        <v>98</v>
      </c>
      <c r="B75" s="652"/>
      <c r="C75" s="652"/>
      <c r="D75" s="652"/>
      <c r="E75" s="652"/>
      <c r="F75" s="652"/>
      <c r="G75" s="652"/>
      <c r="H75" s="61"/>
      <c r="I75" s="62"/>
    </row>
    <row r="76" spans="1:9">
      <c r="A76" s="670" t="s">
        <v>99</v>
      </c>
      <c r="B76" s="652"/>
      <c r="C76" s="652"/>
      <c r="D76" s="652"/>
      <c r="E76" s="652"/>
      <c r="F76" s="652"/>
      <c r="G76" s="652"/>
      <c r="H76" s="61"/>
      <c r="I76" s="62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L30" sqref="L30"/>
    </sheetView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9.7109375" customWidth="1"/>
  </cols>
  <sheetData>
    <row r="1" spans="1:9" ht="18">
      <c r="A1" s="1" t="s">
        <v>3571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1181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1182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1183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365</v>
      </c>
      <c r="D9" s="169" t="s">
        <v>366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1184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1185</v>
      </c>
      <c r="D11" s="444" t="s">
        <v>1186</v>
      </c>
      <c r="E11" s="441" t="s">
        <v>732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1187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1188</v>
      </c>
      <c r="D13" s="444" t="s">
        <v>1189</v>
      </c>
      <c r="E13" s="441" t="s">
        <v>732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1190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1191</v>
      </c>
      <c r="D15" s="350" t="s">
        <v>1192</v>
      </c>
      <c r="E15" s="347" t="s">
        <v>151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1193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1194</v>
      </c>
      <c r="D17" s="350" t="s">
        <v>1195</v>
      </c>
      <c r="E17" s="347" t="s">
        <v>151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1196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1197</v>
      </c>
      <c r="D19" s="350" t="s">
        <v>1198</v>
      </c>
      <c r="E19" s="347" t="s">
        <v>151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1196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1199</v>
      </c>
      <c r="D21" s="350" t="s">
        <v>1200</v>
      </c>
      <c r="E21" s="347" t="s">
        <v>151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1201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1202</v>
      </c>
      <c r="D23" s="350" t="s">
        <v>1203</v>
      </c>
      <c r="E23" s="347" t="s">
        <v>151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1201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1204</v>
      </c>
      <c r="D25" s="350" t="s">
        <v>1205</v>
      </c>
      <c r="E25" s="347" t="s">
        <v>151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1201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1206</v>
      </c>
      <c r="D27" s="350" t="s">
        <v>1207</v>
      </c>
      <c r="E27" s="347" t="s">
        <v>151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1201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1208</v>
      </c>
      <c r="D29" s="350" t="s">
        <v>1209</v>
      </c>
      <c r="E29" s="347" t="s">
        <v>151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1210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1211</v>
      </c>
      <c r="D31" s="350" t="s">
        <v>1212</v>
      </c>
      <c r="E31" s="347" t="s">
        <v>151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1213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1214</v>
      </c>
      <c r="D33" s="350" t="s">
        <v>1215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1216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1217</v>
      </c>
      <c r="D35" s="350" t="s">
        <v>1218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1216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1219</v>
      </c>
      <c r="D37" s="350" t="s">
        <v>1220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1216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1221</v>
      </c>
      <c r="D39" s="350" t="s">
        <v>1222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1223</v>
      </c>
      <c r="E40" s="347"/>
      <c r="F40" s="355" t="s">
        <v>1224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1225</v>
      </c>
      <c r="D41" s="350" t="s">
        <v>1226</v>
      </c>
      <c r="E41" s="347" t="s">
        <v>151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1227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1228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649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1229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1230</v>
      </c>
      <c r="D46" s="444" t="s">
        <v>1231</v>
      </c>
      <c r="E46" s="441" t="s">
        <v>732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1232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1233</v>
      </c>
      <c r="D48" s="444" t="s">
        <v>1234</v>
      </c>
      <c r="E48" s="441" t="s">
        <v>690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1232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1235</v>
      </c>
      <c r="D50" s="444" t="s">
        <v>1236</v>
      </c>
      <c r="E50" s="441" t="s">
        <v>151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1237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1238</v>
      </c>
      <c r="D52" s="350" t="s">
        <v>1195</v>
      </c>
      <c r="E52" s="347" t="s">
        <v>151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1196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1239</v>
      </c>
      <c r="D54" s="350" t="s">
        <v>1240</v>
      </c>
      <c r="E54" s="347" t="s">
        <v>151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1196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1241</v>
      </c>
      <c r="D56" s="350" t="s">
        <v>1242</v>
      </c>
      <c r="E56" s="347" t="s">
        <v>151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1232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1243</v>
      </c>
      <c r="D58" s="350" t="s">
        <v>1244</v>
      </c>
      <c r="E58" s="347" t="s">
        <v>151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1245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1246</v>
      </c>
      <c r="D60" s="350" t="s">
        <v>1247</v>
      </c>
      <c r="E60" s="347" t="s">
        <v>151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1201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1248</v>
      </c>
      <c r="D62" s="350" t="s">
        <v>1249</v>
      </c>
      <c r="E62" s="347" t="s">
        <v>151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1201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1250</v>
      </c>
      <c r="D64" s="350" t="s">
        <v>1251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1216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1252</v>
      </c>
      <c r="D66" s="350" t="s">
        <v>1222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1223</v>
      </c>
      <c r="E67" s="347"/>
      <c r="F67" s="355" t="s">
        <v>1224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1253</v>
      </c>
      <c r="D68" s="350" t="s">
        <v>1226</v>
      </c>
      <c r="E68" s="347" t="s">
        <v>151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1227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1254</v>
      </c>
      <c r="D70" s="350" t="s">
        <v>1255</v>
      </c>
      <c r="E70" s="347" t="s">
        <v>151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1227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1256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649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3288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3287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68" t="s">
        <v>96</v>
      </c>
      <c r="B78" s="668"/>
      <c r="C78" s="668"/>
      <c r="D78" s="668"/>
      <c r="E78" s="668"/>
      <c r="F78" s="668"/>
      <c r="G78" s="668"/>
      <c r="H78" s="57"/>
      <c r="I78" s="56"/>
    </row>
    <row r="79" spans="1:9" ht="90" customHeight="1">
      <c r="A79" s="668" t="s">
        <v>97</v>
      </c>
      <c r="B79" s="668"/>
      <c r="C79" s="668"/>
      <c r="D79" s="668"/>
      <c r="E79" s="668"/>
      <c r="F79" s="668"/>
      <c r="G79" s="668"/>
      <c r="H79" s="57"/>
      <c r="I79" s="57"/>
    </row>
    <row r="80" spans="1:9">
      <c r="A80" s="670" t="s">
        <v>98</v>
      </c>
      <c r="B80" s="670"/>
      <c r="C80" s="670"/>
      <c r="D80" s="670"/>
      <c r="E80" s="670"/>
      <c r="F80" s="670"/>
      <c r="G80" s="670"/>
      <c r="H80" s="61"/>
      <c r="I80" s="62"/>
    </row>
    <row r="81" spans="1:9">
      <c r="A81" s="670" t="s">
        <v>99</v>
      </c>
      <c r="B81" s="670"/>
      <c r="C81" s="670"/>
      <c r="D81" s="670"/>
      <c r="E81" s="670"/>
      <c r="F81" s="670"/>
      <c r="G81" s="670"/>
      <c r="H81" s="61"/>
      <c r="I81" s="62"/>
    </row>
  </sheetData>
  <mergeCells count="4">
    <mergeCell ref="A78:G78"/>
    <mergeCell ref="A79:G79"/>
    <mergeCell ref="A80:G80"/>
    <mergeCell ref="A81:G8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>
      <selection activeCell="A4" sqref="A4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3571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1257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1258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1259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3285</v>
      </c>
    </row>
    <row r="12" spans="1:9">
      <c r="A12" s="84"/>
      <c r="B12" s="109"/>
      <c r="C12" s="28"/>
      <c r="D12" s="28" t="s">
        <v>1260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1261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1262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3285</v>
      </c>
    </row>
    <row r="15" spans="1:9">
      <c r="A15" s="84"/>
      <c r="B15" s="109"/>
      <c r="C15" s="28"/>
      <c r="D15" s="28" t="s">
        <v>1263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1264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3285</v>
      </c>
    </row>
    <row r="17" spans="1:9">
      <c r="A17" s="84"/>
      <c r="B17" s="109"/>
      <c r="C17" s="28"/>
      <c r="D17" s="28" t="s">
        <v>1265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1266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3285</v>
      </c>
    </row>
    <row r="19" spans="1:9">
      <c r="A19" s="19">
        <v>5</v>
      </c>
      <c r="B19" s="20" t="s">
        <v>22</v>
      </c>
      <c r="C19" s="20">
        <v>161101102</v>
      </c>
      <c r="D19" s="21" t="s">
        <v>1267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3285</v>
      </c>
    </row>
    <row r="20" spans="1:9">
      <c r="A20" s="84"/>
      <c r="B20" s="109"/>
      <c r="C20" s="28"/>
      <c r="D20" s="28" t="s">
        <v>1268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1269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776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3285</v>
      </c>
    </row>
    <row r="23" spans="1:9">
      <c r="A23" s="84"/>
      <c r="B23" s="109"/>
      <c r="C23" s="28"/>
      <c r="D23" s="28" t="s">
        <v>1270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1271</v>
      </c>
      <c r="D24" s="21" t="s">
        <v>1272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1270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1273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3285</v>
      </c>
    </row>
    <row r="27" spans="1:9">
      <c r="A27" s="19"/>
      <c r="B27" s="20"/>
      <c r="C27" s="34"/>
      <c r="D27" s="28" t="s">
        <v>1274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1275</v>
      </c>
      <c r="D28" s="21" t="s">
        <v>1276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1277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1278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3285</v>
      </c>
    </row>
    <row r="31" spans="1:9">
      <c r="A31" s="84"/>
      <c r="B31" s="109"/>
      <c r="C31" s="28"/>
      <c r="D31" s="28" t="s">
        <v>1279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1280</v>
      </c>
      <c r="C33" s="21" t="s">
        <v>1281</v>
      </c>
      <c r="D33" s="21" t="s">
        <v>790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363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1282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364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3285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365</v>
      </c>
      <c r="D39" s="15" t="s">
        <v>366</v>
      </c>
      <c r="E39" s="184"/>
      <c r="F39" s="185"/>
      <c r="G39" s="82"/>
      <c r="H39" s="82">
        <f>H40+H88+H157</f>
        <v>0</v>
      </c>
      <c r="I39" s="107"/>
    </row>
    <row r="40" spans="1:9">
      <c r="A40" s="144"/>
      <c r="B40" s="144"/>
      <c r="C40" s="146">
        <v>721</v>
      </c>
      <c r="D40" s="15" t="s">
        <v>1283</v>
      </c>
      <c r="E40" s="146"/>
      <c r="F40" s="147"/>
      <c r="G40" s="148"/>
      <c r="H40" s="148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1284</v>
      </c>
      <c r="D41" s="21" t="s">
        <v>1285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1286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1287</v>
      </c>
      <c r="E43" s="28"/>
      <c r="F43" s="190">
        <v>16.5</v>
      </c>
      <c r="G43" s="135"/>
      <c r="H43" s="135"/>
      <c r="I43" s="191"/>
    </row>
    <row r="44" spans="1:9">
      <c r="A44" s="84">
        <v>15</v>
      </c>
      <c r="B44" s="21">
        <v>721</v>
      </c>
      <c r="C44" s="21" t="s">
        <v>1288</v>
      </c>
      <c r="D44" s="21" t="s">
        <v>1289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1290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1287</v>
      </c>
      <c r="E46" s="28"/>
      <c r="F46" s="190">
        <v>48.4</v>
      </c>
      <c r="G46" s="135"/>
      <c r="H46" s="135"/>
      <c r="I46" s="191"/>
    </row>
    <row r="47" spans="1:9">
      <c r="A47" s="84">
        <v>16</v>
      </c>
      <c r="B47" s="21">
        <v>721</v>
      </c>
      <c r="C47" s="21" t="s">
        <v>1291</v>
      </c>
      <c r="D47" s="21" t="s">
        <v>1292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1290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1287</v>
      </c>
      <c r="E49" s="28"/>
      <c r="F49" s="190">
        <v>170.3</v>
      </c>
      <c r="G49" s="135"/>
      <c r="H49" s="135"/>
      <c r="I49" s="191"/>
    </row>
    <row r="50" spans="1:9">
      <c r="A50" s="84">
        <v>17</v>
      </c>
      <c r="B50" s="21">
        <v>721</v>
      </c>
      <c r="C50" s="21" t="s">
        <v>1293</v>
      </c>
      <c r="D50" s="21" t="s">
        <v>1294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1290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1287</v>
      </c>
      <c r="E52" s="28"/>
      <c r="F52" s="190">
        <v>19.8</v>
      </c>
      <c r="G52" s="135"/>
      <c r="H52" s="135"/>
      <c r="I52" s="191"/>
    </row>
    <row r="53" spans="1:9">
      <c r="A53" s="84">
        <v>18</v>
      </c>
      <c r="B53" s="21">
        <v>721</v>
      </c>
      <c r="C53" s="21" t="s">
        <v>1295</v>
      </c>
      <c r="D53" s="21" t="s">
        <v>1296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1286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1287</v>
      </c>
      <c r="E55" s="28"/>
      <c r="F55" s="190">
        <v>220</v>
      </c>
      <c r="G55" s="135"/>
      <c r="H55" s="135"/>
      <c r="I55" s="191"/>
    </row>
    <row r="56" spans="1:9">
      <c r="A56" s="84">
        <v>19</v>
      </c>
      <c r="B56" s="21">
        <v>721</v>
      </c>
      <c r="C56" s="21" t="s">
        <v>1297</v>
      </c>
      <c r="D56" s="21" t="s">
        <v>1298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1290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1287</v>
      </c>
      <c r="E58" s="28"/>
      <c r="F58" s="190">
        <v>99</v>
      </c>
      <c r="G58" s="135"/>
      <c r="H58" s="135"/>
      <c r="I58" s="191"/>
    </row>
    <row r="59" spans="1:9">
      <c r="A59" s="84">
        <v>20</v>
      </c>
      <c r="B59" s="21">
        <v>721</v>
      </c>
      <c r="C59" s="21" t="s">
        <v>1299</v>
      </c>
      <c r="D59" s="21" t="s">
        <v>1300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1290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1287</v>
      </c>
      <c r="E61" s="28"/>
      <c r="F61" s="190">
        <v>146.30000000000001</v>
      </c>
      <c r="G61" s="135"/>
      <c r="H61" s="135"/>
      <c r="I61" s="191"/>
    </row>
    <row r="62" spans="1:9">
      <c r="A62" s="84">
        <v>21</v>
      </c>
      <c r="B62" s="21">
        <v>721</v>
      </c>
      <c r="C62" s="21" t="s">
        <v>1301</v>
      </c>
      <c r="D62" s="21" t="s">
        <v>1302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1290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1287</v>
      </c>
      <c r="E64" s="28"/>
      <c r="F64" s="190">
        <v>326.7</v>
      </c>
      <c r="G64" s="135"/>
      <c r="H64" s="135"/>
      <c r="I64" s="191"/>
    </row>
    <row r="65" spans="1:9">
      <c r="A65" s="84">
        <v>22</v>
      </c>
      <c r="B65" s="21">
        <v>721</v>
      </c>
      <c r="C65" s="21" t="s">
        <v>1303</v>
      </c>
      <c r="D65" s="21" t="s">
        <v>1304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1290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1287</v>
      </c>
      <c r="E67" s="28"/>
      <c r="F67" s="190">
        <v>506</v>
      </c>
      <c r="G67" s="135"/>
      <c r="H67" s="135"/>
      <c r="I67" s="191"/>
    </row>
    <row r="68" spans="1:9">
      <c r="A68" s="84">
        <v>23</v>
      </c>
      <c r="B68" s="21">
        <v>721</v>
      </c>
      <c r="C68" s="21" t="s">
        <v>1305</v>
      </c>
      <c r="D68" s="21" t="s">
        <v>1306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1290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1287</v>
      </c>
      <c r="E70" s="28"/>
      <c r="F70" s="190">
        <v>11</v>
      </c>
      <c r="G70" s="135"/>
      <c r="H70" s="135"/>
      <c r="I70" s="191"/>
    </row>
    <row r="71" spans="1:9">
      <c r="A71" s="84">
        <v>24</v>
      </c>
      <c r="B71" s="21">
        <v>721</v>
      </c>
      <c r="C71" s="21" t="s">
        <v>1307</v>
      </c>
      <c r="D71" s="21" t="s">
        <v>1308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1290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1287</v>
      </c>
      <c r="E73" s="28"/>
      <c r="F73" s="190">
        <v>8.8000000000000007</v>
      </c>
      <c r="G73" s="135"/>
      <c r="H73" s="135"/>
      <c r="I73" s="191"/>
    </row>
    <row r="74" spans="1:9">
      <c r="A74" s="108">
        <v>25</v>
      </c>
      <c r="B74" s="115" t="s">
        <v>1309</v>
      </c>
      <c r="C74" s="109">
        <v>721273153</v>
      </c>
      <c r="D74" s="21" t="s">
        <v>1310</v>
      </c>
      <c r="E74" s="109" t="s">
        <v>151</v>
      </c>
      <c r="F74" s="110">
        <v>19</v>
      </c>
      <c r="G74" s="23">
        <v>0</v>
      </c>
      <c r="H74" s="106">
        <f t="shared" ref="H74:H79" si="0">F74*G74</f>
        <v>0</v>
      </c>
      <c r="I74" s="24" t="s">
        <v>3285</v>
      </c>
    </row>
    <row r="75" spans="1:9" ht="23.25">
      <c r="A75" s="19">
        <v>26</v>
      </c>
      <c r="B75" s="20">
        <v>721</v>
      </c>
      <c r="C75" s="21" t="s">
        <v>1311</v>
      </c>
      <c r="D75" s="21" t="s">
        <v>1312</v>
      </c>
      <c r="E75" s="20" t="s">
        <v>151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1313</v>
      </c>
      <c r="D76" s="21" t="s">
        <v>1314</v>
      </c>
      <c r="E76" s="20" t="s">
        <v>151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1315</v>
      </c>
      <c r="D77" s="21" t="s">
        <v>1316</v>
      </c>
      <c r="E77" s="20" t="s">
        <v>151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1317</v>
      </c>
      <c r="D78" s="21" t="s">
        <v>1318</v>
      </c>
      <c r="E78" s="20" t="s">
        <v>151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1309</v>
      </c>
      <c r="C79" s="21" t="s">
        <v>1319</v>
      </c>
      <c r="D79" s="21" t="s">
        <v>1320</v>
      </c>
      <c r="E79" s="109" t="s">
        <v>151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1321</v>
      </c>
      <c r="D80" s="21" t="s">
        <v>3413</v>
      </c>
      <c r="E80" s="20" t="s">
        <v>732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1322</v>
      </c>
      <c r="E81" s="21"/>
      <c r="F81" s="95"/>
      <c r="G81" s="86"/>
      <c r="H81" s="86"/>
      <c r="I81" s="191"/>
    </row>
    <row r="82" spans="1:9">
      <c r="A82" s="108">
        <v>32</v>
      </c>
      <c r="B82" s="109" t="s">
        <v>1323</v>
      </c>
      <c r="C82" s="21" t="s">
        <v>1324</v>
      </c>
      <c r="D82" s="21" t="s">
        <v>1325</v>
      </c>
      <c r="E82" s="109" t="s">
        <v>151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2"/>
      <c r="B83" s="193"/>
      <c r="C83" s="193"/>
      <c r="D83" s="28" t="s">
        <v>1326</v>
      </c>
      <c r="E83" s="193"/>
      <c r="F83" s="194"/>
      <c r="G83" s="195"/>
      <c r="H83" s="106"/>
      <c r="I83" s="24"/>
    </row>
    <row r="84" spans="1:9">
      <c r="A84" s="108">
        <v>33</v>
      </c>
      <c r="B84" s="27" t="s">
        <v>1309</v>
      </c>
      <c r="C84" s="21" t="s">
        <v>1327</v>
      </c>
      <c r="D84" s="21" t="s">
        <v>1328</v>
      </c>
      <c r="E84" s="109" t="s">
        <v>732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1309</v>
      </c>
      <c r="C85" s="109" t="s">
        <v>3408</v>
      </c>
      <c r="D85" s="21" t="s">
        <v>3407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1309</v>
      </c>
      <c r="C86" s="21" t="s">
        <v>1329</v>
      </c>
      <c r="D86" s="21" t="s">
        <v>1330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6" t="s">
        <v>1331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1332</v>
      </c>
      <c r="E88" s="184"/>
      <c r="F88" s="185"/>
      <c r="G88" s="82"/>
      <c r="H88" s="82">
        <f>SUM(H89:H156)</f>
        <v>0</v>
      </c>
      <c r="I88" s="197"/>
    </row>
    <row r="89" spans="1:9" ht="23.25">
      <c r="A89" s="19">
        <v>36</v>
      </c>
      <c r="B89" s="20">
        <v>722</v>
      </c>
      <c r="C89" s="20" t="s">
        <v>1333</v>
      </c>
      <c r="D89" s="21" t="s">
        <v>1334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8"/>
      <c r="B90" s="199"/>
      <c r="C90" s="199"/>
      <c r="D90" s="28" t="s">
        <v>1335</v>
      </c>
      <c r="E90" s="199"/>
      <c r="F90" s="113"/>
      <c r="G90" s="200"/>
      <c r="H90" s="200"/>
      <c r="I90" s="191"/>
    </row>
    <row r="91" spans="1:9" ht="23.25">
      <c r="A91" s="198"/>
      <c r="B91" s="199"/>
      <c r="C91" s="199"/>
      <c r="D91" s="28" t="s">
        <v>1287</v>
      </c>
      <c r="E91" s="199"/>
      <c r="F91" s="190">
        <v>779.6</v>
      </c>
      <c r="G91" s="200"/>
      <c r="H91" s="200"/>
      <c r="I91" s="191"/>
    </row>
    <row r="92" spans="1:9" ht="23.25">
      <c r="A92" s="19">
        <v>37</v>
      </c>
      <c r="B92" s="20">
        <v>722</v>
      </c>
      <c r="C92" s="20" t="s">
        <v>1336</v>
      </c>
      <c r="D92" s="21" t="s">
        <v>1337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8"/>
      <c r="B93" s="199"/>
      <c r="C93" s="199"/>
      <c r="D93" s="28" t="s">
        <v>1338</v>
      </c>
      <c r="E93" s="199"/>
      <c r="F93" s="113"/>
      <c r="G93" s="200"/>
      <c r="H93" s="200"/>
      <c r="I93" s="191"/>
    </row>
    <row r="94" spans="1:9" ht="23.25">
      <c r="A94" s="198"/>
      <c r="B94" s="199"/>
      <c r="C94" s="199"/>
      <c r="D94" s="28" t="s">
        <v>1287</v>
      </c>
      <c r="E94" s="199"/>
      <c r="F94" s="190">
        <v>591</v>
      </c>
      <c r="G94" s="200"/>
      <c r="H94" s="200"/>
      <c r="I94" s="191"/>
    </row>
    <row r="95" spans="1:9" ht="23.25">
      <c r="A95" s="19">
        <v>38</v>
      </c>
      <c r="B95" s="20">
        <v>722</v>
      </c>
      <c r="C95" s="20" t="s">
        <v>1339</v>
      </c>
      <c r="D95" s="21" t="s">
        <v>1340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8"/>
      <c r="B96" s="199"/>
      <c r="C96" s="199"/>
      <c r="D96" s="28" t="s">
        <v>1335</v>
      </c>
      <c r="E96" s="199"/>
      <c r="F96" s="113"/>
      <c r="G96" s="200"/>
      <c r="H96" s="200"/>
      <c r="I96" s="191"/>
    </row>
    <row r="97" spans="1:9" ht="23.25">
      <c r="A97" s="198"/>
      <c r="B97" s="199"/>
      <c r="C97" s="199"/>
      <c r="D97" s="28" t="s">
        <v>1287</v>
      </c>
      <c r="E97" s="199"/>
      <c r="F97" s="190">
        <v>109.7</v>
      </c>
      <c r="G97" s="200"/>
      <c r="H97" s="200"/>
      <c r="I97" s="191"/>
    </row>
    <row r="98" spans="1:9" ht="23.25">
      <c r="A98" s="19">
        <v>39</v>
      </c>
      <c r="B98" s="20">
        <v>722</v>
      </c>
      <c r="C98" s="20" t="s">
        <v>1341</v>
      </c>
      <c r="D98" s="21" t="s">
        <v>1342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8"/>
      <c r="B99" s="199"/>
      <c r="C99" s="199"/>
      <c r="D99" s="28" t="s">
        <v>1338</v>
      </c>
      <c r="E99" s="199"/>
      <c r="F99" s="113"/>
      <c r="G99" s="200"/>
      <c r="H99" s="200"/>
      <c r="I99" s="191"/>
    </row>
    <row r="100" spans="1:9" ht="23.25">
      <c r="A100" s="198"/>
      <c r="B100" s="199"/>
      <c r="C100" s="199"/>
      <c r="D100" s="28" t="s">
        <v>1287</v>
      </c>
      <c r="E100" s="199"/>
      <c r="F100" s="190">
        <v>101.4</v>
      </c>
      <c r="G100" s="200"/>
      <c r="H100" s="200"/>
      <c r="I100" s="191"/>
    </row>
    <row r="101" spans="1:9" ht="23.25">
      <c r="A101" s="19">
        <v>40</v>
      </c>
      <c r="B101" s="20">
        <v>722</v>
      </c>
      <c r="C101" s="20" t="s">
        <v>1343</v>
      </c>
      <c r="D101" s="21" t="s">
        <v>1344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8"/>
      <c r="B102" s="199"/>
      <c r="C102" s="199"/>
      <c r="D102" s="28" t="s">
        <v>1335</v>
      </c>
      <c r="E102" s="199"/>
      <c r="F102" s="113"/>
      <c r="G102" s="200"/>
      <c r="H102" s="200"/>
      <c r="I102" s="191"/>
    </row>
    <row r="103" spans="1:9" ht="23.25">
      <c r="A103" s="198"/>
      <c r="B103" s="199"/>
      <c r="C103" s="199"/>
      <c r="D103" s="28" t="s">
        <v>1287</v>
      </c>
      <c r="E103" s="199"/>
      <c r="F103" s="190">
        <v>125.3</v>
      </c>
      <c r="G103" s="200"/>
      <c r="H103" s="200"/>
      <c r="I103" s="191"/>
    </row>
    <row r="104" spans="1:9" ht="23.25">
      <c r="A104" s="19">
        <v>41</v>
      </c>
      <c r="B104" s="20">
        <v>722</v>
      </c>
      <c r="C104" s="20" t="s">
        <v>1345</v>
      </c>
      <c r="D104" s="21" t="s">
        <v>1346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8"/>
      <c r="B105" s="199"/>
      <c r="C105" s="199"/>
      <c r="D105" s="28" t="s">
        <v>1338</v>
      </c>
      <c r="E105" s="199"/>
      <c r="F105" s="113"/>
      <c r="G105" s="200"/>
      <c r="H105" s="200"/>
      <c r="I105" s="191"/>
    </row>
    <row r="106" spans="1:9" ht="23.25">
      <c r="A106" s="198"/>
      <c r="B106" s="199"/>
      <c r="C106" s="199"/>
      <c r="D106" s="28" t="s">
        <v>1287</v>
      </c>
      <c r="E106" s="199"/>
      <c r="F106" s="190">
        <v>124.5</v>
      </c>
      <c r="G106" s="200"/>
      <c r="H106" s="200"/>
      <c r="I106" s="191"/>
    </row>
    <row r="107" spans="1:9" ht="23.25">
      <c r="A107" s="19">
        <v>42</v>
      </c>
      <c r="B107" s="20">
        <v>722</v>
      </c>
      <c r="C107" s="20" t="s">
        <v>1347</v>
      </c>
      <c r="D107" s="21" t="s">
        <v>1348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8"/>
      <c r="B108" s="199"/>
      <c r="C108" s="199"/>
      <c r="D108" s="28" t="s">
        <v>1335</v>
      </c>
      <c r="E108" s="199"/>
      <c r="F108" s="113"/>
      <c r="G108" s="200"/>
      <c r="H108" s="200"/>
      <c r="I108" s="191"/>
    </row>
    <row r="109" spans="1:9" ht="23.25">
      <c r="A109" s="198"/>
      <c r="B109" s="199"/>
      <c r="C109" s="199"/>
      <c r="D109" s="28" t="s">
        <v>1287</v>
      </c>
      <c r="E109" s="199"/>
      <c r="F109" s="190">
        <v>143.69999999999999</v>
      </c>
      <c r="G109" s="200"/>
      <c r="H109" s="200"/>
      <c r="I109" s="191"/>
    </row>
    <row r="110" spans="1:9" ht="23.25">
      <c r="A110" s="19">
        <v>43</v>
      </c>
      <c r="B110" s="20">
        <v>722</v>
      </c>
      <c r="C110" s="20" t="s">
        <v>1349</v>
      </c>
      <c r="D110" s="21" t="s">
        <v>1350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8"/>
      <c r="B111" s="199"/>
      <c r="C111" s="199"/>
      <c r="D111" s="28" t="s">
        <v>1338</v>
      </c>
      <c r="E111" s="199"/>
      <c r="F111" s="113"/>
      <c r="G111" s="200"/>
      <c r="H111" s="200"/>
      <c r="I111" s="191"/>
    </row>
    <row r="112" spans="1:9" ht="23.25">
      <c r="A112" s="198"/>
      <c r="B112" s="199"/>
      <c r="C112" s="199"/>
      <c r="D112" s="28" t="s">
        <v>1287</v>
      </c>
      <c r="E112" s="199"/>
      <c r="F112" s="190">
        <v>143.69999999999999</v>
      </c>
      <c r="G112" s="200"/>
      <c r="H112" s="200"/>
      <c r="I112" s="191"/>
    </row>
    <row r="113" spans="1:9" ht="23.25">
      <c r="A113" s="19">
        <v>44</v>
      </c>
      <c r="B113" s="20">
        <v>722</v>
      </c>
      <c r="C113" s="20" t="s">
        <v>1351</v>
      </c>
      <c r="D113" s="21" t="s">
        <v>1352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1335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1287</v>
      </c>
      <c r="E115" s="199"/>
      <c r="F115" s="190">
        <v>79.3</v>
      </c>
      <c r="G115" s="200"/>
      <c r="H115" s="200"/>
      <c r="I115" s="191"/>
    </row>
    <row r="116" spans="1:9" ht="23.25">
      <c r="A116" s="19">
        <v>45</v>
      </c>
      <c r="B116" s="20">
        <v>722</v>
      </c>
      <c r="C116" s="20" t="s">
        <v>1353</v>
      </c>
      <c r="D116" s="21" t="s">
        <v>1354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1338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1287</v>
      </c>
      <c r="E118" s="199"/>
      <c r="F118" s="190">
        <v>79.2</v>
      </c>
      <c r="G118" s="200"/>
      <c r="H118" s="200"/>
      <c r="I118" s="191"/>
    </row>
    <row r="119" spans="1:9" ht="23.25">
      <c r="A119" s="19">
        <v>46</v>
      </c>
      <c r="B119" s="20">
        <v>722</v>
      </c>
      <c r="C119" s="20" t="s">
        <v>1355</v>
      </c>
      <c r="D119" s="21" t="s">
        <v>1356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1335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1287</v>
      </c>
      <c r="E121" s="199"/>
      <c r="F121" s="190">
        <v>69.900000000000006</v>
      </c>
      <c r="G121" s="200"/>
      <c r="H121" s="200"/>
      <c r="I121" s="191"/>
    </row>
    <row r="122" spans="1:9" ht="23.25">
      <c r="A122" s="19">
        <v>47</v>
      </c>
      <c r="B122" s="20">
        <v>722</v>
      </c>
      <c r="C122" s="20" t="s">
        <v>1357</v>
      </c>
      <c r="D122" s="21" t="s">
        <v>1358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1338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1287</v>
      </c>
      <c r="E124" s="199"/>
      <c r="F124" s="190">
        <v>71.3</v>
      </c>
      <c r="G124" s="200"/>
      <c r="H124" s="200"/>
      <c r="I124" s="191"/>
    </row>
    <row r="125" spans="1:9" ht="23.25">
      <c r="A125" s="19">
        <v>48</v>
      </c>
      <c r="B125" s="20">
        <v>722</v>
      </c>
      <c r="C125" s="20" t="s">
        <v>1359</v>
      </c>
      <c r="D125" s="21" t="s">
        <v>1360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1335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1287</v>
      </c>
      <c r="E127" s="199"/>
      <c r="F127" s="190">
        <v>37.1</v>
      </c>
      <c r="G127" s="200"/>
      <c r="H127" s="200"/>
      <c r="I127" s="191"/>
    </row>
    <row r="128" spans="1:9" ht="23.25">
      <c r="A128" s="19">
        <v>49</v>
      </c>
      <c r="B128" s="20">
        <v>722</v>
      </c>
      <c r="C128" s="20" t="s">
        <v>1361</v>
      </c>
      <c r="D128" s="21" t="s">
        <v>1362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1338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1287</v>
      </c>
      <c r="E130" s="199"/>
      <c r="F130" s="190">
        <v>37.200000000000003</v>
      </c>
      <c r="G130" s="200"/>
      <c r="H130" s="200"/>
      <c r="I130" s="191"/>
    </row>
    <row r="131" spans="1:9" ht="23.25">
      <c r="A131" s="19">
        <v>50</v>
      </c>
      <c r="B131" s="20">
        <v>722</v>
      </c>
      <c r="C131" s="20" t="s">
        <v>1363</v>
      </c>
      <c r="D131" s="21" t="s">
        <v>1364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8"/>
      <c r="B132" s="199"/>
      <c r="C132" s="199"/>
      <c r="D132" s="28" t="s">
        <v>1365</v>
      </c>
      <c r="E132" s="199"/>
      <c r="F132" s="190"/>
      <c r="G132" s="200"/>
      <c r="H132" s="200"/>
      <c r="I132" s="191"/>
    </row>
    <row r="133" spans="1:9" ht="23.25">
      <c r="A133" s="198"/>
      <c r="B133" s="199"/>
      <c r="C133" s="199"/>
      <c r="D133" s="28" t="s">
        <v>1366</v>
      </c>
      <c r="E133" s="199"/>
      <c r="F133" s="190"/>
      <c r="G133" s="200"/>
      <c r="H133" s="200"/>
      <c r="I133" s="191"/>
    </row>
    <row r="134" spans="1:9" ht="23.25">
      <c r="A134" s="198"/>
      <c r="B134" s="199"/>
      <c r="C134" s="199"/>
      <c r="D134" s="28" t="s">
        <v>1287</v>
      </c>
      <c r="E134" s="199"/>
      <c r="F134" s="190">
        <v>3.8</v>
      </c>
      <c r="G134" s="200"/>
      <c r="H134" s="200"/>
      <c r="I134" s="191"/>
    </row>
    <row r="135" spans="1:9">
      <c r="A135" s="19">
        <v>51</v>
      </c>
      <c r="B135" s="20">
        <v>722</v>
      </c>
      <c r="C135" s="20" t="s">
        <v>1367</v>
      </c>
      <c r="D135" s="21" t="s">
        <v>1368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8"/>
      <c r="B136" s="199"/>
      <c r="C136" s="199"/>
      <c r="D136" s="28" t="s">
        <v>1369</v>
      </c>
      <c r="E136" s="199"/>
      <c r="F136" s="190"/>
      <c r="G136" s="200"/>
      <c r="H136" s="200"/>
      <c r="I136" s="191"/>
    </row>
    <row r="137" spans="1:9" ht="23.25">
      <c r="A137" s="198"/>
      <c r="B137" s="199"/>
      <c r="C137" s="199"/>
      <c r="D137" s="28" t="s">
        <v>1287</v>
      </c>
      <c r="E137" s="199"/>
      <c r="F137" s="190">
        <v>45.5</v>
      </c>
      <c r="G137" s="200"/>
      <c r="H137" s="200"/>
      <c r="I137" s="191"/>
    </row>
    <row r="138" spans="1:9">
      <c r="A138" s="19">
        <v>52</v>
      </c>
      <c r="B138" s="20">
        <v>722</v>
      </c>
      <c r="C138" s="20" t="s">
        <v>1370</v>
      </c>
      <c r="D138" s="21" t="s">
        <v>1371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8"/>
      <c r="B139" s="199"/>
      <c r="C139" s="199"/>
      <c r="D139" s="28" t="s">
        <v>1369</v>
      </c>
      <c r="E139" s="199"/>
      <c r="F139" s="190"/>
      <c r="G139" s="200"/>
      <c r="H139" s="200"/>
      <c r="I139" s="191"/>
    </row>
    <row r="140" spans="1:9" ht="23.25">
      <c r="A140" s="198"/>
      <c r="B140" s="199"/>
      <c r="C140" s="199"/>
      <c r="D140" s="28" t="s">
        <v>1287</v>
      </c>
      <c r="E140" s="199"/>
      <c r="F140" s="190">
        <v>73.900000000000006</v>
      </c>
      <c r="G140" s="200"/>
      <c r="H140" s="200"/>
      <c r="I140" s="191"/>
    </row>
    <row r="141" spans="1:9">
      <c r="A141" s="19">
        <v>53</v>
      </c>
      <c r="B141" s="20">
        <v>722</v>
      </c>
      <c r="C141" s="20" t="s">
        <v>1372</v>
      </c>
      <c r="D141" s="21" t="s">
        <v>1373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8"/>
      <c r="B142" s="199"/>
      <c r="C142" s="199"/>
      <c r="D142" s="28" t="s">
        <v>1369</v>
      </c>
      <c r="E142" s="199"/>
      <c r="F142" s="190"/>
      <c r="G142" s="200"/>
      <c r="H142" s="200"/>
      <c r="I142" s="191"/>
    </row>
    <row r="143" spans="1:9" ht="23.25">
      <c r="A143" s="198"/>
      <c r="B143" s="199"/>
      <c r="C143" s="199"/>
      <c r="D143" s="28" t="s">
        <v>1287</v>
      </c>
      <c r="E143" s="199"/>
      <c r="F143" s="190">
        <v>58.5</v>
      </c>
      <c r="G143" s="200"/>
      <c r="H143" s="200"/>
      <c r="I143" s="191"/>
    </row>
    <row r="144" spans="1:9">
      <c r="A144" s="19">
        <v>54</v>
      </c>
      <c r="B144" s="20">
        <v>722</v>
      </c>
      <c r="C144" s="20" t="s">
        <v>1374</v>
      </c>
      <c r="D144" s="21" t="s">
        <v>1375</v>
      </c>
      <c r="E144" s="20" t="s">
        <v>361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1376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3285</v>
      </c>
    </row>
    <row r="146" spans="1:9">
      <c r="A146" s="19">
        <v>56</v>
      </c>
      <c r="B146" s="109">
        <v>722</v>
      </c>
      <c r="C146" s="109" t="s">
        <v>1377</v>
      </c>
      <c r="D146" s="21" t="s">
        <v>1378</v>
      </c>
      <c r="E146" s="20" t="s">
        <v>151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1379</v>
      </c>
      <c r="D147" s="21" t="s">
        <v>1380</v>
      </c>
      <c r="E147" s="20" t="s">
        <v>151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1381</v>
      </c>
      <c r="D148" s="21" t="s">
        <v>1382</v>
      </c>
      <c r="E148" s="20" t="s">
        <v>151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1383</v>
      </c>
      <c r="D149" s="21" t="s">
        <v>1384</v>
      </c>
      <c r="E149" s="20" t="s">
        <v>151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1385</v>
      </c>
      <c r="D150" s="21" t="s">
        <v>1386</v>
      </c>
      <c r="E150" s="20" t="s">
        <v>151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1387</v>
      </c>
      <c r="D151" s="21" t="s">
        <v>1388</v>
      </c>
      <c r="E151" s="20" t="s">
        <v>151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1389</v>
      </c>
      <c r="C152" s="109" t="s">
        <v>1390</v>
      </c>
      <c r="D152" s="21" t="s">
        <v>1391</v>
      </c>
      <c r="E152" s="109" t="s">
        <v>151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1389</v>
      </c>
      <c r="C153" s="109" t="s">
        <v>1392</v>
      </c>
      <c r="D153" s="21" t="s">
        <v>1328</v>
      </c>
      <c r="E153" s="109" t="s">
        <v>732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0" customFormat="1">
      <c r="A154" s="84">
        <v>64</v>
      </c>
      <c r="B154" s="127" t="s">
        <v>1389</v>
      </c>
      <c r="C154" s="21" t="s">
        <v>3409</v>
      </c>
      <c r="D154" s="21" t="s">
        <v>3410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326" t="s">
        <v>30</v>
      </c>
    </row>
    <row r="155" spans="1:9">
      <c r="A155" s="108">
        <v>65</v>
      </c>
      <c r="B155" s="27" t="s">
        <v>1389</v>
      </c>
      <c r="C155" s="20">
        <v>999722</v>
      </c>
      <c r="D155" s="21" t="s">
        <v>1393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6" t="s">
        <v>1331</v>
      </c>
      <c r="E156" s="109"/>
      <c r="F156" s="113"/>
      <c r="G156" s="106"/>
      <c r="H156" s="106"/>
      <c r="I156" s="24"/>
    </row>
    <row r="157" spans="1:9">
      <c r="A157" s="201"/>
      <c r="B157" s="108"/>
      <c r="C157" s="146" t="s">
        <v>1394</v>
      </c>
      <c r="D157" s="15" t="s">
        <v>1395</v>
      </c>
      <c r="E157" s="109"/>
      <c r="F157" s="202"/>
      <c r="G157" s="200"/>
      <c r="H157" s="148">
        <f>SUM(H158:H282)</f>
        <v>0</v>
      </c>
      <c r="I157" s="203"/>
    </row>
    <row r="158" spans="1:9">
      <c r="A158" s="19">
        <v>66</v>
      </c>
      <c r="B158" s="27" t="s">
        <v>1394</v>
      </c>
      <c r="C158" s="204" t="s">
        <v>1397</v>
      </c>
      <c r="D158" s="21" t="s">
        <v>1398</v>
      </c>
      <c r="E158" s="20" t="s">
        <v>361</v>
      </c>
      <c r="F158" s="205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1396</v>
      </c>
      <c r="E159" s="34"/>
      <c r="F159" s="29"/>
      <c r="G159" s="71"/>
      <c r="H159" s="71"/>
      <c r="I159" s="206"/>
    </row>
    <row r="160" spans="1:9">
      <c r="A160" s="70"/>
      <c r="B160" s="70"/>
      <c r="C160" s="34"/>
      <c r="D160" s="28" t="s">
        <v>287</v>
      </c>
      <c r="E160" s="34"/>
      <c r="F160" s="207">
        <v>1</v>
      </c>
      <c r="G160" s="23"/>
      <c r="H160" s="71"/>
      <c r="I160" s="206"/>
    </row>
    <row r="161" spans="1:9">
      <c r="A161" s="70"/>
      <c r="B161" s="70"/>
      <c r="C161" s="34"/>
      <c r="D161" s="28" t="s">
        <v>288</v>
      </c>
      <c r="E161" s="34"/>
      <c r="F161" s="207">
        <v>1</v>
      </c>
      <c r="G161" s="23"/>
      <c r="H161" s="71"/>
      <c r="I161" s="206"/>
    </row>
    <row r="162" spans="1:9">
      <c r="A162" s="70"/>
      <c r="B162" s="70"/>
      <c r="C162" s="34"/>
      <c r="D162" s="28" t="s">
        <v>289</v>
      </c>
      <c r="E162" s="34"/>
      <c r="F162" s="207">
        <v>1</v>
      </c>
      <c r="G162" s="23"/>
      <c r="H162" s="71"/>
      <c r="I162" s="206"/>
    </row>
    <row r="163" spans="1:9">
      <c r="A163" s="70"/>
      <c r="B163" s="70"/>
      <c r="C163" s="34"/>
      <c r="D163" s="28" t="s">
        <v>416</v>
      </c>
      <c r="E163" s="34"/>
      <c r="F163" s="207">
        <v>1</v>
      </c>
      <c r="G163" s="23"/>
      <c r="H163" s="71"/>
      <c r="I163" s="206"/>
    </row>
    <row r="164" spans="1:9">
      <c r="A164" s="19">
        <v>67</v>
      </c>
      <c r="B164" s="27" t="s">
        <v>1394</v>
      </c>
      <c r="C164" s="204" t="s">
        <v>1399</v>
      </c>
      <c r="D164" s="21" t="s">
        <v>1400</v>
      </c>
      <c r="E164" s="20" t="s">
        <v>361</v>
      </c>
      <c r="F164" s="205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1396</v>
      </c>
      <c r="E165" s="34"/>
      <c r="F165" s="29"/>
      <c r="G165" s="71"/>
      <c r="H165" s="71"/>
      <c r="I165" s="206"/>
    </row>
    <row r="166" spans="1:9">
      <c r="A166" s="70"/>
      <c r="B166" s="70"/>
      <c r="C166" s="34"/>
      <c r="D166" s="28" t="s">
        <v>561</v>
      </c>
      <c r="E166" s="34"/>
      <c r="F166" s="29">
        <v>5</v>
      </c>
      <c r="G166" s="71"/>
      <c r="H166" s="71"/>
      <c r="I166" s="206"/>
    </row>
    <row r="167" spans="1:9">
      <c r="A167" s="70"/>
      <c r="B167" s="70"/>
      <c r="C167" s="34"/>
      <c r="D167" s="28" t="s">
        <v>287</v>
      </c>
      <c r="E167" s="34"/>
      <c r="F167" s="207">
        <v>3</v>
      </c>
      <c r="G167" s="23"/>
      <c r="H167" s="71"/>
      <c r="I167" s="206"/>
    </row>
    <row r="168" spans="1:9">
      <c r="A168" s="70"/>
      <c r="B168" s="70"/>
      <c r="C168" s="34"/>
      <c r="D168" s="28" t="s">
        <v>288</v>
      </c>
      <c r="E168" s="34"/>
      <c r="F168" s="207">
        <v>1</v>
      </c>
      <c r="G168" s="23"/>
      <c r="H168" s="71"/>
      <c r="I168" s="206"/>
    </row>
    <row r="169" spans="1:9">
      <c r="A169" s="70"/>
      <c r="B169" s="70"/>
      <c r="C169" s="34"/>
      <c r="D169" s="28" t="s">
        <v>289</v>
      </c>
      <c r="E169" s="34"/>
      <c r="F169" s="207">
        <v>1</v>
      </c>
      <c r="G169" s="23"/>
      <c r="H169" s="71"/>
      <c r="I169" s="206"/>
    </row>
    <row r="170" spans="1:9">
      <c r="A170" s="70"/>
      <c r="B170" s="70"/>
      <c r="C170" s="34"/>
      <c r="D170" s="28" t="s">
        <v>416</v>
      </c>
      <c r="E170" s="34"/>
      <c r="F170" s="207">
        <v>1</v>
      </c>
      <c r="G170" s="23"/>
      <c r="H170" s="71"/>
      <c r="I170" s="206"/>
    </row>
    <row r="171" spans="1:9">
      <c r="A171" s="19">
        <v>68</v>
      </c>
      <c r="B171" s="27" t="s">
        <v>1394</v>
      </c>
      <c r="C171" s="204" t="s">
        <v>1401</v>
      </c>
      <c r="D171" s="21" t="s">
        <v>1402</v>
      </c>
      <c r="E171" s="20" t="s">
        <v>361</v>
      </c>
      <c r="F171" s="205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1396</v>
      </c>
      <c r="E172" s="34"/>
      <c r="F172" s="29"/>
      <c r="G172" s="71"/>
      <c r="H172" s="71"/>
      <c r="I172" s="206"/>
    </row>
    <row r="173" spans="1:9">
      <c r="A173" s="70"/>
      <c r="B173" s="70"/>
      <c r="C173" s="34"/>
      <c r="D173" s="28" t="s">
        <v>287</v>
      </c>
      <c r="E173" s="34"/>
      <c r="F173" s="207">
        <v>2</v>
      </c>
      <c r="G173" s="23"/>
      <c r="H173" s="71"/>
      <c r="I173" s="206"/>
    </row>
    <row r="174" spans="1:9">
      <c r="A174" s="70"/>
      <c r="B174" s="70"/>
      <c r="C174" s="34"/>
      <c r="D174" s="28" t="s">
        <v>288</v>
      </c>
      <c r="E174" s="34"/>
      <c r="F174" s="207">
        <v>1</v>
      </c>
      <c r="G174" s="23"/>
      <c r="H174" s="71"/>
      <c r="I174" s="206"/>
    </row>
    <row r="175" spans="1:9">
      <c r="A175" s="70"/>
      <c r="B175" s="70"/>
      <c r="C175" s="34"/>
      <c r="D175" s="28" t="s">
        <v>289</v>
      </c>
      <c r="E175" s="34"/>
      <c r="F175" s="207">
        <v>1</v>
      </c>
      <c r="G175" s="23"/>
      <c r="H175" s="71"/>
      <c r="I175" s="206"/>
    </row>
    <row r="176" spans="1:9">
      <c r="A176" s="70"/>
      <c r="B176" s="70"/>
      <c r="C176" s="34"/>
      <c r="D176" s="28" t="s">
        <v>416</v>
      </c>
      <c r="E176" s="34"/>
      <c r="F176" s="207">
        <v>1</v>
      </c>
      <c r="G176" s="23"/>
      <c r="H176" s="71"/>
      <c r="I176" s="206"/>
    </row>
    <row r="177" spans="1:9">
      <c r="A177" s="19">
        <v>69</v>
      </c>
      <c r="B177" s="27" t="s">
        <v>1394</v>
      </c>
      <c r="C177" s="204" t="s">
        <v>1403</v>
      </c>
      <c r="D177" s="21" t="s">
        <v>1404</v>
      </c>
      <c r="E177" s="20" t="s">
        <v>361</v>
      </c>
      <c r="F177" s="20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1396</v>
      </c>
      <c r="E178" s="34"/>
      <c r="F178" s="29"/>
      <c r="G178" s="71"/>
      <c r="H178" s="71"/>
      <c r="I178" s="206"/>
    </row>
    <row r="179" spans="1:9">
      <c r="A179" s="70"/>
      <c r="B179" s="70"/>
      <c r="C179" s="34"/>
      <c r="D179" s="28" t="s">
        <v>287</v>
      </c>
      <c r="E179" s="34"/>
      <c r="F179" s="29">
        <v>1</v>
      </c>
      <c r="G179" s="71"/>
      <c r="H179" s="71"/>
      <c r="I179" s="206"/>
    </row>
    <row r="180" spans="1:9">
      <c r="A180" s="70"/>
      <c r="B180" s="70"/>
      <c r="C180" s="34"/>
      <c r="D180" s="28" t="s">
        <v>287</v>
      </c>
      <c r="E180" s="34"/>
      <c r="F180" s="29">
        <v>1</v>
      </c>
      <c r="G180" s="71"/>
      <c r="H180" s="71"/>
      <c r="I180" s="206"/>
    </row>
    <row r="181" spans="1:9" ht="23.25">
      <c r="A181" s="19">
        <v>70</v>
      </c>
      <c r="B181" s="27" t="s">
        <v>1394</v>
      </c>
      <c r="C181" s="204" t="s">
        <v>1405</v>
      </c>
      <c r="D181" s="21" t="s">
        <v>1406</v>
      </c>
      <c r="E181" s="20" t="s">
        <v>361</v>
      </c>
      <c r="F181" s="205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1396</v>
      </c>
      <c r="E182" s="34"/>
      <c r="F182" s="29"/>
      <c r="G182" s="71"/>
      <c r="H182" s="71"/>
      <c r="I182" s="206"/>
    </row>
    <row r="183" spans="1:9">
      <c r="A183" s="70"/>
      <c r="B183" s="70"/>
      <c r="C183" s="34"/>
      <c r="D183" s="28" t="s">
        <v>287</v>
      </c>
      <c r="E183" s="34"/>
      <c r="F183" s="207">
        <v>7</v>
      </c>
      <c r="G183" s="23"/>
      <c r="H183" s="71"/>
      <c r="I183" s="206"/>
    </row>
    <row r="184" spans="1:9">
      <c r="A184" s="70"/>
      <c r="B184" s="70"/>
      <c r="C184" s="34"/>
      <c r="D184" s="28" t="s">
        <v>288</v>
      </c>
      <c r="E184" s="34"/>
      <c r="F184" s="207">
        <v>19</v>
      </c>
      <c r="G184" s="23"/>
      <c r="H184" s="71"/>
      <c r="I184" s="206"/>
    </row>
    <row r="185" spans="1:9">
      <c r="A185" s="70"/>
      <c r="B185" s="70"/>
      <c r="C185" s="34"/>
      <c r="D185" s="28" t="s">
        <v>289</v>
      </c>
      <c r="E185" s="34"/>
      <c r="F185" s="207">
        <v>19</v>
      </c>
      <c r="G185" s="23"/>
      <c r="H185" s="71"/>
      <c r="I185" s="206"/>
    </row>
    <row r="186" spans="1:9">
      <c r="A186" s="70"/>
      <c r="B186" s="70"/>
      <c r="C186" s="34"/>
      <c r="D186" s="28" t="s">
        <v>416</v>
      </c>
      <c r="E186" s="34"/>
      <c r="F186" s="207">
        <v>20</v>
      </c>
      <c r="G186" s="23"/>
      <c r="H186" s="71"/>
      <c r="I186" s="206"/>
    </row>
    <row r="187" spans="1:9">
      <c r="A187" s="19">
        <v>71</v>
      </c>
      <c r="B187" s="27" t="s">
        <v>1394</v>
      </c>
      <c r="C187" s="204" t="s">
        <v>1407</v>
      </c>
      <c r="D187" s="21" t="s">
        <v>1408</v>
      </c>
      <c r="E187" s="20" t="s">
        <v>361</v>
      </c>
      <c r="F187" s="205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1396</v>
      </c>
      <c r="E188" s="34"/>
      <c r="F188" s="29"/>
      <c r="G188" s="71"/>
      <c r="H188" s="71"/>
      <c r="I188" s="206"/>
    </row>
    <row r="189" spans="1:9">
      <c r="A189" s="70"/>
      <c r="B189" s="70"/>
      <c r="C189" s="34"/>
      <c r="D189" s="28" t="s">
        <v>287</v>
      </c>
      <c r="E189" s="34"/>
      <c r="F189" s="207">
        <v>3</v>
      </c>
      <c r="G189" s="23"/>
      <c r="H189" s="71"/>
      <c r="I189" s="206"/>
    </row>
    <row r="190" spans="1:9">
      <c r="A190" s="70"/>
      <c r="B190" s="70"/>
      <c r="C190" s="34"/>
      <c r="D190" s="28" t="s">
        <v>288</v>
      </c>
      <c r="E190" s="34"/>
      <c r="F190" s="207">
        <v>1</v>
      </c>
      <c r="G190" s="23"/>
      <c r="H190" s="71"/>
      <c r="I190" s="206"/>
    </row>
    <row r="191" spans="1:9">
      <c r="A191" s="70"/>
      <c r="B191" s="70"/>
      <c r="C191" s="34"/>
      <c r="D191" s="28" t="s">
        <v>289</v>
      </c>
      <c r="E191" s="34"/>
      <c r="F191" s="207">
        <v>1</v>
      </c>
      <c r="G191" s="23"/>
      <c r="H191" s="71"/>
      <c r="I191" s="206"/>
    </row>
    <row r="192" spans="1:9">
      <c r="A192" s="70"/>
      <c r="B192" s="70"/>
      <c r="C192" s="34"/>
      <c r="D192" s="28" t="s">
        <v>416</v>
      </c>
      <c r="E192" s="34"/>
      <c r="F192" s="207">
        <v>1</v>
      </c>
      <c r="G192" s="23"/>
      <c r="H192" s="71"/>
      <c r="I192" s="206"/>
    </row>
    <row r="193" spans="1:9">
      <c r="A193" s="19">
        <v>72</v>
      </c>
      <c r="B193" s="27" t="s">
        <v>1394</v>
      </c>
      <c r="C193" s="204" t="s">
        <v>1409</v>
      </c>
      <c r="D193" s="21" t="s">
        <v>1410</v>
      </c>
      <c r="E193" s="20" t="s">
        <v>361</v>
      </c>
      <c r="F193" s="205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1396</v>
      </c>
      <c r="E194" s="34"/>
      <c r="F194" s="29"/>
      <c r="G194" s="71"/>
      <c r="H194" s="71"/>
      <c r="I194" s="206"/>
    </row>
    <row r="195" spans="1:9">
      <c r="A195" s="70"/>
      <c r="B195" s="70"/>
      <c r="C195" s="34"/>
      <c r="D195" s="28" t="s">
        <v>287</v>
      </c>
      <c r="E195" s="34"/>
      <c r="F195" s="207">
        <v>1</v>
      </c>
      <c r="G195" s="23"/>
      <c r="H195" s="71"/>
      <c r="I195" s="206"/>
    </row>
    <row r="196" spans="1:9">
      <c r="A196" s="19">
        <v>73</v>
      </c>
      <c r="B196" s="27" t="s">
        <v>1394</v>
      </c>
      <c r="C196" s="204" t="s">
        <v>1411</v>
      </c>
      <c r="D196" s="21" t="s">
        <v>1412</v>
      </c>
      <c r="E196" s="20" t="s">
        <v>361</v>
      </c>
      <c r="F196" s="205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8" t="s">
        <v>1413</v>
      </c>
      <c r="E197" s="34"/>
      <c r="F197" s="207"/>
      <c r="G197" s="71"/>
      <c r="H197" s="71"/>
      <c r="I197" s="206"/>
    </row>
    <row r="198" spans="1:9" ht="34.5">
      <c r="A198" s="70"/>
      <c r="B198" s="70"/>
      <c r="C198" s="34"/>
      <c r="D198" s="28" t="s">
        <v>1396</v>
      </c>
      <c r="E198" s="34"/>
      <c r="F198" s="29"/>
      <c r="G198" s="71"/>
      <c r="H198" s="71"/>
      <c r="I198" s="206"/>
    </row>
    <row r="199" spans="1:9">
      <c r="A199" s="70"/>
      <c r="B199" s="70"/>
      <c r="C199" s="34"/>
      <c r="D199" s="28" t="s">
        <v>561</v>
      </c>
      <c r="E199" s="34"/>
      <c r="F199" s="29">
        <v>4</v>
      </c>
      <c r="G199" s="71"/>
      <c r="H199" s="71"/>
      <c r="I199" s="206"/>
    </row>
    <row r="200" spans="1:9">
      <c r="A200" s="70"/>
      <c r="B200" s="70"/>
      <c r="C200" s="34"/>
      <c r="D200" s="28" t="s">
        <v>287</v>
      </c>
      <c r="E200" s="34"/>
      <c r="F200" s="207">
        <v>4</v>
      </c>
      <c r="G200" s="23"/>
      <c r="H200" s="71"/>
      <c r="I200" s="206"/>
    </row>
    <row r="201" spans="1:9">
      <c r="A201" s="70"/>
      <c r="B201" s="70"/>
      <c r="C201" s="34"/>
      <c r="D201" s="28" t="s">
        <v>288</v>
      </c>
      <c r="E201" s="34"/>
      <c r="F201" s="207">
        <v>1</v>
      </c>
      <c r="G201" s="23"/>
      <c r="H201" s="71"/>
      <c r="I201" s="206"/>
    </row>
    <row r="202" spans="1:9">
      <c r="A202" s="70"/>
      <c r="B202" s="70"/>
      <c r="C202" s="34"/>
      <c r="D202" s="28" t="s">
        <v>289</v>
      </c>
      <c r="E202" s="34"/>
      <c r="F202" s="207">
        <v>1</v>
      </c>
      <c r="G202" s="23"/>
      <c r="H202" s="71"/>
      <c r="I202" s="206"/>
    </row>
    <row r="203" spans="1:9">
      <c r="A203" s="70"/>
      <c r="B203" s="70"/>
      <c r="C203" s="34"/>
      <c r="D203" s="28" t="s">
        <v>416</v>
      </c>
      <c r="E203" s="34"/>
      <c r="F203" s="207">
        <v>1</v>
      </c>
      <c r="G203" s="23"/>
      <c r="H203" s="71"/>
      <c r="I203" s="206"/>
    </row>
    <row r="204" spans="1:9">
      <c r="A204" s="19">
        <v>74</v>
      </c>
      <c r="B204" s="27" t="s">
        <v>1394</v>
      </c>
      <c r="C204" s="204" t="s">
        <v>1411</v>
      </c>
      <c r="D204" s="21" t="s">
        <v>1414</v>
      </c>
      <c r="E204" s="20" t="s">
        <v>361</v>
      </c>
      <c r="F204" s="205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8" t="s">
        <v>1413</v>
      </c>
      <c r="E205" s="34"/>
      <c r="F205" s="207"/>
      <c r="G205" s="71"/>
      <c r="H205" s="71"/>
      <c r="I205" s="206"/>
    </row>
    <row r="206" spans="1:9" ht="34.5">
      <c r="A206" s="70"/>
      <c r="B206" s="70"/>
      <c r="C206" s="34"/>
      <c r="D206" s="28" t="s">
        <v>1396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287</v>
      </c>
      <c r="E207" s="34"/>
      <c r="F207" s="207">
        <v>3</v>
      </c>
      <c r="G207" s="23"/>
      <c r="H207" s="71"/>
      <c r="I207" s="206"/>
    </row>
    <row r="208" spans="1:9" ht="23.25">
      <c r="A208" s="19">
        <v>75</v>
      </c>
      <c r="B208" s="27" t="s">
        <v>1394</v>
      </c>
      <c r="C208" s="204" t="s">
        <v>1415</v>
      </c>
      <c r="D208" s="21" t="s">
        <v>1416</v>
      </c>
      <c r="E208" s="20" t="s">
        <v>361</v>
      </c>
      <c r="F208" s="205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1417</v>
      </c>
      <c r="E209" s="34"/>
      <c r="F209" s="207"/>
      <c r="G209" s="71"/>
      <c r="H209" s="71"/>
      <c r="I209" s="206"/>
    </row>
    <row r="210" spans="1:9" ht="34.5">
      <c r="A210" s="70"/>
      <c r="B210" s="70"/>
      <c r="C210" s="34"/>
      <c r="D210" s="28" t="s">
        <v>1396</v>
      </c>
      <c r="E210" s="34"/>
      <c r="F210" s="29"/>
      <c r="G210" s="71"/>
      <c r="H210" s="71"/>
      <c r="I210" s="206"/>
    </row>
    <row r="211" spans="1:9">
      <c r="A211" s="70"/>
      <c r="B211" s="70"/>
      <c r="C211" s="34"/>
      <c r="D211" s="28" t="s">
        <v>561</v>
      </c>
      <c r="E211" s="34"/>
      <c r="F211" s="29">
        <v>1</v>
      </c>
      <c r="G211" s="71"/>
      <c r="H211" s="71"/>
      <c r="I211" s="206"/>
    </row>
    <row r="212" spans="1:9">
      <c r="A212" s="70"/>
      <c r="B212" s="70"/>
      <c r="C212" s="34"/>
      <c r="D212" s="28" t="s">
        <v>287</v>
      </c>
      <c r="E212" s="34"/>
      <c r="F212" s="207">
        <v>8</v>
      </c>
      <c r="G212" s="23"/>
      <c r="H212" s="71"/>
      <c r="I212" s="206"/>
    </row>
    <row r="213" spans="1:9">
      <c r="A213" s="70"/>
      <c r="B213" s="70"/>
      <c r="C213" s="34"/>
      <c r="D213" s="28" t="s">
        <v>288</v>
      </c>
      <c r="E213" s="34"/>
      <c r="F213" s="207">
        <v>19</v>
      </c>
      <c r="G213" s="23"/>
      <c r="H213" s="71"/>
      <c r="I213" s="206"/>
    </row>
    <row r="214" spans="1:9">
      <c r="A214" s="70"/>
      <c r="B214" s="70"/>
      <c r="C214" s="34"/>
      <c r="D214" s="28" t="s">
        <v>289</v>
      </c>
      <c r="E214" s="34"/>
      <c r="F214" s="207">
        <v>19</v>
      </c>
      <c r="G214" s="23"/>
      <c r="H214" s="71"/>
      <c r="I214" s="206"/>
    </row>
    <row r="215" spans="1:9">
      <c r="A215" s="70"/>
      <c r="B215" s="70"/>
      <c r="C215" s="34"/>
      <c r="D215" s="28" t="s">
        <v>416</v>
      </c>
      <c r="E215" s="34"/>
      <c r="F215" s="207">
        <v>20</v>
      </c>
      <c r="G215" s="23"/>
      <c r="H215" s="71"/>
      <c r="I215" s="206"/>
    </row>
    <row r="216" spans="1:9">
      <c r="A216" s="19">
        <v>76</v>
      </c>
      <c r="B216" s="27" t="s">
        <v>1394</v>
      </c>
      <c r="C216" s="204" t="s">
        <v>1418</v>
      </c>
      <c r="D216" s="21" t="s">
        <v>1419</v>
      </c>
      <c r="E216" s="20" t="s">
        <v>361</v>
      </c>
      <c r="F216" s="205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8" t="s">
        <v>1420</v>
      </c>
      <c r="E217" s="34"/>
      <c r="F217" s="207"/>
      <c r="G217" s="71"/>
      <c r="H217" s="71"/>
      <c r="I217" s="206"/>
    </row>
    <row r="218" spans="1:9" ht="34.5">
      <c r="A218" s="70"/>
      <c r="B218" s="70"/>
      <c r="C218" s="34"/>
      <c r="D218" s="28" t="s">
        <v>1396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287</v>
      </c>
      <c r="E219" s="34"/>
      <c r="F219" s="207">
        <v>2</v>
      </c>
      <c r="G219" s="23"/>
      <c r="H219" s="71"/>
      <c r="I219" s="206"/>
    </row>
    <row r="220" spans="1:9">
      <c r="A220" s="19">
        <v>77</v>
      </c>
      <c r="B220" s="27" t="s">
        <v>1394</v>
      </c>
      <c r="C220" s="204" t="s">
        <v>1421</v>
      </c>
      <c r="D220" s="21" t="s">
        <v>1422</v>
      </c>
      <c r="E220" s="20" t="s">
        <v>361</v>
      </c>
      <c r="F220" s="205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1423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1396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287</v>
      </c>
      <c r="E223" s="34"/>
      <c r="F223" s="207">
        <v>2</v>
      </c>
      <c r="G223" s="23"/>
      <c r="H223" s="71"/>
      <c r="I223" s="206"/>
    </row>
    <row r="224" spans="1:9">
      <c r="A224" s="70"/>
      <c r="B224" s="70"/>
      <c r="C224" s="34"/>
      <c r="D224" s="28" t="s">
        <v>288</v>
      </c>
      <c r="E224" s="34"/>
      <c r="F224" s="207">
        <v>2</v>
      </c>
      <c r="G224" s="23"/>
      <c r="H224" s="71"/>
      <c r="I224" s="206"/>
    </row>
    <row r="225" spans="1:9">
      <c r="A225" s="70"/>
      <c r="B225" s="70"/>
      <c r="C225" s="34"/>
      <c r="D225" s="28" t="s">
        <v>289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416</v>
      </c>
      <c r="E226" s="34"/>
      <c r="F226" s="207">
        <v>1</v>
      </c>
      <c r="G226" s="23"/>
      <c r="H226" s="71"/>
      <c r="I226" s="206"/>
    </row>
    <row r="227" spans="1:9">
      <c r="A227" s="626">
        <v>78</v>
      </c>
      <c r="B227" s="27" t="s">
        <v>1394</v>
      </c>
      <c r="C227" s="204" t="s">
        <v>1424</v>
      </c>
      <c r="D227" s="21" t="s">
        <v>1425</v>
      </c>
      <c r="E227" s="20" t="s">
        <v>361</v>
      </c>
      <c r="F227" s="205">
        <f>SUM(F231:F231)</f>
        <v>3</v>
      </c>
      <c r="G227" s="86">
        <v>0</v>
      </c>
      <c r="H227" s="23">
        <f>F227*G227</f>
        <v>0</v>
      </c>
      <c r="I227" s="26" t="s">
        <v>30</v>
      </c>
    </row>
    <row r="228" spans="1:9">
      <c r="A228" s="70"/>
      <c r="B228" s="70"/>
      <c r="C228" s="34"/>
      <c r="D228" s="28" t="s">
        <v>1426</v>
      </c>
      <c r="E228" s="34"/>
      <c r="F228" s="207"/>
      <c r="G228" s="135"/>
      <c r="H228" s="71"/>
      <c r="I228" s="206"/>
    </row>
    <row r="229" spans="1:9" ht="34.5">
      <c r="A229" s="70"/>
      <c r="B229" s="70"/>
      <c r="C229" s="34"/>
      <c r="D229" s="28" t="s">
        <v>3623</v>
      </c>
      <c r="E229" s="34"/>
      <c r="F229" s="207"/>
      <c r="G229" s="135"/>
      <c r="H229" s="71"/>
      <c r="I229" s="206"/>
    </row>
    <row r="230" spans="1:9" ht="34.5">
      <c r="A230" s="70"/>
      <c r="B230" s="70"/>
      <c r="C230" s="34"/>
      <c r="D230" s="28" t="s">
        <v>1396</v>
      </c>
      <c r="E230" s="34"/>
      <c r="F230" s="29"/>
      <c r="G230" s="135"/>
      <c r="H230" s="71"/>
      <c r="I230" s="206"/>
    </row>
    <row r="231" spans="1:9">
      <c r="A231" s="19"/>
      <c r="B231" s="20"/>
      <c r="C231" s="20"/>
      <c r="D231" s="28" t="s">
        <v>561</v>
      </c>
      <c r="E231" s="20"/>
      <c r="F231" s="29">
        <v>3</v>
      </c>
      <c r="G231" s="86"/>
      <c r="H231" s="23"/>
      <c r="I231" s="26"/>
    </row>
    <row r="232" spans="1:9">
      <c r="A232" s="626">
        <v>79</v>
      </c>
      <c r="B232" s="27" t="s">
        <v>1394</v>
      </c>
      <c r="C232" s="204" t="s">
        <v>1427</v>
      </c>
      <c r="D232" s="21" t="s">
        <v>1428</v>
      </c>
      <c r="E232" s="20" t="s">
        <v>361</v>
      </c>
      <c r="F232" s="205">
        <f>F236</f>
        <v>2</v>
      </c>
      <c r="G232" s="86">
        <v>0</v>
      </c>
      <c r="H232" s="23">
        <f>F232*G232</f>
        <v>0</v>
      </c>
      <c r="I232" s="26" t="s">
        <v>30</v>
      </c>
    </row>
    <row r="233" spans="1:9">
      <c r="A233" s="70"/>
      <c r="B233" s="70"/>
      <c r="C233" s="34"/>
      <c r="D233" s="28" t="s">
        <v>1426</v>
      </c>
      <c r="E233" s="34"/>
      <c r="F233" s="207"/>
      <c r="G233" s="135"/>
      <c r="H233" s="71"/>
      <c r="I233" s="206"/>
    </row>
    <row r="234" spans="1:9" ht="34.5">
      <c r="A234" s="70"/>
      <c r="B234" s="70"/>
      <c r="C234" s="34"/>
      <c r="D234" s="28" t="s">
        <v>3623</v>
      </c>
      <c r="E234" s="34"/>
      <c r="F234" s="207"/>
      <c r="G234" s="135"/>
      <c r="H234" s="71"/>
      <c r="I234" s="206"/>
    </row>
    <row r="235" spans="1:9" ht="34.5">
      <c r="A235" s="70"/>
      <c r="B235" s="70"/>
      <c r="C235" s="34"/>
      <c r="D235" s="28" t="s">
        <v>1396</v>
      </c>
      <c r="E235" s="34"/>
      <c r="F235" s="29"/>
      <c r="G235" s="135"/>
      <c r="H235" s="71"/>
      <c r="I235" s="206"/>
    </row>
    <row r="236" spans="1:9">
      <c r="A236" s="19"/>
      <c r="B236" s="20"/>
      <c r="C236" s="20"/>
      <c r="D236" s="28" t="s">
        <v>287</v>
      </c>
      <c r="E236" s="20"/>
      <c r="F236" s="29">
        <v>2</v>
      </c>
      <c r="G236" s="86"/>
      <c r="H236" s="23"/>
      <c r="I236" s="26"/>
    </row>
    <row r="237" spans="1:9">
      <c r="A237" s="626">
        <v>80</v>
      </c>
      <c r="B237" s="27" t="s">
        <v>1394</v>
      </c>
      <c r="C237" s="204" t="s">
        <v>1427</v>
      </c>
      <c r="D237" s="21" t="s">
        <v>1429</v>
      </c>
      <c r="E237" s="20" t="s">
        <v>361</v>
      </c>
      <c r="F237" s="205">
        <f>SUM(F241:F244)</f>
        <v>66</v>
      </c>
      <c r="G237" s="86">
        <v>0</v>
      </c>
      <c r="H237" s="23">
        <f>F237*G237</f>
        <v>0</v>
      </c>
      <c r="I237" s="26" t="s">
        <v>30</v>
      </c>
    </row>
    <row r="238" spans="1:9">
      <c r="A238" s="70"/>
      <c r="B238" s="70"/>
      <c r="C238" s="34"/>
      <c r="D238" s="28" t="s">
        <v>1426</v>
      </c>
      <c r="E238" s="34"/>
      <c r="F238" s="207"/>
      <c r="G238" s="135"/>
      <c r="H238" s="71"/>
      <c r="I238" s="206"/>
    </row>
    <row r="239" spans="1:9" ht="34.5">
      <c r="A239" s="70"/>
      <c r="B239" s="70"/>
      <c r="C239" s="34"/>
      <c r="D239" s="28" t="s">
        <v>3623</v>
      </c>
      <c r="E239" s="34"/>
      <c r="F239" s="207"/>
      <c r="G239" s="135"/>
      <c r="H239" s="71"/>
      <c r="I239" s="206"/>
    </row>
    <row r="240" spans="1:9" ht="34.5">
      <c r="A240" s="70"/>
      <c r="B240" s="70"/>
      <c r="C240" s="34"/>
      <c r="D240" s="28" t="s">
        <v>1396</v>
      </c>
      <c r="E240" s="34"/>
      <c r="F240" s="29"/>
      <c r="G240" s="135"/>
      <c r="H240" s="71"/>
      <c r="I240" s="206"/>
    </row>
    <row r="241" spans="1:9">
      <c r="A241" s="19"/>
      <c r="B241" s="20"/>
      <c r="C241" s="20"/>
      <c r="D241" s="28" t="s">
        <v>287</v>
      </c>
      <c r="E241" s="20"/>
      <c r="F241" s="29">
        <v>7</v>
      </c>
      <c r="G241" s="86"/>
      <c r="H241" s="23"/>
      <c r="I241" s="26"/>
    </row>
    <row r="242" spans="1:9">
      <c r="A242" s="19"/>
      <c r="B242" s="20"/>
      <c r="C242" s="20"/>
      <c r="D242" s="28" t="s">
        <v>288</v>
      </c>
      <c r="E242" s="20"/>
      <c r="F242" s="29">
        <v>19</v>
      </c>
      <c r="G242" s="86"/>
      <c r="H242" s="23"/>
      <c r="I242" s="26"/>
    </row>
    <row r="243" spans="1:9">
      <c r="A243" s="19"/>
      <c r="B243" s="20"/>
      <c r="C243" s="20"/>
      <c r="D243" s="28" t="s">
        <v>289</v>
      </c>
      <c r="E243" s="20"/>
      <c r="F243" s="29">
        <v>19</v>
      </c>
      <c r="G243" s="86"/>
      <c r="H243" s="23"/>
      <c r="I243" s="26"/>
    </row>
    <row r="244" spans="1:9">
      <c r="A244" s="19"/>
      <c r="B244" s="20"/>
      <c r="C244" s="20"/>
      <c r="D244" s="28" t="s">
        <v>416</v>
      </c>
      <c r="E244" s="20"/>
      <c r="F244" s="29">
        <v>21</v>
      </c>
      <c r="G244" s="86"/>
      <c r="H244" s="23"/>
      <c r="I244" s="26"/>
    </row>
    <row r="245" spans="1:9">
      <c r="A245" s="626">
        <v>81</v>
      </c>
      <c r="B245" s="27" t="s">
        <v>1394</v>
      </c>
      <c r="C245" s="204" t="s">
        <v>1427</v>
      </c>
      <c r="D245" s="21" t="s">
        <v>1430</v>
      </c>
      <c r="E245" s="20" t="s">
        <v>361</v>
      </c>
      <c r="F245" s="205">
        <f>F249</f>
        <v>2</v>
      </c>
      <c r="G245" s="86">
        <v>0</v>
      </c>
      <c r="H245" s="23">
        <f>F245*G245</f>
        <v>0</v>
      </c>
      <c r="I245" s="26" t="s">
        <v>30</v>
      </c>
    </row>
    <row r="246" spans="1:9">
      <c r="A246" s="70"/>
      <c r="B246" s="70"/>
      <c r="C246" s="34"/>
      <c r="D246" s="28" t="s">
        <v>1426</v>
      </c>
      <c r="E246" s="34"/>
      <c r="F246" s="207"/>
      <c r="G246" s="71"/>
      <c r="H246" s="71"/>
      <c r="I246" s="206"/>
    </row>
    <row r="247" spans="1:9" ht="34.5">
      <c r="A247" s="70"/>
      <c r="B247" s="70"/>
      <c r="C247" s="34"/>
      <c r="D247" s="28" t="s">
        <v>3623</v>
      </c>
      <c r="E247" s="34"/>
      <c r="F247" s="207"/>
      <c r="G247" s="71"/>
      <c r="H247" s="71"/>
      <c r="I247" s="206"/>
    </row>
    <row r="248" spans="1:9" ht="34.5">
      <c r="A248" s="70"/>
      <c r="B248" s="70"/>
      <c r="C248" s="34"/>
      <c r="D248" s="28" t="s">
        <v>1396</v>
      </c>
      <c r="E248" s="34"/>
      <c r="F248" s="29"/>
      <c r="G248" s="71"/>
      <c r="H248" s="71"/>
      <c r="I248" s="206"/>
    </row>
    <row r="249" spans="1:9">
      <c r="A249" s="19"/>
      <c r="B249" s="20"/>
      <c r="C249" s="20"/>
      <c r="D249" s="28" t="s">
        <v>287</v>
      </c>
      <c r="E249" s="20"/>
      <c r="F249" s="29">
        <v>2</v>
      </c>
      <c r="G249" s="23"/>
      <c r="H249" s="23"/>
      <c r="I249" s="26"/>
    </row>
    <row r="250" spans="1:9">
      <c r="A250" s="19">
        <v>82</v>
      </c>
      <c r="B250" s="27" t="s">
        <v>1394</v>
      </c>
      <c r="C250" s="204" t="s">
        <v>1431</v>
      </c>
      <c r="D250" s="21" t="s">
        <v>1432</v>
      </c>
      <c r="E250" s="20" t="s">
        <v>361</v>
      </c>
      <c r="F250" s="205">
        <f>F252</f>
        <v>2</v>
      </c>
      <c r="G250" s="86">
        <v>0</v>
      </c>
      <c r="H250" s="23">
        <f>F250*G250</f>
        <v>0</v>
      </c>
      <c r="I250" s="26" t="s">
        <v>30</v>
      </c>
    </row>
    <row r="251" spans="1:9" ht="34.5">
      <c r="A251" s="70"/>
      <c r="B251" s="70"/>
      <c r="C251" s="34"/>
      <c r="D251" s="28" t="s">
        <v>1396</v>
      </c>
      <c r="E251" s="34"/>
      <c r="F251" s="29"/>
      <c r="G251" s="71"/>
      <c r="H251" s="71"/>
      <c r="I251" s="206"/>
    </row>
    <row r="252" spans="1:9">
      <c r="A252" s="19"/>
      <c r="B252" s="20"/>
      <c r="C252" s="20"/>
      <c r="D252" s="28" t="s">
        <v>561</v>
      </c>
      <c r="E252" s="20"/>
      <c r="F252" s="29">
        <v>2</v>
      </c>
      <c r="G252" s="23"/>
      <c r="H252" s="23"/>
      <c r="I252" s="26"/>
    </row>
    <row r="253" spans="1:9">
      <c r="A253" s="19">
        <v>83</v>
      </c>
      <c r="B253" s="27" t="s">
        <v>1394</v>
      </c>
      <c r="C253" s="204" t="s">
        <v>1433</v>
      </c>
      <c r="D253" s="21" t="s">
        <v>1434</v>
      </c>
      <c r="E253" s="20" t="s">
        <v>361</v>
      </c>
      <c r="F253" s="205">
        <f>SUM(F255:F259)</f>
        <v>14</v>
      </c>
      <c r="G253" s="23">
        <v>0</v>
      </c>
      <c r="H253" s="23">
        <f>F253*G253</f>
        <v>0</v>
      </c>
      <c r="I253" s="26" t="s">
        <v>30</v>
      </c>
    </row>
    <row r="254" spans="1:9" ht="34.5">
      <c r="A254" s="70"/>
      <c r="B254" s="70"/>
      <c r="C254" s="34"/>
      <c r="D254" s="28" t="s">
        <v>1396</v>
      </c>
      <c r="E254" s="34"/>
      <c r="F254" s="29"/>
      <c r="G254" s="71"/>
      <c r="H254" s="71"/>
      <c r="I254" s="206"/>
    </row>
    <row r="255" spans="1:9">
      <c r="A255" s="19"/>
      <c r="B255" s="20"/>
      <c r="C255" s="20"/>
      <c r="D255" s="28" t="s">
        <v>561</v>
      </c>
      <c r="E255" s="20"/>
      <c r="F255" s="29">
        <v>2</v>
      </c>
      <c r="G255" s="23"/>
      <c r="H255" s="23"/>
      <c r="I255" s="26"/>
    </row>
    <row r="256" spans="1:9">
      <c r="A256" s="19"/>
      <c r="B256" s="20"/>
      <c r="C256" s="20"/>
      <c r="D256" s="28" t="s">
        <v>287</v>
      </c>
      <c r="E256" s="20"/>
      <c r="F256" s="29">
        <v>3</v>
      </c>
      <c r="G256" s="23"/>
      <c r="H256" s="23"/>
      <c r="I256" s="26"/>
    </row>
    <row r="257" spans="1:9">
      <c r="A257" s="19"/>
      <c r="B257" s="20"/>
      <c r="C257" s="20"/>
      <c r="D257" s="28" t="s">
        <v>288</v>
      </c>
      <c r="E257" s="20"/>
      <c r="F257" s="29">
        <v>3</v>
      </c>
      <c r="G257" s="23"/>
      <c r="H257" s="23"/>
      <c r="I257" s="26"/>
    </row>
    <row r="258" spans="1:9">
      <c r="A258" s="19"/>
      <c r="B258" s="20"/>
      <c r="C258" s="20"/>
      <c r="D258" s="28" t="s">
        <v>289</v>
      </c>
      <c r="E258" s="20"/>
      <c r="F258" s="29">
        <v>3</v>
      </c>
      <c r="G258" s="23"/>
      <c r="H258" s="23"/>
      <c r="I258" s="26"/>
    </row>
    <row r="259" spans="1:9">
      <c r="A259" s="19"/>
      <c r="B259" s="20"/>
      <c r="C259" s="20"/>
      <c r="D259" s="28" t="s">
        <v>416</v>
      </c>
      <c r="E259" s="20"/>
      <c r="F259" s="29">
        <v>3</v>
      </c>
      <c r="G259" s="23"/>
      <c r="H259" s="23"/>
      <c r="I259" s="26"/>
    </row>
    <row r="260" spans="1:9">
      <c r="A260" s="19">
        <v>84</v>
      </c>
      <c r="B260" s="20">
        <v>725</v>
      </c>
      <c r="C260" s="204" t="s">
        <v>1435</v>
      </c>
      <c r="D260" s="21" t="s">
        <v>1436</v>
      </c>
      <c r="E260" s="20" t="s">
        <v>151</v>
      </c>
      <c r="F260" s="30">
        <f>F262</f>
        <v>12</v>
      </c>
      <c r="G260" s="23">
        <v>0</v>
      </c>
      <c r="H260" s="23">
        <f>F260*G260</f>
        <v>0</v>
      </c>
      <c r="I260" s="26" t="s">
        <v>30</v>
      </c>
    </row>
    <row r="261" spans="1:9" ht="34.5">
      <c r="A261" s="70"/>
      <c r="B261" s="70"/>
      <c r="C261" s="34"/>
      <c r="D261" s="28" t="s">
        <v>1437</v>
      </c>
      <c r="E261" s="34"/>
      <c r="F261" s="207"/>
      <c r="G261" s="71"/>
      <c r="H261" s="71"/>
      <c r="I261" s="206"/>
    </row>
    <row r="262" spans="1:9" ht="34.5">
      <c r="A262" s="70"/>
      <c r="B262" s="70"/>
      <c r="C262" s="34"/>
      <c r="D262" s="28" t="s">
        <v>1396</v>
      </c>
      <c r="E262" s="34"/>
      <c r="F262" s="73">
        <v>12</v>
      </c>
      <c r="G262" s="71"/>
      <c r="H262" s="71"/>
      <c r="I262" s="206"/>
    </row>
    <row r="263" spans="1:9">
      <c r="A263" s="19">
        <v>85</v>
      </c>
      <c r="B263" s="20">
        <v>725</v>
      </c>
      <c r="C263" s="204" t="s">
        <v>1438</v>
      </c>
      <c r="D263" s="21" t="s">
        <v>1439</v>
      </c>
      <c r="E263" s="20" t="s">
        <v>151</v>
      </c>
      <c r="F263" s="30">
        <f>F265</f>
        <v>4</v>
      </c>
      <c r="G263" s="86">
        <v>0</v>
      </c>
      <c r="H263" s="2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1440</v>
      </c>
      <c r="E264" s="20"/>
      <c r="F264" s="29"/>
      <c r="G264" s="86"/>
      <c r="H264" s="23"/>
      <c r="I264" s="26"/>
    </row>
    <row r="265" spans="1:9" ht="34.5">
      <c r="A265" s="70"/>
      <c r="B265" s="70"/>
      <c r="C265" s="34"/>
      <c r="D265" s="28" t="s">
        <v>1396</v>
      </c>
      <c r="E265" s="34"/>
      <c r="F265" s="29">
        <v>4</v>
      </c>
      <c r="G265" s="135"/>
      <c r="H265" s="71"/>
      <c r="I265" s="206"/>
    </row>
    <row r="266" spans="1:9">
      <c r="A266" s="19">
        <v>86</v>
      </c>
      <c r="B266" s="20">
        <v>725</v>
      </c>
      <c r="C266" s="204" t="s">
        <v>1438</v>
      </c>
      <c r="D266" s="21" t="s">
        <v>1441</v>
      </c>
      <c r="E266" s="20" t="s">
        <v>151</v>
      </c>
      <c r="F266" s="30">
        <f>F268</f>
        <v>1</v>
      </c>
      <c r="G266" s="86">
        <v>0</v>
      </c>
      <c r="H266" s="2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1440</v>
      </c>
      <c r="E267" s="20"/>
      <c r="F267" s="29"/>
      <c r="G267" s="86"/>
      <c r="H267" s="23"/>
      <c r="I267" s="26"/>
    </row>
    <row r="268" spans="1:9" ht="34.5">
      <c r="A268" s="70"/>
      <c r="B268" s="70"/>
      <c r="C268" s="34"/>
      <c r="D268" s="28" t="s">
        <v>1396</v>
      </c>
      <c r="E268" s="34"/>
      <c r="F268" s="29">
        <v>1</v>
      </c>
      <c r="G268" s="135"/>
      <c r="H268" s="71"/>
      <c r="I268" s="206"/>
    </row>
    <row r="269" spans="1:9">
      <c r="A269" s="19">
        <v>87</v>
      </c>
      <c r="B269" s="20">
        <v>725</v>
      </c>
      <c r="C269" s="204" t="s">
        <v>1438</v>
      </c>
      <c r="D269" s="21" t="s">
        <v>1442</v>
      </c>
      <c r="E269" s="20" t="s">
        <v>151</v>
      </c>
      <c r="F269" s="30">
        <f>F271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1440</v>
      </c>
      <c r="E270" s="20"/>
      <c r="F270" s="29"/>
      <c r="G270" s="86"/>
      <c r="H270" s="23"/>
      <c r="I270" s="26"/>
    </row>
    <row r="271" spans="1:9" ht="34.5">
      <c r="A271" s="70"/>
      <c r="B271" s="70"/>
      <c r="C271" s="34"/>
      <c r="D271" s="28" t="s">
        <v>1396</v>
      </c>
      <c r="E271" s="34"/>
      <c r="F271" s="29">
        <v>2</v>
      </c>
      <c r="G271" s="135"/>
      <c r="H271" s="71"/>
      <c r="I271" s="206"/>
    </row>
    <row r="272" spans="1:9">
      <c r="A272" s="19">
        <v>88</v>
      </c>
      <c r="B272" s="20">
        <v>725</v>
      </c>
      <c r="C272" s="204" t="s">
        <v>1438</v>
      </c>
      <c r="D272" s="21" t="s">
        <v>1443</v>
      </c>
      <c r="E272" s="20" t="s">
        <v>151</v>
      </c>
      <c r="F272" s="30">
        <f>F274</f>
        <v>4</v>
      </c>
      <c r="G272" s="86">
        <v>0</v>
      </c>
      <c r="H272" s="2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1440</v>
      </c>
      <c r="E273" s="20"/>
      <c r="F273" s="29"/>
      <c r="G273" s="23"/>
      <c r="H273" s="23"/>
      <c r="I273" s="26"/>
    </row>
    <row r="274" spans="1:9" ht="34.5">
      <c r="A274" s="70"/>
      <c r="B274" s="70"/>
      <c r="C274" s="34"/>
      <c r="D274" s="28" t="s">
        <v>1396</v>
      </c>
      <c r="E274" s="34"/>
      <c r="F274" s="29">
        <v>4</v>
      </c>
      <c r="G274" s="71"/>
      <c r="H274" s="71"/>
      <c r="I274" s="206"/>
    </row>
    <row r="275" spans="1:9">
      <c r="A275" s="19">
        <v>89</v>
      </c>
      <c r="B275" s="20">
        <v>725</v>
      </c>
      <c r="C275" s="204" t="s">
        <v>1444</v>
      </c>
      <c r="D275" s="21" t="s">
        <v>1445</v>
      </c>
      <c r="E275" s="20" t="s">
        <v>151</v>
      </c>
      <c r="F275" s="30">
        <f>F276</f>
        <v>1</v>
      </c>
      <c r="G275" s="23">
        <v>0</v>
      </c>
      <c r="H275" s="23">
        <f>F275*G275</f>
        <v>0</v>
      </c>
      <c r="I275" s="26" t="s">
        <v>30</v>
      </c>
    </row>
    <row r="276" spans="1:9" ht="34.5">
      <c r="A276" s="70"/>
      <c r="B276" s="70"/>
      <c r="C276" s="34"/>
      <c r="D276" s="28" t="s">
        <v>1396</v>
      </c>
      <c r="E276" s="34"/>
      <c r="F276" s="29">
        <v>1</v>
      </c>
      <c r="G276" s="71"/>
      <c r="H276" s="71"/>
      <c r="I276" s="206"/>
    </row>
    <row r="277" spans="1:9">
      <c r="A277" s="19">
        <v>90</v>
      </c>
      <c r="B277" s="20">
        <v>725</v>
      </c>
      <c r="C277" s="204" t="s">
        <v>1446</v>
      </c>
      <c r="D277" s="21" t="s">
        <v>1447</v>
      </c>
      <c r="E277" s="20" t="s">
        <v>151</v>
      </c>
      <c r="F277" s="30">
        <f>F278</f>
        <v>1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1396</v>
      </c>
      <c r="E278" s="34"/>
      <c r="F278" s="29">
        <v>1</v>
      </c>
      <c r="G278" s="71"/>
      <c r="H278" s="71"/>
      <c r="I278" s="206"/>
    </row>
    <row r="279" spans="1:9">
      <c r="A279" s="19">
        <v>91</v>
      </c>
      <c r="B279" s="27" t="s">
        <v>1394</v>
      </c>
      <c r="C279" s="204" t="s">
        <v>1409</v>
      </c>
      <c r="D279" s="21" t="s">
        <v>1448</v>
      </c>
      <c r="E279" s="20" t="s">
        <v>732</v>
      </c>
      <c r="F279" s="205">
        <v>1</v>
      </c>
      <c r="G279" s="23">
        <v>0</v>
      </c>
      <c r="H279" s="23">
        <f>F279*G279</f>
        <v>0</v>
      </c>
      <c r="I279" s="26" t="s">
        <v>30</v>
      </c>
    </row>
    <row r="280" spans="1:9">
      <c r="A280" s="19">
        <v>92</v>
      </c>
      <c r="B280" s="20">
        <v>725</v>
      </c>
      <c r="C280" s="20" t="s">
        <v>3412</v>
      </c>
      <c r="D280" s="21" t="s">
        <v>3411</v>
      </c>
      <c r="E280" s="20" t="s">
        <v>93</v>
      </c>
      <c r="F280" s="30">
        <v>1</v>
      </c>
      <c r="G280" s="86">
        <v>0</v>
      </c>
      <c r="H280" s="23">
        <f>F280*G280</f>
        <v>0</v>
      </c>
      <c r="I280" s="26" t="s">
        <v>30</v>
      </c>
    </row>
    <row r="281" spans="1:9">
      <c r="A281" s="19">
        <v>93</v>
      </c>
      <c r="B281" s="27" t="s">
        <v>1394</v>
      </c>
      <c r="C281" s="209">
        <v>999725</v>
      </c>
      <c r="D281" s="210" t="s">
        <v>1449</v>
      </c>
      <c r="E281" s="20" t="s">
        <v>93</v>
      </c>
      <c r="F281" s="205">
        <v>1</v>
      </c>
      <c r="G281" s="23">
        <v>0</v>
      </c>
      <c r="H281" s="23">
        <f>F281*G281</f>
        <v>0</v>
      </c>
      <c r="I281" s="26" t="s">
        <v>30</v>
      </c>
    </row>
    <row r="282" spans="1:9">
      <c r="A282" s="19"/>
      <c r="B282" s="19"/>
      <c r="C282" s="209"/>
      <c r="D282" s="196" t="s">
        <v>1450</v>
      </c>
      <c r="E282" s="20"/>
      <c r="F282" s="29"/>
      <c r="G282" s="23"/>
      <c r="H282" s="211"/>
      <c r="I282" s="26"/>
    </row>
    <row r="283" spans="1:9">
      <c r="A283" s="212"/>
      <c r="B283" s="212"/>
      <c r="C283" s="213"/>
      <c r="D283" s="40" t="s">
        <v>3288</v>
      </c>
      <c r="E283" s="213"/>
      <c r="F283" s="215"/>
      <c r="G283" s="216"/>
      <c r="H283" s="216">
        <f>H39+H9</f>
        <v>0</v>
      </c>
      <c r="I283" s="217"/>
    </row>
    <row r="284" spans="1:9">
      <c r="A284" s="218"/>
      <c r="B284" s="218"/>
      <c r="C284" s="219"/>
      <c r="D284" s="220"/>
      <c r="E284" s="219"/>
      <c r="F284" s="221"/>
      <c r="G284" s="222"/>
      <c r="H284" s="56"/>
    </row>
    <row r="285" spans="1:9">
      <c r="A285" s="57" t="s">
        <v>95</v>
      </c>
      <c r="B285" s="58"/>
      <c r="C285" s="57"/>
      <c r="D285" s="59"/>
      <c r="E285" s="57"/>
      <c r="F285" s="57"/>
      <c r="G285" s="57"/>
      <c r="H285" s="57"/>
      <c r="I285" s="60"/>
    </row>
    <row r="286" spans="1:9" ht="24" customHeight="1">
      <c r="A286" s="668" t="s">
        <v>96</v>
      </c>
      <c r="B286" s="668"/>
      <c r="C286" s="668"/>
      <c r="D286" s="668"/>
      <c r="E286" s="668"/>
      <c r="F286" s="668"/>
      <c r="G286" s="668"/>
      <c r="H286" s="57"/>
      <c r="I286" s="56"/>
    </row>
    <row r="287" spans="1:9" ht="90" customHeight="1">
      <c r="A287" s="668" t="s">
        <v>97</v>
      </c>
      <c r="B287" s="668"/>
      <c r="C287" s="668"/>
      <c r="D287" s="668"/>
      <c r="E287" s="668"/>
      <c r="F287" s="668"/>
      <c r="G287" s="668"/>
      <c r="H287" s="57"/>
      <c r="I287" s="57"/>
    </row>
    <row r="288" spans="1:9">
      <c r="A288" s="670" t="s">
        <v>98</v>
      </c>
      <c r="B288" s="670"/>
      <c r="C288" s="670"/>
      <c r="D288" s="670"/>
      <c r="E288" s="670"/>
      <c r="F288" s="670"/>
      <c r="G288" s="670"/>
      <c r="H288" s="61"/>
      <c r="I288" s="62"/>
    </row>
    <row r="289" spans="1:9">
      <c r="A289" s="670" t="s">
        <v>99</v>
      </c>
      <c r="B289" s="670"/>
      <c r="C289" s="670"/>
      <c r="D289" s="670"/>
      <c r="E289" s="670"/>
      <c r="F289" s="670"/>
      <c r="G289" s="670"/>
      <c r="H289" s="61"/>
      <c r="I289" s="62"/>
    </row>
  </sheetData>
  <mergeCells count="4">
    <mergeCell ref="A287:G287"/>
    <mergeCell ref="A288:G288"/>
    <mergeCell ref="A289:G289"/>
    <mergeCell ref="A286:G28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1"/>
  <sheetViews>
    <sheetView workbookViewId="0"/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1451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765</v>
      </c>
      <c r="I8" s="7">
        <v>9</v>
      </c>
    </row>
    <row r="9" spans="1:9">
      <c r="A9" s="179"/>
      <c r="B9" s="10"/>
      <c r="C9" s="10" t="s">
        <v>726</v>
      </c>
      <c r="D9" s="10" t="s">
        <v>727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1452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1453</v>
      </c>
      <c r="D11" s="21" t="s">
        <v>1454</v>
      </c>
      <c r="E11" s="21" t="s">
        <v>361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1455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1456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1457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1458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1459</v>
      </c>
      <c r="D16" s="21" t="s">
        <v>1460</v>
      </c>
      <c r="E16" s="21" t="s">
        <v>151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1461</v>
      </c>
      <c r="D17" s="21" t="s">
        <v>1462</v>
      </c>
      <c r="E17" s="21" t="s">
        <v>151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1463</v>
      </c>
      <c r="D18" s="21" t="s">
        <v>1464</v>
      </c>
      <c r="E18" s="21" t="s">
        <v>151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1465</v>
      </c>
      <c r="D19" s="21" t="s">
        <v>1466</v>
      </c>
      <c r="E19" s="21" t="s">
        <v>151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1467</v>
      </c>
      <c r="D20" s="21" t="s">
        <v>1468</v>
      </c>
      <c r="E20" s="21" t="s">
        <v>151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1469</v>
      </c>
      <c r="D21" s="21" t="s">
        <v>1470</v>
      </c>
      <c r="E21" s="21" t="s">
        <v>151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1471</v>
      </c>
      <c r="D22" s="21" t="s">
        <v>1472</v>
      </c>
      <c r="E22" s="21" t="s">
        <v>151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1473</v>
      </c>
      <c r="D23" s="21" t="s">
        <v>1474</v>
      </c>
      <c r="E23" s="21" t="s">
        <v>151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1475</v>
      </c>
      <c r="D24" s="21" t="s">
        <v>1476</v>
      </c>
      <c r="E24" s="21" t="s">
        <v>151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1477</v>
      </c>
      <c r="D25" s="21" t="s">
        <v>1478</v>
      </c>
      <c r="E25" s="21" t="s">
        <v>151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1479</v>
      </c>
      <c r="D26" s="21" t="s">
        <v>1480</v>
      </c>
      <c r="E26" s="21" t="s">
        <v>151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1481</v>
      </c>
      <c r="D27" s="21" t="s">
        <v>1482</v>
      </c>
      <c r="E27" s="21" t="s">
        <v>151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1483</v>
      </c>
      <c r="D28" s="21" t="s">
        <v>1484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1485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1287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1486</v>
      </c>
      <c r="D31" s="21" t="s">
        <v>1487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1485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1287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1488</v>
      </c>
      <c r="D34" s="21" t="s">
        <v>1489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1485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1287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1490</v>
      </c>
      <c r="D37" s="21" t="s">
        <v>1491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1485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1287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1492</v>
      </c>
      <c r="D40" s="21" t="s">
        <v>1493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1485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1287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1494</v>
      </c>
      <c r="D43" s="21" t="s">
        <v>1495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1485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1287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1496</v>
      </c>
      <c r="D46" s="21" t="s">
        <v>1497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1485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1287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1498</v>
      </c>
      <c r="D49" s="21" t="s">
        <v>1499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1485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1287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1500</v>
      </c>
      <c r="D52" s="21" t="s">
        <v>1501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1485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1287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1502</v>
      </c>
      <c r="D55" s="21" t="s">
        <v>1503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1485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1287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1504</v>
      </c>
      <c r="D58" s="21" t="s">
        <v>1505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1485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1287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1506</v>
      </c>
      <c r="D61" s="21" t="s">
        <v>1507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1485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1287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1508</v>
      </c>
      <c r="D64" s="21" t="s">
        <v>1509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1485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1287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1510</v>
      </c>
      <c r="D67" s="21" t="s">
        <v>1511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1485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1287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1512</v>
      </c>
      <c r="D70" s="21" t="s">
        <v>1513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1485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1287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1514</v>
      </c>
      <c r="D73" s="21" t="s">
        <v>1515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1516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1287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1517</v>
      </c>
      <c r="D76" s="21" t="s">
        <v>1518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1516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1287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1519</v>
      </c>
      <c r="D79" s="21" t="s">
        <v>1520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1516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1287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1521</v>
      </c>
      <c r="D82" s="21" t="s">
        <v>1522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1485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1287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1523</v>
      </c>
      <c r="D85" s="21" t="s">
        <v>1524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1485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1287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1525</v>
      </c>
      <c r="D88" s="21" t="s">
        <v>1526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1527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1287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1528</v>
      </c>
      <c r="D91" s="21" t="s">
        <v>1529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1527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1287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1530</v>
      </c>
      <c r="D94" s="21" t="s">
        <v>1531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1527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1287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1532</v>
      </c>
      <c r="D97" s="21" t="s">
        <v>1533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1287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1534</v>
      </c>
      <c r="D99" s="21" t="s">
        <v>1535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1287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1536</v>
      </c>
      <c r="D101" s="21" t="s">
        <v>1537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1287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1538</v>
      </c>
      <c r="D103" s="21" t="s">
        <v>1539</v>
      </c>
      <c r="E103" s="21" t="s">
        <v>151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1540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1541</v>
      </c>
      <c r="D105" s="21" t="s">
        <v>1542</v>
      </c>
      <c r="E105" s="21" t="s">
        <v>151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1540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1543</v>
      </c>
      <c r="D107" s="21" t="s">
        <v>1544</v>
      </c>
      <c r="E107" s="21" t="s">
        <v>151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1545</v>
      </c>
      <c r="D108" s="21" t="s">
        <v>1546</v>
      </c>
      <c r="E108" s="21" t="s">
        <v>151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3414</v>
      </c>
      <c r="D109" s="21" t="s">
        <v>3415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1547</v>
      </c>
      <c r="D110" s="21" t="s">
        <v>1548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1549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1550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1551</v>
      </c>
      <c r="D113" s="21" t="s">
        <v>1454</v>
      </c>
      <c r="E113" s="21" t="s">
        <v>361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1455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1456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1457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1552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1553</v>
      </c>
      <c r="D118" s="21" t="s">
        <v>1554</v>
      </c>
      <c r="E118" s="21" t="s">
        <v>151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1555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1556</v>
      </c>
      <c r="D120" s="21" t="s">
        <v>1557</v>
      </c>
      <c r="E120" s="21" t="s">
        <v>151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1555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1558</v>
      </c>
      <c r="D122" s="21" t="s">
        <v>1559</v>
      </c>
      <c r="E122" s="21" t="s">
        <v>151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1555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1560</v>
      </c>
      <c r="D124" s="21" t="s">
        <v>1561</v>
      </c>
      <c r="E124" s="21" t="s">
        <v>151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1562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1563</v>
      </c>
      <c r="C126" s="21" t="s">
        <v>1564</v>
      </c>
      <c r="D126" s="21" t="s">
        <v>1565</v>
      </c>
      <c r="E126" s="21" t="s">
        <v>151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1566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1563</v>
      </c>
      <c r="C128" s="21" t="s">
        <v>1567</v>
      </c>
      <c r="D128" s="21" t="s">
        <v>1568</v>
      </c>
      <c r="E128" s="21" t="s">
        <v>151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1566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1569</v>
      </c>
      <c r="D130" s="21" t="s">
        <v>1464</v>
      </c>
      <c r="E130" s="21" t="s">
        <v>151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1570</v>
      </c>
      <c r="D131" s="21" t="s">
        <v>1468</v>
      </c>
      <c r="E131" s="21" t="s">
        <v>151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1571</v>
      </c>
      <c r="D132" s="21" t="s">
        <v>1466</v>
      </c>
      <c r="E132" s="21" t="s">
        <v>151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1572</v>
      </c>
      <c r="D133" s="21" t="s">
        <v>1573</v>
      </c>
      <c r="E133" s="21" t="s">
        <v>151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1574</v>
      </c>
      <c r="D134" s="21" t="s">
        <v>1575</v>
      </c>
      <c r="E134" s="21" t="s">
        <v>151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1527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1576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1577</v>
      </c>
      <c r="D137" s="21" t="s">
        <v>1578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1287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1579</v>
      </c>
      <c r="D139" s="21" t="s">
        <v>1533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1287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1580</v>
      </c>
      <c r="D141" s="21" t="s">
        <v>1535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1287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1581</v>
      </c>
      <c r="D143" s="21" t="s">
        <v>1537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1287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1582</v>
      </c>
      <c r="D145" s="21" t="s">
        <v>1583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1287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1584</v>
      </c>
      <c r="D147" s="21" t="s">
        <v>1585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1287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1586</v>
      </c>
      <c r="D149" s="21" t="s">
        <v>1587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1485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1287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1588</v>
      </c>
      <c r="D152" s="21" t="s">
        <v>1589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1485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1287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1590</v>
      </c>
      <c r="D155" s="21" t="s">
        <v>1495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1485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1287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1591</v>
      </c>
      <c r="D158" s="21" t="s">
        <v>1592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1485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1287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1593</v>
      </c>
      <c r="D161" s="21" t="s">
        <v>1487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1485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1287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1594</v>
      </c>
      <c r="D164" s="21" t="s">
        <v>1501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1485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1287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1595</v>
      </c>
      <c r="D167" s="21" t="s">
        <v>1596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1485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1287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1597</v>
      </c>
      <c r="D170" s="21" t="s">
        <v>1598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1485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1287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1599</v>
      </c>
      <c r="D173" s="21" t="s">
        <v>1499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1485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1287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1600</v>
      </c>
      <c r="D176" s="21" t="s">
        <v>1493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1485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1287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1601</v>
      </c>
      <c r="D179" s="21" t="s">
        <v>1503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1485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1287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1602</v>
      </c>
      <c r="D182" s="21" t="s">
        <v>1603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1485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1287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1604</v>
      </c>
      <c r="D185" s="21" t="s">
        <v>1605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1485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1287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1606</v>
      </c>
      <c r="D188" s="21" t="s">
        <v>1607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1485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1287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1608</v>
      </c>
      <c r="D191" s="21" t="s">
        <v>1609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1485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1287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1610</v>
      </c>
      <c r="D194" s="21" t="s">
        <v>1611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1485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1287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1612</v>
      </c>
      <c r="D197" s="21" t="s">
        <v>1613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1485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1287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1614</v>
      </c>
      <c r="D200" s="21" t="s">
        <v>1615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1485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1287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1616</v>
      </c>
      <c r="D203" s="21" t="s">
        <v>1617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1485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1287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1618</v>
      </c>
      <c r="D206" s="21" t="s">
        <v>1619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1485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1287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1620</v>
      </c>
      <c r="D209" s="21" t="s">
        <v>1489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1485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1287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1621</v>
      </c>
      <c r="D212" s="21" t="s">
        <v>1622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1516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1287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1623</v>
      </c>
      <c r="D215" s="21" t="s">
        <v>1624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1485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1287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1625</v>
      </c>
      <c r="D218" s="21" t="s">
        <v>1626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1485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1287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1627</v>
      </c>
      <c r="D221" s="21" t="s">
        <v>1522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1485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1287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1628</v>
      </c>
      <c r="D224" s="21" t="s">
        <v>1629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1485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1287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1630</v>
      </c>
      <c r="D227" s="21" t="s">
        <v>1631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1485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1287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1632</v>
      </c>
      <c r="D230" s="21" t="s">
        <v>1633</v>
      </c>
      <c r="E230" s="21" t="s">
        <v>151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1540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1634</v>
      </c>
      <c r="D232" s="21" t="s">
        <v>1635</v>
      </c>
      <c r="E232" s="21" t="s">
        <v>151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1540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1636</v>
      </c>
      <c r="D234" s="21" t="s">
        <v>1544</v>
      </c>
      <c r="E234" s="21" t="s">
        <v>151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1637</v>
      </c>
      <c r="D235" s="21" t="s">
        <v>1638</v>
      </c>
      <c r="E235" s="21" t="s">
        <v>151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3414</v>
      </c>
      <c r="D236" s="21" t="s">
        <v>3415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1637</v>
      </c>
      <c r="D237" s="21" t="s">
        <v>1548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1549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1639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1640</v>
      </c>
      <c r="D240" s="21" t="s">
        <v>1454</v>
      </c>
      <c r="E240" s="21" t="s">
        <v>361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1455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1456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1457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1641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1642</v>
      </c>
      <c r="D245" s="21" t="s">
        <v>1643</v>
      </c>
      <c r="E245" s="21" t="s">
        <v>151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1555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1644</v>
      </c>
      <c r="D247" s="21" t="s">
        <v>1466</v>
      </c>
      <c r="E247" s="21" t="s">
        <v>151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1645</v>
      </c>
      <c r="D248" s="21" t="s">
        <v>1646</v>
      </c>
      <c r="E248" s="21" t="s">
        <v>151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1527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1576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1647</v>
      </c>
      <c r="D251" s="21" t="s">
        <v>1648</v>
      </c>
      <c r="E251" s="21" t="s">
        <v>151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1527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1576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1649</v>
      </c>
      <c r="D254" s="21" t="s">
        <v>1650</v>
      </c>
      <c r="E254" s="21" t="s">
        <v>151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1527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1576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1651</v>
      </c>
      <c r="D257" s="21" t="s">
        <v>1652</v>
      </c>
      <c r="E257" s="21" t="s">
        <v>151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1527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1576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1653</v>
      </c>
      <c r="D260" s="21" t="s">
        <v>1654</v>
      </c>
      <c r="E260" s="21" t="s">
        <v>151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1527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1576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1655</v>
      </c>
      <c r="D263" s="21" t="s">
        <v>1656</v>
      </c>
      <c r="E263" s="21" t="s">
        <v>151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1527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1576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1657</v>
      </c>
      <c r="D266" s="21" t="s">
        <v>1658</v>
      </c>
      <c r="E266" s="21" t="s">
        <v>151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1527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1576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1659</v>
      </c>
      <c r="D269" s="21" t="s">
        <v>1660</v>
      </c>
      <c r="E269" s="21" t="s">
        <v>151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1527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1576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1661</v>
      </c>
      <c r="D272" s="21" t="s">
        <v>1662</v>
      </c>
      <c r="E272" s="21" t="s">
        <v>151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1527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1576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1663</v>
      </c>
      <c r="D275" s="21" t="s">
        <v>1664</v>
      </c>
      <c r="E275" s="21" t="s">
        <v>151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1665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1666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1667</v>
      </c>
      <c r="D278" s="21" t="s">
        <v>1664</v>
      </c>
      <c r="E278" s="21" t="s">
        <v>151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1665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1668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1669</v>
      </c>
      <c r="D281" s="21" t="s">
        <v>1670</v>
      </c>
      <c r="E281" s="21" t="s">
        <v>151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1671</v>
      </c>
      <c r="D282" s="21" t="s">
        <v>1672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1485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1287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1673</v>
      </c>
      <c r="D285" s="21" t="s">
        <v>1674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1485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1287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1675</v>
      </c>
      <c r="D288" s="21" t="s">
        <v>1676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1485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1287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1677</v>
      </c>
      <c r="D291" s="21" t="s">
        <v>1678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1485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1287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1679</v>
      </c>
      <c r="D294" s="21" t="s">
        <v>1680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1485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1287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1681</v>
      </c>
      <c r="D297" s="21" t="s">
        <v>1598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1485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1287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1682</v>
      </c>
      <c r="D300" s="21" t="s">
        <v>1613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1485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1287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1683</v>
      </c>
      <c r="D303" s="21" t="s">
        <v>1487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1485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1287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1684</v>
      </c>
      <c r="D306" s="21" t="s">
        <v>1685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1485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1287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1686</v>
      </c>
      <c r="D309" s="21" t="s">
        <v>1687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1485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1287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1688</v>
      </c>
      <c r="D312" s="21" t="s">
        <v>1689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1485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1287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1690</v>
      </c>
      <c r="D315" s="21" t="s">
        <v>1489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1485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1287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1691</v>
      </c>
      <c r="D318" s="21" t="s">
        <v>1503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1485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1287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1692</v>
      </c>
      <c r="D321" s="21" t="s">
        <v>1693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1485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1287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1694</v>
      </c>
      <c r="D324" s="21" t="s">
        <v>1695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1485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1287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1696</v>
      </c>
      <c r="D327" s="21" t="s">
        <v>1505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1485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1287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1697</v>
      </c>
      <c r="D330" s="21" t="s">
        <v>1497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1485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1287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1698</v>
      </c>
      <c r="D333" s="21" t="s">
        <v>1699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1516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1287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1700</v>
      </c>
      <c r="D336" s="21" t="s">
        <v>1701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1516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1287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1702</v>
      </c>
      <c r="D339" s="21" t="s">
        <v>1703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1516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1287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1704</v>
      </c>
      <c r="D342" s="21" t="s">
        <v>1515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1516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1287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1705</v>
      </c>
      <c r="D345" s="21" t="s">
        <v>1706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1516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1287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1707</v>
      </c>
      <c r="D348" s="21" t="s">
        <v>1708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1516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1287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1709</v>
      </c>
      <c r="D351" s="21" t="s">
        <v>1710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1516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1287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1711</v>
      </c>
      <c r="D354" s="21" t="s">
        <v>1712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1516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1287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1713</v>
      </c>
      <c r="D357" s="21" t="s">
        <v>1714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1516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1287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1715</v>
      </c>
      <c r="D360" s="21" t="s">
        <v>1716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1516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1287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1717</v>
      </c>
      <c r="D363" s="21" t="s">
        <v>1629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1485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1287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1718</v>
      </c>
      <c r="D366" s="21" t="s">
        <v>1533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1287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1719</v>
      </c>
      <c r="D368" s="21" t="s">
        <v>1633</v>
      </c>
      <c r="E368" s="21" t="s">
        <v>151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1540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1720</v>
      </c>
      <c r="D370" s="21" t="s">
        <v>1635</v>
      </c>
      <c r="E370" s="21" t="s">
        <v>151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1540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1721</v>
      </c>
      <c r="D372" s="21" t="s">
        <v>1544</v>
      </c>
      <c r="E372" s="21" t="s">
        <v>151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1722</v>
      </c>
      <c r="D373" s="21" t="s">
        <v>1638</v>
      </c>
      <c r="E373" s="21" t="s">
        <v>151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1723</v>
      </c>
      <c r="D374" s="21" t="s">
        <v>1724</v>
      </c>
      <c r="E374" s="21" t="s">
        <v>361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3414</v>
      </c>
      <c r="D375" s="21" t="s">
        <v>3415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1725</v>
      </c>
      <c r="D376" s="21" t="s">
        <v>1548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1549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1726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1727</v>
      </c>
      <c r="D379" s="21" t="s">
        <v>1454</v>
      </c>
      <c r="E379" s="21" t="s">
        <v>361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1455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1456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1457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1728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1729</v>
      </c>
      <c r="D384" s="21" t="s">
        <v>1559</v>
      </c>
      <c r="E384" s="21" t="s">
        <v>151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1555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1730</v>
      </c>
      <c r="D386" s="21" t="s">
        <v>1731</v>
      </c>
      <c r="E386" s="21" t="s">
        <v>151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1555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1732</v>
      </c>
      <c r="D388" s="21" t="s">
        <v>1733</v>
      </c>
      <c r="E388" s="21" t="s">
        <v>151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1555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1734</v>
      </c>
      <c r="D390" s="21" t="s">
        <v>1735</v>
      </c>
      <c r="E390" s="21" t="s">
        <v>151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1555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1736</v>
      </c>
      <c r="D392" s="21" t="s">
        <v>1561</v>
      </c>
      <c r="E392" s="21" t="s">
        <v>151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1562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1737</v>
      </c>
      <c r="D394" s="21" t="s">
        <v>1738</v>
      </c>
      <c r="E394" s="21" t="s">
        <v>151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1562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1739</v>
      </c>
      <c r="D396" s="21" t="s">
        <v>1740</v>
      </c>
      <c r="E396" s="21" t="s">
        <v>151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1562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1741</v>
      </c>
      <c r="D398" s="21" t="s">
        <v>1573</v>
      </c>
      <c r="E398" s="21" t="s">
        <v>151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1742</v>
      </c>
      <c r="D399" s="21" t="s">
        <v>1466</v>
      </c>
      <c r="E399" s="21" t="s">
        <v>151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1743</v>
      </c>
      <c r="D400" s="21" t="s">
        <v>1468</v>
      </c>
      <c r="E400" s="21" t="s">
        <v>151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1744</v>
      </c>
      <c r="D401" s="21" t="s">
        <v>1745</v>
      </c>
      <c r="E401" s="21" t="s">
        <v>151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1746</v>
      </c>
      <c r="D402" s="21" t="s">
        <v>1646</v>
      </c>
      <c r="E402" s="21" t="s">
        <v>151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1527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1576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1747</v>
      </c>
      <c r="D405" s="21" t="s">
        <v>1748</v>
      </c>
      <c r="E405" s="21" t="s">
        <v>151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1527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1576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1749</v>
      </c>
      <c r="D408" s="21" t="s">
        <v>1750</v>
      </c>
      <c r="E408" s="21" t="s">
        <v>151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1527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1576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1751</v>
      </c>
      <c r="D411" s="21" t="s">
        <v>1752</v>
      </c>
      <c r="E411" s="21" t="s">
        <v>151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1527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1576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1753</v>
      </c>
      <c r="D414" s="21" t="s">
        <v>1754</v>
      </c>
      <c r="E414" s="21" t="s">
        <v>151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1527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1576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1755</v>
      </c>
      <c r="D417" s="21" t="s">
        <v>1756</v>
      </c>
      <c r="E417" s="21" t="s">
        <v>151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1527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1576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1757</v>
      </c>
      <c r="D420" s="21" t="s">
        <v>1758</v>
      </c>
      <c r="E420" s="21" t="s">
        <v>151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1527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1576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1759</v>
      </c>
      <c r="D423" s="21" t="s">
        <v>1760</v>
      </c>
      <c r="E423" s="21" t="s">
        <v>151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1527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1576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1761</v>
      </c>
      <c r="D426" s="21" t="s">
        <v>1762</v>
      </c>
      <c r="E426" s="21" t="s">
        <v>151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1527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1576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1763</v>
      </c>
      <c r="D429" s="21" t="s">
        <v>1764</v>
      </c>
      <c r="E429" s="21" t="s">
        <v>151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1527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1576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1765</v>
      </c>
      <c r="D432" s="21" t="s">
        <v>1766</v>
      </c>
      <c r="E432" s="21" t="s">
        <v>151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1527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1576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1767</v>
      </c>
      <c r="D435" s="21" t="s">
        <v>1768</v>
      </c>
      <c r="E435" s="21" t="s">
        <v>151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1527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1576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1769</v>
      </c>
      <c r="D438" s="21" t="s">
        <v>1770</v>
      </c>
      <c r="E438" s="21" t="s">
        <v>151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1527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1576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1771</v>
      </c>
      <c r="D441" s="21" t="s">
        <v>1772</v>
      </c>
      <c r="E441" s="21" t="s">
        <v>151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1527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1576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1773</v>
      </c>
      <c r="D444" s="21" t="s">
        <v>1662</v>
      </c>
      <c r="E444" s="21" t="s">
        <v>151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1527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1576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1774</v>
      </c>
      <c r="D447" s="21" t="s">
        <v>1775</v>
      </c>
      <c r="E447" s="21" t="s">
        <v>151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1527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1576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1776</v>
      </c>
      <c r="D450" s="21" t="s">
        <v>1777</v>
      </c>
      <c r="E450" s="21" t="s">
        <v>151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1527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1576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1778</v>
      </c>
      <c r="D453" s="21" t="s">
        <v>1664</v>
      </c>
      <c r="E453" s="21" t="s">
        <v>151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1665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1666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1779</v>
      </c>
      <c r="D456" s="21" t="s">
        <v>1664</v>
      </c>
      <c r="E456" s="21" t="s">
        <v>151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1665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1780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1781</v>
      </c>
      <c r="D459" s="21" t="s">
        <v>1664</v>
      </c>
      <c r="E459" s="21" t="s">
        <v>151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1665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1782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1783</v>
      </c>
      <c r="D462" s="21" t="s">
        <v>1664</v>
      </c>
      <c r="E462" s="21" t="s">
        <v>151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1665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1784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1785</v>
      </c>
      <c r="D465" s="21" t="s">
        <v>1664</v>
      </c>
      <c r="E465" s="21" t="s">
        <v>151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1665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1786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1787</v>
      </c>
      <c r="D468" s="21" t="s">
        <v>1664</v>
      </c>
      <c r="E468" s="21" t="s">
        <v>151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1665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1788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1789</v>
      </c>
      <c r="D471" s="21" t="s">
        <v>1664</v>
      </c>
      <c r="E471" s="21" t="s">
        <v>151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1665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1790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1791</v>
      </c>
      <c r="D474" s="21" t="s">
        <v>1664</v>
      </c>
      <c r="E474" s="21" t="s">
        <v>151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1665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1792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1793</v>
      </c>
      <c r="D477" s="21" t="s">
        <v>1664</v>
      </c>
      <c r="E477" s="21" t="s">
        <v>151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1665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1794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1795</v>
      </c>
      <c r="D480" s="21" t="s">
        <v>1664</v>
      </c>
      <c r="E480" s="21" t="s">
        <v>151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1665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1796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1797</v>
      </c>
      <c r="D483" s="21" t="s">
        <v>1664</v>
      </c>
      <c r="E483" s="21" t="s">
        <v>151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1665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1668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1798</v>
      </c>
      <c r="D486" s="21" t="s">
        <v>1799</v>
      </c>
      <c r="E486" s="21" t="s">
        <v>151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1800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1801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1802</v>
      </c>
      <c r="D489" s="21" t="s">
        <v>1803</v>
      </c>
      <c r="E489" s="21" t="s">
        <v>151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1800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1801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1804</v>
      </c>
      <c r="D492" s="21" t="s">
        <v>1524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1485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1287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1805</v>
      </c>
      <c r="D495" s="21" t="s">
        <v>1806</v>
      </c>
      <c r="E495" s="21" t="s">
        <v>151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1807</v>
      </c>
      <c r="D496" s="21" t="s">
        <v>1808</v>
      </c>
      <c r="E496" s="21" t="s">
        <v>151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1809</v>
      </c>
      <c r="D497" s="21" t="s">
        <v>1810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1485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1287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1811</v>
      </c>
      <c r="D500" s="21" t="s">
        <v>1812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1485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1287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1813</v>
      </c>
      <c r="D503" s="21" t="s">
        <v>1814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1485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1287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1815</v>
      </c>
      <c r="D506" s="21" t="s">
        <v>1613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1485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1287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1816</v>
      </c>
      <c r="D509" s="21" t="s">
        <v>1817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1485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1287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1818</v>
      </c>
      <c r="D512" s="21" t="s">
        <v>1819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1485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1287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1820</v>
      </c>
      <c r="D515" s="21" t="s">
        <v>1821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1485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1287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1822</v>
      </c>
      <c r="D518" s="21" t="s">
        <v>1823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1485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1287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1824</v>
      </c>
      <c r="D521" s="21" t="s">
        <v>1511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1485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1287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1825</v>
      </c>
      <c r="D524" s="21" t="s">
        <v>1680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1485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1287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1826</v>
      </c>
      <c r="D527" s="21" t="s">
        <v>1598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1485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1287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1827</v>
      </c>
      <c r="D530" s="21" t="s">
        <v>1828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1485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1287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1829</v>
      </c>
      <c r="D533" s="21" t="s">
        <v>1503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1485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1287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1830</v>
      </c>
      <c r="D536" s="21" t="s">
        <v>1678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1485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1287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1831</v>
      </c>
      <c r="D539" s="21" t="s">
        <v>1687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1485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1287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1832</v>
      </c>
      <c r="D542" s="21" t="s">
        <v>1505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1485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1287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1833</v>
      </c>
      <c r="D545" s="21" t="s">
        <v>1834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1485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1287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1835</v>
      </c>
      <c r="D548" s="21" t="s">
        <v>1497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1485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1287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1836</v>
      </c>
      <c r="D551" s="21" t="s">
        <v>1837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1485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1287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1838</v>
      </c>
      <c r="D554" s="21" t="s">
        <v>1821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1485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1287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1839</v>
      </c>
      <c r="D557" s="21" t="s">
        <v>1840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1485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1287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1841</v>
      </c>
      <c r="D560" s="21" t="s">
        <v>1842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1485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1287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1843</v>
      </c>
      <c r="D563" s="21" t="s">
        <v>1844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1485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1287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1845</v>
      </c>
      <c r="D566" s="21" t="s">
        <v>1501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1485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1287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1846</v>
      </c>
      <c r="D569" s="21" t="s">
        <v>1847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1485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1287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1848</v>
      </c>
      <c r="D572" s="21" t="s">
        <v>1849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1485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1287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1850</v>
      </c>
      <c r="D575" s="21" t="s">
        <v>1851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1485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1287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1852</v>
      </c>
      <c r="D578" s="21" t="s">
        <v>1609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1485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1287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1853</v>
      </c>
      <c r="D581" s="21" t="s">
        <v>1854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1485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1287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1855</v>
      </c>
      <c r="D584" s="21" t="s">
        <v>1856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1485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1287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1857</v>
      </c>
      <c r="D587" s="21" t="s">
        <v>1611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1485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1287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1858</v>
      </c>
      <c r="D590" s="21" t="s">
        <v>1859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1485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1287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1860</v>
      </c>
      <c r="D593" s="21" t="s">
        <v>1685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1485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1287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1861</v>
      </c>
      <c r="D596" s="21" t="s">
        <v>1862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1485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1287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1863</v>
      </c>
      <c r="D599" s="21" t="s">
        <v>1864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1485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1287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1865</v>
      </c>
      <c r="D602" s="21" t="s">
        <v>1592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1485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1287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1866</v>
      </c>
      <c r="D605" s="21" t="s">
        <v>1867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1485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1287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1868</v>
      </c>
      <c r="D608" s="21" t="s">
        <v>1631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1485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1287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1869</v>
      </c>
      <c r="D611" s="21" t="s">
        <v>1629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1485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1287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1870</v>
      </c>
      <c r="D614" s="21" t="s">
        <v>1871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1485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1287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1872</v>
      </c>
      <c r="D617" s="21" t="s">
        <v>1524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1485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1287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1873</v>
      </c>
      <c r="D620" s="21" t="s">
        <v>1874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1485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1287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1875</v>
      </c>
      <c r="D623" s="21" t="s">
        <v>1876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1516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1287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1877</v>
      </c>
      <c r="D626" s="21" t="s">
        <v>1878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1516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1287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1879</v>
      </c>
      <c r="D629" s="21" t="s">
        <v>1880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1516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1287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1881</v>
      </c>
      <c r="D632" s="21" t="s">
        <v>1882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1516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1287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1883</v>
      </c>
      <c r="D635" s="21" t="s">
        <v>1884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1516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1287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1885</v>
      </c>
      <c r="D638" s="21" t="s">
        <v>1886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1516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1287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1887</v>
      </c>
      <c r="D641" s="21" t="s">
        <v>1699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1516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1287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1888</v>
      </c>
      <c r="D644" s="21" t="s">
        <v>1889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1516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1287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1890</v>
      </c>
      <c r="D647" s="21" t="s">
        <v>1515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1516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1287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1891</v>
      </c>
      <c r="D650" s="21" t="s">
        <v>1892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1516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1287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1893</v>
      </c>
      <c r="D653" s="21" t="s">
        <v>1894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1516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1287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1895</v>
      </c>
      <c r="D656" s="21" t="s">
        <v>1896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1516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1287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1897</v>
      </c>
      <c r="D659" s="21" t="s">
        <v>1898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1516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1287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1899</v>
      </c>
      <c r="D662" s="21" t="s">
        <v>1900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1516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1287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1901</v>
      </c>
      <c r="D665" s="21" t="s">
        <v>1578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1287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1902</v>
      </c>
      <c r="D667" s="21" t="s">
        <v>1533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1287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1903</v>
      </c>
      <c r="D669" s="21" t="s">
        <v>1535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1287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1904</v>
      </c>
      <c r="D671" s="21" t="s">
        <v>1905</v>
      </c>
      <c r="E671" s="21" t="s">
        <v>151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1540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1906</v>
      </c>
      <c r="D673" s="21" t="s">
        <v>1907</v>
      </c>
      <c r="E673" s="21" t="s">
        <v>151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1540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1908</v>
      </c>
      <c r="D675" s="21" t="s">
        <v>1909</v>
      </c>
      <c r="E675" s="21" t="s">
        <v>151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1910</v>
      </c>
      <c r="D676" s="21" t="s">
        <v>1911</v>
      </c>
      <c r="E676" s="21" t="s">
        <v>151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1912</v>
      </c>
      <c r="D677" s="21" t="s">
        <v>1724</v>
      </c>
      <c r="E677" s="21" t="s">
        <v>361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3414</v>
      </c>
      <c r="D678" s="21" t="s">
        <v>3415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1913</v>
      </c>
      <c r="D679" s="21" t="s">
        <v>1548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1549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1914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1915</v>
      </c>
      <c r="D682" s="21" t="s">
        <v>1916</v>
      </c>
      <c r="E682" s="21" t="s">
        <v>361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1455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1917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1457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1918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1919</v>
      </c>
      <c r="D687" s="21" t="s">
        <v>1920</v>
      </c>
      <c r="E687" s="21" t="s">
        <v>151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1921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1922</v>
      </c>
      <c r="D689" s="21" t="s">
        <v>1923</v>
      </c>
      <c r="E689" s="21" t="s">
        <v>151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1924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1925</v>
      </c>
      <c r="D691" s="21" t="s">
        <v>1561</v>
      </c>
      <c r="E691" s="21" t="s">
        <v>151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1562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1926</v>
      </c>
      <c r="D693" s="21" t="s">
        <v>1466</v>
      </c>
      <c r="E693" s="21" t="s">
        <v>151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1563</v>
      </c>
      <c r="C694" s="21" t="s">
        <v>1927</v>
      </c>
      <c r="D694" s="21" t="s">
        <v>1565</v>
      </c>
      <c r="E694" s="21" t="s">
        <v>151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1566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1563</v>
      </c>
      <c r="C696" s="21" t="s">
        <v>1928</v>
      </c>
      <c r="D696" s="21" t="s">
        <v>1568</v>
      </c>
      <c r="E696" s="21" t="s">
        <v>151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1566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1929</v>
      </c>
      <c r="D698" s="21" t="s">
        <v>1533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1287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1930</v>
      </c>
      <c r="D700" s="21" t="s">
        <v>1583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1287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1931</v>
      </c>
      <c r="D702" s="21" t="s">
        <v>1585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1287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1932</v>
      </c>
      <c r="D704" s="21" t="s">
        <v>1629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1485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1287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1933</v>
      </c>
      <c r="D707" s="21" t="s">
        <v>1626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1485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1287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1934</v>
      </c>
      <c r="D710" s="21" t="s">
        <v>1489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1485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1287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1935</v>
      </c>
      <c r="D713" s="21" t="s">
        <v>1693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1485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1287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1936</v>
      </c>
      <c r="D716" s="21" t="s">
        <v>1505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1485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1287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1937</v>
      </c>
      <c r="D719" s="21" t="s">
        <v>1834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1485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1287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3414</v>
      </c>
      <c r="D722" s="21" t="s">
        <v>3415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1938</v>
      </c>
      <c r="D723" s="21" t="s">
        <v>1548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1549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1939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1940</v>
      </c>
      <c r="D726" s="21" t="s">
        <v>1941</v>
      </c>
      <c r="E726" s="21" t="s">
        <v>151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1942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1943</v>
      </c>
      <c r="D728" s="21" t="s">
        <v>1466</v>
      </c>
      <c r="E728" s="21" t="s">
        <v>151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1944</v>
      </c>
      <c r="D729" s="21" t="s">
        <v>1468</v>
      </c>
      <c r="E729" s="21" t="s">
        <v>151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1945</v>
      </c>
      <c r="D730" s="21" t="s">
        <v>1946</v>
      </c>
      <c r="E730" s="21" t="s">
        <v>151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1947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1948</v>
      </c>
      <c r="D732" s="21" t="s">
        <v>1949</v>
      </c>
      <c r="E732" s="21" t="s">
        <v>151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1947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1950</v>
      </c>
      <c r="D734" s="21" t="s">
        <v>1951</v>
      </c>
      <c r="E734" s="21" t="s">
        <v>151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1947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1952</v>
      </c>
      <c r="D736" s="21" t="s">
        <v>1953</v>
      </c>
      <c r="E736" s="21" t="s">
        <v>151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1576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1954</v>
      </c>
      <c r="D738" s="21" t="s">
        <v>1955</v>
      </c>
      <c r="E738" s="21" t="s">
        <v>151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1956</v>
      </c>
      <c r="D739" s="21" t="s">
        <v>1957</v>
      </c>
      <c r="E739" s="21" t="s">
        <v>151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1958</v>
      </c>
      <c r="D740" s="21" t="s">
        <v>1507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1485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1287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1959</v>
      </c>
      <c r="D743" s="21" t="s">
        <v>1501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1485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1287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1960</v>
      </c>
      <c r="D746" s="21" t="s">
        <v>1629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1485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1287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1961</v>
      </c>
      <c r="D749" s="21" t="s">
        <v>1962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1527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1287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1963</v>
      </c>
      <c r="D752" s="21" t="s">
        <v>1964</v>
      </c>
      <c r="E752" s="21" t="s">
        <v>151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3414</v>
      </c>
      <c r="D753" s="21" t="s">
        <v>3415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1965</v>
      </c>
      <c r="D754" s="21" t="s">
        <v>1548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1549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1966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1967</v>
      </c>
      <c r="D757" s="21" t="s">
        <v>1466</v>
      </c>
      <c r="E757" s="21" t="s">
        <v>151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1968</v>
      </c>
      <c r="D758" s="21" t="s">
        <v>1464</v>
      </c>
      <c r="E758" s="21" t="s">
        <v>151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1969</v>
      </c>
      <c r="D759" s="21" t="s">
        <v>1970</v>
      </c>
      <c r="E759" s="21" t="s">
        <v>151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1971</v>
      </c>
      <c r="D760" s="21" t="s">
        <v>1808</v>
      </c>
      <c r="E760" s="21" t="s">
        <v>151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1972</v>
      </c>
      <c r="D761" s="21" t="s">
        <v>1973</v>
      </c>
      <c r="E761" s="21" t="s">
        <v>151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1947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1974</v>
      </c>
      <c r="D763" s="21" t="s">
        <v>1975</v>
      </c>
      <c r="E763" s="21" t="s">
        <v>151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1942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1976</v>
      </c>
      <c r="D765" s="21" t="s">
        <v>1505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1485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1287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1977</v>
      </c>
      <c r="D768" s="21" t="s">
        <v>1978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1527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1287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1979</v>
      </c>
      <c r="D771" s="21" t="s">
        <v>1629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1485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1287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1980</v>
      </c>
      <c r="D774" s="21" t="s">
        <v>1533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1287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1981</v>
      </c>
      <c r="D776" s="21" t="s">
        <v>1537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1287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1982</v>
      </c>
      <c r="D778" s="21" t="s">
        <v>1983</v>
      </c>
      <c r="E778" s="21" t="s">
        <v>151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3414</v>
      </c>
      <c r="D779" s="21" t="s">
        <v>3415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1984</v>
      </c>
      <c r="D780" s="21" t="s">
        <v>1548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1549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1985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1986</v>
      </c>
      <c r="D783" s="21" t="s">
        <v>1987</v>
      </c>
      <c r="E783" s="21" t="s">
        <v>361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1988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1989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1990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1991</v>
      </c>
      <c r="D787" s="21" t="s">
        <v>1992</v>
      </c>
      <c r="E787" s="21" t="s">
        <v>361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1287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1993</v>
      </c>
      <c r="D789" s="21" t="s">
        <v>1994</v>
      </c>
      <c r="E789" s="21" t="s">
        <v>361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1287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3414</v>
      </c>
      <c r="D791" s="21" t="s">
        <v>3415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1995</v>
      </c>
      <c r="D792" s="21" t="s">
        <v>1548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1549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1996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1997</v>
      </c>
      <c r="D795" s="21" t="s">
        <v>1998</v>
      </c>
      <c r="E795" s="21" t="s">
        <v>151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1576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1999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2000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2001</v>
      </c>
      <c r="D799" s="21" t="s">
        <v>1998</v>
      </c>
      <c r="E799" s="21" t="s">
        <v>151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1576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1999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2002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2003</v>
      </c>
      <c r="D803" s="21" t="s">
        <v>2004</v>
      </c>
      <c r="E803" s="21" t="s">
        <v>151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1947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2005</v>
      </c>
      <c r="D805" s="21" t="s">
        <v>2006</v>
      </c>
      <c r="E805" s="21" t="s">
        <v>151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2007</v>
      </c>
      <c r="D806" s="21" t="s">
        <v>2008</v>
      </c>
      <c r="E806" s="21" t="s">
        <v>151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2009</v>
      </c>
      <c r="D807" s="21" t="s">
        <v>2010</v>
      </c>
      <c r="E807" s="21" t="s">
        <v>151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2011</v>
      </c>
      <c r="D808" s="21" t="s">
        <v>2012</v>
      </c>
      <c r="E808" s="21" t="s">
        <v>151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2013</v>
      </c>
      <c r="D809" s="21" t="s">
        <v>2014</v>
      </c>
      <c r="E809" s="21" t="s">
        <v>151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2015</v>
      </c>
      <c r="D810" s="21" t="s">
        <v>2016</v>
      </c>
      <c r="E810" s="21" t="s">
        <v>151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2017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2018</v>
      </c>
      <c r="D812" s="21" t="s">
        <v>2019</v>
      </c>
      <c r="E812" s="21" t="s">
        <v>151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2017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2020</v>
      </c>
      <c r="D814" s="21" t="s">
        <v>2021</v>
      </c>
      <c r="E814" s="21" t="s">
        <v>151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2022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2023</v>
      </c>
      <c r="D816" s="21" t="s">
        <v>2024</v>
      </c>
      <c r="E816" s="21" t="s">
        <v>151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2022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2025</v>
      </c>
      <c r="D818" s="21" t="s">
        <v>2026</v>
      </c>
      <c r="E818" s="21" t="s">
        <v>151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2022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2027</v>
      </c>
      <c r="D820" s="21" t="s">
        <v>2028</v>
      </c>
      <c r="E820" s="21" t="s">
        <v>151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2022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2029</v>
      </c>
      <c r="D822" s="21" t="s">
        <v>2030</v>
      </c>
      <c r="E822" s="21" t="s">
        <v>151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2022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2031</v>
      </c>
      <c r="D824" s="21" t="s">
        <v>2032</v>
      </c>
      <c r="E824" s="21" t="s">
        <v>151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1924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2033</v>
      </c>
      <c r="D826" s="21" t="s">
        <v>2034</v>
      </c>
      <c r="E826" s="21" t="s">
        <v>151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1924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2035</v>
      </c>
      <c r="D828" s="21" t="s">
        <v>2036</v>
      </c>
      <c r="E828" s="21" t="s">
        <v>151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1924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3414</v>
      </c>
      <c r="D830" s="21" t="s">
        <v>3415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2037</v>
      </c>
      <c r="D831" s="21" t="s">
        <v>1548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1549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2038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2039</v>
      </c>
      <c r="D834" s="21" t="s">
        <v>2040</v>
      </c>
      <c r="E834" s="21" t="s">
        <v>151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1540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2041</v>
      </c>
      <c r="D836" s="21" t="s">
        <v>2042</v>
      </c>
      <c r="E836" s="21" t="s">
        <v>151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2022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2043</v>
      </c>
      <c r="D838" s="21" t="s">
        <v>2044</v>
      </c>
      <c r="E838" s="21" t="s">
        <v>151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1527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2045</v>
      </c>
      <c r="D840" s="21" t="s">
        <v>2046</v>
      </c>
      <c r="E840" s="21" t="s">
        <v>151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1527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2047</v>
      </c>
      <c r="D842" s="21" t="s">
        <v>2048</v>
      </c>
      <c r="E842" s="21" t="s">
        <v>151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1947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2049</v>
      </c>
      <c r="D844" s="21" t="s">
        <v>2050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1485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1287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2051</v>
      </c>
      <c r="D847" s="21" t="s">
        <v>2052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1485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1287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2053</v>
      </c>
      <c r="D850" s="21" t="s">
        <v>2054</v>
      </c>
      <c r="E850" s="21" t="s">
        <v>151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1924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3414</v>
      </c>
      <c r="D852" s="21" t="s">
        <v>3415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2055</v>
      </c>
      <c r="D853" s="21" t="s">
        <v>1548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1549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2056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2057</v>
      </c>
      <c r="D856" s="21" t="s">
        <v>1464</v>
      </c>
      <c r="E856" s="21" t="s">
        <v>151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2058</v>
      </c>
      <c r="D857" s="21" t="s">
        <v>2059</v>
      </c>
      <c r="E857" s="21" t="s">
        <v>151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1947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2060</v>
      </c>
      <c r="D859" s="21" t="s">
        <v>1505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1485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1287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2061</v>
      </c>
      <c r="D862" s="21" t="s">
        <v>1493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1485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1287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2062</v>
      </c>
      <c r="D865" s="21" t="s">
        <v>2063</v>
      </c>
      <c r="E865" s="21" t="s">
        <v>151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2064</v>
      </c>
      <c r="D866" s="21" t="s">
        <v>1975</v>
      </c>
      <c r="E866" s="21" t="s">
        <v>151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1540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2065</v>
      </c>
      <c r="D868" s="21" t="s">
        <v>2066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1527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1287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3414</v>
      </c>
      <c r="D871" s="21" t="s">
        <v>3415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2067</v>
      </c>
      <c r="D872" s="21" t="s">
        <v>1548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1549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2068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2069</v>
      </c>
      <c r="D875" s="21" t="s">
        <v>2070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1287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2071</v>
      </c>
      <c r="D877" s="21" t="s">
        <v>2072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1287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2073</v>
      </c>
      <c r="D879" s="21" t="s">
        <v>2074</v>
      </c>
      <c r="E879" s="21" t="s">
        <v>151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1924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3414</v>
      </c>
      <c r="D881" s="21" t="s">
        <v>3415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2075</v>
      </c>
      <c r="D882" s="21" t="s">
        <v>1548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1549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2076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1563</v>
      </c>
      <c r="C885" s="21" t="s">
        <v>2077</v>
      </c>
      <c r="D885" s="21" t="s">
        <v>2078</v>
      </c>
      <c r="E885" s="21" t="s">
        <v>732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2079</v>
      </c>
      <c r="D886" s="225" t="s">
        <v>2080</v>
      </c>
      <c r="E886" s="225" t="s">
        <v>732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2081</v>
      </c>
      <c r="D887" s="225" t="s">
        <v>2082</v>
      </c>
      <c r="E887" s="225" t="s">
        <v>732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2083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1563</v>
      </c>
      <c r="C889" s="21" t="s">
        <v>2084</v>
      </c>
      <c r="D889" s="21" t="s">
        <v>2085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2083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1563</v>
      </c>
      <c r="C891" s="21" t="s">
        <v>2086</v>
      </c>
      <c r="D891" s="21" t="s">
        <v>2087</v>
      </c>
      <c r="E891" s="21" t="s">
        <v>732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1322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2088</v>
      </c>
      <c r="D893" s="21" t="s">
        <v>1328</v>
      </c>
      <c r="E893" s="21" t="s">
        <v>732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2089</v>
      </c>
      <c r="D894" s="21" t="s">
        <v>2090</v>
      </c>
      <c r="E894" s="21" t="s">
        <v>151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2091</v>
      </c>
      <c r="D895" s="21" t="s">
        <v>2092</v>
      </c>
      <c r="E895" s="21" t="s">
        <v>151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2093</v>
      </c>
      <c r="D896" s="21" t="s">
        <v>2094</v>
      </c>
      <c r="E896" s="21" t="s">
        <v>151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2095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2096</v>
      </c>
      <c r="D898" s="21" t="s">
        <v>2097</v>
      </c>
      <c r="E898" s="21" t="s">
        <v>2098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2099</v>
      </c>
      <c r="D899" s="21" t="s">
        <v>2100</v>
      </c>
      <c r="E899" s="21" t="s">
        <v>151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2022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2101</v>
      </c>
      <c r="D901" s="21" t="s">
        <v>2102</v>
      </c>
      <c r="E901" s="21" t="s">
        <v>151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2022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2103</v>
      </c>
      <c r="D903" s="21" t="s">
        <v>2104</v>
      </c>
      <c r="E903" s="21" t="s">
        <v>151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2022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2105</v>
      </c>
      <c r="D905" s="21" t="s">
        <v>2106</v>
      </c>
      <c r="E905" s="21" t="s">
        <v>151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2022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2107</v>
      </c>
      <c r="D907" s="21" t="s">
        <v>2108</v>
      </c>
      <c r="E907" s="21" t="s">
        <v>151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2022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2109</v>
      </c>
      <c r="D909" s="21" t="s">
        <v>2110</v>
      </c>
      <c r="E909" s="21" t="s">
        <v>151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2022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3414</v>
      </c>
      <c r="D911" s="21" t="s">
        <v>3415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2111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2112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3288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70" t="s">
        <v>96</v>
      </c>
      <c r="B917" s="670"/>
      <c r="C917" s="670"/>
      <c r="D917" s="670"/>
      <c r="E917" s="670"/>
      <c r="F917" s="670"/>
      <c r="G917" s="670"/>
      <c r="H917" s="59"/>
      <c r="I917" s="222"/>
    </row>
    <row r="918" spans="1:9" ht="90" customHeight="1">
      <c r="A918" s="670" t="s">
        <v>97</v>
      </c>
      <c r="B918" s="670"/>
      <c r="C918" s="670"/>
      <c r="D918" s="670"/>
      <c r="E918" s="670"/>
      <c r="F918" s="670"/>
      <c r="G918" s="670"/>
      <c r="H918" s="59"/>
      <c r="I918" s="59"/>
    </row>
    <row r="919" spans="1:9">
      <c r="A919" s="670" t="s">
        <v>98</v>
      </c>
      <c r="B919" s="670"/>
      <c r="C919" s="670"/>
      <c r="D919" s="670"/>
      <c r="E919" s="670"/>
      <c r="F919" s="670"/>
      <c r="G919" s="670"/>
      <c r="H919" s="242"/>
      <c r="I919" s="243"/>
    </row>
    <row r="920" spans="1:9">
      <c r="A920" s="670" t="s">
        <v>99</v>
      </c>
      <c r="B920" s="670"/>
      <c r="C920" s="670"/>
      <c r="D920" s="670"/>
      <c r="E920" s="670"/>
      <c r="F920" s="670"/>
      <c r="G920" s="670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9"/>
  <sheetViews>
    <sheetView topLeftCell="A247"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365</v>
      </c>
      <c r="D10" s="482" t="s">
        <v>366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2114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2115</v>
      </c>
      <c r="C12" s="21" t="s">
        <v>2116</v>
      </c>
      <c r="D12" s="21" t="s">
        <v>2117</v>
      </c>
      <c r="E12" s="21" t="s">
        <v>732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2118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2119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2120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2121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2122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2123</v>
      </c>
      <c r="C18" s="21" t="s">
        <v>2124</v>
      </c>
      <c r="D18" s="251" t="s">
        <v>2125</v>
      </c>
      <c r="E18" s="21" t="s">
        <v>361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2126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2127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2128</v>
      </c>
      <c r="C21" s="21" t="s">
        <v>2129</v>
      </c>
      <c r="D21" s="20" t="s">
        <v>2130</v>
      </c>
      <c r="E21" s="21" t="s">
        <v>732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2131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2128</v>
      </c>
      <c r="C23" s="21" t="s">
        <v>3266</v>
      </c>
      <c r="D23" s="20" t="s">
        <v>3268</v>
      </c>
      <c r="E23" s="21" t="s">
        <v>361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3267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3416</v>
      </c>
      <c r="D25" s="21" t="s">
        <v>2132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2133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2134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2135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2136</v>
      </c>
      <c r="D29" s="21" t="s">
        <v>3246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2137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1287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2138</v>
      </c>
      <c r="D32" s="21" t="s">
        <v>3245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2137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1287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2139</v>
      </c>
      <c r="D35" s="21" t="s">
        <v>3247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2137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1287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2140</v>
      </c>
      <c r="D38" s="21" t="s">
        <v>3248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2137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1287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2141</v>
      </c>
      <c r="D41" s="21" t="s">
        <v>3249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2137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1287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2142</v>
      </c>
      <c r="D44" s="21" t="s">
        <v>3250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2137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1287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2143</v>
      </c>
      <c r="D47" s="21" t="s">
        <v>3251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2137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1287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2144</v>
      </c>
      <c r="D50" s="21" t="s">
        <v>3252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2137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1287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2145</v>
      </c>
      <c r="D53" s="21" t="s">
        <v>3253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2137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1287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2146</v>
      </c>
      <c r="D56" s="21" t="s">
        <v>3254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2137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1287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2147</v>
      </c>
      <c r="D59" s="21" t="s">
        <v>3255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2137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2148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1287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2149</v>
      </c>
      <c r="D63" s="21" t="s">
        <v>3256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2137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2148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1287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2150</v>
      </c>
      <c r="D67" s="21" t="s">
        <v>3257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2137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2148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1287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2151</v>
      </c>
      <c r="D71" s="21" t="s">
        <v>3242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2152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2153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2154</v>
      </c>
      <c r="D74" s="21" t="s">
        <v>3243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2152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2153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2154</v>
      </c>
      <c r="D77" s="21" t="s">
        <v>3244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2152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2153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2155</v>
      </c>
      <c r="D80" s="21" t="s">
        <v>1325</v>
      </c>
      <c r="E80" s="109" t="s">
        <v>151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2156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2157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3285</v>
      </c>
    </row>
    <row r="83" spans="1:9">
      <c r="A83" s="108">
        <v>23</v>
      </c>
      <c r="B83" s="109">
        <v>733</v>
      </c>
      <c r="C83" s="109">
        <v>733190225</v>
      </c>
      <c r="D83" s="21" t="s">
        <v>2158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3285</v>
      </c>
    </row>
    <row r="84" spans="1:9">
      <c r="A84" s="108">
        <v>24</v>
      </c>
      <c r="B84" s="109">
        <v>733</v>
      </c>
      <c r="C84" s="109">
        <v>733291101</v>
      </c>
      <c r="D84" s="21" t="s">
        <v>2159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3285</v>
      </c>
    </row>
    <row r="85" spans="1:9">
      <c r="A85" s="108">
        <v>25</v>
      </c>
      <c r="B85" s="109">
        <v>733</v>
      </c>
      <c r="C85" s="109">
        <v>733291102</v>
      </c>
      <c r="D85" s="21" t="s">
        <v>2160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3285</v>
      </c>
    </row>
    <row r="86" spans="1:9">
      <c r="A86" s="108">
        <v>26</v>
      </c>
      <c r="B86" s="109">
        <v>733</v>
      </c>
      <c r="C86" s="109" t="s">
        <v>2161</v>
      </c>
      <c r="D86" s="21" t="s">
        <v>2162</v>
      </c>
      <c r="E86" s="109" t="s">
        <v>732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3418</v>
      </c>
      <c r="D87" s="21" t="s">
        <v>3417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2163</v>
      </c>
      <c r="C88" s="109">
        <v>999733</v>
      </c>
      <c r="D88" s="21" t="s">
        <v>2164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505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2165</v>
      </c>
      <c r="D90" s="146" t="s">
        <v>2166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2165</v>
      </c>
      <c r="C91" s="109" t="s">
        <v>2167</v>
      </c>
      <c r="D91" s="21" t="s">
        <v>2168</v>
      </c>
      <c r="E91" s="109" t="s">
        <v>151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2165</v>
      </c>
      <c r="C92" s="109" t="s">
        <v>2169</v>
      </c>
      <c r="D92" s="21" t="s">
        <v>3261</v>
      </c>
      <c r="E92" s="109" t="s">
        <v>151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2165</v>
      </c>
      <c r="C93" s="109" t="s">
        <v>2170</v>
      </c>
      <c r="D93" s="21" t="s">
        <v>3262</v>
      </c>
      <c r="E93" s="109" t="s">
        <v>151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2165</v>
      </c>
      <c r="C94" s="109" t="s">
        <v>2171</v>
      </c>
      <c r="D94" s="21" t="s">
        <v>3263</v>
      </c>
      <c r="E94" s="109" t="s">
        <v>151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2165</v>
      </c>
      <c r="C95" s="109" t="s">
        <v>2172</v>
      </c>
      <c r="D95" s="21" t="s">
        <v>3264</v>
      </c>
      <c r="E95" s="109" t="s">
        <v>151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2165</v>
      </c>
      <c r="C96" s="109" t="s">
        <v>2173</v>
      </c>
      <c r="D96" s="21" t="s">
        <v>3265</v>
      </c>
      <c r="E96" s="109" t="s">
        <v>151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2165</v>
      </c>
      <c r="C97" s="109" t="s">
        <v>2174</v>
      </c>
      <c r="D97" s="21" t="s">
        <v>3260</v>
      </c>
      <c r="E97" s="109" t="s">
        <v>151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2165</v>
      </c>
      <c r="C98" s="109" t="s">
        <v>2175</v>
      </c>
      <c r="D98" s="21" t="s">
        <v>3258</v>
      </c>
      <c r="E98" s="109" t="s">
        <v>151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2165</v>
      </c>
      <c r="C99" s="109" t="s">
        <v>2176</v>
      </c>
      <c r="D99" s="21" t="s">
        <v>2177</v>
      </c>
      <c r="E99" s="109" t="s">
        <v>151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2165</v>
      </c>
      <c r="C100" s="109" t="s">
        <v>2178</v>
      </c>
      <c r="D100" s="21" t="s">
        <v>2179</v>
      </c>
      <c r="E100" s="109" t="s">
        <v>151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2165</v>
      </c>
      <c r="C101" s="109" t="s">
        <v>2180</v>
      </c>
      <c r="D101" s="21" t="s">
        <v>2181</v>
      </c>
      <c r="E101" s="109" t="s">
        <v>151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2165</v>
      </c>
      <c r="C102" s="109" t="s">
        <v>2182</v>
      </c>
      <c r="D102" s="21" t="s">
        <v>2183</v>
      </c>
      <c r="E102" s="109" t="s">
        <v>151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2165</v>
      </c>
      <c r="C103" s="109" t="s">
        <v>2184</v>
      </c>
      <c r="D103" s="21" t="s">
        <v>2185</v>
      </c>
      <c r="E103" s="109" t="s">
        <v>151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2165</v>
      </c>
      <c r="C104" s="109" t="s">
        <v>2186</v>
      </c>
      <c r="D104" s="21" t="s">
        <v>2187</v>
      </c>
      <c r="E104" s="109" t="s">
        <v>151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2165</v>
      </c>
      <c r="C105" s="109" t="s">
        <v>2188</v>
      </c>
      <c r="D105" s="21" t="s">
        <v>2189</v>
      </c>
      <c r="E105" s="109" t="s">
        <v>151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2165</v>
      </c>
      <c r="C106" s="109" t="s">
        <v>2190</v>
      </c>
      <c r="D106" s="21" t="s">
        <v>2191</v>
      </c>
      <c r="E106" s="109" t="s">
        <v>151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2165</v>
      </c>
      <c r="C107" s="109" t="s">
        <v>2192</v>
      </c>
      <c r="D107" s="21" t="s">
        <v>2193</v>
      </c>
      <c r="E107" s="109" t="s">
        <v>151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2165</v>
      </c>
      <c r="C108" s="109" t="s">
        <v>2194</v>
      </c>
      <c r="D108" s="21" t="s">
        <v>3259</v>
      </c>
      <c r="E108" s="109" t="s">
        <v>151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2165</v>
      </c>
      <c r="C109" s="109" t="s">
        <v>3420</v>
      </c>
      <c r="D109" s="21" t="s">
        <v>3419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2195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2196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2197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2198</v>
      </c>
      <c r="D113" s="21" t="s">
        <v>2199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2200</v>
      </c>
      <c r="D114" s="21" t="s">
        <v>2201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2202</v>
      </c>
      <c r="D115" s="21" t="s">
        <v>2203</v>
      </c>
      <c r="E115" s="109" t="s">
        <v>151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2204</v>
      </c>
      <c r="D116" s="21" t="s">
        <v>2205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2206</v>
      </c>
      <c r="D117" s="21" t="s">
        <v>3269</v>
      </c>
      <c r="E117" s="109" t="s">
        <v>151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2207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2208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2209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797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684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685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686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687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2210</v>
      </c>
      <c r="D126" s="21" t="s">
        <v>3270</v>
      </c>
      <c r="E126" s="109" t="s">
        <v>151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2207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2208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2209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561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287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2211</v>
      </c>
      <c r="D132" s="21" t="s">
        <v>3271</v>
      </c>
      <c r="E132" s="109" t="s">
        <v>151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2207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2208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2209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561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2212</v>
      </c>
      <c r="D137" s="21" t="s">
        <v>3272</v>
      </c>
      <c r="E137" s="109" t="s">
        <v>151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2207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2208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2209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561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2213</v>
      </c>
      <c r="D142" s="21" t="s">
        <v>3273</v>
      </c>
      <c r="E142" s="109" t="s">
        <v>151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2207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2208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2209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287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2214</v>
      </c>
      <c r="D147" s="21" t="s">
        <v>3274</v>
      </c>
      <c r="E147" s="109" t="s">
        <v>151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2207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2208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2209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287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288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289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2215</v>
      </c>
      <c r="D154" s="21" t="s">
        <v>3275</v>
      </c>
      <c r="E154" s="109" t="s">
        <v>151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2207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2208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2209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561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2216</v>
      </c>
      <c r="D159" s="21" t="s">
        <v>3276</v>
      </c>
      <c r="E159" s="109" t="s">
        <v>151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2207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2208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2209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416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2217</v>
      </c>
      <c r="D164" s="21" t="s">
        <v>3277</v>
      </c>
      <c r="E164" s="109" t="s">
        <v>151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2207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2208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2209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288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289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2218</v>
      </c>
      <c r="D170" s="21" t="s">
        <v>3278</v>
      </c>
      <c r="E170" s="109" t="s">
        <v>151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2207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2208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2209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288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289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416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2219</v>
      </c>
      <c r="D177" s="21" t="s">
        <v>3279</v>
      </c>
      <c r="E177" s="109" t="s">
        <v>151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2207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2208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2209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287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288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289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416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2220</v>
      </c>
      <c r="D185" s="21" t="s">
        <v>3280</v>
      </c>
      <c r="E185" s="109" t="s">
        <v>151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2207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2208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2209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288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289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416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2221</v>
      </c>
      <c r="D192" s="21" t="s">
        <v>3281</v>
      </c>
      <c r="E192" s="109" t="s">
        <v>151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2207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2208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2209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416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2222</v>
      </c>
      <c r="D197" s="21" t="s">
        <v>3282</v>
      </c>
      <c r="E197" s="109" t="s">
        <v>151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2207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2208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2209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561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2223</v>
      </c>
      <c r="D202" s="21" t="s">
        <v>3283</v>
      </c>
      <c r="E202" s="109" t="s">
        <v>151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2207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2208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2209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561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2224</v>
      </c>
      <c r="D207" s="21" t="s">
        <v>3284</v>
      </c>
      <c r="E207" s="109" t="s">
        <v>151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2207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2208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2209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287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2225</v>
      </c>
      <c r="D212" s="21" t="s">
        <v>3234</v>
      </c>
      <c r="E212" s="109" t="s">
        <v>151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2226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2208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2209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287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2227</v>
      </c>
      <c r="D217" s="21" t="s">
        <v>3235</v>
      </c>
      <c r="E217" s="109" t="s">
        <v>151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2226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2208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2209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287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288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289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2228</v>
      </c>
      <c r="D224" s="21" t="s">
        <v>3236</v>
      </c>
      <c r="E224" s="109" t="s">
        <v>151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2226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2208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2209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287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288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289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416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2229</v>
      </c>
      <c r="D232" s="21" t="s">
        <v>3237</v>
      </c>
      <c r="E232" s="109" t="s">
        <v>151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2226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2208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2209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288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289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416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2230</v>
      </c>
      <c r="D239" s="21" t="s">
        <v>3238</v>
      </c>
      <c r="E239" s="109" t="s">
        <v>151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2226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2208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2209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287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288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289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416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2231</v>
      </c>
      <c r="D247" s="21" t="s">
        <v>3239</v>
      </c>
      <c r="E247" s="109" t="s">
        <v>151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2226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2208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2209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287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288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289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416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2232</v>
      </c>
      <c r="D255" s="21" t="s">
        <v>3240</v>
      </c>
      <c r="E255" s="109" t="s">
        <v>151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2226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2208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2209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287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2233</v>
      </c>
      <c r="D260" s="21" t="s">
        <v>3241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2234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2235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2236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2237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2238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2239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2240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2241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2242</v>
      </c>
      <c r="C269" s="21" t="s">
        <v>2243</v>
      </c>
      <c r="D269" s="251" t="s">
        <v>2244</v>
      </c>
      <c r="E269" s="21" t="s">
        <v>151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2127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2245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2246</v>
      </c>
      <c r="E272" s="21" t="s">
        <v>151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2127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2247</v>
      </c>
      <c r="D274" s="21" t="s">
        <v>2248</v>
      </c>
      <c r="E274" s="21" t="s">
        <v>361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2242</v>
      </c>
      <c r="C275" s="21" t="s">
        <v>3421</v>
      </c>
      <c r="D275" s="21" t="s">
        <v>3422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2242</v>
      </c>
      <c r="C276" s="109">
        <v>999735</v>
      </c>
      <c r="D276" s="21" t="s">
        <v>2249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505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3288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68" t="s">
        <v>96</v>
      </c>
      <c r="B281" s="668"/>
      <c r="C281" s="668"/>
      <c r="D281" s="668"/>
      <c r="E281" s="668"/>
      <c r="F281" s="668"/>
      <c r="G281" s="668"/>
      <c r="H281" s="57"/>
      <c r="I281" s="56"/>
    </row>
    <row r="282" spans="1:9" ht="90" customHeight="1">
      <c r="A282" s="668" t="s">
        <v>97</v>
      </c>
      <c r="B282" s="668"/>
      <c r="C282" s="668"/>
      <c r="D282" s="668"/>
      <c r="E282" s="668"/>
      <c r="F282" s="668"/>
      <c r="G282" s="668"/>
      <c r="H282" s="57"/>
      <c r="I282" s="57"/>
    </row>
    <row r="283" spans="1:9">
      <c r="A283" s="670" t="s">
        <v>98</v>
      </c>
      <c r="B283" s="670"/>
      <c r="C283" s="670"/>
      <c r="D283" s="670"/>
      <c r="E283" s="670"/>
      <c r="F283" s="670"/>
      <c r="G283" s="670"/>
      <c r="H283" s="61"/>
      <c r="I283" s="62"/>
    </row>
    <row r="284" spans="1:9">
      <c r="A284" s="670" t="s">
        <v>99</v>
      </c>
      <c r="B284" s="670"/>
      <c r="C284" s="670"/>
      <c r="D284" s="670"/>
      <c r="E284" s="670"/>
      <c r="F284" s="670"/>
      <c r="G284" s="670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76" zoomScaleNormal="100" workbookViewId="0">
      <selection activeCell="A98" sqref="A98:G98"/>
    </sheetView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3571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2113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2822</v>
      </c>
      <c r="C7" s="363" t="s">
        <v>2823</v>
      </c>
      <c r="D7" s="364" t="s">
        <v>2824</v>
      </c>
      <c r="E7" s="365"/>
      <c r="F7" s="365"/>
      <c r="G7" s="365"/>
      <c r="H7" s="366"/>
    </row>
    <row r="8" spans="1:8">
      <c r="A8" s="367"/>
      <c r="B8" s="368" t="s">
        <v>2825</v>
      </c>
      <c r="C8" s="368" t="s">
        <v>2826</v>
      </c>
      <c r="D8" s="369" t="s">
        <v>2827</v>
      </c>
      <c r="E8" s="370" t="s">
        <v>2828</v>
      </c>
      <c r="F8" s="371"/>
      <c r="G8" s="371"/>
      <c r="H8" s="372"/>
    </row>
    <row r="9" spans="1:8" ht="15.75" thickBot="1">
      <c r="A9" s="373" t="s">
        <v>2829</v>
      </c>
      <c r="B9" s="374" t="s">
        <v>2830</v>
      </c>
      <c r="C9" s="374" t="s">
        <v>2831</v>
      </c>
      <c r="D9" s="375" t="s">
        <v>2832</v>
      </c>
      <c r="E9" s="376" t="s">
        <v>2833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2834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2835</v>
      </c>
      <c r="B11" s="385" t="s">
        <v>3573</v>
      </c>
      <c r="C11" s="386" t="s">
        <v>2836</v>
      </c>
      <c r="D11" s="387">
        <v>65</v>
      </c>
      <c r="E11" s="388">
        <v>2</v>
      </c>
      <c r="F11" s="389">
        <v>0</v>
      </c>
      <c r="G11" s="389">
        <v>0</v>
      </c>
      <c r="H11" s="390" t="s">
        <v>30</v>
      </c>
    </row>
    <row r="12" spans="1:8">
      <c r="A12" s="391" t="s">
        <v>2837</v>
      </c>
      <c r="B12" s="392" t="s">
        <v>3574</v>
      </c>
      <c r="C12" s="393" t="s">
        <v>2838</v>
      </c>
      <c r="D12" s="394">
        <v>65</v>
      </c>
      <c r="E12" s="395">
        <v>1</v>
      </c>
      <c r="F12" s="389">
        <v>0</v>
      </c>
      <c r="G12" s="389">
        <v>0</v>
      </c>
      <c r="H12" s="390" t="s">
        <v>30</v>
      </c>
    </row>
    <row r="13" spans="1:8" ht="23.25">
      <c r="A13" s="391" t="s">
        <v>2839</v>
      </c>
      <c r="B13" s="396" t="s">
        <v>3575</v>
      </c>
      <c r="C13" s="393" t="s">
        <v>2840</v>
      </c>
      <c r="D13" s="394" t="s">
        <v>2841</v>
      </c>
      <c r="E13" s="395">
        <v>2</v>
      </c>
      <c r="F13" s="389">
        <v>0</v>
      </c>
      <c r="G13" s="389">
        <v>0</v>
      </c>
      <c r="H13" s="390" t="s">
        <v>30</v>
      </c>
    </row>
    <row r="14" spans="1:8" ht="23.25">
      <c r="A14" s="391" t="s">
        <v>2842</v>
      </c>
      <c r="B14" s="396" t="s">
        <v>3576</v>
      </c>
      <c r="C14" s="393" t="s">
        <v>2843</v>
      </c>
      <c r="D14" s="394" t="s">
        <v>2841</v>
      </c>
      <c r="E14" s="395">
        <v>1</v>
      </c>
      <c r="F14" s="389">
        <v>0</v>
      </c>
      <c r="G14" s="389">
        <v>0</v>
      </c>
      <c r="H14" s="390" t="s">
        <v>30</v>
      </c>
    </row>
    <row r="15" spans="1:8">
      <c r="A15" s="391"/>
      <c r="B15" s="392" t="s">
        <v>3577</v>
      </c>
      <c r="C15" s="393"/>
      <c r="D15" s="394" t="s">
        <v>2841</v>
      </c>
      <c r="E15" s="395">
        <v>3</v>
      </c>
      <c r="F15" s="389">
        <v>0</v>
      </c>
      <c r="G15" s="389">
        <v>0</v>
      </c>
      <c r="H15" s="390" t="s">
        <v>30</v>
      </c>
    </row>
    <row r="16" spans="1:8">
      <c r="A16" s="391" t="s">
        <v>2844</v>
      </c>
      <c r="B16" s="392" t="s">
        <v>3573</v>
      </c>
      <c r="C16" s="393" t="s">
        <v>2836</v>
      </c>
      <c r="D16" s="394">
        <v>65</v>
      </c>
      <c r="E16" s="395">
        <v>2</v>
      </c>
      <c r="F16" s="389">
        <v>0</v>
      </c>
      <c r="G16" s="389">
        <v>0</v>
      </c>
      <c r="H16" s="390" t="s">
        <v>30</v>
      </c>
    </row>
    <row r="17" spans="1:8">
      <c r="A17" s="391" t="s">
        <v>2845</v>
      </c>
      <c r="B17" s="392" t="s">
        <v>3578</v>
      </c>
      <c r="C17" s="393" t="s">
        <v>2846</v>
      </c>
      <c r="D17" s="394" t="s">
        <v>2847</v>
      </c>
      <c r="E17" s="395">
        <v>1</v>
      </c>
      <c r="F17" s="389">
        <v>0</v>
      </c>
      <c r="G17" s="389">
        <v>0</v>
      </c>
      <c r="H17" s="390" t="s">
        <v>30</v>
      </c>
    </row>
    <row r="18" spans="1:8">
      <c r="A18" s="391" t="s">
        <v>2848</v>
      </c>
      <c r="B18" s="392" t="s">
        <v>3579</v>
      </c>
      <c r="C18" s="393" t="s">
        <v>2849</v>
      </c>
      <c r="D18" s="394" t="s">
        <v>2850</v>
      </c>
      <c r="E18" s="395">
        <v>1</v>
      </c>
      <c r="F18" s="389">
        <v>0</v>
      </c>
      <c r="G18" s="389">
        <v>0</v>
      </c>
      <c r="H18" s="390" t="s">
        <v>30</v>
      </c>
    </row>
    <row r="19" spans="1:8">
      <c r="A19" s="391" t="s">
        <v>2851</v>
      </c>
      <c r="B19" s="392" t="s">
        <v>3580</v>
      </c>
      <c r="C19" s="393" t="s">
        <v>2852</v>
      </c>
      <c r="D19" s="394" t="s">
        <v>2853</v>
      </c>
      <c r="E19" s="395">
        <v>2</v>
      </c>
      <c r="F19" s="389">
        <v>0</v>
      </c>
      <c r="G19" s="389">
        <v>0</v>
      </c>
      <c r="H19" s="390" t="s">
        <v>30</v>
      </c>
    </row>
    <row r="20" spans="1:8">
      <c r="A20" s="391" t="s">
        <v>2854</v>
      </c>
      <c r="B20" s="392" t="s">
        <v>3578</v>
      </c>
      <c r="C20" s="393" t="s">
        <v>2855</v>
      </c>
      <c r="D20" s="394" t="s">
        <v>2856</v>
      </c>
      <c r="E20" s="395">
        <v>1</v>
      </c>
      <c r="F20" s="389">
        <v>0</v>
      </c>
      <c r="G20" s="389">
        <v>0</v>
      </c>
      <c r="H20" s="390" t="s">
        <v>30</v>
      </c>
    </row>
    <row r="21" spans="1:8">
      <c r="A21" s="391" t="s">
        <v>2857</v>
      </c>
      <c r="B21" s="392" t="s">
        <v>3579</v>
      </c>
      <c r="C21" s="393" t="s">
        <v>2858</v>
      </c>
      <c r="D21" s="394" t="s">
        <v>2850</v>
      </c>
      <c r="E21" s="395">
        <v>1</v>
      </c>
      <c r="F21" s="389">
        <v>0</v>
      </c>
      <c r="G21" s="389">
        <v>0</v>
      </c>
      <c r="H21" s="390" t="s">
        <v>30</v>
      </c>
    </row>
    <row r="22" spans="1:8">
      <c r="A22" s="391" t="s">
        <v>2859</v>
      </c>
      <c r="B22" s="392" t="s">
        <v>3581</v>
      </c>
      <c r="C22" s="393" t="s">
        <v>2860</v>
      </c>
      <c r="D22" s="394" t="s">
        <v>2861</v>
      </c>
      <c r="E22" s="395">
        <v>1</v>
      </c>
      <c r="F22" s="389">
        <v>0</v>
      </c>
      <c r="G22" s="389">
        <v>0</v>
      </c>
      <c r="H22" s="390" t="s">
        <v>30</v>
      </c>
    </row>
    <row r="23" spans="1:8">
      <c r="A23" s="396" t="s">
        <v>2862</v>
      </c>
      <c r="B23" s="396" t="s">
        <v>3582</v>
      </c>
      <c r="C23" s="396" t="s">
        <v>2863</v>
      </c>
      <c r="D23" s="396" t="s">
        <v>2864</v>
      </c>
      <c r="E23" s="395">
        <v>1</v>
      </c>
      <c r="F23" s="389">
        <v>0</v>
      </c>
      <c r="G23" s="389">
        <v>0</v>
      </c>
      <c r="H23" s="390" t="s">
        <v>30</v>
      </c>
    </row>
    <row r="24" spans="1:8">
      <c r="A24" s="391" t="s">
        <v>2865</v>
      </c>
      <c r="B24" s="392" t="s">
        <v>3583</v>
      </c>
      <c r="C24" s="393" t="s">
        <v>2866</v>
      </c>
      <c r="D24" s="394">
        <v>65</v>
      </c>
      <c r="E24" s="395">
        <v>1</v>
      </c>
      <c r="F24" s="389">
        <v>0</v>
      </c>
      <c r="G24" s="389">
        <v>0</v>
      </c>
      <c r="H24" s="390" t="s">
        <v>30</v>
      </c>
    </row>
    <row r="25" spans="1:8" ht="24" thickBot="1">
      <c r="A25" s="396" t="s">
        <v>2867</v>
      </c>
      <c r="B25" s="396" t="s">
        <v>3584</v>
      </c>
      <c r="C25" s="396" t="s">
        <v>2852</v>
      </c>
      <c r="D25" s="396" t="s">
        <v>2841</v>
      </c>
      <c r="E25" s="395">
        <v>2</v>
      </c>
      <c r="F25" s="389">
        <v>0</v>
      </c>
      <c r="G25" s="389">
        <v>0</v>
      </c>
      <c r="H25" s="390" t="s">
        <v>30</v>
      </c>
    </row>
    <row r="26" spans="1:8" ht="15.75" thickBot="1">
      <c r="A26" s="397" t="s">
        <v>2868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2869</v>
      </c>
      <c r="B27" s="385" t="s">
        <v>3585</v>
      </c>
      <c r="C27" s="386" t="s">
        <v>2870</v>
      </c>
      <c r="D27" s="401" t="s">
        <v>2871</v>
      </c>
      <c r="E27" s="402">
        <v>1</v>
      </c>
      <c r="F27" s="389">
        <v>0</v>
      </c>
      <c r="G27" s="389">
        <v>0</v>
      </c>
      <c r="H27" s="390" t="s">
        <v>30</v>
      </c>
    </row>
    <row r="28" spans="1:8">
      <c r="A28" s="391" t="s">
        <v>2872</v>
      </c>
      <c r="B28" s="392" t="s">
        <v>3573</v>
      </c>
      <c r="C28" s="393" t="s">
        <v>2836</v>
      </c>
      <c r="D28" s="394">
        <v>65</v>
      </c>
      <c r="E28" s="395">
        <v>2</v>
      </c>
      <c r="F28" s="389">
        <v>0</v>
      </c>
      <c r="G28" s="389">
        <v>0</v>
      </c>
      <c r="H28" s="390" t="s">
        <v>30</v>
      </c>
    </row>
    <row r="29" spans="1:8">
      <c r="A29" s="391" t="s">
        <v>2873</v>
      </c>
      <c r="B29" s="392" t="s">
        <v>3574</v>
      </c>
      <c r="C29" s="393" t="s">
        <v>2838</v>
      </c>
      <c r="D29" s="394">
        <v>65</v>
      </c>
      <c r="E29" s="395">
        <v>1</v>
      </c>
      <c r="F29" s="389">
        <v>0</v>
      </c>
      <c r="G29" s="389">
        <v>0</v>
      </c>
      <c r="H29" s="390" t="s">
        <v>30</v>
      </c>
    </row>
    <row r="30" spans="1:8" ht="23.25">
      <c r="A30" s="391" t="s">
        <v>2874</v>
      </c>
      <c r="B30" s="396" t="s">
        <v>3575</v>
      </c>
      <c r="C30" s="393" t="s">
        <v>2840</v>
      </c>
      <c r="D30" s="394" t="s">
        <v>2841</v>
      </c>
      <c r="E30" s="395">
        <v>2</v>
      </c>
      <c r="F30" s="389">
        <v>0</v>
      </c>
      <c r="G30" s="389">
        <v>0</v>
      </c>
      <c r="H30" s="390" t="s">
        <v>30</v>
      </c>
    </row>
    <row r="31" spans="1:8" ht="23.25">
      <c r="A31" s="391" t="s">
        <v>2875</v>
      </c>
      <c r="B31" s="396" t="s">
        <v>3576</v>
      </c>
      <c r="C31" s="393" t="s">
        <v>2843</v>
      </c>
      <c r="D31" s="394" t="s">
        <v>2841</v>
      </c>
      <c r="E31" s="395">
        <v>1</v>
      </c>
      <c r="F31" s="389">
        <v>0</v>
      </c>
      <c r="G31" s="389">
        <v>0</v>
      </c>
      <c r="H31" s="390" t="s">
        <v>30</v>
      </c>
    </row>
    <row r="32" spans="1:8">
      <c r="A32" s="391"/>
      <c r="B32" s="396" t="s">
        <v>3577</v>
      </c>
      <c r="C32" s="393"/>
      <c r="D32" s="394" t="s">
        <v>2841</v>
      </c>
      <c r="E32" s="395">
        <v>3</v>
      </c>
      <c r="F32" s="389">
        <v>0</v>
      </c>
      <c r="G32" s="389">
        <v>0</v>
      </c>
      <c r="H32" s="390" t="s">
        <v>30</v>
      </c>
    </row>
    <row r="33" spans="1:8">
      <c r="A33" s="391" t="s">
        <v>2876</v>
      </c>
      <c r="B33" s="392" t="s">
        <v>3586</v>
      </c>
      <c r="C33" s="393" t="s">
        <v>2877</v>
      </c>
      <c r="D33" s="394" t="s">
        <v>2878</v>
      </c>
      <c r="E33" s="395">
        <v>1</v>
      </c>
      <c r="F33" s="454">
        <v>0</v>
      </c>
      <c r="G33" s="454">
        <v>0</v>
      </c>
      <c r="H33" s="390" t="s">
        <v>30</v>
      </c>
    </row>
    <row r="34" spans="1:8">
      <c r="A34" s="391" t="s">
        <v>2879</v>
      </c>
      <c r="B34" s="392" t="s">
        <v>3587</v>
      </c>
      <c r="C34" s="393" t="s">
        <v>2880</v>
      </c>
      <c r="D34" s="394" t="s">
        <v>2881</v>
      </c>
      <c r="E34" s="395">
        <v>1</v>
      </c>
      <c r="F34" s="389">
        <v>0</v>
      </c>
      <c r="G34" s="389">
        <v>0</v>
      </c>
      <c r="H34" s="390" t="s">
        <v>30</v>
      </c>
    </row>
    <row r="35" spans="1:8" ht="24" thickBot="1">
      <c r="A35" s="391" t="s">
        <v>2882</v>
      </c>
      <c r="B35" s="396" t="s">
        <v>3584</v>
      </c>
      <c r="C35" s="393" t="s">
        <v>2852</v>
      </c>
      <c r="D35" s="394" t="s">
        <v>2841</v>
      </c>
      <c r="E35" s="395">
        <v>1</v>
      </c>
      <c r="F35" s="389">
        <v>0</v>
      </c>
      <c r="G35" s="389">
        <v>0</v>
      </c>
      <c r="H35" s="390" t="s">
        <v>30</v>
      </c>
    </row>
    <row r="36" spans="1:8" ht="15.75" thickBot="1">
      <c r="A36" s="397" t="s">
        <v>2883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3588</v>
      </c>
      <c r="C37" s="386" t="s">
        <v>2884</v>
      </c>
      <c r="D37" s="401" t="s">
        <v>2885</v>
      </c>
      <c r="E37" s="402">
        <v>2</v>
      </c>
      <c r="F37" s="389">
        <v>0</v>
      </c>
      <c r="G37" s="389">
        <v>0</v>
      </c>
      <c r="H37" s="390" t="s">
        <v>30</v>
      </c>
    </row>
    <row r="38" spans="1:8">
      <c r="A38" s="391" t="s">
        <v>2886</v>
      </c>
      <c r="B38" s="392" t="s">
        <v>3589</v>
      </c>
      <c r="C38" s="393" t="s">
        <v>2887</v>
      </c>
      <c r="D38" s="394" t="s">
        <v>2885</v>
      </c>
      <c r="E38" s="395">
        <v>1</v>
      </c>
      <c r="F38" s="389">
        <v>0</v>
      </c>
      <c r="G38" s="389">
        <v>0</v>
      </c>
      <c r="H38" s="390" t="s">
        <v>30</v>
      </c>
    </row>
    <row r="39" spans="1:8">
      <c r="A39" s="391"/>
      <c r="B39" s="392" t="s">
        <v>3588</v>
      </c>
      <c r="C39" s="393" t="s">
        <v>2888</v>
      </c>
      <c r="D39" s="394" t="s">
        <v>2889</v>
      </c>
      <c r="E39" s="395">
        <v>2</v>
      </c>
      <c r="F39" s="389">
        <v>0</v>
      </c>
      <c r="G39" s="389">
        <v>0</v>
      </c>
      <c r="H39" s="390" t="s">
        <v>30</v>
      </c>
    </row>
    <row r="40" spans="1:8">
      <c r="A40" s="391" t="s">
        <v>2890</v>
      </c>
      <c r="B40" s="392" t="s">
        <v>3590</v>
      </c>
      <c r="C40" s="393" t="s">
        <v>2891</v>
      </c>
      <c r="D40" s="394" t="s">
        <v>2892</v>
      </c>
      <c r="E40" s="395">
        <v>2</v>
      </c>
      <c r="F40" s="389">
        <v>0</v>
      </c>
      <c r="G40" s="389">
        <v>0</v>
      </c>
      <c r="H40" s="390" t="s">
        <v>30</v>
      </c>
    </row>
    <row r="41" spans="1:8" s="150" customFormat="1">
      <c r="A41" s="391" t="s">
        <v>2893</v>
      </c>
      <c r="B41" s="392" t="s">
        <v>3591</v>
      </c>
      <c r="C41" s="393" t="s">
        <v>2894</v>
      </c>
      <c r="D41" s="394" t="s">
        <v>2895</v>
      </c>
      <c r="E41" s="395">
        <v>1</v>
      </c>
      <c r="F41" s="454">
        <v>0</v>
      </c>
      <c r="G41" s="454">
        <v>0</v>
      </c>
      <c r="H41" s="390" t="s">
        <v>30</v>
      </c>
    </row>
    <row r="42" spans="1:8" s="150" customFormat="1">
      <c r="A42" s="391" t="s">
        <v>2896</v>
      </c>
      <c r="B42" s="392" t="s">
        <v>3591</v>
      </c>
      <c r="C42" s="393" t="s">
        <v>2897</v>
      </c>
      <c r="D42" s="394" t="s">
        <v>2898</v>
      </c>
      <c r="E42" s="395">
        <v>1</v>
      </c>
      <c r="F42" s="454">
        <v>0</v>
      </c>
      <c r="G42" s="454">
        <v>0</v>
      </c>
      <c r="H42" s="390" t="s">
        <v>30</v>
      </c>
    </row>
    <row r="43" spans="1:8" s="150" customFormat="1">
      <c r="A43" s="391" t="s">
        <v>2899</v>
      </c>
      <c r="B43" s="392" t="s">
        <v>3591</v>
      </c>
      <c r="C43" s="393" t="s">
        <v>2900</v>
      </c>
      <c r="D43" s="394" t="s">
        <v>2901</v>
      </c>
      <c r="E43" s="395">
        <v>1</v>
      </c>
      <c r="F43" s="454">
        <v>0</v>
      </c>
      <c r="G43" s="454">
        <v>0</v>
      </c>
      <c r="H43" s="390" t="s">
        <v>30</v>
      </c>
    </row>
    <row r="44" spans="1:8">
      <c r="A44" s="391"/>
      <c r="B44" s="392" t="s">
        <v>3588</v>
      </c>
      <c r="C44" s="393" t="s">
        <v>2902</v>
      </c>
      <c r="D44" s="394" t="s">
        <v>2903</v>
      </c>
      <c r="E44" s="395">
        <v>4</v>
      </c>
      <c r="F44" s="389">
        <v>0</v>
      </c>
      <c r="G44" s="389">
        <v>0</v>
      </c>
      <c r="H44" s="390" t="s">
        <v>30</v>
      </c>
    </row>
    <row r="45" spans="1:8">
      <c r="A45" s="404"/>
      <c r="B45" s="392" t="s">
        <v>3588</v>
      </c>
      <c r="C45" s="393" t="s">
        <v>2902</v>
      </c>
      <c r="D45" s="394" t="s">
        <v>2904</v>
      </c>
      <c r="E45" s="395">
        <v>2</v>
      </c>
      <c r="F45" s="389">
        <v>0</v>
      </c>
      <c r="G45" s="389">
        <v>0</v>
      </c>
      <c r="H45" s="390" t="s">
        <v>30</v>
      </c>
    </row>
    <row r="46" spans="1:8">
      <c r="A46" s="404"/>
      <c r="B46" s="392" t="s">
        <v>3588</v>
      </c>
      <c r="C46" s="405" t="s">
        <v>2905</v>
      </c>
      <c r="D46" s="406" t="s">
        <v>2906</v>
      </c>
      <c r="E46" s="407">
        <v>2</v>
      </c>
      <c r="F46" s="389">
        <v>0</v>
      </c>
      <c r="G46" s="389">
        <v>0</v>
      </c>
      <c r="H46" s="390" t="s">
        <v>30</v>
      </c>
    </row>
    <row r="47" spans="1:8">
      <c r="A47" s="404"/>
      <c r="B47" s="408" t="s">
        <v>3592</v>
      </c>
      <c r="C47" s="405" t="s">
        <v>2907</v>
      </c>
      <c r="D47" s="394" t="s">
        <v>2850</v>
      </c>
      <c r="E47" s="407">
        <v>1</v>
      </c>
      <c r="F47" s="389">
        <v>0</v>
      </c>
      <c r="G47" s="389">
        <v>0</v>
      </c>
      <c r="H47" s="390" t="s">
        <v>30</v>
      </c>
    </row>
    <row r="48" spans="1:8">
      <c r="A48" s="404"/>
      <c r="B48" s="408" t="s">
        <v>3592</v>
      </c>
      <c r="C48" s="405" t="s">
        <v>2908</v>
      </c>
      <c r="D48" s="394" t="s">
        <v>2850</v>
      </c>
      <c r="E48" s="407">
        <v>1</v>
      </c>
      <c r="F48" s="389">
        <v>0</v>
      </c>
      <c r="G48" s="389">
        <v>0</v>
      </c>
      <c r="H48" s="390" t="s">
        <v>30</v>
      </c>
    </row>
    <row r="49" spans="1:8" ht="15.75" thickBot="1">
      <c r="A49" s="409" t="s">
        <v>2909</v>
      </c>
      <c r="B49" s="410" t="s">
        <v>3580</v>
      </c>
      <c r="C49" s="411" t="s">
        <v>2852</v>
      </c>
      <c r="D49" s="412" t="s">
        <v>2910</v>
      </c>
      <c r="E49" s="413">
        <v>2</v>
      </c>
      <c r="F49" s="389">
        <v>0</v>
      </c>
      <c r="G49" s="389">
        <v>0</v>
      </c>
      <c r="H49" s="390" t="s">
        <v>30</v>
      </c>
    </row>
    <row r="50" spans="1:8" ht="15.75" thickBot="1">
      <c r="A50" s="397" t="s">
        <v>2911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2912</v>
      </c>
      <c r="B51" s="385" t="s">
        <v>3585</v>
      </c>
      <c r="C51" s="386" t="s">
        <v>2913</v>
      </c>
      <c r="D51" s="401" t="s">
        <v>2914</v>
      </c>
      <c r="E51" s="402">
        <v>1</v>
      </c>
      <c r="F51" s="389">
        <v>0</v>
      </c>
      <c r="G51" s="389">
        <v>0</v>
      </c>
      <c r="H51" s="390" t="s">
        <v>30</v>
      </c>
    </row>
    <row r="52" spans="1:8">
      <c r="A52" s="391" t="s">
        <v>2915</v>
      </c>
      <c r="B52" s="392" t="s">
        <v>3580</v>
      </c>
      <c r="C52" s="393" t="s">
        <v>2852</v>
      </c>
      <c r="D52" s="394" t="s">
        <v>2916</v>
      </c>
      <c r="E52" s="395">
        <v>2</v>
      </c>
      <c r="F52" s="389">
        <v>0</v>
      </c>
      <c r="G52" s="389">
        <v>0</v>
      </c>
      <c r="H52" s="390" t="s">
        <v>30</v>
      </c>
    </row>
    <row r="53" spans="1:8" ht="23.25">
      <c r="A53" s="391" t="s">
        <v>2917</v>
      </c>
      <c r="B53" s="396" t="s">
        <v>3575</v>
      </c>
      <c r="C53" s="393" t="s">
        <v>2840</v>
      </c>
      <c r="D53" s="394" t="s">
        <v>2841</v>
      </c>
      <c r="E53" s="395">
        <v>2</v>
      </c>
      <c r="F53" s="389">
        <v>0</v>
      </c>
      <c r="G53" s="389">
        <v>0</v>
      </c>
      <c r="H53" s="390" t="s">
        <v>30</v>
      </c>
    </row>
    <row r="54" spans="1:8">
      <c r="A54" s="391" t="s">
        <v>2918</v>
      </c>
      <c r="B54" s="392" t="s">
        <v>3587</v>
      </c>
      <c r="C54" s="393" t="s">
        <v>2919</v>
      </c>
      <c r="D54" s="394" t="s">
        <v>2920</v>
      </c>
      <c r="E54" s="395">
        <v>1</v>
      </c>
      <c r="F54" s="389">
        <v>0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3593</v>
      </c>
      <c r="C55" s="411" t="s">
        <v>2921</v>
      </c>
      <c r="D55" s="412" t="s">
        <v>2922</v>
      </c>
      <c r="E55" s="413">
        <v>1</v>
      </c>
      <c r="F55" s="454">
        <v>0</v>
      </c>
      <c r="G55" s="454">
        <v>0</v>
      </c>
      <c r="H55" s="390" t="s">
        <v>30</v>
      </c>
    </row>
    <row r="56" spans="1:8" ht="15.75" thickBot="1">
      <c r="A56" s="397" t="s">
        <v>2923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2915</v>
      </c>
      <c r="B57" s="385" t="s">
        <v>3580</v>
      </c>
      <c r="C57" s="386" t="s">
        <v>2852</v>
      </c>
      <c r="D57" s="401" t="s">
        <v>2924</v>
      </c>
      <c r="E57" s="402">
        <v>1</v>
      </c>
      <c r="F57" s="389">
        <v>0</v>
      </c>
      <c r="G57" s="389">
        <v>0</v>
      </c>
      <c r="H57" s="390" t="s">
        <v>30</v>
      </c>
    </row>
    <row r="58" spans="1:8">
      <c r="A58" s="391" t="s">
        <v>2925</v>
      </c>
      <c r="B58" s="392" t="s">
        <v>3574</v>
      </c>
      <c r="C58" s="393" t="s">
        <v>2852</v>
      </c>
      <c r="D58" s="394" t="s">
        <v>2924</v>
      </c>
      <c r="E58" s="395">
        <v>1</v>
      </c>
      <c r="F58" s="389">
        <v>0</v>
      </c>
      <c r="G58" s="389">
        <v>0</v>
      </c>
      <c r="H58" s="390" t="s">
        <v>30</v>
      </c>
    </row>
    <row r="59" spans="1:8" s="150" customFormat="1">
      <c r="A59" s="391" t="s">
        <v>2926</v>
      </c>
      <c r="B59" s="392" t="s">
        <v>3594</v>
      </c>
      <c r="C59" s="393" t="s">
        <v>2927</v>
      </c>
      <c r="D59" s="455" t="s">
        <v>2928</v>
      </c>
      <c r="E59" s="395">
        <v>1</v>
      </c>
      <c r="F59" s="454">
        <v>0</v>
      </c>
      <c r="G59" s="454">
        <v>0</v>
      </c>
      <c r="H59" s="390" t="s">
        <v>30</v>
      </c>
    </row>
    <row r="60" spans="1:8">
      <c r="A60" s="391" t="s">
        <v>2929</v>
      </c>
      <c r="B60" s="392" t="s">
        <v>3583</v>
      </c>
      <c r="C60" s="393" t="s">
        <v>2852</v>
      </c>
      <c r="D60" s="394" t="s">
        <v>2924</v>
      </c>
      <c r="E60" s="395">
        <v>1</v>
      </c>
      <c r="F60" s="389">
        <v>0</v>
      </c>
      <c r="G60" s="389">
        <v>0</v>
      </c>
      <c r="H60" s="390" t="s">
        <v>30</v>
      </c>
    </row>
    <row r="61" spans="1:8" ht="24" thickBot="1">
      <c r="A61" s="391" t="s">
        <v>2917</v>
      </c>
      <c r="B61" s="396" t="s">
        <v>3575</v>
      </c>
      <c r="C61" s="393" t="s">
        <v>2840</v>
      </c>
      <c r="D61" s="394" t="s">
        <v>2841</v>
      </c>
      <c r="E61" s="395">
        <v>1</v>
      </c>
      <c r="F61" s="389">
        <v>0</v>
      </c>
      <c r="G61" s="389">
        <v>0</v>
      </c>
      <c r="H61" s="390" t="s">
        <v>30</v>
      </c>
    </row>
    <row r="62" spans="1:8" ht="15.75" thickBot="1">
      <c r="A62" s="397" t="s">
        <v>2930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2915</v>
      </c>
      <c r="B63" s="385" t="s">
        <v>3595</v>
      </c>
      <c r="C63" s="386" t="s">
        <v>2852</v>
      </c>
      <c r="D63" s="401" t="s">
        <v>2916</v>
      </c>
      <c r="E63" s="402">
        <v>1</v>
      </c>
      <c r="F63" s="389">
        <v>0</v>
      </c>
      <c r="G63" s="389">
        <v>0</v>
      </c>
      <c r="H63" s="390" t="s">
        <v>30</v>
      </c>
    </row>
    <row r="64" spans="1:8">
      <c r="A64" s="391" t="s">
        <v>2925</v>
      </c>
      <c r="B64" s="392" t="s">
        <v>3574</v>
      </c>
      <c r="C64" s="393" t="s">
        <v>2852</v>
      </c>
      <c r="D64" s="394" t="s">
        <v>2916</v>
      </c>
      <c r="E64" s="395">
        <v>1</v>
      </c>
      <c r="F64" s="389">
        <v>0</v>
      </c>
      <c r="G64" s="389">
        <v>0</v>
      </c>
      <c r="H64" s="390" t="s">
        <v>30</v>
      </c>
    </row>
    <row r="65" spans="1:8">
      <c r="A65" s="391" t="s">
        <v>2931</v>
      </c>
      <c r="B65" s="392" t="s">
        <v>3596</v>
      </c>
      <c r="C65" s="393" t="s">
        <v>2932</v>
      </c>
      <c r="D65" s="394" t="s">
        <v>2933</v>
      </c>
      <c r="E65" s="395">
        <v>1</v>
      </c>
      <c r="F65" s="389">
        <v>0</v>
      </c>
      <c r="G65" s="389">
        <v>0</v>
      </c>
      <c r="H65" s="390" t="s">
        <v>30</v>
      </c>
    </row>
    <row r="66" spans="1:8">
      <c r="A66" s="391" t="s">
        <v>2929</v>
      </c>
      <c r="B66" s="392" t="s">
        <v>3583</v>
      </c>
      <c r="C66" s="393" t="s">
        <v>2852</v>
      </c>
      <c r="D66" s="394" t="s">
        <v>2916</v>
      </c>
      <c r="E66" s="395">
        <v>1</v>
      </c>
      <c r="F66" s="389">
        <v>0</v>
      </c>
      <c r="G66" s="389">
        <v>0</v>
      </c>
      <c r="H66" s="390" t="s">
        <v>30</v>
      </c>
    </row>
    <row r="67" spans="1:8" ht="23.25">
      <c r="A67" s="391" t="s">
        <v>2934</v>
      </c>
      <c r="B67" s="396" t="s">
        <v>3576</v>
      </c>
      <c r="C67" s="393" t="s">
        <v>2935</v>
      </c>
      <c r="D67" s="394" t="s">
        <v>2841</v>
      </c>
      <c r="E67" s="395">
        <v>1</v>
      </c>
      <c r="F67" s="389">
        <v>0</v>
      </c>
      <c r="G67" s="389">
        <v>0</v>
      </c>
      <c r="H67" s="390" t="s">
        <v>30</v>
      </c>
    </row>
    <row r="68" spans="1:8">
      <c r="A68" s="391" t="s">
        <v>2918</v>
      </c>
      <c r="B68" s="392" t="s">
        <v>3587</v>
      </c>
      <c r="C68" s="393" t="s">
        <v>2919</v>
      </c>
      <c r="D68" s="394" t="s">
        <v>2920</v>
      </c>
      <c r="E68" s="395">
        <v>1</v>
      </c>
      <c r="F68" s="389">
        <v>0</v>
      </c>
      <c r="G68" s="389">
        <v>0</v>
      </c>
      <c r="H68" s="390" t="s">
        <v>30</v>
      </c>
    </row>
    <row r="69" spans="1:8" ht="24" thickBot="1">
      <c r="A69" s="391" t="s">
        <v>2936</v>
      </c>
      <c r="B69" s="396" t="s">
        <v>3584</v>
      </c>
      <c r="C69" s="393" t="s">
        <v>2852</v>
      </c>
      <c r="D69" s="394" t="s">
        <v>2841</v>
      </c>
      <c r="E69" s="395">
        <v>1</v>
      </c>
      <c r="F69" s="389">
        <v>0</v>
      </c>
      <c r="G69" s="389">
        <v>0</v>
      </c>
      <c r="H69" s="390" t="s">
        <v>30</v>
      </c>
    </row>
    <row r="70" spans="1:8" ht="15.75" thickBot="1">
      <c r="A70" s="397" t="s">
        <v>2937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2938</v>
      </c>
      <c r="B71" s="415" t="s">
        <v>3580</v>
      </c>
      <c r="C71" s="416" t="s">
        <v>2852</v>
      </c>
      <c r="D71" s="417" t="s">
        <v>2841</v>
      </c>
      <c r="E71" s="418">
        <v>3</v>
      </c>
      <c r="F71" s="389">
        <v>0</v>
      </c>
      <c r="G71" s="389">
        <v>0</v>
      </c>
      <c r="H71" s="390" t="s">
        <v>30</v>
      </c>
    </row>
    <row r="72" spans="1:8">
      <c r="A72" s="391" t="s">
        <v>2939</v>
      </c>
      <c r="B72" s="392" t="s">
        <v>3574</v>
      </c>
      <c r="C72" s="393" t="s">
        <v>2852</v>
      </c>
      <c r="D72" s="394" t="s">
        <v>2841</v>
      </c>
      <c r="E72" s="395">
        <v>1</v>
      </c>
      <c r="F72" s="389">
        <v>0</v>
      </c>
      <c r="G72" s="389">
        <v>0</v>
      </c>
      <c r="H72" s="390" t="s">
        <v>30</v>
      </c>
    </row>
    <row r="73" spans="1:8">
      <c r="A73" s="419" t="s">
        <v>2940</v>
      </c>
      <c r="B73" s="420" t="s">
        <v>3597</v>
      </c>
      <c r="C73" s="421" t="s">
        <v>2941</v>
      </c>
      <c r="D73" s="394" t="s">
        <v>2841</v>
      </c>
      <c r="E73" s="422">
        <v>1</v>
      </c>
      <c r="F73" s="389">
        <v>0</v>
      </c>
      <c r="G73" s="389">
        <v>0</v>
      </c>
      <c r="H73" s="390" t="s">
        <v>30</v>
      </c>
    </row>
    <row r="74" spans="1:8">
      <c r="A74" s="419" t="s">
        <v>2942</v>
      </c>
      <c r="B74" s="420" t="s">
        <v>3598</v>
      </c>
      <c r="C74" s="393" t="s">
        <v>2943</v>
      </c>
      <c r="D74" s="394" t="s">
        <v>2944</v>
      </c>
      <c r="E74" s="422">
        <v>1</v>
      </c>
      <c r="F74" s="389">
        <v>0</v>
      </c>
      <c r="G74" s="389">
        <v>0</v>
      </c>
      <c r="H74" s="390" t="s">
        <v>30</v>
      </c>
    </row>
    <row r="75" spans="1:8">
      <c r="A75" s="423" t="s">
        <v>2945</v>
      </c>
      <c r="B75" s="424" t="s">
        <v>3583</v>
      </c>
      <c r="C75" s="405" t="s">
        <v>2852</v>
      </c>
      <c r="D75" s="406" t="s">
        <v>2841</v>
      </c>
      <c r="E75" s="425">
        <v>1</v>
      </c>
      <c r="F75" s="389">
        <v>0</v>
      </c>
      <c r="G75" s="389">
        <v>0</v>
      </c>
      <c r="H75" s="390" t="s">
        <v>30</v>
      </c>
    </row>
    <row r="76" spans="1:8" ht="24" thickBot="1">
      <c r="A76" s="391" t="s">
        <v>2946</v>
      </c>
      <c r="B76" s="396" t="s">
        <v>3599</v>
      </c>
      <c r="C76" s="393" t="s">
        <v>2947</v>
      </c>
      <c r="D76" s="394" t="s">
        <v>2948</v>
      </c>
      <c r="E76" s="395">
        <v>1</v>
      </c>
      <c r="F76" s="389">
        <v>0</v>
      </c>
      <c r="G76" s="389">
        <v>0</v>
      </c>
      <c r="H76" s="390" t="s">
        <v>30</v>
      </c>
    </row>
    <row r="77" spans="1:8" ht="15.75" thickBot="1">
      <c r="A77" s="426" t="s">
        <v>2949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2950</v>
      </c>
      <c r="B78" s="385" t="s">
        <v>3600</v>
      </c>
      <c r="C78" s="386" t="s">
        <v>2951</v>
      </c>
      <c r="D78" s="401" t="s">
        <v>2952</v>
      </c>
      <c r="E78" s="402">
        <v>1</v>
      </c>
      <c r="F78" s="389">
        <v>0</v>
      </c>
      <c r="G78" s="389">
        <v>0</v>
      </c>
      <c r="H78" s="390" t="s">
        <v>30</v>
      </c>
    </row>
    <row r="79" spans="1:8">
      <c r="A79" s="428" t="s">
        <v>2950</v>
      </c>
      <c r="B79" s="429" t="s">
        <v>3600</v>
      </c>
      <c r="C79" s="430" t="s">
        <v>2953</v>
      </c>
      <c r="D79" s="387" t="s">
        <v>2952</v>
      </c>
      <c r="E79" s="388">
        <v>1</v>
      </c>
      <c r="F79" s="389">
        <v>0</v>
      </c>
      <c r="G79" s="389">
        <v>0</v>
      </c>
      <c r="H79" s="390" t="s">
        <v>30</v>
      </c>
    </row>
    <row r="80" spans="1:8">
      <c r="A80" s="428" t="s">
        <v>2950</v>
      </c>
      <c r="B80" s="429" t="s">
        <v>3600</v>
      </c>
      <c r="C80" s="430" t="s">
        <v>2953</v>
      </c>
      <c r="D80" s="387" t="s">
        <v>2952</v>
      </c>
      <c r="E80" s="388">
        <v>1</v>
      </c>
      <c r="F80" s="389">
        <v>0</v>
      </c>
      <c r="G80" s="389">
        <v>0</v>
      </c>
      <c r="H80" s="390" t="s">
        <v>30</v>
      </c>
    </row>
    <row r="81" spans="1:8">
      <c r="A81" s="391" t="s">
        <v>2954</v>
      </c>
      <c r="B81" s="392" t="s">
        <v>3601</v>
      </c>
      <c r="C81" s="393" t="s">
        <v>2955</v>
      </c>
      <c r="D81" s="394"/>
      <c r="E81" s="395">
        <v>1</v>
      </c>
      <c r="F81" s="389">
        <v>0</v>
      </c>
      <c r="G81" s="389">
        <v>0</v>
      </c>
      <c r="H81" s="390" t="s">
        <v>30</v>
      </c>
    </row>
    <row r="82" spans="1:8">
      <c r="A82" s="431" t="s">
        <v>2956</v>
      </c>
      <c r="B82" s="392" t="s">
        <v>3601</v>
      </c>
      <c r="C82" s="393" t="s">
        <v>2955</v>
      </c>
      <c r="D82" s="432"/>
      <c r="E82" s="433">
        <v>1</v>
      </c>
      <c r="F82" s="389">
        <v>0</v>
      </c>
      <c r="G82" s="389">
        <v>0</v>
      </c>
      <c r="H82" s="390" t="s">
        <v>30</v>
      </c>
    </row>
    <row r="83" spans="1:8">
      <c r="A83" s="431" t="s">
        <v>2957</v>
      </c>
      <c r="B83" s="392" t="s">
        <v>3601</v>
      </c>
      <c r="C83" s="393" t="s">
        <v>2958</v>
      </c>
      <c r="D83" s="432" t="s">
        <v>2959</v>
      </c>
      <c r="E83" s="433">
        <v>2</v>
      </c>
      <c r="F83" s="389">
        <v>0</v>
      </c>
      <c r="G83" s="389">
        <v>0</v>
      </c>
      <c r="H83" s="390" t="s">
        <v>30</v>
      </c>
    </row>
    <row r="84" spans="1:8">
      <c r="A84" s="431" t="s">
        <v>2960</v>
      </c>
      <c r="B84" s="392" t="s">
        <v>3601</v>
      </c>
      <c r="C84" s="434" t="s">
        <v>2961</v>
      </c>
      <c r="D84" s="432"/>
      <c r="E84" s="433">
        <v>1</v>
      </c>
      <c r="F84" s="389">
        <v>0</v>
      </c>
      <c r="G84" s="389">
        <v>0</v>
      </c>
      <c r="H84" s="390" t="s">
        <v>30</v>
      </c>
    </row>
    <row r="85" spans="1:8">
      <c r="A85" s="431" t="s">
        <v>2957</v>
      </c>
      <c r="B85" s="392" t="s">
        <v>3601</v>
      </c>
      <c r="C85" s="434" t="s">
        <v>2962</v>
      </c>
      <c r="D85" s="432"/>
      <c r="E85" s="433">
        <v>1</v>
      </c>
      <c r="F85" s="389">
        <v>0</v>
      </c>
      <c r="G85" s="389">
        <v>0</v>
      </c>
      <c r="H85" s="390" t="s">
        <v>30</v>
      </c>
    </row>
    <row r="86" spans="1:8">
      <c r="A86" s="435" t="s">
        <v>2963</v>
      </c>
      <c r="B86" s="436" t="s">
        <v>3602</v>
      </c>
      <c r="C86" s="437" t="s">
        <v>2964</v>
      </c>
      <c r="D86" s="432" t="s">
        <v>2841</v>
      </c>
      <c r="E86" s="438">
        <v>1</v>
      </c>
      <c r="F86" s="389">
        <v>0</v>
      </c>
      <c r="G86" s="389">
        <v>0</v>
      </c>
      <c r="H86" s="390" t="s">
        <v>30</v>
      </c>
    </row>
    <row r="87" spans="1:8">
      <c r="A87" s="435"/>
      <c r="B87" s="436" t="s">
        <v>3603</v>
      </c>
      <c r="C87" s="437"/>
      <c r="D87" s="432"/>
      <c r="E87" s="438">
        <v>1</v>
      </c>
      <c r="F87" s="389">
        <v>0</v>
      </c>
      <c r="G87" s="389">
        <v>0</v>
      </c>
      <c r="H87" s="390" t="s">
        <v>30</v>
      </c>
    </row>
    <row r="88" spans="1:8">
      <c r="A88" s="435"/>
      <c r="B88" s="436" t="s">
        <v>3604</v>
      </c>
      <c r="C88" s="437" t="s">
        <v>2965</v>
      </c>
      <c r="D88" s="432"/>
      <c r="E88" s="438">
        <v>1</v>
      </c>
      <c r="F88" s="389">
        <v>0</v>
      </c>
      <c r="G88" s="389">
        <v>0</v>
      </c>
      <c r="H88" s="390" t="s">
        <v>30</v>
      </c>
    </row>
    <row r="89" spans="1:8">
      <c r="A89" s="435"/>
      <c r="B89" s="436" t="s">
        <v>3605</v>
      </c>
      <c r="C89" s="437" t="s">
        <v>2966</v>
      </c>
      <c r="D89" s="432"/>
      <c r="E89" s="438">
        <v>1</v>
      </c>
      <c r="F89" s="389">
        <v>0</v>
      </c>
      <c r="G89" s="389">
        <v>0</v>
      </c>
      <c r="H89" s="390" t="s">
        <v>30</v>
      </c>
    </row>
    <row r="90" spans="1:8">
      <c r="A90" s="391" t="s">
        <v>2967</v>
      </c>
      <c r="B90" s="392" t="s">
        <v>3606</v>
      </c>
      <c r="C90" s="393" t="s">
        <v>2968</v>
      </c>
      <c r="D90" s="394"/>
      <c r="E90" s="395">
        <v>1</v>
      </c>
      <c r="F90" s="389">
        <v>0</v>
      </c>
      <c r="G90" s="389">
        <v>0</v>
      </c>
      <c r="H90" s="390" t="s">
        <v>30</v>
      </c>
    </row>
    <row r="91" spans="1:8">
      <c r="A91" s="391" t="s">
        <v>2969</v>
      </c>
      <c r="B91" s="392" t="s">
        <v>3607</v>
      </c>
      <c r="C91" s="393" t="s">
        <v>2970</v>
      </c>
      <c r="D91" s="394" t="s">
        <v>2971</v>
      </c>
      <c r="E91" s="395">
        <v>1</v>
      </c>
      <c r="F91" s="389">
        <v>0</v>
      </c>
      <c r="G91" s="389">
        <v>0</v>
      </c>
      <c r="H91" s="390" t="s">
        <v>30</v>
      </c>
    </row>
    <row r="92" spans="1:8" ht="15.75" thickBot="1">
      <c r="A92" s="409" t="s">
        <v>2972</v>
      </c>
      <c r="B92" s="410" t="s">
        <v>3607</v>
      </c>
      <c r="C92" s="411" t="s">
        <v>2970</v>
      </c>
      <c r="D92" s="412" t="s">
        <v>2971</v>
      </c>
      <c r="E92" s="413">
        <v>1</v>
      </c>
      <c r="F92" s="439">
        <v>0</v>
      </c>
      <c r="G92" s="439">
        <v>0</v>
      </c>
      <c r="H92" s="440" t="s">
        <v>30</v>
      </c>
    </row>
    <row r="93" spans="1:8" ht="15.75" thickBot="1">
      <c r="A93" s="426" t="s">
        <v>3608</v>
      </c>
      <c r="B93" s="427"/>
      <c r="C93" s="427"/>
      <c r="D93" s="403"/>
      <c r="E93" s="380"/>
      <c r="F93" s="380"/>
      <c r="G93" s="380"/>
      <c r="H93" s="383"/>
    </row>
    <row r="94" spans="1:8">
      <c r="A94" s="384"/>
      <c r="B94" s="385" t="s">
        <v>3609</v>
      </c>
      <c r="C94" s="386"/>
      <c r="D94" s="401"/>
      <c r="E94" s="402">
        <v>1</v>
      </c>
      <c r="F94" s="389">
        <v>0</v>
      </c>
      <c r="G94" s="389">
        <v>0</v>
      </c>
      <c r="H94" s="390" t="s">
        <v>30</v>
      </c>
    </row>
    <row r="95" spans="1:8">
      <c r="A95" s="485" t="s">
        <v>3288</v>
      </c>
      <c r="B95" s="39"/>
      <c r="C95" s="39"/>
      <c r="D95" s="39"/>
      <c r="E95" s="39"/>
      <c r="F95" s="259"/>
      <c r="G95" s="42">
        <f>SUM(G11:G92)</f>
        <v>0</v>
      </c>
      <c r="H95" s="42"/>
    </row>
    <row r="96" spans="1:8">
      <c r="A96" s="218"/>
      <c r="B96" s="260"/>
      <c r="C96" s="219"/>
      <c r="D96" s="51"/>
      <c r="E96" s="219"/>
      <c r="F96" s="221"/>
      <c r="G96" s="222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668" t="s">
        <v>3610</v>
      </c>
      <c r="B98" s="668"/>
      <c r="C98" s="668"/>
      <c r="D98" s="668"/>
      <c r="E98" s="668"/>
      <c r="F98" s="668"/>
      <c r="G98" s="668"/>
      <c r="H98" s="57"/>
    </row>
    <row r="99" spans="1:8" ht="90" customHeight="1">
      <c r="A99" s="668" t="s">
        <v>97</v>
      </c>
      <c r="B99" s="668"/>
      <c r="C99" s="668"/>
      <c r="D99" s="668"/>
      <c r="E99" s="668"/>
      <c r="F99" s="668"/>
      <c r="G99" s="668"/>
      <c r="H99" s="57"/>
    </row>
    <row r="100" spans="1:8">
      <c r="A100" s="670" t="s">
        <v>98</v>
      </c>
      <c r="B100" s="670"/>
      <c r="C100" s="670"/>
      <c r="D100" s="670"/>
      <c r="E100" s="670"/>
      <c r="F100" s="670"/>
      <c r="G100" s="670"/>
      <c r="H100" s="61"/>
    </row>
    <row r="101" spans="1:8">
      <c r="A101" s="670" t="s">
        <v>99</v>
      </c>
      <c r="B101" s="670"/>
      <c r="C101" s="670"/>
      <c r="D101" s="670"/>
      <c r="E101" s="670"/>
      <c r="F101" s="670"/>
      <c r="G101" s="670"/>
      <c r="H101" s="61"/>
    </row>
    <row r="102" spans="1:8" ht="40.5" customHeight="1">
      <c r="A102" s="668" t="s">
        <v>3377</v>
      </c>
      <c r="B102" s="668"/>
      <c r="C102" s="668"/>
      <c r="D102" s="668"/>
      <c r="E102" s="668"/>
      <c r="F102" s="668"/>
      <c r="G102" s="668"/>
    </row>
  </sheetData>
  <mergeCells count="5">
    <mergeCell ref="A98:G98"/>
    <mergeCell ref="A99:G99"/>
    <mergeCell ref="A100:G100"/>
    <mergeCell ref="A101:G101"/>
    <mergeCell ref="A102:G10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abSelected="1" topLeftCell="A134" workbookViewId="0">
      <selection activeCell="D161" sqref="D161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3571</v>
      </c>
      <c r="B1" s="272"/>
      <c r="C1" s="2"/>
      <c r="D1" s="273"/>
      <c r="E1" s="2"/>
      <c r="F1" s="274"/>
      <c r="G1" s="2"/>
      <c r="H1" s="2"/>
    </row>
    <row r="2" spans="1:9">
      <c r="A2" s="6" t="s">
        <v>2250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2251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365</v>
      </c>
      <c r="D7" s="283" t="s">
        <v>366</v>
      </c>
      <c r="E7" s="283"/>
      <c r="F7" s="284"/>
      <c r="G7" s="285"/>
      <c r="H7" s="285">
        <f>H8+H37+H62+H99+H120+H131+H149+H166</f>
        <v>0</v>
      </c>
      <c r="I7" s="68"/>
    </row>
    <row r="8" spans="1:9">
      <c r="A8" s="13"/>
      <c r="B8" s="14"/>
      <c r="C8" s="14">
        <v>741</v>
      </c>
      <c r="D8" s="14" t="s">
        <v>2252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2253</v>
      </c>
      <c r="D9" s="21" t="s">
        <v>2254</v>
      </c>
      <c r="E9" s="20" t="s">
        <v>151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2255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2256</v>
      </c>
      <c r="D11" s="21" t="s">
        <v>2257</v>
      </c>
      <c r="E11" s="20" t="s">
        <v>151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2258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2259</v>
      </c>
      <c r="D13" s="21" t="s">
        <v>2260</v>
      </c>
      <c r="E13" s="20" t="s">
        <v>151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2255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2261</v>
      </c>
      <c r="D15" s="21" t="s">
        <v>2262</v>
      </c>
      <c r="E15" s="20" t="s">
        <v>151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2255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2263</v>
      </c>
      <c r="D17" s="21" t="s">
        <v>2264</v>
      </c>
      <c r="E17" s="20" t="s">
        <v>151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2255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2265</v>
      </c>
      <c r="D19" s="21" t="s">
        <v>2266</v>
      </c>
      <c r="E19" s="20" t="s">
        <v>151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2255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2267</v>
      </c>
      <c r="D21" s="21" t="s">
        <v>2268</v>
      </c>
      <c r="E21" s="20" t="s">
        <v>151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2255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2269</v>
      </c>
      <c r="D23" s="21" t="s">
        <v>2270</v>
      </c>
      <c r="E23" s="20" t="s">
        <v>151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2255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2271</v>
      </c>
      <c r="D25" s="21" t="s">
        <v>2272</v>
      </c>
      <c r="E25" s="20" t="s">
        <v>151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2255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2273</v>
      </c>
      <c r="D27" s="21" t="s">
        <v>2274</v>
      </c>
      <c r="E27" s="20" t="s">
        <v>151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2258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2275</v>
      </c>
      <c r="D29" s="21" t="s">
        <v>2276</v>
      </c>
      <c r="E29" s="20" t="s">
        <v>151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2255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2277</v>
      </c>
      <c r="D31" s="21" t="s">
        <v>2278</v>
      </c>
      <c r="E31" s="20" t="s">
        <v>151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2255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2279</v>
      </c>
      <c r="D33" s="21" t="s">
        <v>2280</v>
      </c>
      <c r="E33" s="20" t="s">
        <v>151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2281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2277</v>
      </c>
      <c r="D35" s="21" t="s">
        <v>2282</v>
      </c>
      <c r="E35" s="20" t="s">
        <v>151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2281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2283</v>
      </c>
      <c r="E37" s="121"/>
      <c r="F37" s="207"/>
      <c r="G37" s="23"/>
      <c r="H37" s="17">
        <f>SUM(H38:H61)</f>
        <v>0</v>
      </c>
      <c r="I37" s="26"/>
    </row>
    <row r="38" spans="1:9">
      <c r="A38" s="626">
        <v>15</v>
      </c>
      <c r="B38" s="20">
        <v>741</v>
      </c>
      <c r="C38" s="20" t="s">
        <v>2279</v>
      </c>
      <c r="D38" s="21" t="s">
        <v>3626</v>
      </c>
      <c r="E38" s="20" t="s">
        <v>151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2285</v>
      </c>
      <c r="E39" s="121"/>
      <c r="F39" s="207">
        <v>451</v>
      </c>
      <c r="G39" s="23"/>
      <c r="H39" s="23"/>
      <c r="I39" s="26"/>
    </row>
    <row r="40" spans="1:9">
      <c r="A40" s="626">
        <v>16</v>
      </c>
      <c r="B40" s="20">
        <v>741</v>
      </c>
      <c r="C40" s="20" t="s">
        <v>2286</v>
      </c>
      <c r="D40" s="21" t="s">
        <v>2284</v>
      </c>
      <c r="E40" s="20" t="s">
        <v>151</v>
      </c>
      <c r="F40" s="30">
        <f>F41</f>
        <v>75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2285</v>
      </c>
      <c r="E41" s="121"/>
      <c r="F41" s="207">
        <v>75</v>
      </c>
      <c r="G41" s="23"/>
      <c r="H41" s="23"/>
      <c r="I41" s="26"/>
    </row>
    <row r="42" spans="1:9">
      <c r="A42" s="626">
        <v>17</v>
      </c>
      <c r="B42" s="20">
        <v>741</v>
      </c>
      <c r="C42" s="20" t="s">
        <v>2287</v>
      </c>
      <c r="D42" s="21" t="s">
        <v>3627</v>
      </c>
      <c r="E42" s="20" t="s">
        <v>151</v>
      </c>
      <c r="F42" s="30">
        <f>F43</f>
        <v>30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2285</v>
      </c>
      <c r="E43" s="121"/>
      <c r="F43" s="207">
        <v>30</v>
      </c>
      <c r="G43" s="23"/>
      <c r="H43" s="23"/>
      <c r="I43" s="26"/>
    </row>
    <row r="44" spans="1:9">
      <c r="A44" s="675">
        <v>18</v>
      </c>
      <c r="B44" s="676">
        <v>741</v>
      </c>
      <c r="C44" s="676" t="s">
        <v>2289</v>
      </c>
      <c r="D44" s="685" t="s">
        <v>2288</v>
      </c>
      <c r="E44" s="676" t="s">
        <v>151</v>
      </c>
      <c r="F44" s="686">
        <f>F45</f>
        <v>4</v>
      </c>
      <c r="G44" s="683">
        <v>0</v>
      </c>
      <c r="H44" s="23">
        <f>F44*G44</f>
        <v>0</v>
      </c>
      <c r="I44" s="26" t="s">
        <v>30</v>
      </c>
    </row>
    <row r="45" spans="1:9">
      <c r="A45" s="675"/>
      <c r="B45" s="676"/>
      <c r="C45" s="676"/>
      <c r="D45" s="684" t="s">
        <v>2285</v>
      </c>
      <c r="E45" s="687"/>
      <c r="F45" s="688">
        <v>4</v>
      </c>
      <c r="G45" s="683"/>
      <c r="H45" s="23"/>
      <c r="I45" s="26"/>
    </row>
    <row r="46" spans="1:9">
      <c r="A46" s="19">
        <v>19</v>
      </c>
      <c r="B46" s="20">
        <v>741</v>
      </c>
      <c r="C46" s="20" t="s">
        <v>2289</v>
      </c>
      <c r="D46" s="21" t="s">
        <v>2290</v>
      </c>
      <c r="E46" s="20" t="s">
        <v>151</v>
      </c>
      <c r="F46" s="30">
        <f>F47</f>
        <v>195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2285</v>
      </c>
      <c r="E47" s="121"/>
      <c r="F47" s="207">
        <v>195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2291</v>
      </c>
      <c r="D48" s="21" t="s">
        <v>2292</v>
      </c>
      <c r="E48" s="20" t="s">
        <v>151</v>
      </c>
      <c r="F48" s="30">
        <f>F49</f>
        <v>2</v>
      </c>
      <c r="G48" s="86">
        <v>0</v>
      </c>
      <c r="H48" s="86">
        <f>F48*G48</f>
        <v>0</v>
      </c>
      <c r="I48" s="26" t="s">
        <v>30</v>
      </c>
    </row>
    <row r="49" spans="1:9">
      <c r="A49" s="19"/>
      <c r="B49" s="20"/>
      <c r="C49" s="20"/>
      <c r="D49" s="288" t="s">
        <v>2285</v>
      </c>
      <c r="E49" s="121"/>
      <c r="F49" s="207">
        <v>2</v>
      </c>
      <c r="G49" s="86"/>
      <c r="H49" s="86"/>
      <c r="I49" s="26"/>
    </row>
    <row r="50" spans="1:9">
      <c r="A50" s="19">
        <v>21</v>
      </c>
      <c r="B50" s="20">
        <v>741</v>
      </c>
      <c r="C50" s="20" t="s">
        <v>2293</v>
      </c>
      <c r="D50" s="21" t="s">
        <v>2294</v>
      </c>
      <c r="E50" s="20" t="s">
        <v>151</v>
      </c>
      <c r="F50" s="30">
        <f>F51</f>
        <v>72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2285</v>
      </c>
      <c r="E51" s="121"/>
      <c r="F51" s="207">
        <v>72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2295</v>
      </c>
      <c r="D52" s="21" t="s">
        <v>2296</v>
      </c>
      <c r="E52" s="20" t="s">
        <v>151</v>
      </c>
      <c r="F52" s="30">
        <f>F53</f>
        <v>6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2285</v>
      </c>
      <c r="E53" s="121"/>
      <c r="F53" s="207">
        <v>6</v>
      </c>
      <c r="G53" s="86"/>
      <c r="H53" s="23"/>
      <c r="I53" s="26"/>
    </row>
    <row r="54" spans="1:9">
      <c r="A54" s="19">
        <v>23</v>
      </c>
      <c r="B54" s="20">
        <v>741</v>
      </c>
      <c r="C54" s="20" t="s">
        <v>2297</v>
      </c>
      <c r="D54" s="21" t="s">
        <v>2298</v>
      </c>
      <c r="E54" s="20" t="s">
        <v>151</v>
      </c>
      <c r="F54" s="30">
        <f>F55</f>
        <v>4</v>
      </c>
      <c r="G54" s="86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2285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2299</v>
      </c>
      <c r="D56" s="21" t="s">
        <v>2300</v>
      </c>
      <c r="E56" s="20" t="s">
        <v>151</v>
      </c>
      <c r="F56" s="30">
        <f>F57</f>
        <v>4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2285</v>
      </c>
      <c r="E57" s="121"/>
      <c r="F57" s="207">
        <v>4</v>
      </c>
      <c r="G57" s="23"/>
      <c r="H57" s="23"/>
      <c r="I57" s="26"/>
    </row>
    <row r="58" spans="1:9">
      <c r="A58" s="626">
        <v>25</v>
      </c>
      <c r="B58" s="20">
        <v>741</v>
      </c>
      <c r="C58" s="676" t="s">
        <v>2301</v>
      </c>
      <c r="D58" s="678" t="s">
        <v>3630</v>
      </c>
      <c r="E58" s="676" t="s">
        <v>151</v>
      </c>
      <c r="F58" s="679">
        <f>F59</f>
        <v>5</v>
      </c>
      <c r="G58" s="683">
        <v>0</v>
      </c>
      <c r="H58" s="683">
        <f>F58*G58</f>
        <v>0</v>
      </c>
      <c r="I58" s="682" t="s">
        <v>30</v>
      </c>
    </row>
    <row r="59" spans="1:9">
      <c r="A59" s="19"/>
      <c r="B59" s="20"/>
      <c r="C59" s="20"/>
      <c r="D59" s="684" t="s">
        <v>3631</v>
      </c>
      <c r="E59" s="121"/>
      <c r="F59" s="207">
        <v>5</v>
      </c>
      <c r="G59" s="23"/>
      <c r="H59" s="23"/>
      <c r="I59" s="26"/>
    </row>
    <row r="60" spans="1:9">
      <c r="A60" s="19">
        <v>26</v>
      </c>
      <c r="B60" s="20">
        <v>741</v>
      </c>
      <c r="C60" s="20" t="s">
        <v>2301</v>
      </c>
      <c r="D60" s="21" t="s">
        <v>2302</v>
      </c>
      <c r="E60" s="20" t="s">
        <v>151</v>
      </c>
      <c r="F60" s="30">
        <f>F61</f>
        <v>15</v>
      </c>
      <c r="G60" s="23">
        <v>0</v>
      </c>
      <c r="H60" s="23">
        <f>F60*G60</f>
        <v>0</v>
      </c>
      <c r="I60" s="26" t="s">
        <v>30</v>
      </c>
    </row>
    <row r="61" spans="1:9">
      <c r="A61" s="19"/>
      <c r="B61" s="20"/>
      <c r="C61" s="20"/>
      <c r="D61" s="288" t="s">
        <v>2285</v>
      </c>
      <c r="E61" s="121"/>
      <c r="F61" s="207">
        <v>15</v>
      </c>
      <c r="G61" s="23"/>
      <c r="H61" s="23"/>
      <c r="I61" s="26"/>
    </row>
    <row r="62" spans="1:9">
      <c r="A62" s="19"/>
      <c r="B62" s="20"/>
      <c r="C62" s="14">
        <v>741</v>
      </c>
      <c r="D62" s="291" t="s">
        <v>2303</v>
      </c>
      <c r="E62" s="121"/>
      <c r="F62" s="207"/>
      <c r="G62" s="23"/>
      <c r="H62" s="292">
        <f>SUM(H63:H98)</f>
        <v>0</v>
      </c>
      <c r="I62" s="26"/>
    </row>
    <row r="63" spans="1:9">
      <c r="A63" s="19">
        <v>27</v>
      </c>
      <c r="B63" s="20">
        <v>741</v>
      </c>
      <c r="C63" s="20" t="s">
        <v>2304</v>
      </c>
      <c r="D63" s="21" t="s">
        <v>2305</v>
      </c>
      <c r="E63" s="20" t="s">
        <v>29</v>
      </c>
      <c r="F63" s="30">
        <f>F64</f>
        <v>2000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2306</v>
      </c>
      <c r="E64" s="121"/>
      <c r="F64" s="207">
        <v>2000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2307</v>
      </c>
      <c r="D65" s="21" t="s">
        <v>2308</v>
      </c>
      <c r="E65" s="20" t="s">
        <v>29</v>
      </c>
      <c r="F65" s="30">
        <f>F66</f>
        <v>9750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2306</v>
      </c>
      <c r="E66" s="121"/>
      <c r="F66" s="207">
        <v>9750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2309</v>
      </c>
      <c r="D67" s="21" t="s">
        <v>2310</v>
      </c>
      <c r="E67" s="20" t="s">
        <v>29</v>
      </c>
      <c r="F67" s="30">
        <f>F68</f>
        <v>2700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2306</v>
      </c>
      <c r="E68" s="121"/>
      <c r="F68" s="207">
        <v>2700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2311</v>
      </c>
      <c r="D69" s="21" t="s">
        <v>2312</v>
      </c>
      <c r="E69" s="20" t="s">
        <v>29</v>
      </c>
      <c r="F69" s="30">
        <f>F70</f>
        <v>13020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2306</v>
      </c>
      <c r="E70" s="121"/>
      <c r="F70" s="207">
        <v>13020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2313</v>
      </c>
      <c r="D71" s="21" t="s">
        <v>2314</v>
      </c>
      <c r="E71" s="20" t="s">
        <v>29</v>
      </c>
      <c r="F71" s="30">
        <f>F72</f>
        <v>820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2306</v>
      </c>
      <c r="E72" s="121"/>
      <c r="F72" s="207">
        <v>820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2315</v>
      </c>
      <c r="D73" s="21" t="s">
        <v>2316</v>
      </c>
      <c r="E73" s="20" t="s">
        <v>29</v>
      </c>
      <c r="F73" s="30">
        <f>F74</f>
        <v>100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2306</v>
      </c>
      <c r="E74" s="121"/>
      <c r="F74" s="207">
        <v>100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2317</v>
      </c>
      <c r="D75" s="21" t="s">
        <v>2318</v>
      </c>
      <c r="E75" s="20" t="s">
        <v>29</v>
      </c>
      <c r="F75" s="30">
        <f>F76</f>
        <v>150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2306</v>
      </c>
      <c r="E76" s="121"/>
      <c r="F76" s="207">
        <v>150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2319</v>
      </c>
      <c r="D77" s="21" t="s">
        <v>2320</v>
      </c>
      <c r="E77" s="20" t="s">
        <v>29</v>
      </c>
      <c r="F77" s="30">
        <f>F78</f>
        <v>115</v>
      </c>
      <c r="G77" s="23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2306</v>
      </c>
      <c r="E78" s="121"/>
      <c r="F78" s="207">
        <v>115</v>
      </c>
      <c r="G78" s="23"/>
      <c r="H78" s="23"/>
      <c r="I78" s="26"/>
    </row>
    <row r="79" spans="1:9">
      <c r="A79" s="19">
        <v>35</v>
      </c>
      <c r="B79" s="20">
        <v>741</v>
      </c>
      <c r="C79" s="20" t="s">
        <v>2321</v>
      </c>
      <c r="D79" s="21" t="s">
        <v>2322</v>
      </c>
      <c r="E79" s="20" t="s">
        <v>29</v>
      </c>
      <c r="F79" s="30">
        <f>F80</f>
        <v>40</v>
      </c>
      <c r="G79" s="23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2306</v>
      </c>
      <c r="E80" s="121"/>
      <c r="F80" s="207">
        <v>40</v>
      </c>
      <c r="G80" s="23"/>
      <c r="H80" s="23"/>
      <c r="I80" s="26"/>
    </row>
    <row r="81" spans="1:9">
      <c r="A81" s="19">
        <v>36</v>
      </c>
      <c r="B81" s="20">
        <v>741</v>
      </c>
      <c r="C81" s="20" t="s">
        <v>2323</v>
      </c>
      <c r="D81" s="293" t="s">
        <v>2324</v>
      </c>
      <c r="E81" s="20" t="s">
        <v>29</v>
      </c>
      <c r="F81" s="30">
        <f>F82</f>
        <v>2000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2306</v>
      </c>
      <c r="E82" s="121"/>
      <c r="F82" s="207">
        <v>2000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2325</v>
      </c>
      <c r="D83" s="293" t="s">
        <v>2326</v>
      </c>
      <c r="E83" s="20" t="s">
        <v>29</v>
      </c>
      <c r="F83" s="30">
        <f>F84</f>
        <v>400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2306</v>
      </c>
      <c r="E84" s="121"/>
      <c r="F84" s="207">
        <v>400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2327</v>
      </c>
      <c r="D85" s="293" t="s">
        <v>2328</v>
      </c>
      <c r="E85" s="20" t="s">
        <v>29</v>
      </c>
      <c r="F85" s="30">
        <f>F86</f>
        <v>450</v>
      </c>
      <c r="G85" s="86">
        <v>0</v>
      </c>
      <c r="H85" s="23">
        <f>F85*G85</f>
        <v>0</v>
      </c>
      <c r="I85" s="26" t="s">
        <v>30</v>
      </c>
    </row>
    <row r="86" spans="1:9">
      <c r="A86" s="19"/>
      <c r="B86" s="20"/>
      <c r="C86" s="20"/>
      <c r="D86" s="288" t="s">
        <v>2306</v>
      </c>
      <c r="E86" s="121"/>
      <c r="F86" s="207">
        <v>450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2329</v>
      </c>
      <c r="D87" s="293" t="s">
        <v>2330</v>
      </c>
      <c r="E87" s="20" t="s">
        <v>29</v>
      </c>
      <c r="F87" s="30">
        <f>F88</f>
        <v>470</v>
      </c>
      <c r="G87" s="86">
        <v>0</v>
      </c>
      <c r="H87" s="23">
        <f>F87*G87</f>
        <v>0</v>
      </c>
      <c r="I87" s="26" t="s">
        <v>30</v>
      </c>
    </row>
    <row r="88" spans="1:9">
      <c r="A88" s="19"/>
      <c r="B88" s="20"/>
      <c r="C88" s="20"/>
      <c r="D88" s="288" t="s">
        <v>2306</v>
      </c>
      <c r="E88" s="20"/>
      <c r="F88" s="207">
        <v>470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2331</v>
      </c>
      <c r="D89" s="293" t="s">
        <v>2332</v>
      </c>
      <c r="E89" s="20" t="s">
        <v>29</v>
      </c>
      <c r="F89" s="30">
        <f>F90</f>
        <v>350</v>
      </c>
      <c r="G89" s="86">
        <v>0</v>
      </c>
      <c r="H89" s="23">
        <f t="shared" ref="H89:H152" si="0">F89*G89</f>
        <v>0</v>
      </c>
      <c r="I89" s="26" t="s">
        <v>30</v>
      </c>
    </row>
    <row r="90" spans="1:9">
      <c r="A90" s="19"/>
      <c r="B90" s="20"/>
      <c r="C90" s="20"/>
      <c r="D90" s="288" t="s">
        <v>2306</v>
      </c>
      <c r="E90" s="20"/>
      <c r="F90" s="207">
        <v>350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2333</v>
      </c>
      <c r="D91" s="293" t="s">
        <v>2334</v>
      </c>
      <c r="E91" s="20" t="s">
        <v>29</v>
      </c>
      <c r="F91" s="30">
        <f>F92</f>
        <v>510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2306</v>
      </c>
      <c r="E92" s="20"/>
      <c r="F92" s="294">
        <v>510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2335</v>
      </c>
      <c r="D93" s="293" t="s">
        <v>2336</v>
      </c>
      <c r="E93" s="20" t="s">
        <v>29</v>
      </c>
      <c r="F93" s="30">
        <f>F94</f>
        <v>3500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2306</v>
      </c>
      <c r="E94" s="20"/>
      <c r="F94" s="294">
        <v>3500</v>
      </c>
      <c r="G94" s="86"/>
      <c r="H94" s="23"/>
      <c r="I94" s="26"/>
    </row>
    <row r="95" spans="1:9">
      <c r="A95" s="19">
        <v>43</v>
      </c>
      <c r="B95" s="20">
        <v>741</v>
      </c>
      <c r="C95" s="20" t="s">
        <v>2337</v>
      </c>
      <c r="D95" s="293" t="s">
        <v>2338</v>
      </c>
      <c r="E95" s="20" t="s">
        <v>29</v>
      </c>
      <c r="F95" s="30">
        <f>F96</f>
        <v>200</v>
      </c>
      <c r="G95" s="86">
        <v>0</v>
      </c>
      <c r="H95" s="23">
        <f t="shared" si="0"/>
        <v>0</v>
      </c>
      <c r="I95" s="26" t="s">
        <v>30</v>
      </c>
    </row>
    <row r="96" spans="1:9">
      <c r="B96" s="20"/>
      <c r="C96" s="20"/>
      <c r="D96" s="288" t="s">
        <v>2306</v>
      </c>
      <c r="E96" s="20"/>
      <c r="F96" s="294">
        <v>200</v>
      </c>
      <c r="G96" s="86"/>
      <c r="H96" s="23"/>
      <c r="I96" s="26"/>
    </row>
    <row r="97" spans="1:9">
      <c r="A97" s="19">
        <v>44</v>
      </c>
      <c r="B97" s="20">
        <v>741</v>
      </c>
      <c r="C97" s="20" t="s">
        <v>2339</v>
      </c>
      <c r="D97" s="293" t="s">
        <v>2340</v>
      </c>
      <c r="E97" s="20" t="s">
        <v>29</v>
      </c>
      <c r="F97" s="30">
        <f>F98</f>
        <v>1200</v>
      </c>
      <c r="G97" s="86">
        <v>0</v>
      </c>
      <c r="H97" s="23">
        <f t="shared" si="0"/>
        <v>0</v>
      </c>
      <c r="I97" s="26" t="s">
        <v>30</v>
      </c>
    </row>
    <row r="98" spans="1:9">
      <c r="A98" s="19"/>
      <c r="B98" s="20"/>
      <c r="C98" s="20"/>
      <c r="D98" s="288" t="s">
        <v>2306</v>
      </c>
      <c r="E98" s="20"/>
      <c r="F98" s="294">
        <v>1200</v>
      </c>
      <c r="G98" s="86"/>
      <c r="H98" s="23"/>
      <c r="I98" s="26"/>
    </row>
    <row r="99" spans="1:9">
      <c r="A99" s="19"/>
      <c r="B99" s="20"/>
      <c r="C99" s="14">
        <v>741</v>
      </c>
      <c r="D99" s="291" t="s">
        <v>2341</v>
      </c>
      <c r="E99" s="20"/>
      <c r="F99" s="294"/>
      <c r="G99" s="86"/>
      <c r="H99" s="175">
        <f>SUM(H100:H119)</f>
        <v>0</v>
      </c>
      <c r="I99" s="26"/>
    </row>
    <row r="100" spans="1:9" ht="22.5">
      <c r="A100" s="19">
        <v>45</v>
      </c>
      <c r="B100" s="20">
        <v>741</v>
      </c>
      <c r="C100" s="20" t="s">
        <v>2342</v>
      </c>
      <c r="D100" s="295" t="s">
        <v>2343</v>
      </c>
      <c r="E100" s="20" t="s">
        <v>151</v>
      </c>
      <c r="F100" s="30">
        <f>F101</f>
        <v>1200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2255</v>
      </c>
      <c r="E101" s="20"/>
      <c r="F101" s="294">
        <v>1200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2344</v>
      </c>
      <c r="D102" s="293" t="s">
        <v>2345</v>
      </c>
      <c r="E102" s="20" t="s">
        <v>151</v>
      </c>
      <c r="F102" s="30">
        <f>F103</f>
        <v>150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2255</v>
      </c>
      <c r="E103" s="20"/>
      <c r="F103" s="294">
        <v>150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2346</v>
      </c>
      <c r="D104" s="293" t="s">
        <v>2347</v>
      </c>
      <c r="E104" s="20" t="s">
        <v>29</v>
      </c>
      <c r="F104" s="30">
        <f>F105</f>
        <v>950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2255</v>
      </c>
      <c r="E105" s="20"/>
      <c r="F105" s="294">
        <v>950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2348</v>
      </c>
      <c r="D106" s="293" t="s">
        <v>2349</v>
      </c>
      <c r="E106" s="20" t="s">
        <v>29</v>
      </c>
      <c r="F106" s="30">
        <f>F107</f>
        <v>1010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2255</v>
      </c>
      <c r="E107" s="20"/>
      <c r="F107" s="294">
        <v>1010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2350</v>
      </c>
      <c r="D108" s="293" t="s">
        <v>2351</v>
      </c>
      <c r="E108" s="20" t="s">
        <v>151</v>
      </c>
      <c r="F108" s="30">
        <f>F109</f>
        <v>1230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2255</v>
      </c>
      <c r="E109" s="20"/>
      <c r="F109" s="294">
        <v>1230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2352</v>
      </c>
      <c r="D110" s="293" t="s">
        <v>2353</v>
      </c>
      <c r="E110" s="20" t="s">
        <v>29</v>
      </c>
      <c r="F110" s="30">
        <f>F111</f>
        <v>2000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88" t="s">
        <v>2255</v>
      </c>
      <c r="E111" s="20"/>
      <c r="F111" s="294">
        <v>2000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2354</v>
      </c>
      <c r="D112" s="293" t="s">
        <v>2355</v>
      </c>
      <c r="E112" s="20" t="s">
        <v>151</v>
      </c>
      <c r="F112" s="30">
        <f>F113</f>
        <v>500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88" t="s">
        <v>2255</v>
      </c>
      <c r="E113" s="20"/>
      <c r="F113" s="294">
        <v>500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2356</v>
      </c>
      <c r="D114" s="293" t="s">
        <v>2357</v>
      </c>
      <c r="E114" s="20" t="s">
        <v>29</v>
      </c>
      <c r="F114" s="30">
        <f>F115</f>
        <v>564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2358</v>
      </c>
      <c r="E115" s="20"/>
      <c r="F115" s="294">
        <v>564</v>
      </c>
      <c r="G115" s="86"/>
      <c r="H115" s="296"/>
      <c r="I115" s="26"/>
    </row>
    <row r="116" spans="1:9">
      <c r="A116" s="19">
        <v>53</v>
      </c>
      <c r="B116" s="20">
        <v>741</v>
      </c>
      <c r="C116" s="20" t="s">
        <v>2359</v>
      </c>
      <c r="D116" s="293" t="s">
        <v>2360</v>
      </c>
      <c r="E116" s="20" t="s">
        <v>29</v>
      </c>
      <c r="F116" s="30">
        <f>F117</f>
        <v>50</v>
      </c>
      <c r="G116" s="86">
        <v>0</v>
      </c>
      <c r="H116" s="296">
        <f t="shared" si="0"/>
        <v>0</v>
      </c>
      <c r="I116" s="26" t="s">
        <v>30</v>
      </c>
    </row>
    <row r="117" spans="1:9">
      <c r="A117" s="19"/>
      <c r="B117" s="20"/>
      <c r="C117" s="20"/>
      <c r="D117" s="297" t="s">
        <v>2358</v>
      </c>
      <c r="E117" s="20"/>
      <c r="F117" s="294">
        <v>50</v>
      </c>
      <c r="G117" s="86"/>
      <c r="H117" s="296"/>
      <c r="I117" s="26"/>
    </row>
    <row r="118" spans="1:9">
      <c r="A118" s="19">
        <v>54</v>
      </c>
      <c r="B118" s="20">
        <v>741</v>
      </c>
      <c r="C118" s="20" t="s">
        <v>2361</v>
      </c>
      <c r="D118" s="293" t="s">
        <v>2362</v>
      </c>
      <c r="E118" s="20" t="s">
        <v>29</v>
      </c>
      <c r="F118" s="30">
        <f>F119</f>
        <v>40</v>
      </c>
      <c r="G118" s="86">
        <v>0</v>
      </c>
      <c r="H118" s="296">
        <f t="shared" si="0"/>
        <v>0</v>
      </c>
      <c r="I118" s="26" t="s">
        <v>30</v>
      </c>
    </row>
    <row r="119" spans="1:9">
      <c r="A119" s="19"/>
      <c r="B119" s="20"/>
      <c r="C119" s="20"/>
      <c r="D119" s="297" t="s">
        <v>2358</v>
      </c>
      <c r="E119" s="20"/>
      <c r="F119" s="294">
        <v>40</v>
      </c>
      <c r="G119" s="86"/>
      <c r="H119" s="296"/>
      <c r="I119" s="26"/>
    </row>
    <row r="120" spans="1:9">
      <c r="A120" s="19"/>
      <c r="B120" s="20"/>
      <c r="C120" s="14">
        <v>741</v>
      </c>
      <c r="D120" s="291" t="s">
        <v>2363</v>
      </c>
      <c r="E120" s="20"/>
      <c r="F120" s="294"/>
      <c r="G120" s="86"/>
      <c r="H120" s="298">
        <f>SUM(H121:H130)</f>
        <v>0</v>
      </c>
      <c r="I120" s="26"/>
    </row>
    <row r="121" spans="1:9">
      <c r="A121" s="19">
        <v>55</v>
      </c>
      <c r="B121" s="20">
        <v>741</v>
      </c>
      <c r="C121" s="20" t="s">
        <v>2364</v>
      </c>
      <c r="D121" s="293" t="s">
        <v>2365</v>
      </c>
      <c r="E121" s="20" t="s">
        <v>29</v>
      </c>
      <c r="F121" s="30">
        <f>F122</f>
        <v>390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2366</v>
      </c>
      <c r="E122" s="20"/>
      <c r="F122" s="294">
        <v>390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2367</v>
      </c>
      <c r="D123" s="293" t="s">
        <v>2368</v>
      </c>
      <c r="E123" s="20" t="s">
        <v>151</v>
      </c>
      <c r="F123" s="30">
        <f>F124</f>
        <v>20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/>
      <c r="B124" s="20"/>
      <c r="C124" s="20"/>
      <c r="D124" s="288" t="s">
        <v>2369</v>
      </c>
      <c r="E124" s="20"/>
      <c r="F124" s="294">
        <v>20</v>
      </c>
      <c r="G124" s="86"/>
      <c r="H124" s="296"/>
      <c r="I124" s="26"/>
    </row>
    <row r="125" spans="1:9">
      <c r="A125" s="19">
        <v>57</v>
      </c>
      <c r="B125" s="20">
        <v>741</v>
      </c>
      <c r="C125" s="20" t="s">
        <v>2370</v>
      </c>
      <c r="D125" s="293" t="s">
        <v>2371</v>
      </c>
      <c r="E125" s="20" t="s">
        <v>151</v>
      </c>
      <c r="F125" s="30">
        <f>F126</f>
        <v>120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/>
      <c r="B126" s="20"/>
      <c r="C126" s="20"/>
      <c r="D126" s="288" t="s">
        <v>2366</v>
      </c>
      <c r="E126" s="20"/>
      <c r="F126" s="294">
        <v>120</v>
      </c>
      <c r="G126" s="86"/>
      <c r="H126" s="296"/>
      <c r="I126" s="26"/>
    </row>
    <row r="127" spans="1:9">
      <c r="A127" s="19">
        <v>58</v>
      </c>
      <c r="B127" s="20">
        <v>741</v>
      </c>
      <c r="C127" s="20" t="s">
        <v>2372</v>
      </c>
      <c r="D127" s="293" t="s">
        <v>2373</v>
      </c>
      <c r="E127" s="20" t="s">
        <v>732</v>
      </c>
      <c r="F127" s="22">
        <v>1</v>
      </c>
      <c r="G127" s="86">
        <v>0</v>
      </c>
      <c r="H127" s="296">
        <f t="shared" si="0"/>
        <v>0</v>
      </c>
      <c r="I127" s="26" t="s">
        <v>30</v>
      </c>
    </row>
    <row r="128" spans="1:9">
      <c r="A128" s="19">
        <v>59</v>
      </c>
      <c r="B128" s="20">
        <v>741</v>
      </c>
      <c r="C128" s="20" t="s">
        <v>2374</v>
      </c>
      <c r="D128" s="293" t="s">
        <v>2375</v>
      </c>
      <c r="E128" s="20" t="s">
        <v>151</v>
      </c>
      <c r="F128" s="22">
        <v>300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>
        <v>60</v>
      </c>
      <c r="B129" s="20">
        <v>741</v>
      </c>
      <c r="C129" s="20" t="s">
        <v>2376</v>
      </c>
      <c r="D129" s="293" t="s">
        <v>2377</v>
      </c>
      <c r="E129" s="20" t="s">
        <v>732</v>
      </c>
      <c r="F129" s="22">
        <v>1</v>
      </c>
      <c r="G129" s="86">
        <v>0</v>
      </c>
      <c r="H129" s="296">
        <f t="shared" si="0"/>
        <v>0</v>
      </c>
      <c r="I129" s="26" t="s">
        <v>30</v>
      </c>
    </row>
    <row r="130" spans="1:9">
      <c r="A130" s="19">
        <v>61</v>
      </c>
      <c r="B130" s="20">
        <v>741</v>
      </c>
      <c r="C130" s="20" t="s">
        <v>2378</v>
      </c>
      <c r="D130" s="293" t="s">
        <v>2379</v>
      </c>
      <c r="E130" s="20" t="s">
        <v>151</v>
      </c>
      <c r="F130" s="22">
        <v>1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14">
        <v>741</v>
      </c>
      <c r="D131" s="291" t="s">
        <v>2380</v>
      </c>
      <c r="E131" s="20"/>
      <c r="F131" s="294"/>
      <c r="G131" s="86"/>
      <c r="H131" s="298">
        <f>SUM(H132:H148)</f>
        <v>0</v>
      </c>
      <c r="I131" s="26"/>
    </row>
    <row r="132" spans="1:9">
      <c r="A132" s="19">
        <v>62</v>
      </c>
      <c r="B132" s="20">
        <v>741</v>
      </c>
      <c r="C132" s="20" t="s">
        <v>2381</v>
      </c>
      <c r="D132" s="293" t="s">
        <v>2382</v>
      </c>
      <c r="E132" s="20" t="s">
        <v>29</v>
      </c>
      <c r="F132" s="30">
        <f>F133</f>
        <v>605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2366</v>
      </c>
      <c r="E133" s="20"/>
      <c r="F133" s="294">
        <v>605</v>
      </c>
      <c r="G133" s="86"/>
      <c r="H133" s="296"/>
      <c r="I133" s="26"/>
    </row>
    <row r="134" spans="1:9">
      <c r="A134" s="19">
        <v>63</v>
      </c>
      <c r="B134" s="20">
        <v>741</v>
      </c>
      <c r="C134" s="20" t="s">
        <v>2383</v>
      </c>
      <c r="D134" s="293" t="s">
        <v>2384</v>
      </c>
      <c r="E134" s="20" t="s">
        <v>29</v>
      </c>
      <c r="F134" s="30">
        <f>F135</f>
        <v>20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2366</v>
      </c>
      <c r="E135" s="20"/>
      <c r="F135" s="294">
        <v>20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2385</v>
      </c>
      <c r="D136" s="293" t="s">
        <v>2386</v>
      </c>
      <c r="E136" s="20" t="s">
        <v>151</v>
      </c>
      <c r="F136" s="30">
        <f>F137</f>
        <v>20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288" t="s">
        <v>2366</v>
      </c>
      <c r="E137" s="20"/>
      <c r="F137" s="294">
        <v>20</v>
      </c>
      <c r="G137" s="299"/>
      <c r="H137" s="296"/>
      <c r="I137" s="26"/>
    </row>
    <row r="138" spans="1:9">
      <c r="A138" s="19">
        <v>65</v>
      </c>
      <c r="B138" s="20">
        <v>741</v>
      </c>
      <c r="C138" s="20" t="s">
        <v>2387</v>
      </c>
      <c r="D138" s="293" t="s">
        <v>2388</v>
      </c>
      <c r="E138" s="20" t="s">
        <v>151</v>
      </c>
      <c r="F138" s="30">
        <f>F139</f>
        <v>300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2366</v>
      </c>
      <c r="E139" s="20"/>
      <c r="F139" s="294">
        <v>300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2389</v>
      </c>
      <c r="D140" s="293" t="s">
        <v>2390</v>
      </c>
      <c r="E140" s="20" t="s">
        <v>151</v>
      </c>
      <c r="F140" s="30">
        <f>F141</f>
        <v>230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2391</v>
      </c>
      <c r="E141" s="20"/>
      <c r="F141" s="294">
        <v>230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2392</v>
      </c>
      <c r="D142" s="293" t="s">
        <v>2393</v>
      </c>
      <c r="E142" s="20" t="s">
        <v>151</v>
      </c>
      <c r="F142" s="30">
        <f>F143</f>
        <v>112</v>
      </c>
      <c r="G142" s="86">
        <v>0</v>
      </c>
      <c r="H142" s="296">
        <f t="shared" si="0"/>
        <v>0</v>
      </c>
      <c r="I142" s="26" t="s">
        <v>30</v>
      </c>
    </row>
    <row r="143" spans="1:9">
      <c r="A143" s="19"/>
      <c r="B143" s="20"/>
      <c r="C143" s="20"/>
      <c r="D143" s="288" t="s">
        <v>2366</v>
      </c>
      <c r="E143" s="20"/>
      <c r="F143" s="294">
        <v>112</v>
      </c>
      <c r="G143" s="86"/>
      <c r="H143" s="296"/>
      <c r="I143" s="26"/>
    </row>
    <row r="144" spans="1:9">
      <c r="A144" s="19">
        <v>68</v>
      </c>
      <c r="B144" s="20">
        <v>741</v>
      </c>
      <c r="C144" s="20" t="s">
        <v>2394</v>
      </c>
      <c r="D144" s="293" t="s">
        <v>2395</v>
      </c>
      <c r="E144" s="20" t="s">
        <v>29</v>
      </c>
      <c r="F144" s="30">
        <f>F145</f>
        <v>330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20"/>
      <c r="D145" s="300" t="s">
        <v>2396</v>
      </c>
      <c r="E145" s="20"/>
      <c r="F145" s="294">
        <v>330</v>
      </c>
      <c r="G145" s="86"/>
      <c r="H145" s="296"/>
      <c r="I145" s="26"/>
    </row>
    <row r="146" spans="1:9">
      <c r="A146" s="19">
        <v>69</v>
      </c>
      <c r="B146" s="20">
        <v>741</v>
      </c>
      <c r="C146" s="20" t="s">
        <v>2397</v>
      </c>
      <c r="D146" s="293" t="s">
        <v>2398</v>
      </c>
      <c r="E146" s="20" t="s">
        <v>151</v>
      </c>
      <c r="F146" s="22">
        <v>330</v>
      </c>
      <c r="G146" s="86">
        <v>0</v>
      </c>
      <c r="H146" s="296">
        <f t="shared" si="0"/>
        <v>0</v>
      </c>
      <c r="I146" s="26"/>
    </row>
    <row r="147" spans="1:9">
      <c r="A147" s="19">
        <v>70</v>
      </c>
      <c r="B147" s="20">
        <v>741</v>
      </c>
      <c r="C147" s="20" t="s">
        <v>2399</v>
      </c>
      <c r="D147" s="293" t="s">
        <v>2400</v>
      </c>
      <c r="E147" s="20" t="s">
        <v>151</v>
      </c>
      <c r="F147" s="22">
        <v>20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71</v>
      </c>
      <c r="B148" s="20">
        <v>741</v>
      </c>
      <c r="C148" s="20" t="s">
        <v>2401</v>
      </c>
      <c r="D148" s="293" t="s">
        <v>2402</v>
      </c>
      <c r="E148" s="20" t="s">
        <v>732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/>
      <c r="B149" s="20"/>
      <c r="C149" s="14">
        <v>741</v>
      </c>
      <c r="D149" s="291" t="s">
        <v>2403</v>
      </c>
      <c r="E149" s="20"/>
      <c r="F149" s="294"/>
      <c r="G149" s="86"/>
      <c r="H149" s="175">
        <f>SUM(H150:H165)</f>
        <v>0</v>
      </c>
      <c r="I149" s="26"/>
    </row>
    <row r="150" spans="1:9">
      <c r="A150" s="19">
        <v>72</v>
      </c>
      <c r="B150" s="20">
        <v>741</v>
      </c>
      <c r="C150" s="20" t="s">
        <v>2404</v>
      </c>
      <c r="D150" s="293" t="s">
        <v>2405</v>
      </c>
      <c r="E150" s="20" t="s">
        <v>151</v>
      </c>
      <c r="F150" s="22">
        <v>1</v>
      </c>
      <c r="G150" s="86">
        <v>0</v>
      </c>
      <c r="H150" s="296">
        <f t="shared" si="0"/>
        <v>0</v>
      </c>
      <c r="I150" s="26" t="s">
        <v>30</v>
      </c>
    </row>
    <row r="151" spans="1:9">
      <c r="A151" s="19">
        <v>73</v>
      </c>
      <c r="B151" s="20">
        <v>741</v>
      </c>
      <c r="C151" s="20" t="s">
        <v>2406</v>
      </c>
      <c r="D151" s="293" t="s">
        <v>2407</v>
      </c>
      <c r="E151" s="20" t="s">
        <v>151</v>
      </c>
      <c r="F151" s="22">
        <v>1</v>
      </c>
      <c r="G151" s="86">
        <v>0</v>
      </c>
      <c r="H151" s="296">
        <f t="shared" si="0"/>
        <v>0</v>
      </c>
      <c r="I151" s="26" t="s">
        <v>30</v>
      </c>
    </row>
    <row r="152" spans="1:9">
      <c r="A152" s="19">
        <v>74</v>
      </c>
      <c r="B152" s="20">
        <v>741</v>
      </c>
      <c r="C152" s="20" t="s">
        <v>2408</v>
      </c>
      <c r="D152" s="293" t="s">
        <v>2409</v>
      </c>
      <c r="E152" s="20" t="s">
        <v>151</v>
      </c>
      <c r="F152" s="22">
        <v>1</v>
      </c>
      <c r="G152" s="86">
        <v>0</v>
      </c>
      <c r="H152" s="296">
        <f t="shared" si="0"/>
        <v>0</v>
      </c>
      <c r="I152" s="26" t="s">
        <v>30</v>
      </c>
    </row>
    <row r="153" spans="1:9">
      <c r="A153" s="19">
        <v>75</v>
      </c>
      <c r="B153" s="20">
        <v>741</v>
      </c>
      <c r="C153" s="20" t="s">
        <v>2410</v>
      </c>
      <c r="D153" s="293" t="s">
        <v>2411</v>
      </c>
      <c r="E153" s="20" t="s">
        <v>151</v>
      </c>
      <c r="F153" s="22">
        <v>1</v>
      </c>
      <c r="G153" s="86">
        <v>0</v>
      </c>
      <c r="H153" s="296">
        <f t="shared" ref="H153:H162" si="1">F153*G153</f>
        <v>0</v>
      </c>
      <c r="I153" s="26" t="s">
        <v>30</v>
      </c>
    </row>
    <row r="154" spans="1:9">
      <c r="A154" s="19">
        <v>76</v>
      </c>
      <c r="B154" s="20">
        <v>741</v>
      </c>
      <c r="C154" s="20" t="s">
        <v>2412</v>
      </c>
      <c r="D154" s="293" t="s">
        <v>2413</v>
      </c>
      <c r="E154" s="20" t="s">
        <v>151</v>
      </c>
      <c r="F154" s="22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77</v>
      </c>
      <c r="B155" s="20">
        <v>741</v>
      </c>
      <c r="C155" s="20" t="s">
        <v>2414</v>
      </c>
      <c r="D155" s="293" t="s">
        <v>2415</v>
      </c>
      <c r="E155" s="20" t="s">
        <v>151</v>
      </c>
      <c r="F155" s="22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78</v>
      </c>
      <c r="B156" s="20">
        <v>741</v>
      </c>
      <c r="C156" s="20" t="s">
        <v>2416</v>
      </c>
      <c r="D156" s="293" t="s">
        <v>2417</v>
      </c>
      <c r="E156" s="20" t="s">
        <v>151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79</v>
      </c>
      <c r="B157" s="20">
        <v>741</v>
      </c>
      <c r="C157" s="20" t="s">
        <v>2418</v>
      </c>
      <c r="D157" s="293" t="s">
        <v>2419</v>
      </c>
      <c r="E157" s="20" t="s">
        <v>151</v>
      </c>
      <c r="F157" s="301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80</v>
      </c>
      <c r="B158" s="20">
        <v>741</v>
      </c>
      <c r="C158" s="20" t="s">
        <v>2420</v>
      </c>
      <c r="D158" s="293" t="s">
        <v>2421</v>
      </c>
      <c r="E158" s="20" t="s">
        <v>151</v>
      </c>
      <c r="F158" s="301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81</v>
      </c>
      <c r="B159" s="20">
        <v>741</v>
      </c>
      <c r="C159" s="20" t="s">
        <v>2422</v>
      </c>
      <c r="D159" s="293" t="s">
        <v>2423</v>
      </c>
      <c r="E159" s="20" t="s">
        <v>151</v>
      </c>
      <c r="F159" s="301">
        <v>1</v>
      </c>
      <c r="G159" s="86">
        <v>0</v>
      </c>
      <c r="H159" s="296">
        <f t="shared" si="1"/>
        <v>0</v>
      </c>
      <c r="I159" s="26" t="s">
        <v>30</v>
      </c>
    </row>
    <row r="160" spans="1:9">
      <c r="A160" s="19">
        <v>82</v>
      </c>
      <c r="B160" s="20">
        <v>741</v>
      </c>
      <c r="C160" s="20" t="s">
        <v>2424</v>
      </c>
      <c r="D160" s="293" t="s">
        <v>2425</v>
      </c>
      <c r="E160" s="20" t="s">
        <v>151</v>
      </c>
      <c r="F160" s="22">
        <v>1</v>
      </c>
      <c r="G160" s="86">
        <v>0</v>
      </c>
      <c r="H160" s="296">
        <f t="shared" si="1"/>
        <v>0</v>
      </c>
      <c r="I160" s="26" t="s">
        <v>30</v>
      </c>
    </row>
    <row r="161" spans="1:9">
      <c r="A161" s="19">
        <v>83</v>
      </c>
      <c r="B161" s="20">
        <v>741</v>
      </c>
      <c r="C161" s="20" t="s">
        <v>2426</v>
      </c>
      <c r="D161" s="293" t="s">
        <v>2427</v>
      </c>
      <c r="E161" s="20" t="s">
        <v>151</v>
      </c>
      <c r="F161" s="22">
        <v>1</v>
      </c>
      <c r="G161" s="86">
        <v>0</v>
      </c>
      <c r="H161" s="296">
        <f t="shared" si="1"/>
        <v>0</v>
      </c>
      <c r="I161" s="26" t="s">
        <v>30</v>
      </c>
    </row>
    <row r="162" spans="1:9">
      <c r="A162" s="19">
        <v>84</v>
      </c>
      <c r="B162" s="20">
        <v>741</v>
      </c>
      <c r="C162" s="20" t="s">
        <v>2428</v>
      </c>
      <c r="D162" s="293" t="s">
        <v>2429</v>
      </c>
      <c r="E162" s="20" t="s">
        <v>151</v>
      </c>
      <c r="F162" s="22">
        <v>1</v>
      </c>
      <c r="G162" s="86">
        <v>0</v>
      </c>
      <c r="H162" s="296">
        <f t="shared" si="1"/>
        <v>0</v>
      </c>
      <c r="I162" s="26" t="s">
        <v>30</v>
      </c>
    </row>
    <row r="163" spans="1:9">
      <c r="A163" s="19">
        <v>85</v>
      </c>
      <c r="B163" s="20">
        <v>741</v>
      </c>
      <c r="C163" s="20" t="s">
        <v>2430</v>
      </c>
      <c r="D163" s="293" t="s">
        <v>2431</v>
      </c>
      <c r="E163" s="20" t="s">
        <v>151</v>
      </c>
      <c r="F163" s="22">
        <v>1</v>
      </c>
      <c r="G163" s="86">
        <v>0</v>
      </c>
      <c r="H163" s="296">
        <f>F163*G163</f>
        <v>0</v>
      </c>
      <c r="I163" s="26" t="s">
        <v>30</v>
      </c>
    </row>
    <row r="164" spans="1:9">
      <c r="A164" s="19">
        <v>86</v>
      </c>
      <c r="B164" s="20">
        <v>741</v>
      </c>
      <c r="C164" s="20" t="s">
        <v>2432</v>
      </c>
      <c r="D164" s="293" t="s">
        <v>2433</v>
      </c>
      <c r="E164" s="20" t="s">
        <v>151</v>
      </c>
      <c r="F164" s="22">
        <v>1</v>
      </c>
      <c r="G164" s="86">
        <v>0</v>
      </c>
      <c r="H164" s="296">
        <f>F164*G164</f>
        <v>0</v>
      </c>
      <c r="I164" s="26" t="s">
        <v>30</v>
      </c>
    </row>
    <row r="165" spans="1:9">
      <c r="A165" s="19">
        <v>87</v>
      </c>
      <c r="B165" s="20">
        <v>741</v>
      </c>
      <c r="C165" s="20" t="s">
        <v>2434</v>
      </c>
      <c r="D165" s="293" t="s">
        <v>2435</v>
      </c>
      <c r="E165" s="20" t="s">
        <v>151</v>
      </c>
      <c r="F165" s="22">
        <v>1</v>
      </c>
      <c r="G165" s="86">
        <v>0</v>
      </c>
      <c r="H165" s="296">
        <f>F165*G165</f>
        <v>0</v>
      </c>
      <c r="I165" s="26" t="s">
        <v>30</v>
      </c>
    </row>
    <row r="166" spans="1:9">
      <c r="A166" s="19"/>
      <c r="B166" s="20"/>
      <c r="C166" s="14">
        <v>741</v>
      </c>
      <c r="D166" s="291" t="s">
        <v>2436</v>
      </c>
      <c r="E166" s="20"/>
      <c r="F166" s="22"/>
      <c r="G166" s="86"/>
      <c r="H166" s="298">
        <f>SUM(H167:H168)</f>
        <v>0</v>
      </c>
      <c r="I166" s="26"/>
    </row>
    <row r="167" spans="1:9">
      <c r="A167" s="689">
        <v>88</v>
      </c>
      <c r="B167" s="676">
        <v>741</v>
      </c>
      <c r="C167" s="677" t="s">
        <v>3628</v>
      </c>
      <c r="D167" s="678" t="s">
        <v>3629</v>
      </c>
      <c r="E167" s="676" t="s">
        <v>732</v>
      </c>
      <c r="F167" s="679">
        <v>1</v>
      </c>
      <c r="G167" s="680">
        <v>0</v>
      </c>
      <c r="H167" s="681">
        <f>F167*G167</f>
        <v>0</v>
      </c>
      <c r="I167" s="682" t="s">
        <v>30</v>
      </c>
    </row>
    <row r="168" spans="1:9" s="623" customFormat="1">
      <c r="A168" s="617">
        <v>89</v>
      </c>
      <c r="B168" s="618">
        <v>741</v>
      </c>
      <c r="C168" s="618" t="s">
        <v>2437</v>
      </c>
      <c r="D168" s="619" t="s">
        <v>2438</v>
      </c>
      <c r="E168" s="618" t="s">
        <v>151</v>
      </c>
      <c r="F168" s="620">
        <f>F169</f>
        <v>1</v>
      </c>
      <c r="G168" s="468">
        <v>0</v>
      </c>
      <c r="H168" s="621">
        <f>F168*G168</f>
        <v>0</v>
      </c>
      <c r="I168" s="622" t="s">
        <v>30</v>
      </c>
    </row>
    <row r="169" spans="1:9">
      <c r="A169" s="19"/>
      <c r="B169" s="20"/>
      <c r="C169" s="20"/>
      <c r="D169" s="288" t="s">
        <v>2439</v>
      </c>
      <c r="E169" s="20"/>
      <c r="F169" s="294">
        <v>1</v>
      </c>
      <c r="G169" s="86"/>
      <c r="H169" s="296"/>
      <c r="I169" s="26"/>
    </row>
    <row r="170" spans="1:9">
      <c r="A170" s="38"/>
      <c r="B170" s="39"/>
      <c r="C170" s="39"/>
      <c r="D170" s="485" t="s">
        <v>3288</v>
      </c>
      <c r="E170" s="39"/>
      <c r="F170" s="259"/>
      <c r="G170" s="42"/>
      <c r="H170" s="42">
        <f>H7-H171</f>
        <v>0</v>
      </c>
      <c r="I170" s="149"/>
    </row>
    <row r="171" spans="1:9">
      <c r="A171" s="38"/>
      <c r="B171" s="39"/>
      <c r="C171" s="39"/>
      <c r="D171" s="485" t="s">
        <v>3287</v>
      </c>
      <c r="E171" s="39"/>
      <c r="F171" s="41"/>
      <c r="G171" s="42"/>
      <c r="H171" s="42">
        <f>H168</f>
        <v>0</v>
      </c>
      <c r="I171" s="3"/>
    </row>
    <row r="172" spans="1:9">
      <c r="A172" s="218"/>
      <c r="B172" s="260"/>
      <c r="C172" s="219"/>
      <c r="D172" s="51"/>
      <c r="E172" s="219"/>
      <c r="F172" s="221"/>
      <c r="G172" s="222"/>
      <c r="H172" s="56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0"/>
    </row>
    <row r="174" spans="1:9" ht="24" customHeight="1">
      <c r="A174" s="668" t="s">
        <v>96</v>
      </c>
      <c r="B174" s="668"/>
      <c r="C174" s="668"/>
      <c r="D174" s="668"/>
      <c r="E174" s="668"/>
      <c r="F174" s="668"/>
      <c r="G174" s="668"/>
      <c r="H174" s="57"/>
      <c r="I174" s="56"/>
    </row>
    <row r="175" spans="1:9" ht="90" customHeight="1">
      <c r="A175" s="668" t="s">
        <v>97</v>
      </c>
      <c r="B175" s="668"/>
      <c r="C175" s="668"/>
      <c r="D175" s="668"/>
      <c r="E175" s="668"/>
      <c r="F175" s="668"/>
      <c r="G175" s="668"/>
      <c r="H175" s="57"/>
      <c r="I175" s="57"/>
    </row>
    <row r="176" spans="1:9">
      <c r="A176" s="670" t="s">
        <v>98</v>
      </c>
      <c r="B176" s="670"/>
      <c r="C176" s="670"/>
      <c r="D176" s="670"/>
      <c r="E176" s="670"/>
      <c r="F176" s="670"/>
      <c r="G176" s="670"/>
      <c r="H176" s="61"/>
      <c r="I176" s="62"/>
    </row>
    <row r="177" spans="1:9">
      <c r="A177" s="670" t="s">
        <v>99</v>
      </c>
      <c r="B177" s="670"/>
      <c r="C177" s="670"/>
      <c r="D177" s="670"/>
      <c r="E177" s="670"/>
      <c r="F177" s="670"/>
      <c r="G177" s="670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4" workbookViewId="0">
      <selection activeCell="A114" sqref="A114:XFD114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3571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2440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1183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365</v>
      </c>
      <c r="D8" s="169" t="s">
        <v>366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2441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1185</v>
      </c>
      <c r="D10" s="458" t="s">
        <v>2442</v>
      </c>
      <c r="E10" s="456" t="s">
        <v>151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2443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1188</v>
      </c>
      <c r="D12" s="458" t="s">
        <v>2444</v>
      </c>
      <c r="E12" s="456" t="s">
        <v>151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2443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1191</v>
      </c>
      <c r="D14" s="306" t="s">
        <v>2445</v>
      </c>
      <c r="E14" s="171" t="s">
        <v>151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2443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1194</v>
      </c>
      <c r="D16" s="306" t="s">
        <v>2446</v>
      </c>
      <c r="E16" s="171" t="s">
        <v>151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2443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1197</v>
      </c>
      <c r="D18" s="306" t="s">
        <v>2447</v>
      </c>
      <c r="E18" s="171" t="s">
        <v>151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2443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1199</v>
      </c>
      <c r="D20" s="306" t="s">
        <v>2448</v>
      </c>
      <c r="E20" s="171" t="s">
        <v>151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2443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1202</v>
      </c>
      <c r="D22" s="306" t="s">
        <v>2449</v>
      </c>
      <c r="E22" s="171" t="s">
        <v>151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2443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1204</v>
      </c>
      <c r="D24" s="306" t="s">
        <v>2450</v>
      </c>
      <c r="E24" s="171" t="s">
        <v>151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2443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1206</v>
      </c>
      <c r="D26" s="306" t="s">
        <v>2451</v>
      </c>
      <c r="E26" s="171" t="s">
        <v>151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2443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1208</v>
      </c>
      <c r="D28" s="306" t="s">
        <v>2452</v>
      </c>
      <c r="E28" s="171" t="s">
        <v>151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2443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1211</v>
      </c>
      <c r="D30" s="306" t="s">
        <v>2453</v>
      </c>
      <c r="E30" s="171" t="s">
        <v>151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2443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1214</v>
      </c>
      <c r="D32" s="306" t="s">
        <v>2454</v>
      </c>
      <c r="E32" s="171" t="s">
        <v>151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2443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1217</v>
      </c>
      <c r="D34" s="306" t="s">
        <v>2455</v>
      </c>
      <c r="E34" s="171" t="s">
        <v>151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2443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1219</v>
      </c>
      <c r="D36" s="306" t="s">
        <v>2456</v>
      </c>
      <c r="E36" s="171" t="s">
        <v>151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2443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1221</v>
      </c>
      <c r="D38" s="306" t="s">
        <v>2457</v>
      </c>
      <c r="E38" s="171" t="s">
        <v>151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2443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1225</v>
      </c>
      <c r="D40" s="306" t="s">
        <v>2458</v>
      </c>
      <c r="E40" s="171" t="s">
        <v>151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2443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1230</v>
      </c>
      <c r="D42" s="306" t="s">
        <v>2459</v>
      </c>
      <c r="E42" s="171" t="s">
        <v>151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1233</v>
      </c>
      <c r="D43" s="306" t="s">
        <v>2460</v>
      </c>
      <c r="E43" s="171" t="s">
        <v>151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1235</v>
      </c>
      <c r="D44" s="306" t="s">
        <v>2461</v>
      </c>
      <c r="E44" s="171" t="s">
        <v>151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1238</v>
      </c>
      <c r="D45" s="306" t="s">
        <v>2462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2463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1239</v>
      </c>
      <c r="D47" s="306" t="s">
        <v>2464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2463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1241</v>
      </c>
      <c r="D49" s="306" t="s">
        <v>2465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2463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1243</v>
      </c>
      <c r="D51" s="306" t="s">
        <v>2466</v>
      </c>
      <c r="E51" s="171" t="s">
        <v>151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2467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1246</v>
      </c>
      <c r="D53" s="306" t="s">
        <v>2468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2469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1248</v>
      </c>
      <c r="D55" s="306" t="s">
        <v>2470</v>
      </c>
      <c r="E55" s="171" t="s">
        <v>732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2471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1250</v>
      </c>
      <c r="D57" s="306" t="s">
        <v>2472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2473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2474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2475</v>
      </c>
      <c r="D60" s="458" t="s">
        <v>2476</v>
      </c>
      <c r="E60" s="456" t="s">
        <v>151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2477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1246</v>
      </c>
      <c r="D62" s="306" t="s">
        <v>2478</v>
      </c>
      <c r="E62" s="171" t="s">
        <v>151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2479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1248</v>
      </c>
      <c r="D64" s="306" t="s">
        <v>2462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2471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1250</v>
      </c>
      <c r="D66" s="306" t="s">
        <v>2480</v>
      </c>
      <c r="E66" s="171" t="s">
        <v>151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2481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1252</v>
      </c>
      <c r="D68" s="306" t="s">
        <v>2482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2483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2484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2475</v>
      </c>
      <c r="D71" s="458" t="s">
        <v>2485</v>
      </c>
      <c r="E71" s="456" t="s">
        <v>361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2486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2487</v>
      </c>
      <c r="D73" s="306" t="s">
        <v>2488</v>
      </c>
      <c r="E73" s="171" t="s">
        <v>151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2489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2490</v>
      </c>
      <c r="D75" s="306" t="s">
        <v>2491</v>
      </c>
      <c r="E75" s="171" t="s">
        <v>151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2489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2492</v>
      </c>
      <c r="D77" s="306" t="s">
        <v>2491</v>
      </c>
      <c r="E77" s="171" t="s">
        <v>151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2489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2493</v>
      </c>
      <c r="D79" s="306" t="s">
        <v>2494</v>
      </c>
      <c r="E79" s="171" t="s">
        <v>151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2489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2495</v>
      </c>
      <c r="D81" s="306" t="s">
        <v>2496</v>
      </c>
      <c r="E81" s="171" t="s">
        <v>151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2489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2497</v>
      </c>
      <c r="D83" s="306" t="s">
        <v>2498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2489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2499</v>
      </c>
      <c r="D85" s="306" t="s">
        <v>2500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2489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2501</v>
      </c>
      <c r="D87" s="306" t="s">
        <v>2502</v>
      </c>
      <c r="E87" s="347" t="s">
        <v>151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2489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2501</v>
      </c>
      <c r="D89" s="306" t="s">
        <v>3375</v>
      </c>
      <c r="E89" s="347" t="s">
        <v>151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2489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2504</v>
      </c>
      <c r="D91" s="306" t="s">
        <v>2503</v>
      </c>
      <c r="E91" s="347" t="s">
        <v>151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2489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2507</v>
      </c>
      <c r="D93" s="306" t="s">
        <v>2505</v>
      </c>
      <c r="E93" s="347" t="s">
        <v>151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2489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2506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2510</v>
      </c>
      <c r="D96" s="306" t="s">
        <v>2508</v>
      </c>
      <c r="E96" s="171" t="s">
        <v>151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2509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2513</v>
      </c>
      <c r="D98" s="306" t="s">
        <v>2511</v>
      </c>
      <c r="E98" s="171" t="s">
        <v>151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2512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2507</v>
      </c>
      <c r="D100" s="306" t="s">
        <v>2514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2515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2516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2510</v>
      </c>
      <c r="D103" s="306" t="s">
        <v>2517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2518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2513</v>
      </c>
      <c r="D105" s="306" t="s">
        <v>2519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2518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2521</v>
      </c>
      <c r="D107" s="306" t="s">
        <v>2520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2515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2523</v>
      </c>
      <c r="D109" s="306" t="s">
        <v>2522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2515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3376</v>
      </c>
      <c r="D111" s="306" t="s">
        <v>2524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2515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3288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3287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68" t="s">
        <v>96</v>
      </c>
      <c r="B117" s="668"/>
      <c r="C117" s="668"/>
      <c r="D117" s="668"/>
      <c r="E117" s="668"/>
      <c r="F117" s="668"/>
      <c r="G117" s="668"/>
      <c r="H117" s="57"/>
      <c r="I117" s="56"/>
    </row>
    <row r="118" spans="1:9" ht="90" customHeight="1">
      <c r="A118" s="668" t="s">
        <v>97</v>
      </c>
      <c r="B118" s="668"/>
      <c r="C118" s="668"/>
      <c r="D118" s="668"/>
      <c r="E118" s="668"/>
      <c r="F118" s="668"/>
      <c r="G118" s="668"/>
      <c r="H118" s="57"/>
      <c r="I118" s="57"/>
    </row>
    <row r="119" spans="1:9">
      <c r="A119" s="670" t="s">
        <v>98</v>
      </c>
      <c r="B119" s="670"/>
      <c r="C119" s="670"/>
      <c r="D119" s="670"/>
      <c r="E119" s="670"/>
      <c r="F119" s="670"/>
      <c r="G119" s="670"/>
      <c r="H119" s="61"/>
      <c r="I119" s="62"/>
    </row>
    <row r="120" spans="1:9">
      <c r="A120" s="670" t="s">
        <v>99</v>
      </c>
      <c r="B120" s="670"/>
      <c r="C120" s="670"/>
      <c r="D120" s="670"/>
      <c r="E120" s="670"/>
      <c r="F120" s="670"/>
      <c r="G120" s="670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673" t="s">
        <v>0</v>
      </c>
      <c r="B2" s="674"/>
      <c r="C2" s="674"/>
      <c r="D2" s="674"/>
      <c r="E2" s="5"/>
      <c r="F2" s="5"/>
      <c r="G2" s="2"/>
      <c r="H2" s="2"/>
      <c r="I2" s="3"/>
    </row>
    <row r="3" spans="1:9">
      <c r="A3" s="673" t="s">
        <v>2525</v>
      </c>
      <c r="B3" s="674"/>
      <c r="C3" s="674"/>
      <c r="D3" s="674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2526</v>
      </c>
      <c r="D9" s="14" t="s">
        <v>2527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2528</v>
      </c>
      <c r="D10" s="21" t="s">
        <v>2529</v>
      </c>
      <c r="E10" s="21" t="s">
        <v>151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430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2530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2531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2532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2533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2534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2535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2536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2537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2538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2539</v>
      </c>
      <c r="D21" s="21" t="s">
        <v>3423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2540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752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3288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68" t="s">
        <v>2541</v>
      </c>
      <c r="B27" s="667"/>
      <c r="C27" s="667"/>
      <c r="D27" s="667"/>
      <c r="E27" s="667"/>
      <c r="F27" s="667"/>
      <c r="G27" s="667"/>
      <c r="H27" s="57"/>
      <c r="I27" s="59"/>
    </row>
    <row r="28" spans="1:9" ht="90" customHeight="1">
      <c r="A28" s="668" t="s">
        <v>97</v>
      </c>
      <c r="B28" s="669"/>
      <c r="C28" s="669"/>
      <c r="D28" s="669"/>
      <c r="E28" s="669"/>
      <c r="F28" s="669"/>
      <c r="G28" s="669"/>
      <c r="H28" s="57"/>
      <c r="I28" s="57"/>
    </row>
    <row r="29" spans="1:9">
      <c r="A29" s="670" t="s">
        <v>98</v>
      </c>
      <c r="B29" s="652"/>
      <c r="C29" s="652"/>
      <c r="D29" s="652"/>
      <c r="E29" s="652"/>
      <c r="F29" s="652"/>
      <c r="G29" s="652"/>
      <c r="H29" s="61"/>
      <c r="I29" s="62"/>
    </row>
    <row r="30" spans="1:9">
      <c r="A30" s="670" t="s">
        <v>99</v>
      </c>
      <c r="B30" s="652"/>
      <c r="C30" s="652"/>
      <c r="D30" s="652"/>
      <c r="E30" s="652"/>
      <c r="F30" s="652"/>
      <c r="G30" s="652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3571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2589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3285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3285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3285</v>
      </c>
    </row>
    <row r="13" spans="1:9">
      <c r="A13" s="84">
        <v>5</v>
      </c>
      <c r="B13" s="21" t="s">
        <v>22</v>
      </c>
      <c r="C13" s="21">
        <v>130001101</v>
      </c>
      <c r="D13" s="21" t="s">
        <v>2542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3285</v>
      </c>
    </row>
    <row r="14" spans="1:9">
      <c r="A14" s="84"/>
      <c r="B14" s="21"/>
      <c r="C14" s="28"/>
      <c r="D14" s="28" t="s">
        <v>2543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1259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3285</v>
      </c>
    </row>
    <row r="16" spans="1:9">
      <c r="A16" s="84"/>
      <c r="B16" s="21"/>
      <c r="C16" s="28"/>
      <c r="D16" s="28" t="s">
        <v>2544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2545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2546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2547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1262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3285</v>
      </c>
    </row>
    <row r="21" spans="1:9">
      <c r="A21" s="84"/>
      <c r="B21" s="21"/>
      <c r="C21" s="28"/>
      <c r="D21" s="28" t="s">
        <v>2548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2549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3285</v>
      </c>
    </row>
    <row r="23" spans="1:9">
      <c r="A23" s="84"/>
      <c r="B23" s="21"/>
      <c r="C23" s="28"/>
      <c r="D23" s="28" t="s">
        <v>2550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2551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3285</v>
      </c>
    </row>
    <row r="25" spans="1:9">
      <c r="A25" s="84"/>
      <c r="B25" s="21"/>
      <c r="C25" s="28"/>
      <c r="D25" s="28" t="s">
        <v>2552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2553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3285</v>
      </c>
    </row>
    <row r="27" spans="1:9">
      <c r="A27" s="84">
        <v>11</v>
      </c>
      <c r="B27" s="21" t="s">
        <v>22</v>
      </c>
      <c r="C27" s="21">
        <v>151101113</v>
      </c>
      <c r="D27" s="21" t="s">
        <v>2554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3285</v>
      </c>
    </row>
    <row r="28" spans="1:9">
      <c r="A28" s="84">
        <v>12</v>
      </c>
      <c r="B28" s="21" t="s">
        <v>22</v>
      </c>
      <c r="C28" s="21">
        <v>161101102</v>
      </c>
      <c r="D28" s="21" t="s">
        <v>1267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3285</v>
      </c>
    </row>
    <row r="29" spans="1:9">
      <c r="A29" s="84"/>
      <c r="B29" s="21"/>
      <c r="C29" s="28"/>
      <c r="D29" s="28" t="s">
        <v>2555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2556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2557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2558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776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3285</v>
      </c>
    </row>
    <row r="34" spans="1:9">
      <c r="A34" s="84"/>
      <c r="B34" s="21"/>
      <c r="C34" s="28"/>
      <c r="D34" s="28" t="s">
        <v>2559</v>
      </c>
      <c r="E34" s="28"/>
      <c r="F34" s="73">
        <f>9.4+9.4+6.4</f>
        <v>25.200000000000003</v>
      </c>
      <c r="G34" s="135"/>
      <c r="H34" s="135"/>
      <c r="I34" s="24"/>
    </row>
    <row r="35" spans="1:9">
      <c r="A35" s="84">
        <v>14</v>
      </c>
      <c r="B35" s="21" t="s">
        <v>22</v>
      </c>
      <c r="C35" s="21" t="s">
        <v>1271</v>
      </c>
      <c r="D35" s="21" t="s">
        <v>1272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2560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1273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3285</v>
      </c>
    </row>
    <row r="38" spans="1:9">
      <c r="A38" s="84"/>
      <c r="B38" s="21"/>
      <c r="C38" s="28"/>
      <c r="D38" s="28" t="s">
        <v>2561</v>
      </c>
      <c r="E38" s="28"/>
      <c r="F38" s="73">
        <f>2+2+1.3</f>
        <v>5.3</v>
      </c>
      <c r="G38" s="135"/>
      <c r="H38" s="135"/>
      <c r="I38" s="24"/>
    </row>
    <row r="39" spans="1:9">
      <c r="A39" s="84">
        <v>16</v>
      </c>
      <c r="B39" s="21" t="s">
        <v>22</v>
      </c>
      <c r="C39" s="21" t="s">
        <v>1275</v>
      </c>
      <c r="D39" s="21" t="s">
        <v>1276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2561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2562</v>
      </c>
      <c r="D41" s="21" t="s">
        <v>2563</v>
      </c>
      <c r="E41" s="21" t="s">
        <v>151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209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1278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3285</v>
      </c>
    </row>
    <row r="44" spans="1:9">
      <c r="A44" s="84"/>
      <c r="B44" s="21"/>
      <c r="C44" s="28"/>
      <c r="D44" s="28" t="s">
        <v>1279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2564</v>
      </c>
      <c r="D45" s="15" t="s">
        <v>2565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1323</v>
      </c>
      <c r="C46" s="21" t="s">
        <v>2566</v>
      </c>
      <c r="D46" s="21" t="s">
        <v>2567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2568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2569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2570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2571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2572</v>
      </c>
      <c r="D51" s="21" t="s">
        <v>2573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2574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1323</v>
      </c>
      <c r="C53" s="21" t="s">
        <v>2575</v>
      </c>
      <c r="D53" s="21" t="s">
        <v>2576</v>
      </c>
      <c r="E53" s="21" t="s">
        <v>151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2577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2578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1323</v>
      </c>
      <c r="C56" s="21" t="s">
        <v>2579</v>
      </c>
      <c r="D56" s="21" t="s">
        <v>2580</v>
      </c>
      <c r="E56" s="21" t="s">
        <v>151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2581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2578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1323</v>
      </c>
      <c r="C59" s="21" t="s">
        <v>2582</v>
      </c>
      <c r="D59" s="21" t="s">
        <v>2583</v>
      </c>
      <c r="E59" s="21" t="s">
        <v>151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2584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1323</v>
      </c>
      <c r="C61" s="21" t="s">
        <v>2585</v>
      </c>
      <c r="D61" s="21" t="s">
        <v>2586</v>
      </c>
      <c r="E61" s="21" t="s">
        <v>151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2584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2587</v>
      </c>
      <c r="B64" s="21" t="s">
        <v>65</v>
      </c>
      <c r="C64" s="21">
        <v>919794441</v>
      </c>
      <c r="D64" s="21" t="s">
        <v>2588</v>
      </c>
      <c r="E64" s="21" t="s">
        <v>151</v>
      </c>
      <c r="F64" s="85">
        <v>1</v>
      </c>
      <c r="G64" s="86">
        <v>0</v>
      </c>
      <c r="H64" s="86">
        <f>F64*G64</f>
        <v>0</v>
      </c>
      <c r="I64" s="24" t="s">
        <v>3285</v>
      </c>
    </row>
    <row r="65" spans="1:9">
      <c r="A65" s="84">
        <v>26</v>
      </c>
      <c r="B65" s="127" t="s">
        <v>1280</v>
      </c>
      <c r="C65" s="21" t="s">
        <v>1281</v>
      </c>
      <c r="D65" s="21" t="s">
        <v>790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363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364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3285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690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3288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68" t="s">
        <v>96</v>
      </c>
      <c r="B73" s="668"/>
      <c r="C73" s="668"/>
      <c r="D73" s="668"/>
      <c r="E73" s="668"/>
      <c r="F73" s="668"/>
      <c r="G73" s="668"/>
      <c r="H73" s="57"/>
      <c r="I73" s="56"/>
    </row>
    <row r="74" spans="1:9" ht="90" customHeight="1">
      <c r="A74" s="668" t="s">
        <v>97</v>
      </c>
      <c r="B74" s="668"/>
      <c r="C74" s="668"/>
      <c r="D74" s="668"/>
      <c r="E74" s="668"/>
      <c r="F74" s="668"/>
      <c r="G74" s="668"/>
      <c r="H74" s="57"/>
      <c r="I74" s="57"/>
    </row>
    <row r="75" spans="1:9">
      <c r="A75" s="670" t="s">
        <v>98</v>
      </c>
      <c r="B75" s="670"/>
      <c r="C75" s="670"/>
      <c r="D75" s="670"/>
      <c r="E75" s="670"/>
      <c r="F75" s="670"/>
      <c r="G75" s="670"/>
      <c r="H75" s="61"/>
      <c r="I75" s="62"/>
    </row>
    <row r="76" spans="1:9">
      <c r="A76" s="670" t="s">
        <v>99</v>
      </c>
      <c r="B76" s="670"/>
      <c r="C76" s="670"/>
      <c r="D76" s="670"/>
      <c r="E76" s="670"/>
      <c r="F76" s="670"/>
      <c r="G76" s="670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3571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2590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H8+H21+H24+H71+H85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3285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3285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3285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2591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3285</v>
      </c>
    </row>
    <row r="14" spans="1:9">
      <c r="A14" s="19"/>
      <c r="B14" s="27"/>
      <c r="C14" s="20"/>
      <c r="D14" s="28" t="s">
        <v>2592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2593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2594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329</v>
      </c>
      <c r="C17" s="20">
        <v>122201109</v>
      </c>
      <c r="D17" s="21" t="s">
        <v>2595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3285</v>
      </c>
    </row>
    <row r="18" spans="1:9">
      <c r="A18" s="19"/>
      <c r="B18" s="27"/>
      <c r="C18" s="20"/>
      <c r="D18" s="28" t="s">
        <v>2596</v>
      </c>
      <c r="E18" s="20"/>
      <c r="F18" s="29">
        <f>193.3*0.5</f>
        <v>96.65</v>
      </c>
      <c r="G18" s="23"/>
      <c r="H18" s="23"/>
      <c r="I18" s="26"/>
    </row>
    <row r="19" spans="1:9" ht="23.25">
      <c r="A19" s="81" t="s">
        <v>18</v>
      </c>
      <c r="B19" s="20">
        <v>181</v>
      </c>
      <c r="C19" s="20">
        <v>181151321</v>
      </c>
      <c r="D19" s="21" t="s">
        <v>2597</v>
      </c>
      <c r="E19" s="20" t="s">
        <v>35</v>
      </c>
      <c r="F19" s="30">
        <f>F20</f>
        <v>2272.9</v>
      </c>
      <c r="G19" s="23">
        <v>0</v>
      </c>
      <c r="H19" s="23">
        <f>F19*G19</f>
        <v>0</v>
      </c>
      <c r="I19" s="24" t="s">
        <v>3285</v>
      </c>
    </row>
    <row r="20" spans="1:9">
      <c r="A20" s="81"/>
      <c r="B20" s="27"/>
      <c r="C20" s="20"/>
      <c r="D20" s="28" t="s">
        <v>2598</v>
      </c>
      <c r="E20" s="20"/>
      <c r="F20" s="29">
        <v>2272.9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81" t="s">
        <v>2564</v>
      </c>
      <c r="B22" s="20">
        <v>215</v>
      </c>
      <c r="C22" s="20">
        <v>215901101</v>
      </c>
      <c r="D22" s="21" t="s">
        <v>2599</v>
      </c>
      <c r="E22" s="20" t="s">
        <v>35</v>
      </c>
      <c r="F22" s="30">
        <f>F23</f>
        <v>1041.5999999999999</v>
      </c>
      <c r="G22" s="23">
        <v>0</v>
      </c>
      <c r="H22" s="23">
        <f>F22*G22</f>
        <v>0</v>
      </c>
      <c r="I22" s="24" t="s">
        <v>3285</v>
      </c>
    </row>
    <row r="23" spans="1:9">
      <c r="A23" s="81"/>
      <c r="B23" s="27"/>
      <c r="C23" s="20"/>
      <c r="D23" s="28" t="s">
        <v>2600</v>
      </c>
      <c r="E23" s="20"/>
      <c r="F23" s="29">
        <v>1041.5999999999999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2601</v>
      </c>
      <c r="E24" s="14"/>
      <c r="F24" s="16"/>
      <c r="G24" s="17"/>
      <c r="H24" s="17">
        <f>SUM(H25:H70)</f>
        <v>0</v>
      </c>
      <c r="I24" s="35"/>
    </row>
    <row r="25" spans="1:9">
      <c r="A25" s="81" t="s">
        <v>32</v>
      </c>
      <c r="B25" s="27" t="s">
        <v>2602</v>
      </c>
      <c r="C25" s="20" t="s">
        <v>2603</v>
      </c>
      <c r="D25" s="21" t="s">
        <v>2604</v>
      </c>
      <c r="E25" s="20" t="s">
        <v>35</v>
      </c>
      <c r="F25" s="30">
        <f>F28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430</v>
      </c>
      <c r="E26" s="20"/>
      <c r="F26" s="69"/>
      <c r="G26" s="23"/>
      <c r="H26" s="23"/>
      <c r="I26" s="152"/>
    </row>
    <row r="27" spans="1:9">
      <c r="A27" s="81"/>
      <c r="B27" s="121"/>
      <c r="C27" s="121"/>
      <c r="D27" s="28" t="s">
        <v>2605</v>
      </c>
      <c r="E27" s="121"/>
      <c r="F27" s="341"/>
      <c r="G27" s="23"/>
      <c r="H27" s="289"/>
      <c r="I27" s="152"/>
    </row>
    <row r="28" spans="1:9">
      <c r="A28" s="81"/>
      <c r="B28" s="121"/>
      <c r="C28" s="121"/>
      <c r="D28" s="28" t="s">
        <v>2606</v>
      </c>
      <c r="E28" s="121"/>
      <c r="F28" s="29">
        <f>208.7+35.8</f>
        <v>244.5</v>
      </c>
      <c r="G28" s="23"/>
      <c r="H28" s="289"/>
      <c r="I28" s="152"/>
    </row>
    <row r="29" spans="1:9" ht="34.5">
      <c r="A29" s="81"/>
      <c r="B29" s="121"/>
      <c r="C29" s="121"/>
      <c r="D29" s="28" t="s">
        <v>2607</v>
      </c>
      <c r="E29" s="121"/>
      <c r="F29" s="341"/>
      <c r="G29" s="23"/>
      <c r="H29" s="289"/>
      <c r="I29" s="152"/>
    </row>
    <row r="30" spans="1:9">
      <c r="A30" s="464" t="s">
        <v>765</v>
      </c>
      <c r="B30" s="465" t="s">
        <v>2602</v>
      </c>
      <c r="C30" s="466" t="s">
        <v>2608</v>
      </c>
      <c r="D30" s="466" t="s">
        <v>2609</v>
      </c>
      <c r="E30" s="466" t="s">
        <v>35</v>
      </c>
      <c r="F30" s="467">
        <f>F34</f>
        <v>976.9</v>
      </c>
      <c r="G30" s="468">
        <v>0</v>
      </c>
      <c r="H30" s="468">
        <f>F30*G30</f>
        <v>0</v>
      </c>
      <c r="I30" s="469" t="s">
        <v>30</v>
      </c>
    </row>
    <row r="31" spans="1:9">
      <c r="A31" s="139"/>
      <c r="B31" s="127"/>
      <c r="C31" s="21"/>
      <c r="D31" s="28" t="s">
        <v>430</v>
      </c>
      <c r="E31" s="21"/>
      <c r="F31" s="131"/>
      <c r="G31" s="86"/>
      <c r="H31" s="86"/>
      <c r="I31" s="119"/>
    </row>
    <row r="32" spans="1:9" ht="23.25">
      <c r="A32" s="139"/>
      <c r="B32" s="199"/>
      <c r="C32" s="199"/>
      <c r="D32" s="28" t="s">
        <v>2610</v>
      </c>
      <c r="E32" s="199"/>
      <c r="F32" s="463"/>
      <c r="G32" s="86"/>
      <c r="H32" s="200"/>
      <c r="I32" s="119"/>
    </row>
    <row r="33" spans="1:9">
      <c r="A33" s="139"/>
      <c r="B33" s="199"/>
      <c r="C33" s="199"/>
      <c r="D33" s="28" t="s">
        <v>2611</v>
      </c>
      <c r="E33" s="199"/>
      <c r="F33" s="463"/>
      <c r="G33" s="86"/>
      <c r="H33" s="200"/>
      <c r="I33" s="119"/>
    </row>
    <row r="34" spans="1:9" ht="34.5">
      <c r="A34" s="139"/>
      <c r="B34" s="199"/>
      <c r="C34" s="199"/>
      <c r="D34" s="28" t="s">
        <v>2607</v>
      </c>
      <c r="E34" s="199"/>
      <c r="F34" s="73">
        <v>976.9</v>
      </c>
      <c r="G34" s="86"/>
      <c r="H34" s="200"/>
      <c r="I34" s="119"/>
    </row>
    <row r="35" spans="1:9">
      <c r="A35" s="81" t="s">
        <v>769</v>
      </c>
      <c r="B35" s="27" t="s">
        <v>2602</v>
      </c>
      <c r="C35" s="20" t="s">
        <v>2612</v>
      </c>
      <c r="D35" s="21" t="s">
        <v>2613</v>
      </c>
      <c r="E35" s="20" t="s">
        <v>35</v>
      </c>
      <c r="F35" s="30">
        <f>F40</f>
        <v>441.2</v>
      </c>
      <c r="G35" s="23">
        <v>0</v>
      </c>
      <c r="H35" s="23">
        <f>F35*G35</f>
        <v>0</v>
      </c>
      <c r="I35" s="26" t="s">
        <v>30</v>
      </c>
    </row>
    <row r="36" spans="1:9">
      <c r="A36" s="81"/>
      <c r="B36" s="27"/>
      <c r="C36" s="20"/>
      <c r="D36" s="28" t="s">
        <v>381</v>
      </c>
      <c r="E36" s="20"/>
      <c r="F36" s="29"/>
      <c r="G36" s="23"/>
      <c r="H36" s="23"/>
      <c r="I36" s="26"/>
    </row>
    <row r="37" spans="1:9">
      <c r="A37" s="81"/>
      <c r="B37" s="27"/>
      <c r="C37" s="20"/>
      <c r="D37" s="28" t="s">
        <v>2614</v>
      </c>
      <c r="E37" s="20"/>
      <c r="F37" s="29"/>
      <c r="G37" s="23"/>
      <c r="H37" s="23"/>
      <c r="I37" s="26"/>
    </row>
    <row r="38" spans="1:9">
      <c r="A38" s="81"/>
      <c r="B38" s="27"/>
      <c r="C38" s="20"/>
      <c r="D38" s="28" t="s">
        <v>2615</v>
      </c>
      <c r="E38" s="20"/>
      <c r="F38" s="29"/>
      <c r="G38" s="23"/>
      <c r="H38" s="23"/>
      <c r="I38" s="26"/>
    </row>
    <row r="39" spans="1:9">
      <c r="A39" s="81"/>
      <c r="B39" s="27"/>
      <c r="C39" s="20"/>
      <c r="D39" s="28" t="s">
        <v>2616</v>
      </c>
      <c r="E39" s="20"/>
      <c r="F39" s="29"/>
      <c r="G39" s="23"/>
      <c r="H39" s="23"/>
      <c r="I39" s="26"/>
    </row>
    <row r="40" spans="1:9">
      <c r="A40" s="81"/>
      <c r="B40" s="27"/>
      <c r="C40" s="20"/>
      <c r="D40" s="28" t="s">
        <v>2617</v>
      </c>
      <c r="E40" s="20"/>
      <c r="F40" s="29">
        <v>441.2</v>
      </c>
      <c r="G40" s="23"/>
      <c r="H40" s="23"/>
      <c r="I40" s="26"/>
    </row>
    <row r="41" spans="1:9">
      <c r="A41" s="81" t="s">
        <v>2618</v>
      </c>
      <c r="B41" s="27" t="s">
        <v>2602</v>
      </c>
      <c r="C41" s="20" t="s">
        <v>2619</v>
      </c>
      <c r="D41" s="21" t="s">
        <v>2620</v>
      </c>
      <c r="E41" s="20" t="s">
        <v>35</v>
      </c>
      <c r="F41" s="30">
        <f>F46</f>
        <v>177.9</v>
      </c>
      <c r="G41" s="23">
        <v>0</v>
      </c>
      <c r="H41" s="23">
        <f>F41*G41</f>
        <v>0</v>
      </c>
      <c r="I41" s="26" t="s">
        <v>30</v>
      </c>
    </row>
    <row r="42" spans="1:9">
      <c r="A42" s="81"/>
      <c r="B42" s="27"/>
      <c r="C42" s="20"/>
      <c r="D42" s="28" t="s">
        <v>381</v>
      </c>
      <c r="E42" s="20"/>
      <c r="F42" s="29"/>
      <c r="G42" s="23"/>
      <c r="H42" s="23"/>
      <c r="I42" s="26"/>
    </row>
    <row r="43" spans="1:9">
      <c r="A43" s="81"/>
      <c r="B43" s="27"/>
      <c r="C43" s="20"/>
      <c r="D43" s="28" t="s">
        <v>2621</v>
      </c>
      <c r="E43" s="20"/>
      <c r="F43" s="29"/>
      <c r="G43" s="23"/>
      <c r="H43" s="23"/>
      <c r="I43" s="26"/>
    </row>
    <row r="44" spans="1:9">
      <c r="A44" s="81"/>
      <c r="B44" s="27"/>
      <c r="C44" s="20"/>
      <c r="D44" s="28" t="s">
        <v>2622</v>
      </c>
      <c r="E44" s="20"/>
      <c r="F44" s="29"/>
      <c r="G44" s="23"/>
      <c r="H44" s="23"/>
      <c r="I44" s="26"/>
    </row>
    <row r="45" spans="1:9">
      <c r="A45" s="81"/>
      <c r="B45" s="27"/>
      <c r="C45" s="20"/>
      <c r="D45" s="28" t="s">
        <v>2623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2617</v>
      </c>
      <c r="E46" s="20"/>
      <c r="F46" s="29">
        <v>177.9</v>
      </c>
      <c r="G46" s="23"/>
      <c r="H46" s="23"/>
      <c r="I46" s="26"/>
    </row>
    <row r="47" spans="1:9">
      <c r="A47" s="81" t="s">
        <v>775</v>
      </c>
      <c r="B47" s="27" t="s">
        <v>2602</v>
      </c>
      <c r="C47" s="20" t="s">
        <v>2624</v>
      </c>
      <c r="D47" s="21" t="s">
        <v>2625</v>
      </c>
      <c r="E47" s="20" t="s">
        <v>35</v>
      </c>
      <c r="F47" s="30">
        <f>F52</f>
        <v>59.1</v>
      </c>
      <c r="G47" s="23">
        <v>0</v>
      </c>
      <c r="H47" s="23">
        <f>F47*G47</f>
        <v>0</v>
      </c>
      <c r="I47" s="26" t="s">
        <v>30</v>
      </c>
    </row>
    <row r="48" spans="1:9">
      <c r="A48" s="81"/>
      <c r="B48" s="27"/>
      <c r="C48" s="20"/>
      <c r="D48" s="28" t="s">
        <v>381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2626</v>
      </c>
      <c r="E49" s="20"/>
      <c r="F49" s="29"/>
      <c r="G49" s="23"/>
      <c r="H49" s="23"/>
      <c r="I49" s="26"/>
    </row>
    <row r="50" spans="1:9">
      <c r="A50" s="81"/>
      <c r="B50" s="27"/>
      <c r="C50" s="20"/>
      <c r="D50" s="28" t="s">
        <v>2627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2628</v>
      </c>
      <c r="E51" s="20"/>
      <c r="F51" s="29"/>
      <c r="G51" s="23"/>
      <c r="H51" s="23"/>
      <c r="I51" s="26"/>
    </row>
    <row r="52" spans="1:9">
      <c r="A52" s="81"/>
      <c r="B52" s="27"/>
      <c r="C52" s="20"/>
      <c r="D52" s="28" t="s">
        <v>2617</v>
      </c>
      <c r="E52" s="20"/>
      <c r="F52" s="29">
        <v>59.1</v>
      </c>
      <c r="G52" s="23"/>
      <c r="H52" s="23"/>
      <c r="I52" s="26"/>
    </row>
    <row r="53" spans="1:9">
      <c r="A53" s="81" t="s">
        <v>778</v>
      </c>
      <c r="B53" s="27" t="s">
        <v>2602</v>
      </c>
      <c r="C53" s="20" t="s">
        <v>2629</v>
      </c>
      <c r="D53" s="21" t="s">
        <v>2630</v>
      </c>
      <c r="E53" s="20" t="s">
        <v>35</v>
      </c>
      <c r="F53" s="30">
        <f>F60</f>
        <v>8</v>
      </c>
      <c r="G53" s="23">
        <v>0</v>
      </c>
      <c r="H53" s="23">
        <f>F53*G53</f>
        <v>0</v>
      </c>
      <c r="I53" s="26" t="s">
        <v>30</v>
      </c>
    </row>
    <row r="54" spans="1:9">
      <c r="A54" s="81"/>
      <c r="B54" s="27"/>
      <c r="C54" s="20"/>
      <c r="D54" s="28" t="s">
        <v>2631</v>
      </c>
      <c r="E54" s="20"/>
      <c r="F54" s="69"/>
      <c r="G54" s="23"/>
      <c r="H54" s="23"/>
      <c r="I54" s="152"/>
    </row>
    <row r="55" spans="1:9">
      <c r="A55" s="81"/>
      <c r="B55" s="121"/>
      <c r="C55" s="121"/>
      <c r="D55" s="28" t="s">
        <v>2632</v>
      </c>
      <c r="E55" s="121"/>
      <c r="F55" s="341"/>
      <c r="G55" s="23"/>
      <c r="H55" s="289"/>
      <c r="I55" s="152"/>
    </row>
    <row r="56" spans="1:9">
      <c r="A56" s="81"/>
      <c r="B56" s="121"/>
      <c r="C56" s="121"/>
      <c r="D56" s="28" t="s">
        <v>2633</v>
      </c>
      <c r="E56" s="121"/>
      <c r="F56" s="341"/>
      <c r="G56" s="23"/>
      <c r="H56" s="289"/>
      <c r="I56" s="152"/>
    </row>
    <row r="57" spans="1:9">
      <c r="A57" s="81"/>
      <c r="B57" s="121"/>
      <c r="C57" s="121"/>
      <c r="D57" s="28" t="s">
        <v>2634</v>
      </c>
      <c r="E57" s="121"/>
      <c r="F57" s="341"/>
      <c r="G57" s="23"/>
      <c r="H57" s="289"/>
      <c r="I57" s="152"/>
    </row>
    <row r="58" spans="1:9">
      <c r="A58" s="81"/>
      <c r="B58" s="121"/>
      <c r="C58" s="121"/>
      <c r="D58" s="28" t="s">
        <v>2635</v>
      </c>
      <c r="E58" s="121"/>
      <c r="F58" s="341"/>
      <c r="G58" s="23"/>
      <c r="H58" s="289"/>
      <c r="I58" s="152"/>
    </row>
    <row r="59" spans="1:9">
      <c r="A59" s="81"/>
      <c r="B59" s="121"/>
      <c r="C59" s="121"/>
      <c r="D59" s="28" t="s">
        <v>2636</v>
      </c>
      <c r="E59" s="121"/>
      <c r="F59" s="341"/>
      <c r="G59" s="23"/>
      <c r="H59" s="289"/>
      <c r="I59" s="152"/>
    </row>
    <row r="60" spans="1:9">
      <c r="A60" s="81"/>
      <c r="B60" s="27"/>
      <c r="C60" s="20"/>
      <c r="D60" s="28" t="s">
        <v>2617</v>
      </c>
      <c r="E60" s="20"/>
      <c r="F60" s="29">
        <v>8</v>
      </c>
      <c r="G60" s="23"/>
      <c r="H60" s="23"/>
      <c r="I60" s="26"/>
    </row>
    <row r="61" spans="1:9">
      <c r="A61" s="81" t="s">
        <v>2637</v>
      </c>
      <c r="B61" s="27" t="s">
        <v>2602</v>
      </c>
      <c r="C61" s="20" t="s">
        <v>2638</v>
      </c>
      <c r="D61" s="21" t="s">
        <v>2639</v>
      </c>
      <c r="E61" s="20" t="s">
        <v>35</v>
      </c>
      <c r="F61" s="30">
        <f>F68</f>
        <v>39.4</v>
      </c>
      <c r="G61" s="23">
        <v>0</v>
      </c>
      <c r="H61" s="23">
        <f>F61*G61</f>
        <v>0</v>
      </c>
      <c r="I61" s="26" t="s">
        <v>30</v>
      </c>
    </row>
    <row r="62" spans="1:9">
      <c r="A62" s="81"/>
      <c r="B62" s="27"/>
      <c r="C62" s="20"/>
      <c r="D62" s="28" t="s">
        <v>2640</v>
      </c>
      <c r="E62" s="20"/>
      <c r="F62" s="69"/>
      <c r="G62" s="23"/>
      <c r="H62" s="23"/>
      <c r="I62" s="152"/>
    </row>
    <row r="63" spans="1:9">
      <c r="A63" s="81"/>
      <c r="B63" s="121"/>
      <c r="C63" s="121"/>
      <c r="D63" s="28" t="s">
        <v>2641</v>
      </c>
      <c r="E63" s="121"/>
      <c r="F63" s="341"/>
      <c r="G63" s="23"/>
      <c r="H63" s="289"/>
      <c r="I63" s="152"/>
    </row>
    <row r="64" spans="1:9">
      <c r="A64" s="81"/>
      <c r="B64" s="121"/>
      <c r="C64" s="121"/>
      <c r="D64" s="28" t="s">
        <v>2642</v>
      </c>
      <c r="E64" s="121"/>
      <c r="F64" s="341"/>
      <c r="G64" s="23"/>
      <c r="H64" s="289"/>
      <c r="I64" s="152"/>
    </row>
    <row r="65" spans="1:9">
      <c r="A65" s="81"/>
      <c r="B65" s="121"/>
      <c r="C65" s="121"/>
      <c r="D65" s="28" t="s">
        <v>2643</v>
      </c>
      <c r="E65" s="121"/>
      <c r="F65" s="341"/>
      <c r="G65" s="23"/>
      <c r="H65" s="289"/>
      <c r="I65" s="152"/>
    </row>
    <row r="66" spans="1:9">
      <c r="A66" s="81"/>
      <c r="B66" s="121"/>
      <c r="C66" s="121"/>
      <c r="D66" s="28" t="s">
        <v>2644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2645</v>
      </c>
      <c r="E67" s="121"/>
      <c r="F67" s="341"/>
      <c r="G67" s="23"/>
      <c r="H67" s="289"/>
      <c r="I67" s="152"/>
    </row>
    <row r="68" spans="1:9">
      <c r="A68" s="81"/>
      <c r="B68" s="27"/>
      <c r="C68" s="20"/>
      <c r="D68" s="28" t="s">
        <v>2617</v>
      </c>
      <c r="E68" s="20"/>
      <c r="F68" s="29">
        <v>39.4</v>
      </c>
      <c r="G68" s="23"/>
      <c r="H68" s="23"/>
      <c r="I68" s="26"/>
    </row>
    <row r="69" spans="1:9" ht="23.25">
      <c r="A69" s="81" t="s">
        <v>2646</v>
      </c>
      <c r="B69" s="27" t="s">
        <v>2602</v>
      </c>
      <c r="C69" s="20" t="s">
        <v>2647</v>
      </c>
      <c r="D69" s="20" t="s">
        <v>2648</v>
      </c>
      <c r="E69" s="20" t="s">
        <v>29</v>
      </c>
      <c r="F69" s="30">
        <f>F70</f>
        <v>94</v>
      </c>
      <c r="G69" s="23">
        <v>0</v>
      </c>
      <c r="H69" s="23">
        <f>F69*G69</f>
        <v>0</v>
      </c>
      <c r="I69" s="26" t="s">
        <v>30</v>
      </c>
    </row>
    <row r="70" spans="1:9">
      <c r="A70" s="81"/>
      <c r="B70" s="27"/>
      <c r="C70" s="20"/>
      <c r="D70" s="34" t="s">
        <v>2649</v>
      </c>
      <c r="E70" s="20"/>
      <c r="F70" s="29">
        <v>94</v>
      </c>
      <c r="G70" s="23"/>
      <c r="H70" s="23"/>
      <c r="I70" s="152"/>
    </row>
    <row r="71" spans="1:9">
      <c r="A71" s="81"/>
      <c r="B71" s="14"/>
      <c r="C71" s="14" t="s">
        <v>32</v>
      </c>
      <c r="D71" s="15" t="s">
        <v>33</v>
      </c>
      <c r="E71" s="14"/>
      <c r="F71" s="16"/>
      <c r="G71" s="17"/>
      <c r="H71" s="17">
        <f>SUM(H72:H84)</f>
        <v>0</v>
      </c>
      <c r="I71" s="35"/>
    </row>
    <row r="72" spans="1:9">
      <c r="A72" s="19">
        <v>18</v>
      </c>
      <c r="B72" s="20">
        <v>914</v>
      </c>
      <c r="C72" s="20" t="s">
        <v>2650</v>
      </c>
      <c r="D72" s="21" t="s">
        <v>2651</v>
      </c>
      <c r="E72" s="20" t="s">
        <v>151</v>
      </c>
      <c r="F72" s="30">
        <f>F73</f>
        <v>8</v>
      </c>
      <c r="G72" s="23">
        <v>0</v>
      </c>
      <c r="H72" s="23">
        <f>F72*G72</f>
        <v>0</v>
      </c>
      <c r="I72" s="79" t="s">
        <v>30</v>
      </c>
    </row>
    <row r="73" spans="1:9">
      <c r="A73" s="287"/>
      <c r="B73" s="121"/>
      <c r="C73" s="121"/>
      <c r="D73" s="28" t="s">
        <v>2652</v>
      </c>
      <c r="E73" s="121"/>
      <c r="F73" s="29">
        <v>8</v>
      </c>
      <c r="G73" s="289"/>
      <c r="H73" s="289"/>
      <c r="I73" s="342"/>
    </row>
    <row r="74" spans="1:9">
      <c r="A74" s="19">
        <v>19</v>
      </c>
      <c r="B74" s="20">
        <v>915</v>
      </c>
      <c r="C74" s="20">
        <v>915611111</v>
      </c>
      <c r="D74" s="21" t="s">
        <v>2653</v>
      </c>
      <c r="E74" s="20" t="s">
        <v>29</v>
      </c>
      <c r="F74" s="30">
        <f>F75</f>
        <v>66.099999999999994</v>
      </c>
      <c r="G74" s="23">
        <v>0</v>
      </c>
      <c r="H74" s="23">
        <f>F74*G74</f>
        <v>0</v>
      </c>
      <c r="I74" s="24" t="s">
        <v>3285</v>
      </c>
    </row>
    <row r="75" spans="1:9">
      <c r="A75" s="287"/>
      <c r="B75" s="121"/>
      <c r="C75" s="121"/>
      <c r="D75" s="28" t="s">
        <v>2654</v>
      </c>
      <c r="E75" s="121"/>
      <c r="F75" s="29">
        <v>66.099999999999994</v>
      </c>
      <c r="G75" s="289"/>
      <c r="H75" s="289"/>
      <c r="I75" s="342"/>
    </row>
    <row r="76" spans="1:9" ht="23.25">
      <c r="A76" s="81" t="s">
        <v>2655</v>
      </c>
      <c r="B76" s="27" t="s">
        <v>2656</v>
      </c>
      <c r="C76" s="20" t="s">
        <v>2657</v>
      </c>
      <c r="D76" s="21" t="s">
        <v>2658</v>
      </c>
      <c r="E76" s="20" t="s">
        <v>29</v>
      </c>
      <c r="F76" s="30">
        <v>238.7</v>
      </c>
      <c r="G76" s="23">
        <v>0</v>
      </c>
      <c r="H76" s="23">
        <f>F76*G76</f>
        <v>0</v>
      </c>
      <c r="I76" s="26" t="s">
        <v>30</v>
      </c>
    </row>
    <row r="77" spans="1:9" ht="23.25">
      <c r="A77" s="81" t="s">
        <v>2659</v>
      </c>
      <c r="B77" s="27" t="s">
        <v>2656</v>
      </c>
      <c r="C77" s="20" t="s">
        <v>2657</v>
      </c>
      <c r="D77" s="21" t="s">
        <v>2660</v>
      </c>
      <c r="E77" s="20" t="s">
        <v>29</v>
      </c>
      <c r="F77" s="30">
        <v>438.6</v>
      </c>
      <c r="G77" s="23">
        <v>0</v>
      </c>
      <c r="H77" s="23">
        <f>F77*G77</f>
        <v>0</v>
      </c>
      <c r="I77" s="26" t="s">
        <v>30</v>
      </c>
    </row>
    <row r="78" spans="1:9" ht="23.25">
      <c r="A78" s="81" t="s">
        <v>2661</v>
      </c>
      <c r="B78" s="27" t="s">
        <v>2656</v>
      </c>
      <c r="C78" s="20" t="s">
        <v>2657</v>
      </c>
      <c r="D78" s="21" t="s">
        <v>2662</v>
      </c>
      <c r="E78" s="20" t="s">
        <v>29</v>
      </c>
      <c r="F78" s="30">
        <v>186.8</v>
      </c>
      <c r="G78" s="23">
        <v>0</v>
      </c>
      <c r="H78" s="23">
        <f>F78*G78</f>
        <v>0</v>
      </c>
      <c r="I78" s="26" t="s">
        <v>30</v>
      </c>
    </row>
    <row r="79" spans="1:9">
      <c r="A79" s="81" t="s">
        <v>2663</v>
      </c>
      <c r="B79" s="27" t="s">
        <v>84</v>
      </c>
      <c r="C79" s="20" t="s">
        <v>2664</v>
      </c>
      <c r="D79" s="21" t="s">
        <v>2665</v>
      </c>
      <c r="E79" s="20" t="s">
        <v>29</v>
      </c>
      <c r="F79" s="30">
        <f>F81</f>
        <v>108.5</v>
      </c>
      <c r="G79" s="23">
        <v>0</v>
      </c>
      <c r="H79" s="23">
        <f>F79*G79</f>
        <v>0</v>
      </c>
      <c r="I79" s="26" t="s">
        <v>30</v>
      </c>
    </row>
    <row r="80" spans="1:9" ht="34.5">
      <c r="A80" s="81"/>
      <c r="B80" s="27"/>
      <c r="C80" s="20"/>
      <c r="D80" s="28" t="s">
        <v>2666</v>
      </c>
      <c r="E80" s="20"/>
      <c r="F80" s="29"/>
      <c r="G80" s="23"/>
      <c r="H80" s="23"/>
      <c r="I80" s="152"/>
    </row>
    <row r="81" spans="1:9" ht="34.5">
      <c r="A81" s="31"/>
      <c r="B81" s="32"/>
      <c r="C81" s="33"/>
      <c r="D81" s="28" t="s">
        <v>56</v>
      </c>
      <c r="E81" s="34"/>
      <c r="F81" s="36">
        <v>108.5</v>
      </c>
      <c r="G81" s="37"/>
      <c r="H81" s="23"/>
      <c r="I81" s="35"/>
    </row>
    <row r="82" spans="1:9">
      <c r="A82" s="19">
        <v>24</v>
      </c>
      <c r="B82" s="27" t="s">
        <v>65</v>
      </c>
      <c r="C82" s="20" t="s">
        <v>789</v>
      </c>
      <c r="D82" s="21" t="s">
        <v>790</v>
      </c>
      <c r="E82" s="20" t="s">
        <v>43</v>
      </c>
      <c r="F82" s="30">
        <f>F84</f>
        <v>193.3</v>
      </c>
      <c r="G82" s="23">
        <v>0</v>
      </c>
      <c r="H82" s="23">
        <f>F82*G82</f>
        <v>0</v>
      </c>
      <c r="I82" s="26" t="s">
        <v>30</v>
      </c>
    </row>
    <row r="83" spans="1:9" ht="34.5">
      <c r="A83" s="31"/>
      <c r="B83" s="32"/>
      <c r="C83" s="33"/>
      <c r="D83" s="28" t="s">
        <v>791</v>
      </c>
      <c r="E83" s="34"/>
      <c r="F83" s="29"/>
      <c r="G83" s="23"/>
      <c r="H83" s="23"/>
      <c r="I83" s="35"/>
    </row>
    <row r="84" spans="1:9">
      <c r="A84" s="31"/>
      <c r="B84" s="32"/>
      <c r="C84" s="33"/>
      <c r="D84" s="28" t="s">
        <v>2667</v>
      </c>
      <c r="E84" s="34"/>
      <c r="F84" s="29">
        <v>193.3</v>
      </c>
      <c r="G84" s="23"/>
      <c r="H84" s="23"/>
      <c r="I84" s="35"/>
    </row>
    <row r="85" spans="1:9">
      <c r="A85" s="81"/>
      <c r="B85" s="14"/>
      <c r="C85" s="14" t="s">
        <v>88</v>
      </c>
      <c r="D85" s="15" t="s">
        <v>89</v>
      </c>
      <c r="E85" s="14"/>
      <c r="F85" s="118"/>
      <c r="G85" s="17"/>
      <c r="H85" s="17">
        <f>SUM(H86:H88)</f>
        <v>0</v>
      </c>
      <c r="I85" s="35"/>
    </row>
    <row r="86" spans="1:9" ht="23.25">
      <c r="A86" s="19">
        <v>25</v>
      </c>
      <c r="B86" s="27" t="s">
        <v>2668</v>
      </c>
      <c r="C86" s="20">
        <v>998225111</v>
      </c>
      <c r="D86" s="21" t="s">
        <v>2669</v>
      </c>
      <c r="E86" s="20" t="s">
        <v>87</v>
      </c>
      <c r="F86" s="85">
        <v>94.5</v>
      </c>
      <c r="G86" s="23">
        <v>0</v>
      </c>
      <c r="H86" s="23">
        <f>F86*G86</f>
        <v>0</v>
      </c>
      <c r="I86" s="24" t="s">
        <v>3285</v>
      </c>
    </row>
    <row r="87" spans="1:9">
      <c r="A87" s="19">
        <v>26</v>
      </c>
      <c r="B87" s="27" t="s">
        <v>2668</v>
      </c>
      <c r="C87" s="20">
        <v>998223011</v>
      </c>
      <c r="D87" s="21" t="s">
        <v>2670</v>
      </c>
      <c r="E87" s="20" t="s">
        <v>87</v>
      </c>
      <c r="F87" s="85">
        <v>905.2</v>
      </c>
      <c r="G87" s="23">
        <v>0</v>
      </c>
      <c r="H87" s="23">
        <f>F87*G87</f>
        <v>0</v>
      </c>
      <c r="I87" s="24" t="s">
        <v>3285</v>
      </c>
    </row>
    <row r="88" spans="1:9" ht="23.25">
      <c r="A88" s="81" t="s">
        <v>2671</v>
      </c>
      <c r="B88" s="20">
        <v>999</v>
      </c>
      <c r="C88" s="20" t="s">
        <v>91</v>
      </c>
      <c r="D88" s="21" t="s">
        <v>92</v>
      </c>
      <c r="E88" s="20" t="s">
        <v>93</v>
      </c>
      <c r="F88" s="85">
        <v>1</v>
      </c>
      <c r="G88" s="23">
        <v>0</v>
      </c>
      <c r="H88" s="23">
        <f>F88*G88</f>
        <v>0</v>
      </c>
      <c r="I88" s="26" t="s">
        <v>30</v>
      </c>
    </row>
    <row r="89" spans="1:9">
      <c r="A89" s="343"/>
      <c r="B89" s="344"/>
      <c r="C89" s="344"/>
      <c r="D89" s="485" t="s">
        <v>3288</v>
      </c>
      <c r="E89" s="344"/>
      <c r="F89" s="345"/>
      <c r="G89" s="346"/>
      <c r="H89" s="346">
        <f>H7-H90</f>
        <v>0</v>
      </c>
      <c r="I89" s="68"/>
    </row>
    <row r="90" spans="1:9">
      <c r="A90" s="486"/>
      <c r="B90" s="487"/>
      <c r="C90" s="487"/>
      <c r="D90" s="485" t="s">
        <v>3287</v>
      </c>
      <c r="E90" s="487"/>
      <c r="F90" s="488"/>
      <c r="G90" s="489"/>
      <c r="H90" s="489">
        <f>H30</f>
        <v>0</v>
      </c>
      <c r="I90" s="68"/>
    </row>
    <row r="91" spans="1:9">
      <c r="A91" s="49"/>
      <c r="B91" s="50"/>
      <c r="C91" s="51"/>
      <c r="D91" s="52"/>
      <c r="E91" s="53"/>
      <c r="F91" s="54"/>
      <c r="G91" s="55"/>
      <c r="H91" s="56"/>
      <c r="I91" s="56"/>
    </row>
    <row r="92" spans="1:9">
      <c r="A92" s="57" t="s">
        <v>95</v>
      </c>
      <c r="B92" s="58"/>
      <c r="C92" s="57"/>
      <c r="D92" s="59"/>
      <c r="E92" s="57"/>
      <c r="F92" s="57"/>
      <c r="G92" s="57"/>
      <c r="H92" s="57"/>
      <c r="I92" s="60"/>
    </row>
    <row r="93" spans="1:9" ht="24" customHeight="1">
      <c r="A93" s="668" t="s">
        <v>96</v>
      </c>
      <c r="B93" s="667"/>
      <c r="C93" s="667"/>
      <c r="D93" s="667"/>
      <c r="E93" s="667"/>
      <c r="F93" s="667"/>
      <c r="G93" s="667"/>
      <c r="H93" s="57"/>
      <c r="I93" s="56"/>
    </row>
    <row r="94" spans="1:9" ht="90" customHeight="1">
      <c r="A94" s="668" t="s">
        <v>97</v>
      </c>
      <c r="B94" s="669"/>
      <c r="C94" s="669"/>
      <c r="D94" s="669"/>
      <c r="E94" s="669"/>
      <c r="F94" s="669"/>
      <c r="G94" s="669"/>
      <c r="H94" s="57"/>
      <c r="I94" s="57"/>
    </row>
    <row r="95" spans="1:9">
      <c r="A95" s="670" t="s">
        <v>98</v>
      </c>
      <c r="B95" s="652"/>
      <c r="C95" s="652"/>
      <c r="D95" s="652"/>
      <c r="E95" s="652"/>
      <c r="F95" s="652"/>
      <c r="G95" s="652"/>
      <c r="H95" s="61"/>
      <c r="I95" s="62"/>
    </row>
    <row r="96" spans="1:9">
      <c r="A96" s="670" t="s">
        <v>99</v>
      </c>
      <c r="B96" s="652"/>
      <c r="C96" s="652"/>
      <c r="D96" s="652"/>
      <c r="E96" s="652"/>
      <c r="F96" s="652"/>
      <c r="G96" s="652"/>
      <c r="H96" s="61"/>
      <c r="I96" s="62"/>
    </row>
  </sheetData>
  <mergeCells count="4">
    <mergeCell ref="A93:G93"/>
    <mergeCell ref="A94:G94"/>
    <mergeCell ref="A95:G95"/>
    <mergeCell ref="A96:G96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9.7109375" customWidth="1"/>
  </cols>
  <sheetData>
    <row r="1" spans="1:9" ht="18">
      <c r="A1" s="1" t="s">
        <v>3571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1181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2672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1183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365</v>
      </c>
      <c r="D7" s="169" t="s">
        <v>366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2673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1185</v>
      </c>
      <c r="D9" s="350" t="s">
        <v>2674</v>
      </c>
      <c r="E9" s="347" t="s">
        <v>151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2443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1188</v>
      </c>
      <c r="D11" s="350" t="s">
        <v>2675</v>
      </c>
      <c r="E11" s="347" t="s">
        <v>151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2443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1191</v>
      </c>
      <c r="D13" s="350" t="s">
        <v>2676</v>
      </c>
      <c r="E13" s="347" t="s">
        <v>151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2677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1194</v>
      </c>
      <c r="D15" s="350" t="s">
        <v>2678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2443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1197</v>
      </c>
      <c r="D17" s="350" t="s">
        <v>2679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2443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1199</v>
      </c>
      <c r="D19" s="350" t="s">
        <v>2680</v>
      </c>
      <c r="E19" s="347" t="s">
        <v>151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2443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1202</v>
      </c>
      <c r="D21" s="350" t="s">
        <v>2681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2443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1204</v>
      </c>
      <c r="D23" s="350" t="s">
        <v>2682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2443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1206</v>
      </c>
      <c r="D25" s="350" t="s">
        <v>2683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2684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1208</v>
      </c>
      <c r="D27" s="350" t="s">
        <v>2685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2686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3288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68" t="s">
        <v>96</v>
      </c>
      <c r="B32" s="668"/>
      <c r="C32" s="668"/>
      <c r="D32" s="668"/>
      <c r="E32" s="668"/>
      <c r="F32" s="668"/>
      <c r="G32" s="668"/>
      <c r="H32" s="57"/>
      <c r="I32" s="56"/>
    </row>
    <row r="33" spans="1:9" ht="90" customHeight="1">
      <c r="A33" s="668" t="s">
        <v>97</v>
      </c>
      <c r="B33" s="668"/>
      <c r="C33" s="668"/>
      <c r="D33" s="668"/>
      <c r="E33" s="668"/>
      <c r="F33" s="668"/>
      <c r="G33" s="668"/>
      <c r="H33" s="57"/>
      <c r="I33" s="57"/>
    </row>
    <row r="34" spans="1:9">
      <c r="A34" s="670" t="s">
        <v>98</v>
      </c>
      <c r="B34" s="670"/>
      <c r="C34" s="670"/>
      <c r="D34" s="670"/>
      <c r="E34" s="670"/>
      <c r="F34" s="670"/>
      <c r="G34" s="670"/>
      <c r="H34" s="61"/>
      <c r="I34" s="62"/>
    </row>
    <row r="35" spans="1:9">
      <c r="A35" s="670" t="s">
        <v>99</v>
      </c>
      <c r="B35" s="670"/>
      <c r="C35" s="670"/>
      <c r="D35" s="670"/>
      <c r="E35" s="670"/>
      <c r="F35" s="670"/>
      <c r="G35" s="670"/>
      <c r="H35" s="61"/>
      <c r="I35" s="62"/>
    </row>
  </sheetData>
  <mergeCells count="4">
    <mergeCell ref="A32:G32"/>
    <mergeCell ref="A33:G33"/>
    <mergeCell ref="A34:G34"/>
    <mergeCell ref="A35:G3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673" t="s">
        <v>0</v>
      </c>
      <c r="B2" s="674"/>
      <c r="C2" s="674"/>
      <c r="D2" s="674"/>
      <c r="E2" s="5"/>
      <c r="F2" s="5"/>
      <c r="G2" s="2"/>
      <c r="H2" s="2"/>
      <c r="I2" s="3"/>
    </row>
    <row r="3" spans="1:9">
      <c r="A3" s="673" t="s">
        <v>2687</v>
      </c>
      <c r="B3" s="674"/>
      <c r="C3" s="674"/>
      <c r="D3" s="674"/>
      <c r="E3" s="5"/>
      <c r="F3" s="5"/>
      <c r="G3" s="2"/>
      <c r="H3" s="2"/>
      <c r="I3" s="3"/>
    </row>
    <row r="4" spans="1:9">
      <c r="A4" s="5" t="s">
        <v>2688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3285</v>
      </c>
    </row>
    <row r="12" spans="1:9">
      <c r="A12" s="139" t="s">
        <v>14</v>
      </c>
      <c r="B12" s="21">
        <v>112</v>
      </c>
      <c r="C12" s="21">
        <v>226111113</v>
      </c>
      <c r="D12" s="21" t="s">
        <v>2689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3285</v>
      </c>
    </row>
    <row r="13" spans="1:9">
      <c r="A13" s="84"/>
      <c r="B13" s="127"/>
      <c r="C13" s="21"/>
      <c r="D13" s="28" t="s">
        <v>2690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2691</v>
      </c>
      <c r="C15" s="21">
        <v>275313611</v>
      </c>
      <c r="D15" s="21" t="s">
        <v>2692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3285</v>
      </c>
    </row>
    <row r="16" spans="1:9">
      <c r="A16" s="84"/>
      <c r="B16" s="127"/>
      <c r="C16" s="21"/>
      <c r="D16" s="28" t="s">
        <v>2693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131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2694</v>
      </c>
      <c r="C18" s="21" t="s">
        <v>2695</v>
      </c>
      <c r="D18" s="21" t="s">
        <v>2696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2697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2698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2694</v>
      </c>
      <c r="C21" s="21" t="s">
        <v>2699</v>
      </c>
      <c r="D21" s="21" t="s">
        <v>2700</v>
      </c>
      <c r="E21" s="21" t="s">
        <v>151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2701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2702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2698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2694</v>
      </c>
      <c r="C25" s="21" t="s">
        <v>2703</v>
      </c>
      <c r="D25" s="21" t="s">
        <v>2704</v>
      </c>
      <c r="E25" s="21" t="s">
        <v>151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2705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2706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2698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2601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2564</v>
      </c>
      <c r="B30" s="127" t="s">
        <v>2707</v>
      </c>
      <c r="C30" s="21" t="s">
        <v>2708</v>
      </c>
      <c r="D30" s="21" t="s">
        <v>2709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381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2710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2711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2712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2713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2707</v>
      </c>
      <c r="C36" s="21" t="s">
        <v>2714</v>
      </c>
      <c r="D36" s="21" t="s">
        <v>2715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2716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1280</v>
      </c>
      <c r="C39" s="21" t="s">
        <v>2717</v>
      </c>
      <c r="D39" s="21" t="s">
        <v>2718</v>
      </c>
      <c r="E39" s="21" t="s">
        <v>151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1280</v>
      </c>
      <c r="C40" s="21" t="s">
        <v>2719</v>
      </c>
      <c r="D40" s="21" t="s">
        <v>790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2720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791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2721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3285</v>
      </c>
    </row>
    <row r="45" spans="1:9">
      <c r="A45" s="84">
        <v>13</v>
      </c>
      <c r="B45" s="21">
        <v>998</v>
      </c>
      <c r="C45" s="21">
        <v>998223011</v>
      </c>
      <c r="D45" s="21" t="s">
        <v>2670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3285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3288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68" t="s">
        <v>2541</v>
      </c>
      <c r="B50" s="667"/>
      <c r="C50" s="667"/>
      <c r="D50" s="667"/>
      <c r="E50" s="667"/>
      <c r="F50" s="667"/>
      <c r="G50" s="667"/>
      <c r="H50" s="57"/>
      <c r="I50" s="59"/>
    </row>
    <row r="51" spans="1:9" ht="90" customHeight="1">
      <c r="A51" s="668" t="s">
        <v>97</v>
      </c>
      <c r="B51" s="669"/>
      <c r="C51" s="669"/>
      <c r="D51" s="669"/>
      <c r="E51" s="669"/>
      <c r="F51" s="669"/>
      <c r="G51" s="669"/>
      <c r="H51" s="57"/>
      <c r="I51" s="57"/>
    </row>
    <row r="52" spans="1:9">
      <c r="A52" s="670" t="s">
        <v>98</v>
      </c>
      <c r="B52" s="652"/>
      <c r="C52" s="652"/>
      <c r="D52" s="652"/>
      <c r="E52" s="652"/>
      <c r="F52" s="652"/>
      <c r="G52" s="652"/>
      <c r="H52" s="61"/>
      <c r="I52" s="62"/>
    </row>
    <row r="53" spans="1:9">
      <c r="A53" s="670" t="s">
        <v>99</v>
      </c>
      <c r="B53" s="652"/>
      <c r="C53" s="652"/>
      <c r="D53" s="652"/>
      <c r="E53" s="652"/>
      <c r="F53" s="652"/>
      <c r="G53" s="652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A3" sqref="A3:D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673" t="s">
        <v>0</v>
      </c>
      <c r="B2" s="674"/>
      <c r="C2" s="674"/>
      <c r="D2" s="674"/>
      <c r="E2" s="5"/>
      <c r="F2" s="5"/>
      <c r="G2" s="2"/>
      <c r="H2" s="2"/>
      <c r="I2" s="3"/>
    </row>
    <row r="3" spans="1:9">
      <c r="A3" s="673" t="s">
        <v>2722</v>
      </c>
      <c r="B3" s="674"/>
      <c r="C3" s="674"/>
      <c r="D3" s="674"/>
      <c r="E3" s="5"/>
      <c r="F3" s="5"/>
      <c r="G3" s="2"/>
      <c r="H3" s="2"/>
      <c r="I3" s="3"/>
    </row>
    <row r="4" spans="1:9">
      <c r="A4" s="5" t="s">
        <v>2723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754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3285</v>
      </c>
    </row>
    <row r="11" spans="1:9">
      <c r="A11" s="139"/>
      <c r="B11" s="21"/>
      <c r="C11" s="21"/>
      <c r="D11" s="28" t="s">
        <v>2724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770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3285</v>
      </c>
    </row>
    <row r="13" spans="1:9">
      <c r="A13" s="139"/>
      <c r="B13" s="21"/>
      <c r="C13" s="21"/>
      <c r="D13" s="28" t="s">
        <v>771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2725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3285</v>
      </c>
    </row>
    <row r="15" spans="1:9">
      <c r="A15" s="139"/>
      <c r="B15" s="127"/>
      <c r="C15" s="21"/>
      <c r="D15" s="28" t="s">
        <v>2726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2727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3285</v>
      </c>
    </row>
    <row r="17" spans="1:9">
      <c r="A17" s="139"/>
      <c r="B17" s="127"/>
      <c r="C17" s="21"/>
      <c r="D17" s="28" t="s">
        <v>2728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2729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2730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3285</v>
      </c>
    </row>
    <row r="20" spans="1:9">
      <c r="A20" s="139"/>
      <c r="B20" s="127"/>
      <c r="C20" s="21"/>
      <c r="D20" s="28" t="s">
        <v>2731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2732</v>
      </c>
      <c r="D21" s="466" t="s">
        <v>2733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2734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2735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2736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2737</v>
      </c>
      <c r="D25" s="466" t="s">
        <v>2738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2739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2740</v>
      </c>
      <c r="E27" s="140"/>
      <c r="F27" s="73">
        <v>924.7</v>
      </c>
      <c r="G27" s="141"/>
      <c r="H27" s="86"/>
      <c r="I27" s="24"/>
    </row>
    <row r="28" spans="1:9">
      <c r="A28" s="464" t="s">
        <v>2564</v>
      </c>
      <c r="B28" s="466">
        <v>182</v>
      </c>
      <c r="C28" s="466">
        <v>182101101</v>
      </c>
      <c r="D28" s="466" t="s">
        <v>2741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3285</v>
      </c>
    </row>
    <row r="29" spans="1:9">
      <c r="A29" s="139"/>
      <c r="B29" s="127"/>
      <c r="C29" s="21"/>
      <c r="D29" s="28" t="s">
        <v>2742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2743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3285</v>
      </c>
    </row>
    <row r="31" spans="1:9">
      <c r="A31" s="139"/>
      <c r="B31" s="140"/>
      <c r="C31" s="140"/>
      <c r="D31" s="28" t="s">
        <v>2744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765</v>
      </c>
      <c r="B32" s="466">
        <v>183</v>
      </c>
      <c r="C32" s="466">
        <v>183403153</v>
      </c>
      <c r="D32" s="466" t="s">
        <v>2745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3285</v>
      </c>
    </row>
    <row r="33" spans="1:9">
      <c r="A33" s="139"/>
      <c r="B33" s="140"/>
      <c r="C33" s="140"/>
      <c r="D33" s="28" t="s">
        <v>2744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2746</v>
      </c>
      <c r="D34" s="466" t="s">
        <v>2747</v>
      </c>
      <c r="E34" s="466" t="s">
        <v>151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2748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2749</v>
      </c>
      <c r="D36" s="466" t="s">
        <v>2750</v>
      </c>
      <c r="E36" s="466" t="s">
        <v>151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2751</v>
      </c>
      <c r="E37" s="21"/>
      <c r="F37" s="73">
        <v>201</v>
      </c>
      <c r="G37" s="86"/>
      <c r="H37" s="86"/>
      <c r="I37" s="24"/>
    </row>
    <row r="38" spans="1:9">
      <c r="A38" s="464" t="s">
        <v>775</v>
      </c>
      <c r="B38" s="466">
        <v>121</v>
      </c>
      <c r="C38" s="466">
        <v>184801121</v>
      </c>
      <c r="D38" s="466" t="s">
        <v>2752</v>
      </c>
      <c r="E38" s="466" t="s">
        <v>151</v>
      </c>
      <c r="F38" s="467">
        <f>F39+F40</f>
        <v>211</v>
      </c>
      <c r="G38" s="468">
        <v>0</v>
      </c>
      <c r="H38" s="468">
        <f>F38*G38</f>
        <v>0</v>
      </c>
      <c r="I38" s="469" t="s">
        <v>3285</v>
      </c>
    </row>
    <row r="39" spans="1:9">
      <c r="A39" s="139"/>
      <c r="B39" s="21"/>
      <c r="C39" s="21"/>
      <c r="D39" s="28" t="s">
        <v>2753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2754</v>
      </c>
      <c r="E40" s="21"/>
      <c r="F40" s="73">
        <v>201</v>
      </c>
      <c r="G40" s="86"/>
      <c r="H40" s="86"/>
      <c r="I40" s="24"/>
    </row>
    <row r="41" spans="1:9" ht="23.25">
      <c r="A41" s="464" t="s">
        <v>778</v>
      </c>
      <c r="B41" s="466">
        <v>184</v>
      </c>
      <c r="C41" s="466">
        <v>184802111</v>
      </c>
      <c r="D41" s="466" t="s">
        <v>2755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3285</v>
      </c>
    </row>
    <row r="42" spans="1:9">
      <c r="A42" s="139"/>
      <c r="B42" s="21"/>
      <c r="C42" s="21"/>
      <c r="D42" s="28" t="s">
        <v>2756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2637</v>
      </c>
      <c r="B43" s="466">
        <v>121</v>
      </c>
      <c r="C43" s="466" t="s">
        <v>2757</v>
      </c>
      <c r="D43" s="466" t="s">
        <v>2758</v>
      </c>
      <c r="E43" s="466" t="s">
        <v>151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2759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2760</v>
      </c>
      <c r="D45" s="466" t="s">
        <v>2761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2762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2763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2764</v>
      </c>
      <c r="D48" s="466" t="s">
        <v>2765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2766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2767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2764</v>
      </c>
      <c r="D51" s="466" t="s">
        <v>2768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2766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2769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793</v>
      </c>
      <c r="B54" s="466">
        <v>185</v>
      </c>
      <c r="C54" s="466">
        <v>185803113</v>
      </c>
      <c r="D54" s="466" t="s">
        <v>2770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3285</v>
      </c>
    </row>
    <row r="55" spans="1:9">
      <c r="A55" s="139"/>
      <c r="B55" s="21"/>
      <c r="C55" s="21"/>
      <c r="D55" s="28" t="s">
        <v>2771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2772</v>
      </c>
      <c r="D56" s="466" t="s">
        <v>2773</v>
      </c>
      <c r="E56" s="466" t="s">
        <v>151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2774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2775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2776</v>
      </c>
      <c r="D59" s="466" t="s">
        <v>2777</v>
      </c>
      <c r="E59" s="466" t="s">
        <v>151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2774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2775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2778</v>
      </c>
      <c r="D62" s="466" t="s">
        <v>2779</v>
      </c>
      <c r="E62" s="466" t="s">
        <v>151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2774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2775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2780</v>
      </c>
      <c r="D65" s="466" t="s">
        <v>2781</v>
      </c>
      <c r="E65" s="466" t="s">
        <v>151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2774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2775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2782</v>
      </c>
      <c r="D68" s="466" t="s">
        <v>2783</v>
      </c>
      <c r="E68" s="466" t="s">
        <v>151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2784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2785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2786</v>
      </c>
      <c r="D71" s="466" t="s">
        <v>2787</v>
      </c>
      <c r="E71" s="466" t="s">
        <v>151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2784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2785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2788</v>
      </c>
      <c r="D74" s="466" t="s">
        <v>2789</v>
      </c>
      <c r="E74" s="466" t="s">
        <v>151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2784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2785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2790</v>
      </c>
      <c r="D77" s="466" t="s">
        <v>2791</v>
      </c>
      <c r="E77" s="466" t="s">
        <v>151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2784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2785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2792</v>
      </c>
      <c r="D80" s="466" t="s">
        <v>2793</v>
      </c>
      <c r="E80" s="466" t="s">
        <v>151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2784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2785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2794</v>
      </c>
      <c r="D83" s="466" t="s">
        <v>2795</v>
      </c>
      <c r="E83" s="466" t="s">
        <v>151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2784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2785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2796</v>
      </c>
      <c r="D86" s="466" t="s">
        <v>2797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2798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2799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2800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2801</v>
      </c>
      <c r="E90" s="140"/>
      <c r="F90" s="73">
        <v>21.2</v>
      </c>
      <c r="G90" s="141"/>
      <c r="H90" s="86"/>
      <c r="I90" s="24"/>
    </row>
    <row r="91" spans="1:9">
      <c r="A91" s="627">
        <v>31</v>
      </c>
      <c r="B91" s="466">
        <v>231</v>
      </c>
      <c r="C91" s="466" t="s">
        <v>2796</v>
      </c>
      <c r="D91" s="466" t="s">
        <v>2802</v>
      </c>
      <c r="E91" s="466" t="s">
        <v>35</v>
      </c>
      <c r="F91" s="467">
        <f>F95</f>
        <v>142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2798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2803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2804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2805</v>
      </c>
      <c r="E95" s="140"/>
      <c r="F95" s="73">
        <v>142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786</v>
      </c>
      <c r="D97" s="466" t="s">
        <v>787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2806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2807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3285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3287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68" t="s">
        <v>2541</v>
      </c>
      <c r="B105" s="667"/>
      <c r="C105" s="667"/>
      <c r="D105" s="667"/>
      <c r="E105" s="667"/>
      <c r="F105" s="667"/>
      <c r="G105" s="667"/>
      <c r="H105" s="57"/>
      <c r="I105" s="59"/>
    </row>
    <row r="106" spans="1:9" ht="90" customHeight="1">
      <c r="A106" s="668" t="s">
        <v>97</v>
      </c>
      <c r="B106" s="669"/>
      <c r="C106" s="669"/>
      <c r="D106" s="669"/>
      <c r="E106" s="669"/>
      <c r="F106" s="669"/>
      <c r="G106" s="669"/>
      <c r="H106" s="57"/>
      <c r="I106" s="57"/>
    </row>
    <row r="107" spans="1:9">
      <c r="A107" s="670" t="s">
        <v>98</v>
      </c>
      <c r="B107" s="652"/>
      <c r="C107" s="652"/>
      <c r="D107" s="652"/>
      <c r="E107" s="652"/>
      <c r="F107" s="652"/>
      <c r="G107" s="652"/>
      <c r="H107" s="61"/>
      <c r="I107" s="62"/>
    </row>
    <row r="108" spans="1:9">
      <c r="A108" s="670" t="s">
        <v>99</v>
      </c>
      <c r="B108" s="652"/>
      <c r="C108" s="652"/>
      <c r="D108" s="652"/>
      <c r="E108" s="652"/>
      <c r="F108" s="652"/>
      <c r="G108" s="652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5" sqref="L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3571</v>
      </c>
      <c r="B1" s="2"/>
      <c r="C1" s="2"/>
      <c r="D1" s="2"/>
      <c r="E1" s="2"/>
      <c r="F1" s="2"/>
      <c r="G1" s="2"/>
      <c r="H1" s="2"/>
      <c r="I1" s="3"/>
    </row>
    <row r="2" spans="1:9">
      <c r="A2" s="673" t="s">
        <v>0</v>
      </c>
      <c r="B2" s="674"/>
      <c r="C2" s="674"/>
      <c r="D2" s="674"/>
      <c r="E2" s="5"/>
      <c r="F2" s="5"/>
      <c r="G2" s="2"/>
      <c r="H2" s="2"/>
      <c r="I2" s="3"/>
    </row>
    <row r="3" spans="1:9">
      <c r="A3" s="673" t="s">
        <v>2808</v>
      </c>
      <c r="B3" s="674"/>
      <c r="C3" s="674"/>
      <c r="D3" s="674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2809</v>
      </c>
      <c r="D9" s="14" t="s">
        <v>2810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2811</v>
      </c>
      <c r="D10" s="466" t="s">
        <v>2812</v>
      </c>
      <c r="E10" s="466" t="s">
        <v>151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2813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363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2814</v>
      </c>
      <c r="D13" s="466" t="s">
        <v>2815</v>
      </c>
      <c r="E13" s="466" t="s">
        <v>151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2813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363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2816</v>
      </c>
      <c r="D16" s="466" t="s">
        <v>2817</v>
      </c>
      <c r="E16" s="466" t="s">
        <v>151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2818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363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2819</v>
      </c>
      <c r="D19" s="466" t="s">
        <v>2820</v>
      </c>
      <c r="E19" s="466" t="s">
        <v>151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2821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363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2539</v>
      </c>
      <c r="D22" s="466" t="s">
        <v>3424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2540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680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3287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68" t="s">
        <v>2541</v>
      </c>
      <c r="B28" s="667"/>
      <c r="C28" s="667"/>
      <c r="D28" s="667"/>
      <c r="E28" s="667"/>
      <c r="F28" s="667"/>
      <c r="G28" s="667"/>
      <c r="H28" s="57"/>
      <c r="I28" s="59"/>
    </row>
    <row r="29" spans="1:9" ht="90" customHeight="1">
      <c r="A29" s="668" t="s">
        <v>97</v>
      </c>
      <c r="B29" s="669"/>
      <c r="C29" s="669"/>
      <c r="D29" s="669"/>
      <c r="E29" s="669"/>
      <c r="F29" s="669"/>
      <c r="G29" s="669"/>
      <c r="H29" s="57"/>
      <c r="I29" s="57"/>
    </row>
    <row r="30" spans="1:9">
      <c r="A30" s="670" t="s">
        <v>98</v>
      </c>
      <c r="B30" s="652"/>
      <c r="C30" s="652"/>
      <c r="D30" s="652"/>
      <c r="E30" s="652"/>
      <c r="F30" s="652"/>
      <c r="G30" s="652"/>
      <c r="H30" s="61"/>
      <c r="I30" s="62"/>
    </row>
    <row r="31" spans="1:9">
      <c r="A31" s="670" t="s">
        <v>99</v>
      </c>
      <c r="B31" s="652"/>
      <c r="C31" s="652"/>
      <c r="D31" s="652"/>
      <c r="E31" s="652"/>
      <c r="F31" s="652"/>
      <c r="G31" s="652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2016-12-06T11:42:03Z</dcterms:modified>
</cp:coreProperties>
</file>