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27945" windowHeight="14160" tabRatio="500"/>
  </bookViews>
  <sheets>
    <sheet name="SO 01 - D.1.4.1." sheetId="1" r:id="rId1"/>
  </sheets>
  <definedNames>
    <definedName name="_xlnm.Print_Area" localSheetId="0">'SO 01 - D.1.4.1.'!$A$1:$I$206</definedName>
    <definedName name="Print_Area_0" localSheetId="0">'SO 01 - D.1.4.1.'!$A$1:$I$206</definedName>
    <definedName name="Print_Area_0_0" localSheetId="0">'SO 01 - D.1.4.1.'!$A$1:$I$206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4" i="1" l="1"/>
  <c r="H44" i="1"/>
  <c r="F196" i="1" l="1"/>
  <c r="H196" i="1" s="1"/>
  <c r="H195" i="1" s="1"/>
  <c r="H193" i="1"/>
  <c r="H192" i="1"/>
  <c r="H191" i="1"/>
  <c r="F186" i="1"/>
  <c r="H186" i="1" s="1"/>
  <c r="F183" i="1"/>
  <c r="H183" i="1" s="1"/>
  <c r="F180" i="1"/>
  <c r="H180" i="1" s="1"/>
  <c r="F177" i="1"/>
  <c r="H177" i="1" s="1"/>
  <c r="F172" i="1"/>
  <c r="H172" i="1" s="1"/>
  <c r="F167" i="1"/>
  <c r="H167" i="1" s="1"/>
  <c r="F163" i="1"/>
  <c r="H163" i="1" s="1"/>
  <c r="H157" i="1"/>
  <c r="F157" i="1"/>
  <c r="F153" i="1"/>
  <c r="H153" i="1" s="1"/>
  <c r="F151" i="1"/>
  <c r="H151" i="1" s="1"/>
  <c r="F148" i="1"/>
  <c r="H148" i="1" s="1"/>
  <c r="F143" i="1"/>
  <c r="H143" i="1" s="1"/>
  <c r="H137" i="1"/>
  <c r="F137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2" i="1"/>
  <c r="F109" i="1"/>
  <c r="F108" i="1"/>
  <c r="F106" i="1"/>
  <c r="H106" i="1" s="1"/>
  <c r="F105" i="1"/>
  <c r="F103" i="1" s="1"/>
  <c r="H103" i="1" s="1"/>
  <c r="F102" i="1"/>
  <c r="F100" i="1" s="1"/>
  <c r="H100" i="1" s="1"/>
  <c r="F99" i="1"/>
  <c r="F97" i="1"/>
  <c r="H97" i="1" s="1"/>
  <c r="F96" i="1"/>
  <c r="F94" i="1"/>
  <c r="H94" i="1" s="1"/>
  <c r="F93" i="1"/>
  <c r="F91" i="1" s="1"/>
  <c r="H91" i="1" s="1"/>
  <c r="F90" i="1"/>
  <c r="F88" i="1" s="1"/>
  <c r="H88" i="1" s="1"/>
  <c r="F87" i="1"/>
  <c r="F85" i="1"/>
  <c r="H85" i="1" s="1"/>
  <c r="F84" i="1"/>
  <c r="F82" i="1"/>
  <c r="H82" i="1" s="1"/>
  <c r="F81" i="1"/>
  <c r="F79" i="1" s="1"/>
  <c r="H79" i="1" s="1"/>
  <c r="F78" i="1"/>
  <c r="F76" i="1" s="1"/>
  <c r="H76" i="1" s="1"/>
  <c r="F75" i="1"/>
  <c r="F73" i="1"/>
  <c r="H73" i="1" s="1"/>
  <c r="F72" i="1"/>
  <c r="F70" i="1"/>
  <c r="H70" i="1" s="1"/>
  <c r="F69" i="1"/>
  <c r="F67" i="1" s="1"/>
  <c r="H67" i="1" s="1"/>
  <c r="F66" i="1"/>
  <c r="F64" i="1" s="1"/>
  <c r="H64" i="1" s="1"/>
  <c r="F63" i="1"/>
  <c r="F61" i="1"/>
  <c r="H61" i="1" s="1"/>
  <c r="H58" i="1"/>
  <c r="H57" i="1"/>
  <c r="H56" i="1"/>
  <c r="H54" i="1"/>
  <c r="H52" i="1"/>
  <c r="H51" i="1"/>
  <c r="H50" i="1"/>
  <c r="H49" i="1"/>
  <c r="H48" i="1"/>
  <c r="H47" i="1"/>
  <c r="H46" i="1"/>
  <c r="F41" i="1"/>
  <c r="H41" i="1" s="1"/>
  <c r="F38" i="1"/>
  <c r="H38" i="1" s="1"/>
  <c r="F35" i="1"/>
  <c r="H35" i="1" s="1"/>
  <c r="F32" i="1"/>
  <c r="H32" i="1" s="1"/>
  <c r="F29" i="1"/>
  <c r="H29" i="1" s="1"/>
  <c r="F26" i="1"/>
  <c r="H26" i="1" s="1"/>
  <c r="F23" i="1"/>
  <c r="H23" i="1" s="1"/>
  <c r="F20" i="1"/>
  <c r="H20" i="1" s="1"/>
  <c r="F17" i="1"/>
  <c r="H17" i="1" s="1"/>
  <c r="F14" i="1"/>
  <c r="H14" i="1" s="1"/>
  <c r="F11" i="1"/>
  <c r="H11" i="1" s="1"/>
  <c r="H10" i="1" l="1"/>
  <c r="H136" i="1"/>
  <c r="F113" i="1"/>
  <c r="H113" i="1" s="1"/>
  <c r="H109" i="1"/>
  <c r="H60" i="1" l="1"/>
  <c r="H9" i="1" s="1"/>
  <c r="H198" i="1" s="1"/>
  <c r="H200" i="1" s="1"/>
</calcChain>
</file>

<file path=xl/sharedStrings.xml><?xml version="1.0" encoding="utf-8"?>
<sst xmlns="http://schemas.openxmlformats.org/spreadsheetml/2006/main" count="478" uniqueCount="224">
  <si>
    <t>VÝKAZ VÝMĚR</t>
  </si>
  <si>
    <t>Stavba:   Nemocnice Nové Město na Moravě - Pavilon dětského oddělení</t>
  </si>
  <si>
    <t>Objekt:   SO 01 NOVOSTAVBA BUDOVY</t>
  </si>
  <si>
    <t>Část:   D.1.4.1. ZTI</t>
  </si>
  <si>
    <t>JKSO: 801.11.2/3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</si>
  <si>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</si>
  <si>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</si>
  <si>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</si>
  <si>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</si>
  <si>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</si>
  <si>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</si>
  <si>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</si>
  <si>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</si>
  <si>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</si>
  <si>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</si>
  <si>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</si>
  <si>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</si>
  <si>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</si>
  <si>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</si>
  <si>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</si>
  <si>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</si>
  <si>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</si>
  <si>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</si>
  <si>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Zdravotechnika - vnitřní kanalizace</t>
  </si>
  <si>
    <t>721999101 SPC</t>
  </si>
  <si>
    <t>D+M Potrubí kanalizační dešťové systém HT110 - Specifikace dle PD</t>
  </si>
  <si>
    <t>m</t>
  </si>
  <si>
    <t>VLASTNÍ</t>
  </si>
  <si>
    <t>" Potrubí HT PP, hrdlové. "</t>
  </si>
  <si>
    <t>" V ceně veškeré příslušenství, tvarovky,kotvící prvky a spojovací materiál, výměra včetně ztratného "</t>
  </si>
  <si>
    <t>721999102 SPC</t>
  </si>
  <si>
    <t>D+M Potrubí kanalizační dešťové systém KG110 - Specifikace dle PD</t>
  </si>
  <si>
    <t>" Potrubí KG PP, hrdlové. "</t>
  </si>
  <si>
    <t>721999103 SPC</t>
  </si>
  <si>
    <t>D+M Potrubí kanalizační dešťové systém KG160 - Specifikace dle PD</t>
  </si>
  <si>
    <t>721999104 SPC</t>
  </si>
  <si>
    <t>D+M Potrubí kanalizační splaškové systém HT32 - Specifikace dle PD</t>
  </si>
  <si>
    <t>721999105 SPC</t>
  </si>
  <si>
    <t>D+M Potrubí kanalizační splaškové systém HT40 - Specifikace dle PD</t>
  </si>
  <si>
    <t>721999106 SPC</t>
  </si>
  <si>
    <t>D+M Potrubí kanalizační splaškové systém HT50 - Specifikace dle PD</t>
  </si>
  <si>
    <t>721999107 SPC</t>
  </si>
  <si>
    <t>D+M Potrubí kanalizační splaškové systém HT75 - Specifikace dle PD</t>
  </si>
  <si>
    <t>721999108 SPC</t>
  </si>
  <si>
    <t>D+M Potrubí kanalizační splaškové systém HT110 - Specifikace dle PD</t>
  </si>
  <si>
    <t>721999109 SPC</t>
  </si>
  <si>
    <t>D+M Potrubí kanalizační splaškové systém HT125 - Specifikace dle PD</t>
  </si>
  <si>
    <t>721999110 SPC</t>
  </si>
  <si>
    <t>D+M Potrubí kanalizační splaškové systém KG110 - Specifikace dle PD</t>
  </si>
  <si>
    <t>721999111 SPC</t>
  </si>
  <si>
    <t>D+M Potrubí kanalizační splaškové systém KG160 - Specifikace dle PD</t>
  </si>
  <si>
    <t>721</t>
  </si>
  <si>
    <t>Hlavice ventilační polypropylen PP DN 110</t>
  </si>
  <si>
    <t>kus</t>
  </si>
  <si>
    <t>CS ÚRS 2016 02</t>
  </si>
  <si>
    <t>Hlavice ventilační polypropylen PP DN 75</t>
  </si>
  <si>
    <t>721999112 SPC</t>
  </si>
  <si>
    <t>D+M Revizní dvířka - Specifikace dle PD</t>
  </si>
  <si>
    <t>721999113 SPC</t>
  </si>
  <si>
    <t>D+M Podomítkový sifon - Specifikace dle PD</t>
  </si>
  <si>
    <t>721999114 SPC</t>
  </si>
  <si>
    <t>D+M Čerpadlo - Specifikace dle PD</t>
  </si>
  <si>
    <t>721999115 SPC</t>
  </si>
  <si>
    <t>D+M Čistící tvarovka - Specifikace dle PD</t>
  </si>
  <si>
    <t>721999116 SPC</t>
  </si>
  <si>
    <t>D+M Zabezpeční konců kanalizace - Specifikace dle PD</t>
  </si>
  <si>
    <t>sada</t>
  </si>
  <si>
    <t>" Včetně technické prohlídky a utěsnění zkoušeného úseku "</t>
  </si>
  <si>
    <t>271</t>
  </si>
  <si>
    <t>721999117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</si>
  <si>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</si>
  <si>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</si>
  <si>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721999118 SPC</t>
  </si>
  <si>
    <t>D+M Požární ucpávky, uzávěry, manžety - Specifikace dle PBŘ</t>
  </si>
  <si>
    <t>Přesun hmot procentní pro vnitřní kanalizace v objektech v do 12 m</t>
  </si>
  <si>
    <t>%</t>
  </si>
  <si>
    <t>721999122 SPC</t>
  </si>
  <si>
    <t>Stavební práce a dodávky spojené s provedením funkčního celku 721</t>
  </si>
  <si>
    <t>Kč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</si>
  <si>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</si>
  <si>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</si>
  <si>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</si>
  <si>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16x2,2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</si>
  <si>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</si>
  <si>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</si>
  <si>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16x2,2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</si>
  <si>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</si>
  <si>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</si>
  <si>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20x2,8 mm + TI tl.9mm - Specifikace dle PD</t>
  </si>
  <si>
    <t>722999104 SPC</t>
  </si>
  <si>
    <t>D+M Potrubí vodovodní plastové Systém PP-RCT PN20, D 20x2,8 mm + TI tl.40mm - Specifikace dle PD</t>
  </si>
  <si>
    <t>722999105 SPC</t>
  </si>
  <si>
    <t>D+M Potrubí vodovodní plastové Systém PP-RCT PN20, D 25x3,5 mm + TI tl.9mm - Specifikace dle PD</t>
  </si>
  <si>
    <t>722999106 SPC</t>
  </si>
  <si>
    <t>D+M Potrubí vodovodní plastové Systém PP-RCT PN20, D 25x3,5 mm + TI tl.50mm - Specifikace dle PD</t>
  </si>
  <si>
    <t>722999107 SPC</t>
  </si>
  <si>
    <t>D+M Potrubí vodovodní plastové Systém PP-RCT PN20, D 32x4,4 mm + TI tl.9mm - Specifikace dle PD</t>
  </si>
  <si>
    <t>722999108 SPC</t>
  </si>
  <si>
    <t>D+M Potrubí vodovodní plastové Systém PP-RCT PN20, D 32x4,4 mm + TI tl.50mm - Specifikace dle PD</t>
  </si>
  <si>
    <t>722999109 SPC</t>
  </si>
  <si>
    <t>D+M Potrubí vodovodní plastové Systém PP-RCT PN20, D 40x5,5 mm + TI tl.9mm - Specifikace dle PD</t>
  </si>
  <si>
    <t>722999110 SPC</t>
  </si>
  <si>
    <t>D+M Potrubí vodovodní plastové Systém PP-RCT PN20, D 40x5,5 mm + TI tl.50mm - Specifikace dle PD</t>
  </si>
  <si>
    <t>722999111 SPC</t>
  </si>
  <si>
    <t>D+M Potrubí vodovodní plastové Systém PP-RCT PN20, D 50x6,9 mm + TI tl.9mm - Specifikace dle PD</t>
  </si>
  <si>
    <t>722999112 SPC</t>
  </si>
  <si>
    <t>D+M Potrubí vodovodní plastové Systém PP-RCT PN20, D 50x6,9 mm + TI tl.50mm - Specifikace dle PD</t>
  </si>
  <si>
    <t>722999113 SPC</t>
  </si>
  <si>
    <t>D+M Potrubí vodovodní plastové Systém PP-RCT PN20, D 63x8,6 mm + TI tl.9mm - Specifikace dle PD</t>
  </si>
  <si>
    <t>722999114 SPC</t>
  </si>
  <si>
    <t>D+M Potrubí vodovodní plastové Systém PP-RCT PN20, D 63x8,6 mm + TI tl.50mm - Specifikace dle PD</t>
  </si>
  <si>
    <t>722999116 SPC</t>
  </si>
  <si>
    <t>722999117 SPC</t>
  </si>
  <si>
    <t>722999118 SPC</t>
  </si>
  <si>
    <t>722290230 RTO</t>
  </si>
  <si>
    <t>Proplach a dezinfekce vodovodního potrubí celého rozvodu vč přípravy</t>
  </si>
  <si>
    <t>soubor</t>
  </si>
  <si>
    <t>Proplach a dezinfekce vodovodního potrubí do DN 80</t>
  </si>
  <si>
    <t>722999119 SPC</t>
  </si>
  <si>
    <t>D+M Automatický vyvažovací ventil DN10 - Specifikace dle PD</t>
  </si>
  <si>
    <t>722999120 SPC</t>
  </si>
  <si>
    <t>D+M Automatický vyvažovací ventil DN15 - Specifikace dle PD</t>
  </si>
  <si>
    <t>722999122 SPC</t>
  </si>
  <si>
    <t>D+M Automatický vyvažovací ventil DN25 - Specifikace dle PD</t>
  </si>
  <si>
    <t>722999123 SPC</t>
  </si>
  <si>
    <r>
      <rPr>
        <sz val="8"/>
        <rFont val="Arial CE"/>
        <family val="2"/>
        <charset val="238"/>
      </rPr>
      <t>D+M Automatický vyvažovací ventil DN32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</si>
  <si>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722999124 SPC</t>
  </si>
  <si>
    <r>
      <rPr>
        <sz val="8"/>
        <rFont val="Arial CE"/>
        <family val="2"/>
        <charset val="238"/>
      </rPr>
      <t>D+M Kulový kohout s vypouštěním do DN10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</si>
  <si>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722999125 SPC</t>
  </si>
  <si>
    <r>
      <rPr>
        <sz val="8"/>
        <rFont val="Arial CE"/>
        <family val="2"/>
        <charset val="238"/>
      </rPr>
      <t>D+M Kulový kohout s vypouštěním do DN15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</si>
  <si>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722999126 SPC</t>
  </si>
  <si>
    <r>
      <rPr>
        <sz val="8"/>
        <rFont val="Arial CE"/>
        <family val="2"/>
        <charset val="238"/>
      </rPr>
      <t>D+M Kulový kohout s vypouštěním do DN20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</si>
  <si>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722999128 SPC</t>
  </si>
  <si>
    <r>
      <rPr>
        <sz val="8"/>
        <rFont val="Arial CE"/>
        <family val="2"/>
        <charset val="238"/>
      </rPr>
      <t>D+M Kulový kohout s vypouštěním do DN32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</si>
  <si>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722999129 SPC</t>
  </si>
  <si>
    <r>
      <rPr>
        <sz val="8"/>
        <rFont val="Arial CE"/>
        <family val="2"/>
        <charset val="238"/>
      </rPr>
      <t>D+M Kulový kohout s vypouštěním do DN40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</si>
  <si>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722999130 SPC</t>
  </si>
  <si>
    <t>D+M Kulový kohout do DN10 - Specifikace dle PD</t>
  </si>
  <si>
    <t>722999131 SPC</t>
  </si>
  <si>
    <t>D+M Kulový kohout do DN15 - Specifikace dle PD</t>
  </si>
  <si>
    <t>722999132 SPC</t>
  </si>
  <si>
    <t>D+M Kulový kohout do DN20 - Specifikace dle PD</t>
  </si>
  <si>
    <t>722999133 SPC</t>
  </si>
  <si>
    <t>D+M Kulový kohout do DN25 - Specifikace dle PD</t>
  </si>
  <si>
    <t>722999134 SPC</t>
  </si>
  <si>
    <t>D+M Kulový kohout do DN32 - Specifikace dle PD</t>
  </si>
  <si>
    <t>722999135 SPC</t>
  </si>
  <si>
    <t>D+M Kulový kohout do DN40 - Specifikace dle PD</t>
  </si>
  <si>
    <t>722999136 SPC</t>
  </si>
  <si>
    <t>D+M Vyvažovací ventil DN10 - Specifikace dle PD</t>
  </si>
  <si>
    <t>722999137 SPC</t>
  </si>
  <si>
    <t>D+M Vyvažovací ventil DN20 - Specifikace dle PD</t>
  </si>
  <si>
    <t>722999138 SPC</t>
  </si>
  <si>
    <t>D+M Rohový ventil DN15 - Specifikace dle PD</t>
  </si>
  <si>
    <t>722</t>
  </si>
  <si>
    <t>722999139 SPC</t>
  </si>
  <si>
    <t>Přesun hmot procentní pro vnitřní vodovod v objektech v do 12 m</t>
  </si>
  <si>
    <t>Stavební práce a dodávky spojené s provedením funkčního celku 722</t>
  </si>
  <si>
    <t>725</t>
  </si>
  <si>
    <t>Zdravotně technické instalace - zařizovací předměty</t>
  </si>
  <si>
    <t>725999101 SPC</t>
  </si>
  <si>
    <t>D+M Klozet závěsný - keramický - Specifikace dle PD - K</t>
  </si>
  <si>
    <t>" Součástí podomítkový modul nosný s nádržkou, integrovaný rohový ventil, úsporné splachování. Včetně sedátka s poklopem. Úsporné splachování s ovládacím tlačítkem."</t>
  </si>
  <si>
    <t>" Cena zahrnuje náklady na osazovaný předmět, včetně jeho osazení, upevnění a napojení, přípojné potrubí (vodovodní i kanalizační), včetně tvarovek, armatur, montážní materiál a zednické výpomoci. "</t>
  </si>
  <si>
    <t>" 1PP "</t>
  </si>
  <si>
    <t>" 1NP "</t>
  </si>
  <si>
    <t>" 2NP "</t>
  </si>
  <si>
    <t>725999102 SPC</t>
  </si>
  <si>
    <t>D+M Klozet závěsný zdravotní - keramický - Specifikace dle PD - KZ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</si>
  <si>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</si>
  <si>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725999103 SPC</t>
  </si>
  <si>
    <t>D+M Bidet závěsný - Specifikace dle PD - B</t>
  </si>
  <si>
    <t>725999106 SPC</t>
  </si>
  <si>
    <t>D+M Lapač střešních naplavenin - Specifikace dle PD - LSS</t>
  </si>
  <si>
    <t>725999107 SPC</t>
  </si>
  <si>
    <t>D+M Pisoár závěsný - keramický - Specifikace dle PD - P</t>
  </si>
  <si>
    <t>" Součástí infračervený senzor 24V, podomítkový modul, integrovaný rohový ventil, automatický splachovač radarový, integrovaný napájecí zdroj a příslušenství dle PD  "</t>
  </si>
  <si>
    <t>725999108 SPC</t>
  </si>
  <si>
    <t>D+M Sprchový kout - Specifikace dle PD  - SK1</t>
  </si>
  <si>
    <t>" Provedení pro uložení na podlahu. "</t>
  </si>
  <si>
    <t>725999109 SPC</t>
  </si>
  <si>
    <t>D+M Sprchový kout - Specifikace dle PD  - SK2</t>
  </si>
  <si>
    <t>725999110 SPC</t>
  </si>
  <si>
    <t>D+M Sprchový kout - Specifikace dle PD  - SK3</t>
  </si>
  <si>
    <t>725999112 SPC</t>
  </si>
  <si>
    <t>D+M Umyvadlo závěsné keramické - Specifikace dle PD - U2</t>
  </si>
  <si>
    <t>725999113 SPC</t>
  </si>
  <si>
    <t>D+M Umyvadlo zdravotní keramické - Specifikace dle PD - UZ</t>
  </si>
  <si>
    <t>725999115 SPC</t>
  </si>
  <si>
    <t>D+M Dešťová vpusť - Specifikace dle PD  - VD</t>
  </si>
  <si>
    <t>" Svislý vtok s integrovanou izolační manžetou, ochranným košem + nerez mřížka. "</t>
  </si>
  <si>
    <t>725999116 SPC</t>
  </si>
  <si>
    <t>D+M Podlahová vpusť - Specifikace dle PD  - VP</t>
  </si>
  <si>
    <t>" Se svislým odtokem, s továrně připojeným živičným izolačním pásem, suchá zápachová uzávěrka, sifonovou vložkou, mřížkou z nerezové oceli a sítkem na nečistoty. Stavební kryt v balení. "</t>
  </si>
  <si>
    <t>725999117 SPC</t>
  </si>
  <si>
    <t>D+M Závěsná výlevka - keramická - Specifikace dle PD - VY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</si>
  <si>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</si>
  <si>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725999124 SPC</t>
  </si>
  <si>
    <t>D+M Bezpečnostní štítky pro označení zařízení ZTI  - Specifikace dle PD</t>
  </si>
  <si>
    <t>Přesun hmot procentní pro zařizovací předměty v objektech v do 12 m</t>
  </si>
  <si>
    <t>Stavební práce a dodávky spojené s provedením funkčního celku 725</t>
  </si>
  <si>
    <t xml:space="preserve">" Zednická výpomoc, doplňkové práce, kompletace " </t>
  </si>
  <si>
    <t>Ostatní práce a dodávky</t>
  </si>
  <si>
    <t>799999901 SPC</t>
  </si>
  <si>
    <t>Napojení vodovodu na rozvod vody - Specifikace dle PD</t>
  </si>
  <si>
    <t>" Napojení vodovodu na stávající rozvod vody v budově interny. "</t>
  </si>
  <si>
    <t>Celkem</t>
  </si>
  <si>
    <t>CELKEM</t>
  </si>
  <si>
    <t>D.1.4.1. ZTI</t>
  </si>
  <si>
    <t>Poznámka: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</si>
  <si>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</si>
  <si>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</si>
  <si>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</si>
  <si>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</si>
  <si>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" Včetně sprchové vaničky akrylátové, nízkého sifonu pro akrylátové vaničky - plast, rohových ventilů, nástěnné sprchové pákové směšovací baterie. V ceně zástěna ke sprše z hliníkového rámu s výplní z akrylátového skla. "</t>
  </si>
  <si>
    <t>" Včetně sifonu, sprchové pákové nástěnné směšovací baterie, se sprchovou sadou. Včetně zástěny ke sprše - sprchový závěs uchycený pomocí kroužků na chromovanou tyč. "</t>
  </si>
  <si>
    <t>" Včetně sprchového žlabu s vodorovným odpadem, délka roštu 70mm, sifon na jedné straně. Včetně sprchové pákové nástěnné směšovací baterie, se sprchovou sadou a zástěny ke sprše - sprchový závěs uchycený pomocí kroužků na chromovanou tyč. "</t>
  </si>
  <si>
    <t>11a</t>
  </si>
  <si>
    <t>D+M Návleková izolace pro dešťové potrubí tl. 10mm  - Specifikace dle PD</t>
  </si>
  <si>
    <t>" Izolace návlekovou izolační hadicí z pěnového polyetylenu tl. 10 mm v celé délce potrubí včetně kolen a odboček. "</t>
  </si>
  <si>
    <t>D+M Potrubí vodovodní ocelové pozink DN 20 mm + TI tl.9mm - Specifikace dle PD</t>
  </si>
  <si>
    <t>" Potrubí z pozinkované oceli + Izolace návlekovou izolační hadicí z pěnového polyetylenu tl. 9 mm v celé délce potrubí včetně kolen a odboček. "</t>
  </si>
  <si>
    <t>D+M Potrubí vodovodní ocelové pozink DN 25 mm + TI tl.9mm - Specifikace dle PD</t>
  </si>
  <si>
    <t>D+M Potrubí vodovodní ocelové pozink DN 32 mm + TI tl.9mm - Specifikace dle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</si>
</sst>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0;\-#,##0.000"/>
    <numFmt numFmtId="166" formatCode="#,##0.00;\-#,##0.00"/>
    <numFmt numFmtId="167" formatCode="#,##0_ ;\-#,##0,"/>
  </numFmts>
  <fonts count="17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name val="MS Sans Serif"/>
      <family val="2"/>
      <charset val="238"/>
    </font>
    <font>
      <sz val="8"/>
      <color rgb="FF000080"/>
      <name val="Arial CE"/>
      <family val="2"/>
      <charset val="1"/>
    </font>
    <font>
      <sz val="8"/>
      <color rgb="FF0000FF"/>
      <name val="Arial CE"/>
      <family val="2"/>
      <charset val="1"/>
    </font>
    <font>
      <sz val="8"/>
      <color rgb="FFFF0000"/>
      <name val="Arial CE"/>
      <family val="2"/>
      <charset val="238"/>
    </font>
    <font>
      <sz val="8"/>
      <color rgb="FFFF0000"/>
      <name val="MS Sans Serif"/>
      <family val="2"/>
      <charset val="238"/>
    </font>
    <font>
      <sz val="8"/>
      <color rgb="FF000080"/>
      <name val="Arial CE"/>
      <family val="2"/>
      <charset val="238"/>
    </font>
    <font>
      <sz val="8"/>
      <name val="Arial"/>
      <family val="2"/>
      <charset val="238"/>
    </font>
    <font>
      <sz val="8"/>
      <color rgb="FF0000FF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102">
    <xf numFmtId="0" fontId="0" fillId="0" borderId="0" xfId="0"/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166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 wrapText="1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166" fontId="4" fillId="2" borderId="2" xfId="0" applyNumberFormat="1" applyFont="1" applyFill="1" applyBorder="1" applyAlignment="1" applyProtection="1">
      <alignment horizontal="right"/>
      <protection locked="0"/>
    </xf>
    <xf numFmtId="49" fontId="4" fillId="2" borderId="2" xfId="0" applyNumberFormat="1" applyFont="1" applyFill="1" applyBorder="1" applyAlignment="1" applyProtection="1">
      <alignment horizontal="left" wrapText="1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 wrapText="1"/>
    </xf>
    <xf numFmtId="2" fontId="6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165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64" fontId="10" fillId="0" borderId="2" xfId="0" applyNumberFormat="1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166" fontId="10" fillId="0" borderId="2" xfId="0" applyNumberFormat="1" applyFont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7" fontId="4" fillId="0" borderId="2" xfId="0" applyNumberFormat="1" applyFont="1" applyBorder="1" applyAlignment="1" applyProtection="1">
      <alignment horizontal="right"/>
      <protection locked="0"/>
    </xf>
    <xf numFmtId="2" fontId="12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49" fontId="13" fillId="2" borderId="2" xfId="0" applyNumberFormat="1" applyFont="1" applyFill="1" applyBorder="1" applyAlignment="1">
      <alignment horizontal="left"/>
    </xf>
    <xf numFmtId="4" fontId="13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vertical="top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protection locked="0"/>
    </xf>
    <xf numFmtId="49" fontId="4" fillId="0" borderId="2" xfId="0" applyNumberFormat="1" applyFont="1" applyBorder="1" applyAlignme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wrapText="1"/>
    </xf>
    <xf numFmtId="0" fontId="11" fillId="0" borderId="0" xfId="0" applyFont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" fontId="13" fillId="2" borderId="2" xfId="0" applyNumberFormat="1" applyFont="1" applyFill="1" applyBorder="1" applyAlignment="1"/>
    <xf numFmtId="164" fontId="3" fillId="2" borderId="2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166" fontId="3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 wrapText="1"/>
      <protection locked="0"/>
    </xf>
    <xf numFmtId="165" fontId="15" fillId="0" borderId="0" xfId="0" applyNumberFormat="1" applyFont="1" applyAlignment="1" applyProtection="1">
      <alignment horizontal="right"/>
      <protection locked="0"/>
    </xf>
    <xf numFmtId="166" fontId="15" fillId="0" borderId="0" xfId="0" applyNumberFormat="1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65" fontId="12" fillId="0" borderId="4" xfId="0" applyNumberFormat="1" applyFont="1" applyBorder="1" applyAlignment="1" applyProtection="1">
      <alignment horizontal="right"/>
      <protection locked="0"/>
    </xf>
    <xf numFmtId="166" fontId="12" fillId="0" borderId="4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right"/>
      <protection locked="0"/>
    </xf>
    <xf numFmtId="164" fontId="4" fillId="4" borderId="2" xfId="0" applyNumberFormat="1" applyFont="1" applyFill="1" applyBorder="1" applyAlignment="1" applyProtection="1">
      <alignment horizontal="right"/>
      <protection locked="0"/>
    </xf>
    <xf numFmtId="164" fontId="4" fillId="5" borderId="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1" applyFont="1" applyBorder="1" applyAlignment="1">
      <alignment vertic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6"/>
  <sheetViews>
    <sheetView tabSelected="1" topLeftCell="A91" zoomScaleNormal="100" workbookViewId="0">
      <selection activeCell="L110" sqref="L110"/>
    </sheetView>
  </sheetViews>
  <sheetFormatPr defaultRowHeight="15"/>
  <cols>
    <col min="1" max="1" width="3.7109375" style="1"/>
    <col min="2" max="2" width="4" style="2"/>
    <col min="3" max="3" width="14" style="2"/>
    <col min="4" max="4" width="60.140625" style="2"/>
    <col min="5" max="5" width="6.28515625" style="2"/>
    <col min="6" max="6" width="8.42578125" style="3"/>
    <col min="7" max="7" width="11.140625" style="4"/>
    <col min="8" max="8" width="15.42578125" style="4"/>
    <col min="9" max="9" width="13.42578125" style="5"/>
    <col min="10" max="1025" width="8.28515625"/>
  </cols>
  <sheetData>
    <row r="1" spans="1:9" ht="18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9">
      <c r="A2" s="9" t="s">
        <v>1</v>
      </c>
      <c r="B2" s="10"/>
      <c r="C2" s="10"/>
      <c r="D2"/>
      <c r="E2"/>
      <c r="F2"/>
      <c r="G2"/>
      <c r="H2"/>
      <c r="I2"/>
    </row>
    <row r="3" spans="1:9">
      <c r="A3" s="9" t="s">
        <v>2</v>
      </c>
      <c r="B3" s="10"/>
      <c r="C3" s="10"/>
      <c r="D3"/>
      <c r="E3"/>
      <c r="F3"/>
      <c r="G3"/>
      <c r="H3"/>
      <c r="I3"/>
    </row>
    <row r="4" spans="1:9">
      <c r="A4" s="9" t="s">
        <v>3</v>
      </c>
      <c r="B4" s="10"/>
      <c r="C4" s="10"/>
      <c r="D4" s="10"/>
      <c r="E4" s="10"/>
      <c r="F4" s="10"/>
      <c r="G4" s="7"/>
      <c r="H4" s="7"/>
      <c r="I4" s="8"/>
    </row>
    <row r="5" spans="1:9">
      <c r="A5" s="10" t="s">
        <v>4</v>
      </c>
      <c r="B5" s="10"/>
      <c r="C5" s="10"/>
      <c r="D5"/>
      <c r="E5"/>
      <c r="F5"/>
      <c r="G5"/>
      <c r="H5"/>
      <c r="I5"/>
    </row>
    <row r="6" spans="1:9">
      <c r="A6" s="7"/>
      <c r="B6" s="7"/>
      <c r="C6" s="7"/>
      <c r="D6" s="7"/>
      <c r="E6" s="7"/>
      <c r="F6" s="7"/>
      <c r="G6" s="7"/>
      <c r="H6" s="7"/>
      <c r="I6" s="8"/>
    </row>
    <row r="7" spans="1:9" ht="22.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</row>
    <row r="8" spans="1:9">
      <c r="A8" s="11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11">
        <v>8</v>
      </c>
      <c r="I8" s="11">
        <v>9</v>
      </c>
    </row>
    <row r="9" spans="1:9" ht="21" customHeight="1">
      <c r="A9" s="12"/>
      <c r="B9" s="13"/>
      <c r="C9" s="13" t="s">
        <v>21</v>
      </c>
      <c r="D9" s="13" t="s">
        <v>22</v>
      </c>
      <c r="E9" s="13"/>
      <c r="F9" s="14"/>
      <c r="G9" s="15"/>
      <c r="H9" s="15">
        <f>H10+H60+H136+H195</f>
        <v>0</v>
      </c>
      <c r="I9" s="8"/>
    </row>
    <row r="10" spans="1:9" s="8" customFormat="1" ht="15" customHeight="1">
      <c r="A10" s="16"/>
      <c r="B10" s="16"/>
      <c r="C10" s="17">
        <v>721</v>
      </c>
      <c r="D10" s="17" t="s">
        <v>23</v>
      </c>
      <c r="E10" s="17"/>
      <c r="F10" s="18"/>
      <c r="G10" s="19"/>
      <c r="H10" s="19">
        <f>SUM(H11:H59)</f>
        <v>0</v>
      </c>
      <c r="I10" s="20"/>
    </row>
    <row r="11" spans="1:9">
      <c r="A11" s="21">
        <v>1</v>
      </c>
      <c r="B11" s="22">
        <v>721</v>
      </c>
      <c r="C11" s="22" t="s">
        <v>24</v>
      </c>
      <c r="D11" s="22" t="s">
        <v>25</v>
      </c>
      <c r="E11" s="22" t="s">
        <v>26</v>
      </c>
      <c r="F11" s="23">
        <f>F13</f>
        <v>78</v>
      </c>
      <c r="G11" s="24"/>
      <c r="H11" s="24">
        <f>F11*G11</f>
        <v>0</v>
      </c>
      <c r="I11" s="25" t="s">
        <v>27</v>
      </c>
    </row>
    <row r="12" spans="1:9">
      <c r="A12" s="26"/>
      <c r="B12" s="27"/>
      <c r="C12" s="27"/>
      <c r="D12" s="27" t="s">
        <v>28</v>
      </c>
      <c r="E12" s="27"/>
      <c r="F12" s="28"/>
      <c r="G12" s="29"/>
      <c r="H12" s="29"/>
      <c r="I12" s="30"/>
    </row>
    <row r="13" spans="1:9" ht="23.25">
      <c r="A13" s="26"/>
      <c r="B13" s="27"/>
      <c r="C13" s="27"/>
      <c r="D13" s="27" t="s">
        <v>29</v>
      </c>
      <c r="E13" s="27"/>
      <c r="F13" s="28">
        <v>78</v>
      </c>
      <c r="G13" s="29"/>
      <c r="H13" s="29"/>
      <c r="I13" s="30"/>
    </row>
    <row r="14" spans="1:9">
      <c r="A14" s="21">
        <v>2</v>
      </c>
      <c r="B14" s="22">
        <v>721</v>
      </c>
      <c r="C14" s="22" t="s">
        <v>30</v>
      </c>
      <c r="D14" s="22" t="s">
        <v>31</v>
      </c>
      <c r="E14" s="22" t="s">
        <v>26</v>
      </c>
      <c r="F14" s="23">
        <f>F16</f>
        <v>12.9</v>
      </c>
      <c r="G14" s="24"/>
      <c r="H14" s="24">
        <f>F14*G14</f>
        <v>0</v>
      </c>
      <c r="I14" s="25" t="s">
        <v>27</v>
      </c>
    </row>
    <row r="15" spans="1:9">
      <c r="A15" s="26"/>
      <c r="B15" s="27"/>
      <c r="C15" s="27"/>
      <c r="D15" s="27" t="s">
        <v>32</v>
      </c>
      <c r="E15" s="27"/>
      <c r="F15" s="28"/>
      <c r="G15" s="29"/>
      <c r="H15" s="29"/>
      <c r="I15" s="30"/>
    </row>
    <row r="16" spans="1:9" ht="23.25">
      <c r="A16" s="26"/>
      <c r="B16" s="27"/>
      <c r="C16" s="27"/>
      <c r="D16" s="27" t="s">
        <v>29</v>
      </c>
      <c r="E16" s="27"/>
      <c r="F16" s="28">
        <v>12.9</v>
      </c>
      <c r="G16" s="29"/>
      <c r="H16" s="29"/>
      <c r="I16" s="30"/>
    </row>
    <row r="17" spans="1:9">
      <c r="A17" s="21">
        <v>3</v>
      </c>
      <c r="B17" s="22">
        <v>721</v>
      </c>
      <c r="C17" s="22" t="s">
        <v>33</v>
      </c>
      <c r="D17" s="22" t="s">
        <v>34</v>
      </c>
      <c r="E17" s="22" t="s">
        <v>26</v>
      </c>
      <c r="F17" s="23">
        <f>F19</f>
        <v>107.9</v>
      </c>
      <c r="G17" s="24"/>
      <c r="H17" s="24">
        <f>F17*G17</f>
        <v>0</v>
      </c>
      <c r="I17" s="25" t="s">
        <v>27</v>
      </c>
    </row>
    <row r="18" spans="1:9">
      <c r="A18" s="26"/>
      <c r="B18" s="27"/>
      <c r="C18" s="27"/>
      <c r="D18" s="27" t="s">
        <v>32</v>
      </c>
      <c r="E18" s="27"/>
      <c r="F18" s="28"/>
      <c r="G18" s="29"/>
      <c r="H18" s="29"/>
      <c r="I18" s="30"/>
    </row>
    <row r="19" spans="1:9" ht="23.25">
      <c r="A19" s="26"/>
      <c r="B19" s="27"/>
      <c r="C19" s="27"/>
      <c r="D19" s="27" t="s">
        <v>29</v>
      </c>
      <c r="E19" s="27"/>
      <c r="F19" s="28">
        <v>107.9</v>
      </c>
      <c r="G19" s="29"/>
      <c r="H19" s="29"/>
      <c r="I19" s="30"/>
    </row>
    <row r="20" spans="1:9">
      <c r="A20" s="21">
        <v>4</v>
      </c>
      <c r="B20" s="22">
        <v>721</v>
      </c>
      <c r="C20" s="22" t="s">
        <v>35</v>
      </c>
      <c r="D20" s="22" t="s">
        <v>36</v>
      </c>
      <c r="E20" s="22" t="s">
        <v>26</v>
      </c>
      <c r="F20" s="23">
        <f>F22</f>
        <v>24.2</v>
      </c>
      <c r="G20" s="24"/>
      <c r="H20" s="24">
        <f>F20*G20</f>
        <v>0</v>
      </c>
      <c r="I20" s="25" t="s">
        <v>27</v>
      </c>
    </row>
    <row r="21" spans="1:9">
      <c r="A21" s="26"/>
      <c r="B21" s="27"/>
      <c r="C21" s="27"/>
      <c r="D21" s="27" t="s">
        <v>28</v>
      </c>
      <c r="E21" s="27"/>
      <c r="F21" s="28"/>
      <c r="G21" s="29"/>
      <c r="H21" s="29"/>
      <c r="I21" s="30"/>
    </row>
    <row r="22" spans="1:9" ht="23.25">
      <c r="A22" s="26"/>
      <c r="B22" s="27"/>
      <c r="C22" s="27"/>
      <c r="D22" s="27" t="s">
        <v>29</v>
      </c>
      <c r="E22" s="27"/>
      <c r="F22" s="28">
        <v>24.2</v>
      </c>
      <c r="G22" s="29"/>
      <c r="H22" s="29"/>
      <c r="I22" s="30"/>
    </row>
    <row r="23" spans="1:9">
      <c r="A23" s="21">
        <v>5</v>
      </c>
      <c r="B23" s="22">
        <v>721</v>
      </c>
      <c r="C23" s="22" t="s">
        <v>37</v>
      </c>
      <c r="D23" s="22" t="s">
        <v>38</v>
      </c>
      <c r="E23" s="22" t="s">
        <v>26</v>
      </c>
      <c r="F23" s="23">
        <f>F25</f>
        <v>59.3</v>
      </c>
      <c r="G23" s="24"/>
      <c r="H23" s="24">
        <f>F23*G23</f>
        <v>0</v>
      </c>
      <c r="I23" s="25" t="s">
        <v>27</v>
      </c>
    </row>
    <row r="24" spans="1:9">
      <c r="A24" s="26"/>
      <c r="B24" s="27"/>
      <c r="C24" s="27"/>
      <c r="D24" s="27" t="s">
        <v>28</v>
      </c>
      <c r="E24" s="27"/>
      <c r="F24" s="28"/>
      <c r="G24" s="29"/>
      <c r="H24" s="29"/>
      <c r="I24" s="30"/>
    </row>
    <row r="25" spans="1:9" ht="23.25">
      <c r="A25" s="26"/>
      <c r="B25" s="27"/>
      <c r="C25" s="27"/>
      <c r="D25" s="27" t="s">
        <v>29</v>
      </c>
      <c r="E25" s="27"/>
      <c r="F25" s="28">
        <v>59.3</v>
      </c>
      <c r="G25" s="29"/>
      <c r="H25" s="29"/>
      <c r="I25" s="30"/>
    </row>
    <row r="26" spans="1:9">
      <c r="A26" s="21">
        <v>6</v>
      </c>
      <c r="B26" s="22">
        <v>721</v>
      </c>
      <c r="C26" s="22" t="s">
        <v>39</v>
      </c>
      <c r="D26" s="22" t="s">
        <v>40</v>
      </c>
      <c r="E26" s="22" t="s">
        <v>26</v>
      </c>
      <c r="F26" s="23">
        <f>F28</f>
        <v>60.2</v>
      </c>
      <c r="G26" s="24"/>
      <c r="H26" s="24">
        <f>F26*G26</f>
        <v>0</v>
      </c>
      <c r="I26" s="25" t="s">
        <v>27</v>
      </c>
    </row>
    <row r="27" spans="1:9">
      <c r="A27" s="26"/>
      <c r="B27" s="27"/>
      <c r="C27" s="27"/>
      <c r="D27" s="27" t="s">
        <v>28</v>
      </c>
      <c r="E27" s="27"/>
      <c r="F27" s="28"/>
      <c r="G27" s="29"/>
      <c r="H27" s="29"/>
      <c r="I27" s="30"/>
    </row>
    <row r="28" spans="1:9" ht="23.25">
      <c r="A28" s="26"/>
      <c r="B28" s="27"/>
      <c r="C28" s="27"/>
      <c r="D28" s="27" t="s">
        <v>29</v>
      </c>
      <c r="E28" s="27"/>
      <c r="F28" s="28">
        <v>60.2</v>
      </c>
      <c r="G28" s="29"/>
      <c r="H28" s="29"/>
      <c r="I28" s="30"/>
    </row>
    <row r="29" spans="1:9">
      <c r="A29" s="21">
        <v>7</v>
      </c>
      <c r="B29" s="22">
        <v>721</v>
      </c>
      <c r="C29" s="22" t="s">
        <v>41</v>
      </c>
      <c r="D29" s="22" t="s">
        <v>42</v>
      </c>
      <c r="E29" s="22" t="s">
        <v>26</v>
      </c>
      <c r="F29" s="23">
        <f>F31</f>
        <v>80.2</v>
      </c>
      <c r="G29" s="24"/>
      <c r="H29" s="24">
        <f>F29*G29</f>
        <v>0</v>
      </c>
      <c r="I29" s="25" t="s">
        <v>27</v>
      </c>
    </row>
    <row r="30" spans="1:9">
      <c r="A30" s="26"/>
      <c r="B30" s="27"/>
      <c r="C30" s="27"/>
      <c r="D30" s="27" t="s">
        <v>28</v>
      </c>
      <c r="E30" s="27"/>
      <c r="F30" s="28"/>
      <c r="G30" s="29"/>
      <c r="H30" s="29"/>
      <c r="I30" s="30"/>
    </row>
    <row r="31" spans="1:9" ht="23.25">
      <c r="A31" s="26"/>
      <c r="B31" s="27"/>
      <c r="C31" s="27"/>
      <c r="D31" s="27" t="s">
        <v>29</v>
      </c>
      <c r="E31" s="27"/>
      <c r="F31" s="28">
        <v>80.2</v>
      </c>
      <c r="G31" s="29"/>
      <c r="H31" s="29"/>
      <c r="I31" s="30"/>
    </row>
    <row r="32" spans="1:9">
      <c r="A32" s="21">
        <v>8</v>
      </c>
      <c r="B32" s="22">
        <v>721</v>
      </c>
      <c r="C32" s="22" t="s">
        <v>43</v>
      </c>
      <c r="D32" s="22" t="s">
        <v>44</v>
      </c>
      <c r="E32" s="22" t="s">
        <v>26</v>
      </c>
      <c r="F32" s="23">
        <f>F34</f>
        <v>305</v>
      </c>
      <c r="G32" s="24"/>
      <c r="H32" s="24">
        <f>F32*G32</f>
        <v>0</v>
      </c>
      <c r="I32" s="25" t="s">
        <v>27</v>
      </c>
    </row>
    <row r="33" spans="1:9">
      <c r="A33" s="26"/>
      <c r="B33" s="27"/>
      <c r="C33" s="27"/>
      <c r="D33" s="27" t="s">
        <v>28</v>
      </c>
      <c r="E33" s="27"/>
      <c r="F33" s="28"/>
      <c r="G33" s="29"/>
      <c r="H33" s="29"/>
      <c r="I33" s="30"/>
    </row>
    <row r="34" spans="1:9" ht="23.25">
      <c r="A34" s="26"/>
      <c r="B34" s="27"/>
      <c r="C34" s="27"/>
      <c r="D34" s="27" t="s">
        <v>29</v>
      </c>
      <c r="E34" s="27"/>
      <c r="F34" s="28">
        <v>305</v>
      </c>
      <c r="G34" s="29"/>
      <c r="H34" s="29"/>
      <c r="I34" s="30"/>
    </row>
    <row r="35" spans="1:9">
      <c r="A35" s="21">
        <v>9</v>
      </c>
      <c r="B35" s="22">
        <v>721</v>
      </c>
      <c r="C35" s="22" t="s">
        <v>45</v>
      </c>
      <c r="D35" s="22" t="s">
        <v>46</v>
      </c>
      <c r="E35" s="22" t="s">
        <v>26</v>
      </c>
      <c r="F35" s="23">
        <f>F37</f>
        <v>25.7</v>
      </c>
      <c r="G35" s="24"/>
      <c r="H35" s="24">
        <f>F35*G35</f>
        <v>0</v>
      </c>
      <c r="I35" s="25" t="s">
        <v>27</v>
      </c>
    </row>
    <row r="36" spans="1:9">
      <c r="A36" s="26"/>
      <c r="B36" s="27"/>
      <c r="C36" s="27"/>
      <c r="D36" s="27" t="s">
        <v>28</v>
      </c>
      <c r="E36" s="27"/>
      <c r="F36" s="28"/>
      <c r="G36" s="29"/>
      <c r="H36" s="29"/>
      <c r="I36" s="30"/>
    </row>
    <row r="37" spans="1:9" ht="23.25">
      <c r="A37" s="26"/>
      <c r="B37" s="27"/>
      <c r="C37" s="27"/>
      <c r="D37" s="27" t="s">
        <v>29</v>
      </c>
      <c r="E37" s="27"/>
      <c r="F37" s="28">
        <v>25.7</v>
      </c>
      <c r="G37" s="29"/>
      <c r="H37" s="29"/>
      <c r="I37" s="30"/>
    </row>
    <row r="38" spans="1:9">
      <c r="A38" s="21">
        <v>10</v>
      </c>
      <c r="B38" s="22">
        <v>721</v>
      </c>
      <c r="C38" s="22" t="s">
        <v>47</v>
      </c>
      <c r="D38" s="22" t="s">
        <v>48</v>
      </c>
      <c r="E38" s="22" t="s">
        <v>26</v>
      </c>
      <c r="F38" s="23">
        <f>F40</f>
        <v>49.1</v>
      </c>
      <c r="G38" s="24"/>
      <c r="H38" s="24">
        <f>F38*G38</f>
        <v>0</v>
      </c>
      <c r="I38" s="25" t="s">
        <v>27</v>
      </c>
    </row>
    <row r="39" spans="1:9">
      <c r="A39" s="26"/>
      <c r="B39" s="27"/>
      <c r="C39" s="27"/>
      <c r="D39" s="27" t="s">
        <v>32</v>
      </c>
      <c r="E39" s="27"/>
      <c r="F39" s="28"/>
      <c r="G39" s="29"/>
      <c r="H39" s="29"/>
      <c r="I39" s="30"/>
    </row>
    <row r="40" spans="1:9" ht="23.25">
      <c r="A40" s="26"/>
      <c r="B40" s="27"/>
      <c r="C40" s="27"/>
      <c r="D40" s="27" t="s">
        <v>29</v>
      </c>
      <c r="E40" s="27"/>
      <c r="F40" s="28">
        <v>49.1</v>
      </c>
      <c r="G40" s="29"/>
      <c r="H40" s="29"/>
      <c r="I40" s="30"/>
    </row>
    <row r="41" spans="1:9">
      <c r="A41" s="21">
        <v>11</v>
      </c>
      <c r="B41" s="22">
        <v>721</v>
      </c>
      <c r="C41" s="22" t="s">
        <v>49</v>
      </c>
      <c r="D41" s="22" t="s">
        <v>50</v>
      </c>
      <c r="E41" s="22" t="s">
        <v>26</v>
      </c>
      <c r="F41" s="23">
        <f>F43</f>
        <v>181</v>
      </c>
      <c r="G41" s="24"/>
      <c r="H41" s="24">
        <f>F41*G41</f>
        <v>0</v>
      </c>
      <c r="I41" s="25" t="s">
        <v>27</v>
      </c>
    </row>
    <row r="42" spans="1:9">
      <c r="A42" s="26"/>
      <c r="B42" s="27"/>
      <c r="C42" s="27"/>
      <c r="D42" s="27" t="s">
        <v>32</v>
      </c>
      <c r="E42" s="27"/>
      <c r="F42" s="28"/>
      <c r="G42" s="29"/>
      <c r="H42" s="29"/>
      <c r="I42" s="30"/>
    </row>
    <row r="43" spans="1:9" ht="23.25">
      <c r="A43" s="26"/>
      <c r="B43" s="27"/>
      <c r="C43" s="27"/>
      <c r="D43" s="27" t="s">
        <v>29</v>
      </c>
      <c r="E43" s="27"/>
      <c r="F43" s="28">
        <v>181</v>
      </c>
      <c r="G43" s="29"/>
      <c r="H43" s="29"/>
      <c r="I43" s="30"/>
    </row>
    <row r="44" spans="1:9">
      <c r="A44" s="97" t="s">
        <v>217</v>
      </c>
      <c r="B44" s="22">
        <v>721</v>
      </c>
      <c r="C44" s="22" t="s">
        <v>56</v>
      </c>
      <c r="D44" s="22" t="s">
        <v>218</v>
      </c>
      <c r="E44" s="22" t="s">
        <v>26</v>
      </c>
      <c r="F44" s="23">
        <f>F45</f>
        <v>33.200000000000003</v>
      </c>
      <c r="G44" s="24"/>
      <c r="H44" s="24">
        <f>F44*G44</f>
        <v>0</v>
      </c>
      <c r="I44" s="25" t="s">
        <v>27</v>
      </c>
    </row>
    <row r="45" spans="1:9" ht="23.25">
      <c r="A45" s="98"/>
      <c r="B45" s="22"/>
      <c r="C45" s="22"/>
      <c r="D45" s="27" t="s">
        <v>219</v>
      </c>
      <c r="E45" s="22"/>
      <c r="F45" s="28">
        <v>33.200000000000003</v>
      </c>
      <c r="G45" s="24"/>
      <c r="H45" s="24"/>
      <c r="I45" s="25"/>
    </row>
    <row r="46" spans="1:9" s="8" customFormat="1" ht="13.5" customHeight="1">
      <c r="A46" s="21">
        <v>12</v>
      </c>
      <c r="B46" s="31" t="s">
        <v>51</v>
      </c>
      <c r="C46" s="22">
        <v>721273153</v>
      </c>
      <c r="D46" s="22" t="s">
        <v>52</v>
      </c>
      <c r="E46" s="22" t="s">
        <v>53</v>
      </c>
      <c r="F46" s="23">
        <v>22</v>
      </c>
      <c r="G46" s="32"/>
      <c r="H46" s="24">
        <f t="shared" ref="H46:H52" si="0">F46*G46</f>
        <v>0</v>
      </c>
      <c r="I46" s="25" t="s">
        <v>54</v>
      </c>
    </row>
    <row r="47" spans="1:9" ht="13.5" customHeight="1">
      <c r="A47" s="21">
        <v>13</v>
      </c>
      <c r="B47" s="33" t="s">
        <v>51</v>
      </c>
      <c r="C47" s="22">
        <v>721273152</v>
      </c>
      <c r="D47" s="22" t="s">
        <v>55</v>
      </c>
      <c r="E47" s="22" t="s">
        <v>53</v>
      </c>
      <c r="F47" s="23">
        <v>2</v>
      </c>
      <c r="G47" s="24"/>
      <c r="H47" s="24">
        <f t="shared" si="0"/>
        <v>0</v>
      </c>
      <c r="I47" s="25" t="s">
        <v>54</v>
      </c>
    </row>
    <row r="48" spans="1:9" ht="13.5" customHeight="1">
      <c r="A48" s="21">
        <v>14</v>
      </c>
      <c r="B48" s="33" t="s">
        <v>51</v>
      </c>
      <c r="C48" s="22" t="s">
        <v>56</v>
      </c>
      <c r="D48" s="22" t="s">
        <v>57</v>
      </c>
      <c r="E48" s="22" t="s">
        <v>53</v>
      </c>
      <c r="F48" s="23">
        <v>25</v>
      </c>
      <c r="G48" s="24"/>
      <c r="H48" s="24">
        <f t="shared" si="0"/>
        <v>0</v>
      </c>
      <c r="I48" s="25" t="s">
        <v>27</v>
      </c>
    </row>
    <row r="49" spans="1:9" ht="13.5" customHeight="1">
      <c r="A49" s="21">
        <v>15</v>
      </c>
      <c r="B49" s="33" t="s">
        <v>51</v>
      </c>
      <c r="C49" s="22" t="s">
        <v>58</v>
      </c>
      <c r="D49" s="22" t="s">
        <v>59</v>
      </c>
      <c r="E49" s="22" t="s">
        <v>53</v>
      </c>
      <c r="F49" s="23">
        <v>14</v>
      </c>
      <c r="G49" s="24"/>
      <c r="H49" s="24">
        <f t="shared" si="0"/>
        <v>0</v>
      </c>
      <c r="I49" s="25" t="s">
        <v>27</v>
      </c>
    </row>
    <row r="50" spans="1:9" ht="13.5" customHeight="1">
      <c r="A50" s="21">
        <v>16</v>
      </c>
      <c r="B50" s="33" t="s">
        <v>51</v>
      </c>
      <c r="C50" s="22" t="s">
        <v>60</v>
      </c>
      <c r="D50" s="22" t="s">
        <v>61</v>
      </c>
      <c r="E50" s="22" t="s">
        <v>53</v>
      </c>
      <c r="F50" s="23">
        <v>14</v>
      </c>
      <c r="G50" s="24"/>
      <c r="H50" s="24">
        <f t="shared" si="0"/>
        <v>0</v>
      </c>
      <c r="I50" s="25" t="s">
        <v>27</v>
      </c>
    </row>
    <row r="51" spans="1:9" ht="13.5" customHeight="1">
      <c r="A51" s="21">
        <v>17</v>
      </c>
      <c r="B51" s="31" t="s">
        <v>51</v>
      </c>
      <c r="C51" s="22" t="s">
        <v>62</v>
      </c>
      <c r="D51" s="22" t="s">
        <v>63</v>
      </c>
      <c r="E51" s="22" t="s">
        <v>53</v>
      </c>
      <c r="F51" s="23">
        <v>36</v>
      </c>
      <c r="G51" s="32"/>
      <c r="H51" s="24">
        <f t="shared" si="0"/>
        <v>0</v>
      </c>
      <c r="I51" s="25" t="s">
        <v>27</v>
      </c>
    </row>
    <row r="52" spans="1:9" s="8" customFormat="1" ht="13.5" customHeight="1">
      <c r="A52" s="34">
        <v>18</v>
      </c>
      <c r="B52" s="35">
        <v>721</v>
      </c>
      <c r="C52" s="22" t="s">
        <v>64</v>
      </c>
      <c r="D52" s="22" t="s">
        <v>65</v>
      </c>
      <c r="E52" s="35" t="s">
        <v>66</v>
      </c>
      <c r="F52" s="36">
        <v>1</v>
      </c>
      <c r="G52" s="32"/>
      <c r="H52" s="32">
        <f t="shared" si="0"/>
        <v>0</v>
      </c>
      <c r="I52" s="37" t="s">
        <v>27</v>
      </c>
    </row>
    <row r="53" spans="1:9" ht="13.5" customHeight="1">
      <c r="A53" s="21"/>
      <c r="B53" s="22"/>
      <c r="C53" s="22"/>
      <c r="D53" s="27" t="s">
        <v>67</v>
      </c>
      <c r="E53" s="22"/>
      <c r="F53" s="38"/>
      <c r="G53" s="24"/>
      <c r="H53" s="24"/>
      <c r="I53" s="30"/>
    </row>
    <row r="54" spans="1:9" ht="13.5" customHeight="1">
      <c r="A54" s="21">
        <v>19</v>
      </c>
      <c r="B54" s="22" t="s">
        <v>68</v>
      </c>
      <c r="C54" s="22" t="s">
        <v>69</v>
      </c>
      <c r="D54" s="22" t="s">
        <v>70</v>
      </c>
      <c r="E54" s="22" t="s">
        <v>53</v>
      </c>
      <c r="F54" s="23">
        <v>132</v>
      </c>
      <c r="G54" s="24"/>
      <c r="H54" s="24">
        <f>F54*G54</f>
        <v>0</v>
      </c>
      <c r="I54" s="25" t="s">
        <v>27</v>
      </c>
    </row>
    <row r="55" spans="1:9" ht="27" customHeight="1">
      <c r="A55" s="39"/>
      <c r="B55" s="40"/>
      <c r="C55" s="40"/>
      <c r="D55" s="27" t="s">
        <v>71</v>
      </c>
      <c r="E55" s="40"/>
      <c r="F55" s="41"/>
      <c r="G55" s="42"/>
      <c r="H55" s="24"/>
      <c r="I55" s="25"/>
    </row>
    <row r="56" spans="1:9" ht="13.5" customHeight="1">
      <c r="A56" s="21">
        <v>20</v>
      </c>
      <c r="B56" s="33" t="s">
        <v>51</v>
      </c>
      <c r="C56" s="22" t="s">
        <v>72</v>
      </c>
      <c r="D56" s="22" t="s">
        <v>73</v>
      </c>
      <c r="E56" s="22" t="s">
        <v>66</v>
      </c>
      <c r="F56" s="23">
        <v>1</v>
      </c>
      <c r="G56" s="24"/>
      <c r="H56" s="24">
        <f>F56*G56</f>
        <v>0</v>
      </c>
      <c r="I56" s="25" t="s">
        <v>27</v>
      </c>
    </row>
    <row r="57" spans="1:9" ht="13.5" customHeight="1">
      <c r="A57" s="21">
        <v>21</v>
      </c>
      <c r="B57" s="33" t="s">
        <v>51</v>
      </c>
      <c r="C57" s="22">
        <v>998721202</v>
      </c>
      <c r="D57" s="22" t="s">
        <v>74</v>
      </c>
      <c r="E57" s="22" t="s">
        <v>75</v>
      </c>
      <c r="F57" s="23">
        <v>1.77</v>
      </c>
      <c r="G57" s="24"/>
      <c r="H57" s="24">
        <f>F57*G57</f>
        <v>0</v>
      </c>
      <c r="I57" s="43" t="s">
        <v>27</v>
      </c>
    </row>
    <row r="58" spans="1:9" ht="13.5" customHeight="1">
      <c r="A58" s="21">
        <v>22</v>
      </c>
      <c r="B58" s="33" t="s">
        <v>51</v>
      </c>
      <c r="C58" s="22" t="s">
        <v>76</v>
      </c>
      <c r="D58" s="22" t="s">
        <v>77</v>
      </c>
      <c r="E58" s="22" t="s">
        <v>78</v>
      </c>
      <c r="F58" s="23">
        <v>1</v>
      </c>
      <c r="G58" s="24"/>
      <c r="H58" s="24">
        <f>F58*G58</f>
        <v>0</v>
      </c>
      <c r="I58" s="43" t="s">
        <v>27</v>
      </c>
    </row>
    <row r="59" spans="1:9" ht="27" customHeight="1">
      <c r="A59" s="21"/>
      <c r="B59" s="22"/>
      <c r="C59" s="22"/>
      <c r="D59" s="44" t="s">
        <v>79</v>
      </c>
      <c r="E59" s="22"/>
      <c r="F59" s="45"/>
      <c r="G59" s="24"/>
      <c r="H59" s="24"/>
      <c r="I59" s="25"/>
    </row>
    <row r="60" spans="1:9" s="49" customFormat="1" ht="13.5" customHeight="1">
      <c r="A60" s="16"/>
      <c r="B60" s="16"/>
      <c r="C60" s="17">
        <v>722</v>
      </c>
      <c r="D60" s="17" t="s">
        <v>80</v>
      </c>
      <c r="E60" s="46"/>
      <c r="F60" s="47"/>
      <c r="G60" s="19"/>
      <c r="H60" s="19">
        <f>SUM(H61:H135)</f>
        <v>0</v>
      </c>
      <c r="I60" s="48"/>
    </row>
    <row r="61" spans="1:9" s="8" customFormat="1" ht="27" customHeight="1">
      <c r="A61" s="34">
        <v>23</v>
      </c>
      <c r="B61" s="35">
        <v>722</v>
      </c>
      <c r="C61" s="35" t="s">
        <v>81</v>
      </c>
      <c r="D61" s="22" t="s">
        <v>82</v>
      </c>
      <c r="E61" s="35" t="s">
        <v>26</v>
      </c>
      <c r="F61" s="36">
        <f>F63</f>
        <v>640.70000000000005</v>
      </c>
      <c r="G61" s="32"/>
      <c r="H61" s="32">
        <f>F61*G61</f>
        <v>0</v>
      </c>
      <c r="I61" s="37" t="s">
        <v>27</v>
      </c>
    </row>
    <row r="62" spans="1:9" ht="40.5" customHeight="1">
      <c r="A62" s="50"/>
      <c r="B62" s="51"/>
      <c r="C62" s="51"/>
      <c r="D62" s="27" t="s">
        <v>83</v>
      </c>
      <c r="E62" s="51"/>
      <c r="F62" s="45"/>
      <c r="G62" s="52"/>
      <c r="H62" s="52"/>
      <c r="I62" s="30"/>
    </row>
    <row r="63" spans="1:9" ht="27" customHeight="1">
      <c r="A63" s="50"/>
      <c r="B63" s="51"/>
      <c r="C63" s="51"/>
      <c r="D63" s="27" t="s">
        <v>29</v>
      </c>
      <c r="E63" s="51"/>
      <c r="F63" s="28">
        <f>263.5+377.2</f>
        <v>640.70000000000005</v>
      </c>
      <c r="G63" s="52"/>
      <c r="H63" s="52"/>
      <c r="I63" s="30"/>
    </row>
    <row r="64" spans="1:9" ht="27" customHeight="1">
      <c r="A64" s="34">
        <v>24</v>
      </c>
      <c r="B64" s="35">
        <v>722</v>
      </c>
      <c r="C64" s="35" t="s">
        <v>84</v>
      </c>
      <c r="D64" s="22" t="s">
        <v>85</v>
      </c>
      <c r="E64" s="35" t="s">
        <v>26</v>
      </c>
      <c r="F64" s="36">
        <f>F66</f>
        <v>434.5</v>
      </c>
      <c r="G64" s="32"/>
      <c r="H64" s="32">
        <f>F64*G64</f>
        <v>0</v>
      </c>
      <c r="I64" s="37" t="s">
        <v>27</v>
      </c>
    </row>
    <row r="65" spans="1:9" s="8" customFormat="1" ht="27" customHeight="1">
      <c r="A65" s="50"/>
      <c r="B65" s="51"/>
      <c r="C65" s="51"/>
      <c r="D65" s="27" t="s">
        <v>86</v>
      </c>
      <c r="E65" s="51"/>
      <c r="F65" s="45"/>
      <c r="G65" s="52"/>
      <c r="H65" s="52"/>
      <c r="I65" s="30"/>
    </row>
    <row r="66" spans="1:9" ht="27" customHeight="1">
      <c r="A66" s="50"/>
      <c r="B66" s="51"/>
      <c r="C66" s="51"/>
      <c r="D66" s="27" t="s">
        <v>29</v>
      </c>
      <c r="E66" s="51"/>
      <c r="F66" s="28">
        <f>332.9+101.6</f>
        <v>434.5</v>
      </c>
      <c r="G66" s="52"/>
      <c r="H66" s="52"/>
      <c r="I66" s="30"/>
    </row>
    <row r="67" spans="1:9" ht="27" customHeight="1">
      <c r="A67" s="34">
        <v>25</v>
      </c>
      <c r="B67" s="35">
        <v>722</v>
      </c>
      <c r="C67" s="35" t="s">
        <v>87</v>
      </c>
      <c r="D67" s="22" t="s">
        <v>88</v>
      </c>
      <c r="E67" s="35" t="s">
        <v>26</v>
      </c>
      <c r="F67" s="36">
        <f>F69</f>
        <v>314.39999999999998</v>
      </c>
      <c r="G67" s="32"/>
      <c r="H67" s="32">
        <f>F67*G67</f>
        <v>0</v>
      </c>
      <c r="I67" s="37" t="s">
        <v>27</v>
      </c>
    </row>
    <row r="68" spans="1:9" ht="40.5" customHeight="1">
      <c r="A68" s="50"/>
      <c r="B68" s="51"/>
      <c r="C68" s="51"/>
      <c r="D68" s="27" t="s">
        <v>83</v>
      </c>
      <c r="E68" s="51"/>
      <c r="F68" s="45"/>
      <c r="G68" s="52"/>
      <c r="H68" s="52"/>
      <c r="I68" s="30"/>
    </row>
    <row r="69" spans="1:9" s="8" customFormat="1" ht="27" customHeight="1">
      <c r="A69" s="50"/>
      <c r="B69" s="51"/>
      <c r="C69" s="51"/>
      <c r="D69" s="27" t="s">
        <v>29</v>
      </c>
      <c r="E69" s="51"/>
      <c r="F69" s="28">
        <f>276.7+37.7</f>
        <v>314.39999999999998</v>
      </c>
      <c r="G69" s="52"/>
      <c r="H69" s="52"/>
      <c r="I69" s="30"/>
    </row>
    <row r="70" spans="1:9" ht="27" customHeight="1">
      <c r="A70" s="34">
        <v>26</v>
      </c>
      <c r="B70" s="35">
        <v>722</v>
      </c>
      <c r="C70" s="35" t="s">
        <v>89</v>
      </c>
      <c r="D70" s="22" t="s">
        <v>90</v>
      </c>
      <c r="E70" s="35" t="s">
        <v>26</v>
      </c>
      <c r="F70" s="36">
        <f>F72</f>
        <v>321</v>
      </c>
      <c r="G70" s="32"/>
      <c r="H70" s="32">
        <f>F70*G70</f>
        <v>0</v>
      </c>
      <c r="I70" s="37" t="s">
        <v>27</v>
      </c>
    </row>
    <row r="71" spans="1:9" ht="27" customHeight="1">
      <c r="A71" s="50"/>
      <c r="B71" s="51"/>
      <c r="C71" s="51"/>
      <c r="D71" s="27" t="s">
        <v>86</v>
      </c>
      <c r="E71" s="51"/>
      <c r="F71" s="45"/>
      <c r="G71" s="52"/>
      <c r="H71" s="52"/>
      <c r="I71" s="30"/>
    </row>
    <row r="72" spans="1:9" ht="27" customHeight="1">
      <c r="A72" s="50"/>
      <c r="B72" s="51"/>
      <c r="C72" s="51"/>
      <c r="D72" s="27" t="s">
        <v>29</v>
      </c>
      <c r="E72" s="51"/>
      <c r="F72" s="28">
        <f>234.9+86.1</f>
        <v>321</v>
      </c>
      <c r="G72" s="52"/>
      <c r="H72" s="52"/>
      <c r="I72" s="30"/>
    </row>
    <row r="73" spans="1:9" ht="27" customHeight="1">
      <c r="A73" s="34">
        <v>27</v>
      </c>
      <c r="B73" s="35">
        <v>722</v>
      </c>
      <c r="C73" s="35" t="s">
        <v>91</v>
      </c>
      <c r="D73" s="22" t="s">
        <v>92</v>
      </c>
      <c r="E73" s="35" t="s">
        <v>26</v>
      </c>
      <c r="F73" s="36">
        <f>F75</f>
        <v>85.8</v>
      </c>
      <c r="G73" s="32"/>
      <c r="H73" s="32">
        <f>F73*G73</f>
        <v>0</v>
      </c>
      <c r="I73" s="37" t="s">
        <v>27</v>
      </c>
    </row>
    <row r="74" spans="1:9" ht="40.5" customHeight="1">
      <c r="A74" s="50"/>
      <c r="B74" s="51"/>
      <c r="C74" s="51"/>
      <c r="D74" s="27" t="s">
        <v>83</v>
      </c>
      <c r="E74" s="51"/>
      <c r="F74" s="45"/>
      <c r="G74" s="52"/>
      <c r="H74" s="52"/>
      <c r="I74" s="30"/>
    </row>
    <row r="75" spans="1:9" s="8" customFormat="1" ht="27" customHeight="1">
      <c r="A75" s="50"/>
      <c r="B75" s="51"/>
      <c r="C75" s="51"/>
      <c r="D75" s="27" t="s">
        <v>29</v>
      </c>
      <c r="E75" s="51"/>
      <c r="F75" s="28">
        <f>68.1+17.7</f>
        <v>85.8</v>
      </c>
      <c r="G75" s="52"/>
      <c r="H75" s="52"/>
      <c r="I75" s="30"/>
    </row>
    <row r="76" spans="1:9" ht="27" customHeight="1">
      <c r="A76" s="34">
        <v>28</v>
      </c>
      <c r="B76" s="35">
        <v>722</v>
      </c>
      <c r="C76" s="35" t="s">
        <v>93</v>
      </c>
      <c r="D76" s="22" t="s">
        <v>94</v>
      </c>
      <c r="E76" s="35" t="s">
        <v>26</v>
      </c>
      <c r="F76" s="36">
        <f>F78</f>
        <v>110.1</v>
      </c>
      <c r="G76" s="32"/>
      <c r="H76" s="32">
        <f>F76*G76</f>
        <v>0</v>
      </c>
      <c r="I76" s="37" t="s">
        <v>27</v>
      </c>
    </row>
    <row r="77" spans="1:9" ht="27" customHeight="1">
      <c r="A77" s="50"/>
      <c r="B77" s="51"/>
      <c r="C77" s="51"/>
      <c r="D77" s="27" t="s">
        <v>86</v>
      </c>
      <c r="E77" s="51"/>
      <c r="F77" s="45"/>
      <c r="G77" s="52"/>
      <c r="H77" s="52"/>
      <c r="I77" s="30"/>
    </row>
    <row r="78" spans="1:9" ht="27" customHeight="1">
      <c r="A78" s="50"/>
      <c r="B78" s="51"/>
      <c r="C78" s="51"/>
      <c r="D78" s="27" t="s">
        <v>29</v>
      </c>
      <c r="E78" s="51"/>
      <c r="F78" s="28">
        <f>77.1+33</f>
        <v>110.1</v>
      </c>
      <c r="G78" s="52"/>
      <c r="H78" s="52"/>
      <c r="I78" s="30"/>
    </row>
    <row r="79" spans="1:9" ht="27" customHeight="1">
      <c r="A79" s="34">
        <v>29</v>
      </c>
      <c r="B79" s="35">
        <v>722</v>
      </c>
      <c r="C79" s="35" t="s">
        <v>95</v>
      </c>
      <c r="D79" s="22" t="s">
        <v>96</v>
      </c>
      <c r="E79" s="35" t="s">
        <v>26</v>
      </c>
      <c r="F79" s="36">
        <f>F81</f>
        <v>111.3</v>
      </c>
      <c r="G79" s="32"/>
      <c r="H79" s="32">
        <f>F79*G79</f>
        <v>0</v>
      </c>
      <c r="I79" s="37" t="s">
        <v>27</v>
      </c>
    </row>
    <row r="80" spans="1:9" ht="40.5" customHeight="1">
      <c r="A80" s="50"/>
      <c r="B80" s="51"/>
      <c r="C80" s="51"/>
      <c r="D80" s="27" t="s">
        <v>83</v>
      </c>
      <c r="E80" s="51"/>
      <c r="F80" s="45"/>
      <c r="G80" s="52"/>
      <c r="H80" s="52"/>
      <c r="I80" s="30"/>
    </row>
    <row r="81" spans="1:9" s="8" customFormat="1" ht="27" customHeight="1">
      <c r="A81" s="50"/>
      <c r="B81" s="51"/>
      <c r="C81" s="51"/>
      <c r="D81" s="27" t="s">
        <v>29</v>
      </c>
      <c r="E81" s="51"/>
      <c r="F81" s="28">
        <f>50.4+60.9</f>
        <v>111.3</v>
      </c>
      <c r="G81" s="52"/>
      <c r="H81" s="52"/>
      <c r="I81" s="30"/>
    </row>
    <row r="82" spans="1:9" ht="27" customHeight="1">
      <c r="A82" s="34">
        <v>30</v>
      </c>
      <c r="B82" s="35">
        <v>722</v>
      </c>
      <c r="C82" s="35" t="s">
        <v>97</v>
      </c>
      <c r="D82" s="22" t="s">
        <v>98</v>
      </c>
      <c r="E82" s="35" t="s">
        <v>26</v>
      </c>
      <c r="F82" s="36">
        <f>F84</f>
        <v>67.099999999999994</v>
      </c>
      <c r="G82" s="32"/>
      <c r="H82" s="32">
        <f>F82*G82</f>
        <v>0</v>
      </c>
      <c r="I82" s="37" t="s">
        <v>27</v>
      </c>
    </row>
    <row r="83" spans="1:9" ht="27" customHeight="1">
      <c r="A83" s="50"/>
      <c r="B83" s="51"/>
      <c r="C83" s="51"/>
      <c r="D83" s="27" t="s">
        <v>86</v>
      </c>
      <c r="E83" s="51"/>
      <c r="F83" s="45"/>
      <c r="G83" s="52"/>
      <c r="H83" s="52"/>
      <c r="I83" s="30"/>
    </row>
    <row r="84" spans="1:9" ht="27" customHeight="1">
      <c r="A84" s="50"/>
      <c r="B84" s="51"/>
      <c r="C84" s="51"/>
      <c r="D84" s="27" t="s">
        <v>29</v>
      </c>
      <c r="E84" s="51"/>
      <c r="F84" s="28">
        <f>50.5+16.6</f>
        <v>67.099999999999994</v>
      </c>
      <c r="G84" s="52"/>
      <c r="H84" s="52"/>
      <c r="I84" s="30"/>
    </row>
    <row r="85" spans="1:9" ht="27" customHeight="1">
      <c r="A85" s="34">
        <v>31</v>
      </c>
      <c r="B85" s="35">
        <v>722</v>
      </c>
      <c r="C85" s="35" t="s">
        <v>99</v>
      </c>
      <c r="D85" s="22" t="s">
        <v>100</v>
      </c>
      <c r="E85" s="35" t="s">
        <v>26</v>
      </c>
      <c r="F85" s="36">
        <f>F87</f>
        <v>49.699999999999996</v>
      </c>
      <c r="G85" s="32"/>
      <c r="H85" s="32">
        <f>F85*G85</f>
        <v>0</v>
      </c>
      <c r="I85" s="37" t="s">
        <v>27</v>
      </c>
    </row>
    <row r="86" spans="1:9" ht="40.5" customHeight="1">
      <c r="A86" s="50"/>
      <c r="B86" s="51"/>
      <c r="C86" s="51"/>
      <c r="D86" s="27" t="s">
        <v>83</v>
      </c>
      <c r="E86" s="51"/>
      <c r="F86" s="45"/>
      <c r="G86" s="52"/>
      <c r="H86" s="52"/>
      <c r="I86" s="30"/>
    </row>
    <row r="87" spans="1:9" s="8" customFormat="1" ht="27" customHeight="1">
      <c r="A87" s="50"/>
      <c r="B87" s="51"/>
      <c r="C87" s="51"/>
      <c r="D87" s="27" t="s">
        <v>29</v>
      </c>
      <c r="E87" s="51"/>
      <c r="F87" s="28">
        <f>44.4+5.3</f>
        <v>49.699999999999996</v>
      </c>
      <c r="G87" s="52"/>
      <c r="H87" s="52"/>
      <c r="I87" s="30"/>
    </row>
    <row r="88" spans="1:9" ht="27" customHeight="1">
      <c r="A88" s="34">
        <v>32</v>
      </c>
      <c r="B88" s="35">
        <v>722</v>
      </c>
      <c r="C88" s="35" t="s">
        <v>101</v>
      </c>
      <c r="D88" s="22" t="s">
        <v>102</v>
      </c>
      <c r="E88" s="35" t="s">
        <v>26</v>
      </c>
      <c r="F88" s="36">
        <f>F90</f>
        <v>48.199999999999996</v>
      </c>
      <c r="G88" s="32"/>
      <c r="H88" s="32">
        <f>F88*G88</f>
        <v>0</v>
      </c>
      <c r="I88" s="37" t="s">
        <v>27</v>
      </c>
    </row>
    <row r="89" spans="1:9" ht="27" customHeight="1">
      <c r="A89" s="50"/>
      <c r="B89" s="51"/>
      <c r="C89" s="51"/>
      <c r="D89" s="27" t="s">
        <v>86</v>
      </c>
      <c r="E89" s="51"/>
      <c r="F89" s="45"/>
      <c r="G89" s="52"/>
      <c r="H89" s="52"/>
      <c r="I89" s="30"/>
    </row>
    <row r="90" spans="1:9" ht="27" customHeight="1">
      <c r="A90" s="50"/>
      <c r="B90" s="51"/>
      <c r="C90" s="51"/>
      <c r="D90" s="27" t="s">
        <v>29</v>
      </c>
      <c r="E90" s="51"/>
      <c r="F90" s="28">
        <f>44.9+3.3</f>
        <v>48.199999999999996</v>
      </c>
      <c r="G90" s="52"/>
      <c r="H90" s="52"/>
      <c r="I90" s="30"/>
    </row>
    <row r="91" spans="1:9" ht="27" customHeight="1">
      <c r="A91" s="34">
        <v>33</v>
      </c>
      <c r="B91" s="35">
        <v>722</v>
      </c>
      <c r="C91" s="35" t="s">
        <v>103</v>
      </c>
      <c r="D91" s="22" t="s">
        <v>104</v>
      </c>
      <c r="E91" s="35" t="s">
        <v>26</v>
      </c>
      <c r="F91" s="36">
        <f>F93</f>
        <v>22.2</v>
      </c>
      <c r="G91" s="32"/>
      <c r="H91" s="32">
        <f>F91*G91</f>
        <v>0</v>
      </c>
      <c r="I91" s="37" t="s">
        <v>27</v>
      </c>
    </row>
    <row r="92" spans="1:9" ht="40.5" customHeight="1">
      <c r="A92" s="50"/>
      <c r="B92" s="51"/>
      <c r="C92" s="51"/>
      <c r="D92" s="27" t="s">
        <v>83</v>
      </c>
      <c r="E92" s="51"/>
      <c r="F92" s="45"/>
      <c r="G92" s="52"/>
      <c r="H92" s="52"/>
      <c r="I92" s="30"/>
    </row>
    <row r="93" spans="1:9" s="8" customFormat="1" ht="27" customHeight="1">
      <c r="A93" s="50"/>
      <c r="B93" s="51"/>
      <c r="C93" s="51"/>
      <c r="D93" s="27" t="s">
        <v>29</v>
      </c>
      <c r="E93" s="51"/>
      <c r="F93" s="28">
        <f>2.9+19.3</f>
        <v>22.2</v>
      </c>
      <c r="G93" s="52"/>
      <c r="H93" s="52"/>
      <c r="I93" s="30"/>
    </row>
    <row r="94" spans="1:9" ht="27" customHeight="1">
      <c r="A94" s="34">
        <v>34</v>
      </c>
      <c r="B94" s="35">
        <v>722</v>
      </c>
      <c r="C94" s="35" t="s">
        <v>105</v>
      </c>
      <c r="D94" s="22" t="s">
        <v>106</v>
      </c>
      <c r="E94" s="35" t="s">
        <v>26</v>
      </c>
      <c r="F94" s="36">
        <f>F96</f>
        <v>23.7</v>
      </c>
      <c r="G94" s="32"/>
      <c r="H94" s="32">
        <f>F94*G94</f>
        <v>0</v>
      </c>
      <c r="I94" s="37" t="s">
        <v>27</v>
      </c>
    </row>
    <row r="95" spans="1:9" ht="27" customHeight="1">
      <c r="A95" s="50"/>
      <c r="B95" s="51"/>
      <c r="C95" s="51"/>
      <c r="D95" s="27" t="s">
        <v>86</v>
      </c>
      <c r="E95" s="51"/>
      <c r="F95" s="45"/>
      <c r="G95" s="52"/>
      <c r="H95" s="52"/>
      <c r="I95" s="30"/>
    </row>
    <row r="96" spans="1:9" ht="27" customHeight="1">
      <c r="A96" s="50"/>
      <c r="B96" s="51"/>
      <c r="C96" s="51"/>
      <c r="D96" s="27" t="s">
        <v>29</v>
      </c>
      <c r="E96" s="51"/>
      <c r="F96" s="28">
        <f>3.3+20.4</f>
        <v>23.7</v>
      </c>
      <c r="G96" s="52"/>
      <c r="H96" s="52"/>
      <c r="I96" s="30"/>
    </row>
    <row r="97" spans="1:9" ht="27" customHeight="1">
      <c r="A97" s="34">
        <v>35</v>
      </c>
      <c r="B97" s="35">
        <v>722</v>
      </c>
      <c r="C97" s="35" t="s">
        <v>107</v>
      </c>
      <c r="D97" s="22" t="s">
        <v>108</v>
      </c>
      <c r="E97" s="35" t="s">
        <v>26</v>
      </c>
      <c r="F97" s="36">
        <f>F99</f>
        <v>10.5</v>
      </c>
      <c r="G97" s="32"/>
      <c r="H97" s="32">
        <f>F97*G97</f>
        <v>0</v>
      </c>
      <c r="I97" s="37" t="s">
        <v>27</v>
      </c>
    </row>
    <row r="98" spans="1:9" ht="40.5" customHeight="1">
      <c r="A98" s="50"/>
      <c r="B98" s="51"/>
      <c r="C98" s="51"/>
      <c r="D98" s="27" t="s">
        <v>83</v>
      </c>
      <c r="E98" s="51"/>
      <c r="F98" s="45"/>
      <c r="G98" s="52"/>
      <c r="H98" s="52"/>
      <c r="I98" s="30"/>
    </row>
    <row r="99" spans="1:9" s="8" customFormat="1" ht="27" customHeight="1">
      <c r="A99" s="50"/>
      <c r="B99" s="51"/>
      <c r="C99" s="51"/>
      <c r="D99" s="27" t="s">
        <v>29</v>
      </c>
      <c r="E99" s="51"/>
      <c r="F99" s="28">
        <f>10.5</f>
        <v>10.5</v>
      </c>
      <c r="G99" s="52"/>
      <c r="H99" s="52"/>
      <c r="I99" s="30"/>
    </row>
    <row r="100" spans="1:9" ht="27" customHeight="1">
      <c r="A100" s="34">
        <v>36</v>
      </c>
      <c r="B100" s="35">
        <v>722</v>
      </c>
      <c r="C100" s="35" t="s">
        <v>109</v>
      </c>
      <c r="D100" s="22" t="s">
        <v>110</v>
      </c>
      <c r="E100" s="35" t="s">
        <v>26</v>
      </c>
      <c r="F100" s="36">
        <f>F102</f>
        <v>17.899999999999999</v>
      </c>
      <c r="G100" s="32"/>
      <c r="H100" s="32">
        <f>F100*G100</f>
        <v>0</v>
      </c>
      <c r="I100" s="37" t="s">
        <v>27</v>
      </c>
    </row>
    <row r="101" spans="1:9" ht="27" customHeight="1">
      <c r="A101" s="50"/>
      <c r="B101" s="51"/>
      <c r="C101" s="51"/>
      <c r="D101" s="27" t="s">
        <v>86</v>
      </c>
      <c r="E101" s="51"/>
      <c r="F101" s="45"/>
      <c r="G101" s="52"/>
      <c r="H101" s="52"/>
      <c r="I101" s="30"/>
    </row>
    <row r="102" spans="1:9" ht="27" customHeight="1">
      <c r="A102" s="50"/>
      <c r="B102" s="51"/>
      <c r="C102" s="51"/>
      <c r="D102" s="27" t="s">
        <v>29</v>
      </c>
      <c r="E102" s="51"/>
      <c r="F102" s="28">
        <f>17.9</f>
        <v>17.899999999999999</v>
      </c>
      <c r="G102" s="52"/>
      <c r="H102" s="52"/>
      <c r="I102" s="30"/>
    </row>
    <row r="103" spans="1:9" ht="13.5" customHeight="1">
      <c r="A103" s="96">
        <v>37</v>
      </c>
      <c r="B103" s="35">
        <v>722</v>
      </c>
      <c r="C103" s="35" t="s">
        <v>111</v>
      </c>
      <c r="D103" s="22" t="s">
        <v>220</v>
      </c>
      <c r="E103" s="35" t="s">
        <v>26</v>
      </c>
      <c r="F103" s="36">
        <f>F105</f>
        <v>177.5</v>
      </c>
      <c r="G103" s="32"/>
      <c r="H103" s="32">
        <f>F103*G103</f>
        <v>0</v>
      </c>
      <c r="I103" s="37" t="s">
        <v>27</v>
      </c>
    </row>
    <row r="104" spans="1:9" ht="27" customHeight="1">
      <c r="A104" s="50"/>
      <c r="B104" s="51"/>
      <c r="C104" s="51"/>
      <c r="D104" s="27" t="s">
        <v>221</v>
      </c>
      <c r="E104" s="51"/>
      <c r="F104" s="28"/>
      <c r="G104" s="52"/>
      <c r="H104" s="52"/>
      <c r="I104" s="30"/>
    </row>
    <row r="105" spans="1:9" ht="27" customHeight="1">
      <c r="A105" s="50"/>
      <c r="B105" s="51"/>
      <c r="C105" s="51"/>
      <c r="D105" s="27" t="s">
        <v>29</v>
      </c>
      <c r="E105" s="51"/>
      <c r="F105" s="28">
        <f>177.5</f>
        <v>177.5</v>
      </c>
      <c r="G105" s="52"/>
      <c r="H105" s="52"/>
      <c r="I105" s="30"/>
    </row>
    <row r="106" spans="1:9" ht="13.5" customHeight="1">
      <c r="A106" s="96">
        <v>38</v>
      </c>
      <c r="B106" s="35">
        <v>722</v>
      </c>
      <c r="C106" s="35" t="s">
        <v>112</v>
      </c>
      <c r="D106" s="22" t="s">
        <v>222</v>
      </c>
      <c r="E106" s="35" t="s">
        <v>26</v>
      </c>
      <c r="F106" s="36">
        <f>F108</f>
        <v>2.6</v>
      </c>
      <c r="G106" s="32"/>
      <c r="H106" s="32">
        <f>F106*G106</f>
        <v>0</v>
      </c>
      <c r="I106" s="37" t="s">
        <v>27</v>
      </c>
    </row>
    <row r="107" spans="1:9" ht="27" customHeight="1">
      <c r="A107" s="50"/>
      <c r="B107" s="51"/>
      <c r="C107" s="51"/>
      <c r="D107" s="27" t="s">
        <v>221</v>
      </c>
      <c r="E107" s="51"/>
      <c r="F107" s="28"/>
      <c r="G107" s="52"/>
      <c r="H107" s="52"/>
      <c r="I107" s="30"/>
    </row>
    <row r="108" spans="1:9" ht="27" customHeight="1">
      <c r="A108" s="50"/>
      <c r="B108" s="51"/>
      <c r="C108" s="51"/>
      <c r="D108" s="27" t="s">
        <v>29</v>
      </c>
      <c r="E108" s="51"/>
      <c r="F108" s="28">
        <f>2.6</f>
        <v>2.6</v>
      </c>
      <c r="G108" s="52"/>
      <c r="H108" s="52"/>
      <c r="I108" s="30"/>
    </row>
    <row r="109" spans="1:9" ht="13.5" customHeight="1">
      <c r="A109" s="96">
        <v>39</v>
      </c>
      <c r="B109" s="35">
        <v>722</v>
      </c>
      <c r="C109" s="35" t="s">
        <v>113</v>
      </c>
      <c r="D109" s="22" t="s">
        <v>223</v>
      </c>
      <c r="E109" s="35" t="s">
        <v>26</v>
      </c>
      <c r="F109" s="36">
        <f>F111</f>
        <v>18.7</v>
      </c>
      <c r="G109" s="32"/>
      <c r="H109" s="32">
        <f>F109*G109</f>
        <v>0</v>
      </c>
      <c r="I109" s="37" t="s">
        <v>27</v>
      </c>
    </row>
    <row r="110" spans="1:9" ht="27" customHeight="1">
      <c r="A110" s="50"/>
      <c r="B110" s="51"/>
      <c r="C110" s="51"/>
      <c r="D110" s="27" t="s">
        <v>221</v>
      </c>
      <c r="E110" s="51"/>
      <c r="F110" s="28"/>
      <c r="G110" s="52"/>
      <c r="H110" s="52"/>
      <c r="I110" s="30"/>
    </row>
    <row r="111" spans="1:9" ht="27" customHeight="1">
      <c r="A111" s="50"/>
      <c r="B111" s="51"/>
      <c r="C111" s="51"/>
      <c r="D111" s="27" t="s">
        <v>29</v>
      </c>
      <c r="E111" s="51"/>
      <c r="F111" s="28">
        <v>18.7</v>
      </c>
      <c r="G111" s="52"/>
      <c r="H111" s="52"/>
      <c r="I111" s="30"/>
    </row>
    <row r="112" spans="1:9" ht="13.5" customHeight="1">
      <c r="A112" s="34">
        <v>40</v>
      </c>
      <c r="B112" s="35">
        <v>722</v>
      </c>
      <c r="C112" s="35" t="s">
        <v>114</v>
      </c>
      <c r="D112" s="22" t="s">
        <v>115</v>
      </c>
      <c r="E112" s="35" t="s">
        <v>116</v>
      </c>
      <c r="F112" s="36">
        <v>1</v>
      </c>
      <c r="G112" s="32"/>
      <c r="H112" s="32">
        <f t="shared" ref="H112:H134" si="1">F112*G112</f>
        <v>0</v>
      </c>
      <c r="I112" s="37" t="s">
        <v>27</v>
      </c>
    </row>
    <row r="113" spans="1:10" ht="13.5" customHeight="1">
      <c r="A113" s="34">
        <v>41</v>
      </c>
      <c r="B113" s="35">
        <v>722</v>
      </c>
      <c r="C113" s="35">
        <v>722290234</v>
      </c>
      <c r="D113" s="22" t="s">
        <v>117</v>
      </c>
      <c r="E113" s="35" t="s">
        <v>26</v>
      </c>
      <c r="F113" s="36">
        <f>F109+F106+F103+F100+F97+F94+F91+F88+F85+F82+F79+F76+F73+F70+F67+F64+F61</f>
        <v>2455.8999999999996</v>
      </c>
      <c r="G113" s="32"/>
      <c r="H113" s="32">
        <f t="shared" si="1"/>
        <v>0</v>
      </c>
      <c r="I113" s="25" t="s">
        <v>54</v>
      </c>
    </row>
    <row r="114" spans="1:10" s="54" customFormat="1" ht="13.5" customHeight="1">
      <c r="A114" s="34">
        <v>42</v>
      </c>
      <c r="B114" s="22">
        <v>722</v>
      </c>
      <c r="C114" s="22" t="s">
        <v>118</v>
      </c>
      <c r="D114" s="22" t="s">
        <v>119</v>
      </c>
      <c r="E114" s="35" t="s">
        <v>53</v>
      </c>
      <c r="F114" s="53">
        <v>9</v>
      </c>
      <c r="G114" s="24"/>
      <c r="H114" s="24">
        <f t="shared" si="1"/>
        <v>0</v>
      </c>
      <c r="I114" s="25" t="s">
        <v>27</v>
      </c>
      <c r="J114" s="8"/>
    </row>
    <row r="115" spans="1:10" s="54" customFormat="1" ht="13.5" customHeight="1">
      <c r="A115" s="34">
        <v>43</v>
      </c>
      <c r="B115" s="22">
        <v>722</v>
      </c>
      <c r="C115" s="22" t="s">
        <v>120</v>
      </c>
      <c r="D115" s="22" t="s">
        <v>121</v>
      </c>
      <c r="E115" s="35" t="s">
        <v>53</v>
      </c>
      <c r="F115" s="53">
        <v>9</v>
      </c>
      <c r="G115" s="24"/>
      <c r="H115" s="24">
        <f t="shared" si="1"/>
        <v>0</v>
      </c>
      <c r="I115" s="25" t="s">
        <v>27</v>
      </c>
      <c r="J115" s="8"/>
    </row>
    <row r="116" spans="1:10" s="54" customFormat="1" ht="13.5" customHeight="1">
      <c r="A116" s="34">
        <v>44</v>
      </c>
      <c r="B116" s="22">
        <v>722</v>
      </c>
      <c r="C116" s="22" t="s">
        <v>122</v>
      </c>
      <c r="D116" s="22" t="s">
        <v>123</v>
      </c>
      <c r="E116" s="35" t="s">
        <v>53</v>
      </c>
      <c r="F116" s="53">
        <v>3</v>
      </c>
      <c r="G116" s="24"/>
      <c r="H116" s="24">
        <f t="shared" si="1"/>
        <v>0</v>
      </c>
      <c r="I116" s="25" t="s">
        <v>27</v>
      </c>
      <c r="J116" s="8"/>
    </row>
    <row r="117" spans="1:10" ht="13.5" customHeight="1">
      <c r="A117" s="34">
        <v>45</v>
      </c>
      <c r="B117" s="35">
        <v>722</v>
      </c>
      <c r="C117" s="22" t="s">
        <v>124</v>
      </c>
      <c r="D117" s="22" t="s">
        <v>125</v>
      </c>
      <c r="E117" s="35" t="s">
        <v>53</v>
      </c>
      <c r="F117" s="53">
        <v>2</v>
      </c>
      <c r="G117" s="32"/>
      <c r="H117" s="32">
        <f t="shared" si="1"/>
        <v>0</v>
      </c>
      <c r="I117" s="37" t="s">
        <v>27</v>
      </c>
      <c r="J117" s="8"/>
    </row>
    <row r="118" spans="1:10" ht="13.5" customHeight="1">
      <c r="A118" s="34">
        <v>46</v>
      </c>
      <c r="B118" s="35">
        <v>722</v>
      </c>
      <c r="C118" s="22" t="s">
        <v>126</v>
      </c>
      <c r="D118" s="22" t="s">
        <v>127</v>
      </c>
      <c r="E118" s="35" t="s">
        <v>53</v>
      </c>
      <c r="F118" s="53">
        <v>11</v>
      </c>
      <c r="G118" s="32"/>
      <c r="H118" s="32">
        <f t="shared" si="1"/>
        <v>0</v>
      </c>
      <c r="I118" s="37" t="s">
        <v>27</v>
      </c>
    </row>
    <row r="119" spans="1:10" ht="13.5" customHeight="1">
      <c r="A119" s="34">
        <v>47</v>
      </c>
      <c r="B119" s="35">
        <v>722</v>
      </c>
      <c r="C119" s="22" t="s">
        <v>128</v>
      </c>
      <c r="D119" s="22" t="s">
        <v>129</v>
      </c>
      <c r="E119" s="35" t="s">
        <v>53</v>
      </c>
      <c r="F119" s="53">
        <v>26</v>
      </c>
      <c r="G119" s="32"/>
      <c r="H119" s="32">
        <f t="shared" si="1"/>
        <v>0</v>
      </c>
      <c r="I119" s="37" t="s">
        <v>27</v>
      </c>
    </row>
    <row r="120" spans="1:10" ht="13.5" customHeight="1">
      <c r="A120" s="34">
        <v>48</v>
      </c>
      <c r="B120" s="35">
        <v>722</v>
      </c>
      <c r="C120" s="22" t="s">
        <v>130</v>
      </c>
      <c r="D120" s="22" t="s">
        <v>131</v>
      </c>
      <c r="E120" s="35" t="s">
        <v>53</v>
      </c>
      <c r="F120" s="53">
        <v>17</v>
      </c>
      <c r="G120" s="32"/>
      <c r="H120" s="32">
        <f t="shared" si="1"/>
        <v>0</v>
      </c>
      <c r="I120" s="37" t="s">
        <v>27</v>
      </c>
    </row>
    <row r="121" spans="1:10" ht="13.5" customHeight="1">
      <c r="A121" s="34">
        <v>49</v>
      </c>
      <c r="B121" s="35">
        <v>722</v>
      </c>
      <c r="C121" s="22" t="s">
        <v>132</v>
      </c>
      <c r="D121" s="22" t="s">
        <v>133</v>
      </c>
      <c r="E121" s="35" t="s">
        <v>53</v>
      </c>
      <c r="F121" s="53">
        <v>4</v>
      </c>
      <c r="G121" s="32"/>
      <c r="H121" s="32">
        <f t="shared" si="1"/>
        <v>0</v>
      </c>
      <c r="I121" s="37" t="s">
        <v>27</v>
      </c>
    </row>
    <row r="122" spans="1:10" ht="13.5" customHeight="1">
      <c r="A122" s="34">
        <v>50</v>
      </c>
      <c r="B122" s="35">
        <v>722</v>
      </c>
      <c r="C122" s="22" t="s">
        <v>134</v>
      </c>
      <c r="D122" s="22" t="s">
        <v>135</v>
      </c>
      <c r="E122" s="35" t="s">
        <v>53</v>
      </c>
      <c r="F122" s="53">
        <v>2</v>
      </c>
      <c r="G122" s="32"/>
      <c r="H122" s="32">
        <f t="shared" si="1"/>
        <v>0</v>
      </c>
      <c r="I122" s="37" t="s">
        <v>27</v>
      </c>
    </row>
    <row r="123" spans="1:10" s="54" customFormat="1" ht="13.5" customHeight="1">
      <c r="A123" s="34">
        <v>51</v>
      </c>
      <c r="B123" s="35">
        <v>722</v>
      </c>
      <c r="C123" s="22" t="s">
        <v>136</v>
      </c>
      <c r="D123" s="22" t="s">
        <v>137</v>
      </c>
      <c r="E123" s="35" t="s">
        <v>53</v>
      </c>
      <c r="F123" s="53">
        <v>22</v>
      </c>
      <c r="G123" s="32"/>
      <c r="H123" s="32">
        <f t="shared" si="1"/>
        <v>0</v>
      </c>
      <c r="I123" s="37" t="s">
        <v>27</v>
      </c>
    </row>
    <row r="124" spans="1:10" s="54" customFormat="1" ht="13.5" customHeight="1">
      <c r="A124" s="34">
        <v>52</v>
      </c>
      <c r="B124" s="35">
        <v>722</v>
      </c>
      <c r="C124" s="22" t="s">
        <v>138</v>
      </c>
      <c r="D124" s="22" t="s">
        <v>139</v>
      </c>
      <c r="E124" s="35" t="s">
        <v>53</v>
      </c>
      <c r="F124" s="53">
        <v>45</v>
      </c>
      <c r="G124" s="32"/>
      <c r="H124" s="32">
        <f t="shared" si="1"/>
        <v>0</v>
      </c>
      <c r="I124" s="37" t="s">
        <v>27</v>
      </c>
    </row>
    <row r="125" spans="1:10" s="54" customFormat="1" ht="13.5" customHeight="1">
      <c r="A125" s="34">
        <v>53</v>
      </c>
      <c r="B125" s="35">
        <v>722</v>
      </c>
      <c r="C125" s="22" t="s">
        <v>140</v>
      </c>
      <c r="D125" s="22" t="s">
        <v>141</v>
      </c>
      <c r="E125" s="35" t="s">
        <v>53</v>
      </c>
      <c r="F125" s="53">
        <v>13</v>
      </c>
      <c r="G125" s="32"/>
      <c r="H125" s="32">
        <f t="shared" si="1"/>
        <v>0</v>
      </c>
      <c r="I125" s="37" t="s">
        <v>27</v>
      </c>
    </row>
    <row r="126" spans="1:10" s="54" customFormat="1" ht="13.5" customHeight="1">
      <c r="A126" s="34">
        <v>54</v>
      </c>
      <c r="B126" s="35">
        <v>722</v>
      </c>
      <c r="C126" s="22" t="s">
        <v>142</v>
      </c>
      <c r="D126" s="22" t="s">
        <v>143</v>
      </c>
      <c r="E126" s="35" t="s">
        <v>53</v>
      </c>
      <c r="F126" s="53">
        <v>8</v>
      </c>
      <c r="G126" s="32"/>
      <c r="H126" s="32">
        <f t="shared" si="1"/>
        <v>0</v>
      </c>
      <c r="I126" s="37" t="s">
        <v>27</v>
      </c>
    </row>
    <row r="127" spans="1:10" s="54" customFormat="1" ht="13.5" customHeight="1">
      <c r="A127" s="34">
        <v>55</v>
      </c>
      <c r="B127" s="35">
        <v>722</v>
      </c>
      <c r="C127" s="22" t="s">
        <v>144</v>
      </c>
      <c r="D127" s="22" t="s">
        <v>145</v>
      </c>
      <c r="E127" s="35" t="s">
        <v>53</v>
      </c>
      <c r="F127" s="53">
        <v>3</v>
      </c>
      <c r="G127" s="32"/>
      <c r="H127" s="32">
        <f t="shared" si="1"/>
        <v>0</v>
      </c>
      <c r="I127" s="37" t="s">
        <v>27</v>
      </c>
    </row>
    <row r="128" spans="1:10" s="54" customFormat="1" ht="13.5" customHeight="1">
      <c r="A128" s="34">
        <v>56</v>
      </c>
      <c r="B128" s="35">
        <v>722</v>
      </c>
      <c r="C128" s="22" t="s">
        <v>146</v>
      </c>
      <c r="D128" s="22" t="s">
        <v>147</v>
      </c>
      <c r="E128" s="35" t="s">
        <v>53</v>
      </c>
      <c r="F128" s="53">
        <v>4</v>
      </c>
      <c r="G128" s="32"/>
      <c r="H128" s="32">
        <f t="shared" si="1"/>
        <v>0</v>
      </c>
      <c r="I128" s="37" t="s">
        <v>27</v>
      </c>
    </row>
    <row r="129" spans="1:9" s="54" customFormat="1" ht="13.5" customHeight="1">
      <c r="A129" s="34">
        <v>57</v>
      </c>
      <c r="B129" s="35">
        <v>722</v>
      </c>
      <c r="C129" s="22" t="s">
        <v>148</v>
      </c>
      <c r="D129" s="22" t="s">
        <v>149</v>
      </c>
      <c r="E129" s="35" t="s">
        <v>53</v>
      </c>
      <c r="F129" s="53">
        <v>2</v>
      </c>
      <c r="G129" s="32"/>
      <c r="H129" s="32">
        <f t="shared" si="1"/>
        <v>0</v>
      </c>
      <c r="I129" s="37" t="s">
        <v>27</v>
      </c>
    </row>
    <row r="130" spans="1:9" s="54" customFormat="1" ht="13.5" customHeight="1">
      <c r="A130" s="34">
        <v>58</v>
      </c>
      <c r="B130" s="35">
        <v>722</v>
      </c>
      <c r="C130" s="22" t="s">
        <v>150</v>
      </c>
      <c r="D130" s="22" t="s">
        <v>151</v>
      </c>
      <c r="E130" s="35" t="s">
        <v>53</v>
      </c>
      <c r="F130" s="53">
        <v>1</v>
      </c>
      <c r="G130" s="32"/>
      <c r="H130" s="32">
        <f t="shared" si="1"/>
        <v>0</v>
      </c>
      <c r="I130" s="37" t="s">
        <v>27</v>
      </c>
    </row>
    <row r="131" spans="1:9" s="54" customFormat="1" ht="13.5" customHeight="1">
      <c r="A131" s="34">
        <v>59</v>
      </c>
      <c r="B131" s="35">
        <v>722</v>
      </c>
      <c r="C131" s="22" t="s">
        <v>152</v>
      </c>
      <c r="D131" s="22" t="s">
        <v>153</v>
      </c>
      <c r="E131" s="35" t="s">
        <v>53</v>
      </c>
      <c r="F131" s="53">
        <v>215</v>
      </c>
      <c r="G131" s="32"/>
      <c r="H131" s="32">
        <f t="shared" si="1"/>
        <v>0</v>
      </c>
      <c r="I131" s="37" t="s">
        <v>27</v>
      </c>
    </row>
    <row r="132" spans="1:9" ht="13.5" customHeight="1">
      <c r="A132" s="21">
        <v>60</v>
      </c>
      <c r="B132" s="33" t="s">
        <v>154</v>
      </c>
      <c r="C132" s="22" t="s">
        <v>155</v>
      </c>
      <c r="D132" s="22" t="s">
        <v>73</v>
      </c>
      <c r="E132" s="22" t="s">
        <v>66</v>
      </c>
      <c r="F132" s="23">
        <v>1</v>
      </c>
      <c r="G132" s="24"/>
      <c r="H132" s="24">
        <f t="shared" si="1"/>
        <v>0</v>
      </c>
      <c r="I132" s="25" t="s">
        <v>27</v>
      </c>
    </row>
    <row r="133" spans="1:9" ht="13.5" customHeight="1">
      <c r="A133" s="21">
        <v>61</v>
      </c>
      <c r="B133" s="31" t="s">
        <v>154</v>
      </c>
      <c r="C133" s="22">
        <v>998722202</v>
      </c>
      <c r="D133" s="22" t="s">
        <v>156</v>
      </c>
      <c r="E133" s="22" t="s">
        <v>75</v>
      </c>
      <c r="F133" s="23">
        <v>1.07</v>
      </c>
      <c r="G133" s="24"/>
      <c r="H133" s="24">
        <f t="shared" si="1"/>
        <v>0</v>
      </c>
      <c r="I133" s="43" t="s">
        <v>27</v>
      </c>
    </row>
    <row r="134" spans="1:9" s="8" customFormat="1" ht="13.5" customHeight="1">
      <c r="A134" s="21">
        <v>62</v>
      </c>
      <c r="B134" s="33" t="s">
        <v>154</v>
      </c>
      <c r="C134" s="35">
        <v>999722</v>
      </c>
      <c r="D134" s="22" t="s">
        <v>157</v>
      </c>
      <c r="E134" s="35" t="s">
        <v>78</v>
      </c>
      <c r="F134" s="36">
        <v>1</v>
      </c>
      <c r="G134" s="32"/>
      <c r="H134" s="32">
        <f t="shared" si="1"/>
        <v>0</v>
      </c>
      <c r="I134" s="55" t="s">
        <v>27</v>
      </c>
    </row>
    <row r="135" spans="1:9" ht="27" customHeight="1">
      <c r="A135" s="21"/>
      <c r="B135" s="22"/>
      <c r="C135" s="22"/>
      <c r="D135" s="44" t="s">
        <v>79</v>
      </c>
      <c r="E135" s="22"/>
      <c r="F135" s="45"/>
      <c r="G135" s="24"/>
      <c r="H135" s="24"/>
      <c r="I135" s="25"/>
    </row>
    <row r="136" spans="1:9" ht="15" customHeight="1">
      <c r="A136" s="56"/>
      <c r="B136" s="21"/>
      <c r="C136" s="17" t="s">
        <v>158</v>
      </c>
      <c r="D136" s="17" t="s">
        <v>159</v>
      </c>
      <c r="E136" s="22"/>
      <c r="F136" s="57"/>
      <c r="G136" s="52"/>
      <c r="H136" s="19">
        <f>SUM(H137:H194)</f>
        <v>0</v>
      </c>
      <c r="I136" s="58"/>
    </row>
    <row r="137" spans="1:9" ht="13.5" customHeight="1">
      <c r="A137" s="34">
        <v>63</v>
      </c>
      <c r="B137" s="33" t="s">
        <v>158</v>
      </c>
      <c r="C137" s="59" t="s">
        <v>160</v>
      </c>
      <c r="D137" s="22" t="s">
        <v>161</v>
      </c>
      <c r="E137" s="35" t="s">
        <v>116</v>
      </c>
      <c r="F137" s="60">
        <f>SUM(F140:F142)</f>
        <v>33</v>
      </c>
      <c r="G137" s="32"/>
      <c r="H137" s="32">
        <f>F137*G137</f>
        <v>0</v>
      </c>
      <c r="I137" s="37" t="s">
        <v>27</v>
      </c>
    </row>
    <row r="138" spans="1:9" ht="27" customHeight="1">
      <c r="A138" s="61"/>
      <c r="B138" s="61"/>
      <c r="C138" s="62"/>
      <c r="D138" s="44" t="s">
        <v>162</v>
      </c>
      <c r="E138" s="62"/>
      <c r="F138" s="63"/>
      <c r="G138" s="64"/>
      <c r="H138" s="64"/>
      <c r="I138" s="65"/>
    </row>
    <row r="139" spans="1:9" ht="40.5" customHeight="1">
      <c r="A139" s="61"/>
      <c r="B139" s="61"/>
      <c r="C139" s="62"/>
      <c r="D139" s="27" t="s">
        <v>163</v>
      </c>
      <c r="E139" s="62"/>
      <c r="F139" s="66"/>
      <c r="G139" s="64"/>
      <c r="H139" s="64"/>
      <c r="I139" s="65"/>
    </row>
    <row r="140" spans="1:9" ht="13.5" customHeight="1">
      <c r="A140" s="61"/>
      <c r="B140" s="61"/>
      <c r="C140" s="62"/>
      <c r="D140" s="27" t="s">
        <v>164</v>
      </c>
      <c r="E140" s="62"/>
      <c r="F140" s="66">
        <v>2</v>
      </c>
      <c r="G140" s="64"/>
      <c r="H140" s="64"/>
      <c r="I140" s="65"/>
    </row>
    <row r="141" spans="1:9" ht="13.5" customHeight="1">
      <c r="A141" s="61"/>
      <c r="B141" s="61"/>
      <c r="C141" s="62"/>
      <c r="D141" s="27" t="s">
        <v>165</v>
      </c>
      <c r="E141" s="62"/>
      <c r="F141" s="63">
        <v>14</v>
      </c>
      <c r="G141" s="32"/>
      <c r="H141" s="64"/>
      <c r="I141" s="65"/>
    </row>
    <row r="142" spans="1:9" ht="13.5" customHeight="1">
      <c r="A142" s="61"/>
      <c r="B142" s="61"/>
      <c r="C142" s="62"/>
      <c r="D142" s="27" t="s">
        <v>166</v>
      </c>
      <c r="E142" s="62"/>
      <c r="F142" s="63">
        <v>17</v>
      </c>
      <c r="G142" s="32"/>
      <c r="H142" s="64"/>
      <c r="I142" s="65"/>
    </row>
    <row r="143" spans="1:9" ht="13.5" customHeight="1">
      <c r="A143" s="34">
        <v>64</v>
      </c>
      <c r="B143" s="33" t="s">
        <v>158</v>
      </c>
      <c r="C143" s="59" t="s">
        <v>167</v>
      </c>
      <c r="D143" s="22" t="s">
        <v>168</v>
      </c>
      <c r="E143" s="35" t="s">
        <v>116</v>
      </c>
      <c r="F143" s="60">
        <f>SUM(F146:F147)</f>
        <v>4</v>
      </c>
      <c r="G143" s="32"/>
      <c r="H143" s="32">
        <f>F143*G143</f>
        <v>0</v>
      </c>
      <c r="I143" s="37" t="s">
        <v>27</v>
      </c>
    </row>
    <row r="144" spans="1:9" ht="40.5" customHeight="1">
      <c r="A144" s="61"/>
      <c r="B144" s="61"/>
      <c r="C144" s="62"/>
      <c r="D144" s="27" t="s">
        <v>169</v>
      </c>
      <c r="E144" s="62"/>
      <c r="F144" s="66"/>
      <c r="G144" s="64"/>
      <c r="H144" s="64"/>
      <c r="I144" s="65"/>
    </row>
    <row r="145" spans="1:9" ht="40.5" customHeight="1">
      <c r="A145" s="61"/>
      <c r="B145" s="61"/>
      <c r="C145" s="62"/>
      <c r="D145" s="27" t="s">
        <v>163</v>
      </c>
      <c r="E145" s="62"/>
      <c r="F145" s="66"/>
      <c r="G145" s="64"/>
      <c r="H145" s="64"/>
      <c r="I145" s="65"/>
    </row>
    <row r="146" spans="1:9" ht="13.5" customHeight="1">
      <c r="A146" s="61"/>
      <c r="B146" s="61"/>
      <c r="C146" s="62"/>
      <c r="D146" s="27" t="s">
        <v>165</v>
      </c>
      <c r="E146" s="62"/>
      <c r="F146" s="66">
        <v>2</v>
      </c>
      <c r="G146" s="64"/>
      <c r="H146" s="64"/>
      <c r="I146" s="65"/>
    </row>
    <row r="147" spans="1:9" ht="13.5" customHeight="1">
      <c r="A147" s="61"/>
      <c r="B147" s="61"/>
      <c r="C147" s="62"/>
      <c r="D147" s="27" t="s">
        <v>166</v>
      </c>
      <c r="E147" s="62"/>
      <c r="F147" s="66">
        <v>2</v>
      </c>
      <c r="G147" s="64"/>
      <c r="H147" s="64"/>
      <c r="I147" s="65"/>
    </row>
    <row r="148" spans="1:9" ht="13.5" customHeight="1">
      <c r="A148" s="34">
        <v>65</v>
      </c>
      <c r="B148" s="33" t="s">
        <v>158</v>
      </c>
      <c r="C148" s="59" t="s">
        <v>170</v>
      </c>
      <c r="D148" s="22" t="s">
        <v>171</v>
      </c>
      <c r="E148" s="35" t="s">
        <v>116</v>
      </c>
      <c r="F148" s="60">
        <f>F150</f>
        <v>1</v>
      </c>
      <c r="G148" s="32"/>
      <c r="H148" s="32">
        <f>F148*G148</f>
        <v>0</v>
      </c>
      <c r="I148" s="37" t="s">
        <v>27</v>
      </c>
    </row>
    <row r="149" spans="1:9" ht="40.5" customHeight="1">
      <c r="A149" s="61"/>
      <c r="B149" s="61"/>
      <c r="C149" s="62"/>
      <c r="D149" s="27" t="s">
        <v>163</v>
      </c>
      <c r="E149" s="62"/>
      <c r="F149" s="66"/>
      <c r="G149" s="64"/>
      <c r="H149" s="64"/>
      <c r="I149" s="65"/>
    </row>
    <row r="150" spans="1:9">
      <c r="A150" s="67"/>
      <c r="B150" s="68"/>
      <c r="C150" s="67"/>
      <c r="D150" s="27" t="s">
        <v>165</v>
      </c>
      <c r="E150" s="67"/>
      <c r="F150" s="45">
        <v>1</v>
      </c>
      <c r="G150" s="67"/>
      <c r="H150" s="24"/>
      <c r="I150" s="20"/>
    </row>
    <row r="151" spans="1:9" s="54" customFormat="1" ht="13.5" customHeight="1">
      <c r="A151" s="34">
        <v>67</v>
      </c>
      <c r="B151" s="33">
        <v>725</v>
      </c>
      <c r="C151" s="59" t="s">
        <v>172</v>
      </c>
      <c r="D151" s="22" t="s">
        <v>173</v>
      </c>
      <c r="E151" s="35" t="s">
        <v>116</v>
      </c>
      <c r="F151" s="60">
        <f>F152</f>
        <v>2</v>
      </c>
      <c r="G151" s="32"/>
      <c r="H151" s="32">
        <f>F151*G151</f>
        <v>0</v>
      </c>
      <c r="I151" s="37" t="s">
        <v>27</v>
      </c>
    </row>
    <row r="152" spans="1:9" ht="40.5" customHeight="1">
      <c r="A152" s="61"/>
      <c r="B152" s="61"/>
      <c r="C152" s="62"/>
      <c r="D152" s="27" t="s">
        <v>163</v>
      </c>
      <c r="E152" s="62"/>
      <c r="F152" s="66">
        <v>2</v>
      </c>
      <c r="G152" s="64"/>
      <c r="H152" s="64"/>
      <c r="I152" s="65"/>
    </row>
    <row r="153" spans="1:9" ht="13.5" customHeight="1">
      <c r="A153" s="34">
        <v>68</v>
      </c>
      <c r="B153" s="33" t="s">
        <v>158</v>
      </c>
      <c r="C153" s="59" t="s">
        <v>174</v>
      </c>
      <c r="D153" s="22" t="s">
        <v>175</v>
      </c>
      <c r="E153" s="35" t="s">
        <v>116</v>
      </c>
      <c r="F153" s="60">
        <f>F156</f>
        <v>2</v>
      </c>
      <c r="G153" s="32"/>
      <c r="H153" s="32">
        <f>F153*G153</f>
        <v>0</v>
      </c>
      <c r="I153" s="37" t="s">
        <v>27</v>
      </c>
    </row>
    <row r="154" spans="1:9" ht="27" customHeight="1">
      <c r="A154" s="61"/>
      <c r="B154" s="61"/>
      <c r="C154" s="62"/>
      <c r="D154" s="70" t="s">
        <v>176</v>
      </c>
      <c r="E154" s="62"/>
      <c r="F154" s="63"/>
      <c r="G154" s="64"/>
      <c r="H154" s="64"/>
      <c r="I154" s="65"/>
    </row>
    <row r="155" spans="1:9" ht="40.5" customHeight="1">
      <c r="A155" s="61"/>
      <c r="B155" s="61"/>
      <c r="C155" s="62"/>
      <c r="D155" s="27" t="s">
        <v>163</v>
      </c>
      <c r="E155" s="62"/>
      <c r="F155" s="66"/>
      <c r="G155" s="64"/>
      <c r="H155" s="64"/>
      <c r="I155" s="65"/>
    </row>
    <row r="156" spans="1:9" ht="13.5" customHeight="1">
      <c r="A156" s="61"/>
      <c r="B156" s="61"/>
      <c r="C156" s="62"/>
      <c r="D156" s="27" t="s">
        <v>165</v>
      </c>
      <c r="E156" s="62"/>
      <c r="F156" s="63">
        <v>2</v>
      </c>
      <c r="G156" s="32"/>
      <c r="H156" s="64"/>
      <c r="I156" s="65"/>
    </row>
    <row r="157" spans="1:9" ht="13.5" customHeight="1">
      <c r="A157" s="96">
        <v>69</v>
      </c>
      <c r="B157" s="33" t="s">
        <v>158</v>
      </c>
      <c r="C157" s="59" t="s">
        <v>177</v>
      </c>
      <c r="D157" s="22" t="s">
        <v>178</v>
      </c>
      <c r="E157" s="35" t="s">
        <v>116</v>
      </c>
      <c r="F157" s="60">
        <f>SUM(F161:F162)</f>
        <v>17</v>
      </c>
      <c r="G157" s="24"/>
      <c r="H157" s="32">
        <f>F157*G157</f>
        <v>0</v>
      </c>
      <c r="I157" s="37" t="s">
        <v>27</v>
      </c>
    </row>
    <row r="158" spans="1:9" ht="13.5" customHeight="1">
      <c r="A158" s="61"/>
      <c r="B158" s="61"/>
      <c r="C158" s="62"/>
      <c r="D158" s="27" t="s">
        <v>179</v>
      </c>
      <c r="E158" s="62"/>
      <c r="F158" s="63"/>
      <c r="G158" s="29"/>
      <c r="H158" s="64"/>
      <c r="I158" s="65"/>
    </row>
    <row r="159" spans="1:9" ht="36" customHeight="1">
      <c r="A159" s="61"/>
      <c r="B159" s="61"/>
      <c r="C159" s="62"/>
      <c r="D159" s="27" t="s">
        <v>216</v>
      </c>
      <c r="E159" s="62"/>
      <c r="F159" s="63"/>
      <c r="G159" s="29"/>
      <c r="H159" s="64"/>
      <c r="I159" s="65"/>
    </row>
    <row r="160" spans="1:9" ht="40.5" customHeight="1">
      <c r="A160" s="61"/>
      <c r="B160" s="61"/>
      <c r="C160" s="62"/>
      <c r="D160" s="27" t="s">
        <v>163</v>
      </c>
      <c r="E160" s="62"/>
      <c r="F160" s="66"/>
      <c r="G160" s="29"/>
      <c r="H160" s="64"/>
      <c r="I160" s="65"/>
    </row>
    <row r="161" spans="1:9" s="69" customFormat="1" ht="13.5" customHeight="1">
      <c r="A161" s="34"/>
      <c r="B161" s="35"/>
      <c r="C161" s="35"/>
      <c r="D161" s="27" t="s">
        <v>164</v>
      </c>
      <c r="E161" s="35"/>
      <c r="F161" s="66">
        <v>3</v>
      </c>
      <c r="G161" s="24"/>
      <c r="H161" s="32"/>
      <c r="I161" s="37"/>
    </row>
    <row r="162" spans="1:9">
      <c r="A162" s="21"/>
      <c r="B162" s="22"/>
      <c r="C162" s="22"/>
      <c r="D162" s="27" t="s">
        <v>166</v>
      </c>
      <c r="E162" s="22"/>
      <c r="F162" s="45">
        <v>14</v>
      </c>
      <c r="G162" s="24"/>
      <c r="H162" s="24"/>
      <c r="I162" s="25"/>
    </row>
    <row r="163" spans="1:9" s="54" customFormat="1" ht="13.5" customHeight="1">
      <c r="A163" s="96">
        <v>70</v>
      </c>
      <c r="B163" s="33" t="s">
        <v>158</v>
      </c>
      <c r="C163" s="59" t="s">
        <v>180</v>
      </c>
      <c r="D163" s="22" t="s">
        <v>181</v>
      </c>
      <c r="E163" s="35" t="s">
        <v>116</v>
      </c>
      <c r="F163" s="60">
        <f>F166</f>
        <v>5</v>
      </c>
      <c r="G163" s="24"/>
      <c r="H163" s="32">
        <f>F163*G163</f>
        <v>0</v>
      </c>
      <c r="I163" s="37" t="s">
        <v>27</v>
      </c>
    </row>
    <row r="164" spans="1:9" ht="40.5" customHeight="1">
      <c r="A164" s="61"/>
      <c r="B164" s="61"/>
      <c r="C164" s="62"/>
      <c r="D164" s="27" t="s">
        <v>214</v>
      </c>
      <c r="E164" s="62"/>
      <c r="F164" s="63"/>
      <c r="G164" s="29"/>
      <c r="H164" s="64"/>
      <c r="I164" s="65"/>
    </row>
    <row r="165" spans="1:9" ht="40.5" customHeight="1">
      <c r="A165" s="61"/>
      <c r="B165" s="61"/>
      <c r="C165" s="62"/>
      <c r="D165" s="27" t="s">
        <v>163</v>
      </c>
      <c r="E165" s="62"/>
      <c r="F165" s="63"/>
      <c r="G165" s="29"/>
      <c r="H165" s="64"/>
      <c r="I165" s="65"/>
    </row>
    <row r="166" spans="1:9">
      <c r="A166" s="21"/>
      <c r="B166" s="22"/>
      <c r="C166" s="22"/>
      <c r="D166" s="27" t="s">
        <v>165</v>
      </c>
      <c r="E166" s="22"/>
      <c r="F166" s="45">
        <v>5</v>
      </c>
      <c r="G166" s="24"/>
      <c r="H166" s="24"/>
      <c r="I166" s="25"/>
    </row>
    <row r="167" spans="1:9" s="54" customFormat="1" ht="13.5" customHeight="1">
      <c r="A167" s="96">
        <v>71</v>
      </c>
      <c r="B167" s="33" t="s">
        <v>158</v>
      </c>
      <c r="C167" s="59" t="s">
        <v>182</v>
      </c>
      <c r="D167" s="22" t="s">
        <v>183</v>
      </c>
      <c r="E167" s="35" t="s">
        <v>116</v>
      </c>
      <c r="F167" s="60">
        <f>F171</f>
        <v>1</v>
      </c>
      <c r="G167" s="24"/>
      <c r="H167" s="32">
        <f>F167*G167</f>
        <v>0</v>
      </c>
      <c r="I167" s="37" t="s">
        <v>27</v>
      </c>
    </row>
    <row r="168" spans="1:9" ht="13.5" customHeight="1">
      <c r="A168" s="34"/>
      <c r="B168" s="33"/>
      <c r="C168" s="59"/>
      <c r="D168" s="27" t="s">
        <v>179</v>
      </c>
      <c r="E168" s="35"/>
      <c r="F168" s="60"/>
      <c r="G168" s="24"/>
      <c r="H168" s="32"/>
      <c r="I168" s="37"/>
    </row>
    <row r="169" spans="1:9" ht="40.5" customHeight="1">
      <c r="A169" s="61"/>
      <c r="B169" s="61"/>
      <c r="C169" s="62"/>
      <c r="D169" s="27" t="s">
        <v>215</v>
      </c>
      <c r="E169" s="62"/>
      <c r="F169" s="63"/>
      <c r="G169" s="29"/>
      <c r="H169" s="64"/>
      <c r="I169" s="65"/>
    </row>
    <row r="170" spans="1:9" ht="40.5" customHeight="1">
      <c r="A170" s="61"/>
      <c r="B170" s="61"/>
      <c r="C170" s="62"/>
      <c r="D170" s="27" t="s">
        <v>163</v>
      </c>
      <c r="E170" s="62"/>
      <c r="F170" s="63"/>
      <c r="G170" s="29"/>
      <c r="H170" s="64"/>
      <c r="I170" s="65"/>
    </row>
    <row r="171" spans="1:9">
      <c r="A171" s="21"/>
      <c r="B171" s="22"/>
      <c r="C171" s="22"/>
      <c r="D171" s="27" t="s">
        <v>166</v>
      </c>
      <c r="E171" s="22"/>
      <c r="F171" s="45">
        <v>1</v>
      </c>
      <c r="G171" s="24"/>
      <c r="H171" s="24"/>
      <c r="I171" s="25"/>
    </row>
    <row r="172" spans="1:9" s="54" customFormat="1" ht="13.5" customHeight="1">
      <c r="A172" s="34">
        <v>72</v>
      </c>
      <c r="B172" s="33" t="s">
        <v>158</v>
      </c>
      <c r="C172" s="59" t="s">
        <v>184</v>
      </c>
      <c r="D172" s="22" t="s">
        <v>185</v>
      </c>
      <c r="E172" s="35" t="s">
        <v>116</v>
      </c>
      <c r="F172" s="60">
        <f>SUM(F174:F176)</f>
        <v>45</v>
      </c>
      <c r="G172" s="32"/>
      <c r="H172" s="32">
        <f>F172*G172</f>
        <v>0</v>
      </c>
      <c r="I172" s="37" t="s">
        <v>27</v>
      </c>
    </row>
    <row r="173" spans="1:9" ht="40.5" customHeight="1">
      <c r="A173" s="61"/>
      <c r="B173" s="61"/>
      <c r="C173" s="62"/>
      <c r="D173" s="27" t="s">
        <v>163</v>
      </c>
      <c r="E173" s="62"/>
      <c r="F173" s="63"/>
      <c r="G173" s="29"/>
      <c r="H173" s="64"/>
      <c r="I173" s="65"/>
    </row>
    <row r="174" spans="1:9" ht="13.5" customHeight="1">
      <c r="A174" s="61"/>
      <c r="B174" s="61"/>
      <c r="C174" s="62"/>
      <c r="D174" s="27" t="s">
        <v>164</v>
      </c>
      <c r="E174" s="62"/>
      <c r="F174" s="66">
        <v>5</v>
      </c>
      <c r="G174" s="64"/>
      <c r="H174" s="64"/>
      <c r="I174" s="65"/>
    </row>
    <row r="175" spans="1:9" ht="13.5" customHeight="1">
      <c r="A175" s="61"/>
      <c r="B175" s="61"/>
      <c r="C175" s="62"/>
      <c r="D175" s="27" t="s">
        <v>165</v>
      </c>
      <c r="E175" s="62"/>
      <c r="F175" s="63">
        <v>21</v>
      </c>
      <c r="G175" s="32"/>
      <c r="H175" s="64"/>
      <c r="I175" s="65"/>
    </row>
    <row r="176" spans="1:9" ht="13.5" customHeight="1">
      <c r="A176" s="61"/>
      <c r="B176" s="61"/>
      <c r="C176" s="62"/>
      <c r="D176" s="27" t="s">
        <v>166</v>
      </c>
      <c r="E176" s="62"/>
      <c r="F176" s="63">
        <v>19</v>
      </c>
      <c r="G176" s="32"/>
      <c r="H176" s="64"/>
      <c r="I176" s="65"/>
    </row>
    <row r="177" spans="1:10" ht="13.5" customHeight="1">
      <c r="A177" s="34">
        <v>73</v>
      </c>
      <c r="B177" s="33" t="s">
        <v>158</v>
      </c>
      <c r="C177" s="59" t="s">
        <v>186</v>
      </c>
      <c r="D177" s="22" t="s">
        <v>187</v>
      </c>
      <c r="E177" s="35" t="s">
        <v>116</v>
      </c>
      <c r="F177" s="60">
        <f>F179</f>
        <v>2</v>
      </c>
      <c r="G177" s="32"/>
      <c r="H177" s="32">
        <f>F177*G177</f>
        <v>0</v>
      </c>
      <c r="I177" s="37" t="s">
        <v>27</v>
      </c>
    </row>
    <row r="178" spans="1:10" ht="40.5" customHeight="1">
      <c r="A178" s="61"/>
      <c r="B178" s="61"/>
      <c r="C178" s="62"/>
      <c r="D178" s="27" t="s">
        <v>163</v>
      </c>
      <c r="E178" s="62"/>
      <c r="F178" s="66"/>
      <c r="G178" s="64"/>
      <c r="H178" s="64"/>
      <c r="I178" s="65"/>
    </row>
    <row r="179" spans="1:10" ht="13.5" customHeight="1">
      <c r="A179" s="61"/>
      <c r="B179" s="61"/>
      <c r="C179" s="62"/>
      <c r="D179" s="27" t="s">
        <v>166</v>
      </c>
      <c r="E179" s="62"/>
      <c r="F179" s="66">
        <v>2</v>
      </c>
      <c r="G179" s="64"/>
      <c r="H179" s="64"/>
      <c r="I179" s="65"/>
    </row>
    <row r="180" spans="1:10" ht="13.5" customHeight="1">
      <c r="A180" s="34">
        <v>74</v>
      </c>
      <c r="B180" s="35">
        <v>725</v>
      </c>
      <c r="C180" s="59" t="s">
        <v>188</v>
      </c>
      <c r="D180" s="22" t="s">
        <v>189</v>
      </c>
      <c r="E180" s="35" t="s">
        <v>116</v>
      </c>
      <c r="F180" s="36">
        <f>F182</f>
        <v>7</v>
      </c>
      <c r="G180" s="24"/>
      <c r="H180" s="32">
        <f>F180*G180</f>
        <v>0</v>
      </c>
      <c r="I180" s="37" t="s">
        <v>27</v>
      </c>
      <c r="J180" s="69"/>
    </row>
    <row r="181" spans="1:10" s="69" customFormat="1" ht="13.5" customHeight="1">
      <c r="A181" s="34"/>
      <c r="B181" s="35"/>
      <c r="C181" s="35"/>
      <c r="D181" s="27" t="s">
        <v>190</v>
      </c>
      <c r="E181" s="35"/>
      <c r="F181" s="66"/>
      <c r="G181" s="24"/>
      <c r="H181" s="32"/>
      <c r="I181" s="37"/>
    </row>
    <row r="182" spans="1:10" s="54" customFormat="1" ht="40.5" customHeight="1">
      <c r="A182" s="61"/>
      <c r="B182" s="61"/>
      <c r="C182" s="62"/>
      <c r="D182" s="27" t="s">
        <v>163</v>
      </c>
      <c r="E182" s="62"/>
      <c r="F182" s="66">
        <v>7</v>
      </c>
      <c r="G182" s="64"/>
      <c r="H182" s="64"/>
      <c r="I182" s="65"/>
    </row>
    <row r="183" spans="1:10" ht="13.5" customHeight="1">
      <c r="A183" s="34">
        <v>75</v>
      </c>
      <c r="B183" s="35">
        <v>725</v>
      </c>
      <c r="C183" s="59" t="s">
        <v>191</v>
      </c>
      <c r="D183" s="22" t="s">
        <v>192</v>
      </c>
      <c r="E183" s="35" t="s">
        <v>116</v>
      </c>
      <c r="F183" s="36">
        <f>F185</f>
        <v>5</v>
      </c>
      <c r="G183" s="32"/>
      <c r="H183" s="32">
        <f>F183*G183</f>
        <v>0</v>
      </c>
      <c r="I183" s="37" t="s">
        <v>27</v>
      </c>
      <c r="J183" s="69"/>
    </row>
    <row r="184" spans="1:10" ht="40.5" customHeight="1">
      <c r="A184" s="61"/>
      <c r="B184" s="61"/>
      <c r="C184" s="62"/>
      <c r="D184" s="27" t="s">
        <v>193</v>
      </c>
      <c r="E184" s="62"/>
      <c r="F184" s="66"/>
      <c r="G184" s="64"/>
      <c r="H184" s="64"/>
      <c r="I184" s="65"/>
    </row>
    <row r="185" spans="1:10" ht="40.5" customHeight="1">
      <c r="A185" s="61"/>
      <c r="B185" s="61"/>
      <c r="C185" s="62"/>
      <c r="D185" s="27" t="s">
        <v>163</v>
      </c>
      <c r="E185" s="62"/>
      <c r="F185" s="66">
        <v>5</v>
      </c>
      <c r="G185" s="64"/>
      <c r="H185" s="64"/>
      <c r="I185" s="65"/>
    </row>
    <row r="186" spans="1:10" ht="13.5" customHeight="1">
      <c r="A186" s="34">
        <v>76</v>
      </c>
      <c r="B186" s="33" t="s">
        <v>158</v>
      </c>
      <c r="C186" s="59" t="s">
        <v>194</v>
      </c>
      <c r="D186" s="22" t="s">
        <v>195</v>
      </c>
      <c r="E186" s="35" t="s">
        <v>116</v>
      </c>
      <c r="F186" s="60">
        <f>SUM(F189:F190)</f>
        <v>4</v>
      </c>
      <c r="G186" s="32"/>
      <c r="H186" s="32">
        <f>F186*G186</f>
        <v>0</v>
      </c>
      <c r="I186" s="37" t="s">
        <v>27</v>
      </c>
    </row>
    <row r="187" spans="1:10" ht="67.5" customHeight="1">
      <c r="A187" s="61"/>
      <c r="B187" s="61"/>
      <c r="C187" s="62"/>
      <c r="D187" s="27" t="s">
        <v>196</v>
      </c>
      <c r="E187" s="62"/>
      <c r="F187" s="63"/>
      <c r="G187" s="64"/>
      <c r="H187" s="64"/>
      <c r="I187" s="65"/>
    </row>
    <row r="188" spans="1:10" ht="40.5" customHeight="1">
      <c r="A188" s="61"/>
      <c r="B188" s="61"/>
      <c r="C188" s="62"/>
      <c r="D188" s="27" t="s">
        <v>163</v>
      </c>
      <c r="E188" s="62"/>
      <c r="F188" s="66"/>
      <c r="G188" s="64"/>
      <c r="H188" s="64"/>
      <c r="I188" s="65"/>
    </row>
    <row r="189" spans="1:10" ht="13.5" customHeight="1">
      <c r="A189" s="61"/>
      <c r="B189" s="61"/>
      <c r="C189" s="62"/>
      <c r="D189" s="27" t="s">
        <v>165</v>
      </c>
      <c r="E189" s="62"/>
      <c r="F189" s="63">
        <v>2</v>
      </c>
      <c r="G189" s="32"/>
      <c r="H189" s="64"/>
      <c r="I189" s="65"/>
    </row>
    <row r="190" spans="1:10" ht="13.5" customHeight="1">
      <c r="A190" s="61"/>
      <c r="B190" s="61"/>
      <c r="C190" s="62"/>
      <c r="D190" s="27" t="s">
        <v>166</v>
      </c>
      <c r="E190" s="62"/>
      <c r="F190" s="63">
        <v>2</v>
      </c>
      <c r="G190" s="32"/>
      <c r="H190" s="64"/>
      <c r="I190" s="65"/>
    </row>
    <row r="191" spans="1:10" s="71" customFormat="1" ht="13.5" customHeight="1">
      <c r="A191" s="34">
        <v>77</v>
      </c>
      <c r="B191" s="33" t="s">
        <v>158</v>
      </c>
      <c r="C191" s="59" t="s">
        <v>197</v>
      </c>
      <c r="D191" s="22" t="s">
        <v>198</v>
      </c>
      <c r="E191" s="35" t="s">
        <v>66</v>
      </c>
      <c r="F191" s="60">
        <v>1</v>
      </c>
      <c r="G191" s="32"/>
      <c r="H191" s="32">
        <f>F191*G191</f>
        <v>0</v>
      </c>
      <c r="I191" s="37" t="s">
        <v>27</v>
      </c>
    </row>
    <row r="192" spans="1:10" s="72" customFormat="1" ht="13.5" customHeight="1">
      <c r="A192" s="34">
        <v>78</v>
      </c>
      <c r="B192" s="35">
        <v>725</v>
      </c>
      <c r="C192" s="35">
        <v>998725202</v>
      </c>
      <c r="D192" s="22" t="s">
        <v>199</v>
      </c>
      <c r="E192" s="35" t="s">
        <v>75</v>
      </c>
      <c r="F192" s="36">
        <v>0.22</v>
      </c>
      <c r="G192" s="24"/>
      <c r="H192" s="32">
        <f>F192*G192</f>
        <v>0</v>
      </c>
      <c r="I192" s="25" t="s">
        <v>54</v>
      </c>
    </row>
    <row r="193" spans="1:9" s="71" customFormat="1" ht="13.5" customHeight="1">
      <c r="A193" s="34">
        <v>79</v>
      </c>
      <c r="B193" s="33" t="s">
        <v>158</v>
      </c>
      <c r="C193" s="73">
        <v>999725</v>
      </c>
      <c r="D193" s="74" t="s">
        <v>200</v>
      </c>
      <c r="E193" s="35" t="s">
        <v>78</v>
      </c>
      <c r="F193" s="60">
        <v>1</v>
      </c>
      <c r="G193" s="32"/>
      <c r="H193" s="32">
        <f>F193*G193</f>
        <v>0</v>
      </c>
      <c r="I193" s="37" t="s">
        <v>27</v>
      </c>
    </row>
    <row r="194" spans="1:9" ht="13.5" customHeight="1">
      <c r="A194" s="34"/>
      <c r="B194" s="34"/>
      <c r="C194" s="73"/>
      <c r="D194" s="44" t="s">
        <v>201</v>
      </c>
      <c r="E194" s="35"/>
      <c r="F194" s="66"/>
      <c r="G194" s="32"/>
      <c r="H194" s="75"/>
      <c r="I194" s="37"/>
    </row>
    <row r="195" spans="1:9" ht="15" customHeight="1">
      <c r="A195" s="76"/>
      <c r="B195" s="77"/>
      <c r="C195" s="77">
        <v>799</v>
      </c>
      <c r="D195" s="17" t="s">
        <v>202</v>
      </c>
      <c r="E195" s="77"/>
      <c r="F195" s="78"/>
      <c r="G195" s="79"/>
      <c r="H195" s="79">
        <f>SUM(H196:H197)</f>
        <v>0</v>
      </c>
      <c r="I195" s="80"/>
    </row>
    <row r="196" spans="1:9" s="71" customFormat="1" ht="13.5" customHeight="1">
      <c r="A196" s="34">
        <v>80</v>
      </c>
      <c r="B196" s="33">
        <v>799</v>
      </c>
      <c r="C196" s="59" t="s">
        <v>203</v>
      </c>
      <c r="D196" s="22" t="s">
        <v>204</v>
      </c>
      <c r="E196" s="35" t="s">
        <v>66</v>
      </c>
      <c r="F196" s="60">
        <f>F197</f>
        <v>1</v>
      </c>
      <c r="G196" s="32"/>
      <c r="H196" s="32">
        <f>F196*G196</f>
        <v>0</v>
      </c>
      <c r="I196" s="37" t="s">
        <v>27</v>
      </c>
    </row>
    <row r="197" spans="1:9" ht="13.5" customHeight="1">
      <c r="A197" s="34"/>
      <c r="B197" s="34"/>
      <c r="C197" s="73"/>
      <c r="D197" s="44" t="s">
        <v>205</v>
      </c>
      <c r="E197" s="35"/>
      <c r="F197" s="66">
        <v>1</v>
      </c>
      <c r="G197" s="32"/>
      <c r="H197" s="75"/>
      <c r="I197" s="37"/>
    </row>
    <row r="198" spans="1:9" ht="21" customHeight="1">
      <c r="A198" s="81"/>
      <c r="B198" s="82"/>
      <c r="C198" s="82"/>
      <c r="D198" s="82" t="s">
        <v>206</v>
      </c>
      <c r="E198" s="82"/>
      <c r="F198" s="83"/>
      <c r="G198" s="84"/>
      <c r="H198" s="84">
        <f>H9</f>
        <v>0</v>
      </c>
      <c r="I198" s="8"/>
    </row>
    <row r="199" spans="1:9">
      <c r="D199"/>
    </row>
    <row r="200" spans="1:9">
      <c r="A200" s="100" t="s">
        <v>207</v>
      </c>
      <c r="B200" s="100"/>
      <c r="C200" s="100"/>
      <c r="D200" s="85" t="s">
        <v>208</v>
      </c>
      <c r="E200" s="86"/>
      <c r="F200" s="87"/>
      <c r="G200" s="88"/>
      <c r="H200" s="89">
        <f>H198</f>
        <v>0</v>
      </c>
      <c r="I200" s="8"/>
    </row>
    <row r="202" spans="1:9">
      <c r="A202" s="90" t="s">
        <v>209</v>
      </c>
      <c r="B202" s="91"/>
      <c r="C202" s="90"/>
      <c r="D202" s="90"/>
      <c r="E202" s="90"/>
      <c r="F202" s="90"/>
      <c r="G202" s="90"/>
      <c r="H202" s="90"/>
      <c r="I202" s="92"/>
    </row>
    <row r="203" spans="1:9" ht="27" customHeight="1">
      <c r="A203" s="101" t="s">
        <v>210</v>
      </c>
      <c r="B203" s="101"/>
      <c r="C203" s="101"/>
      <c r="D203" s="101"/>
      <c r="E203" s="101"/>
      <c r="F203" s="101"/>
      <c r="G203" s="101"/>
      <c r="H203" s="90"/>
      <c r="I203" s="93"/>
    </row>
    <row r="204" spans="1:9" ht="90" customHeight="1">
      <c r="A204" s="99" t="s">
        <v>211</v>
      </c>
      <c r="B204" s="99"/>
      <c r="C204" s="99"/>
      <c r="D204" s="99"/>
      <c r="E204" s="99"/>
      <c r="F204" s="99"/>
      <c r="G204" s="99"/>
      <c r="H204" s="90"/>
      <c r="I204" s="90"/>
    </row>
    <row r="205" spans="1:9" ht="15" customHeight="1">
      <c r="A205" s="99" t="s">
        <v>212</v>
      </c>
      <c r="B205" s="99"/>
      <c r="C205" s="99"/>
      <c r="D205" s="99"/>
      <c r="E205" s="99"/>
      <c r="F205" s="99"/>
      <c r="G205" s="99"/>
      <c r="H205" s="94"/>
      <c r="I205" s="95"/>
    </row>
    <row r="206" spans="1:9" ht="15" customHeight="1">
      <c r="A206" s="99" t="s">
        <v>213</v>
      </c>
      <c r="B206" s="99"/>
      <c r="C206" s="99"/>
      <c r="D206" s="99"/>
      <c r="E206" s="99"/>
      <c r="F206" s="99"/>
      <c r="G206" s="99"/>
      <c r="H206" s="94"/>
      <c r="I206" s="95"/>
    </row>
  </sheetData>
  <mergeCells count="5">
    <mergeCell ref="A206:G206"/>
    <mergeCell ref="A200:C200"/>
    <mergeCell ref="A203:G203"/>
    <mergeCell ref="A204:G204"/>
    <mergeCell ref="A205:G205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 01 - D.1.4.1.</vt:lpstr>
      <vt:lpstr>'SO 01 - D.1.4.1.'!Oblast_tisku</vt:lpstr>
      <vt:lpstr>'SO 01 - D.1.4.1.'!Print_Area_0</vt:lpstr>
      <vt:lpstr>'SO 01 - D.1.4.1.'!Print_Area_0_0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2017-02-16T07:46:00Z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