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28320" windowHeight="13320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D.1.1.'!$A$1:$I$681</definedName>
    <definedName name="Print_Area" localSheetId="0">Rekapitulace!$A$1:$C$33</definedName>
    <definedName name="Print_Area" localSheetId="1">'SO 01 - D.1.1.'!$A$1:$I$681</definedName>
    <definedName name="Print_Area_0" localSheetId="0">Rekapitulace!$A$1:$C$33</definedName>
    <definedName name="Print_Area_0" localSheetId="1">'SO 01 - D.1.1.'!$A$1:$I$681</definedName>
    <definedName name="Print_Area_0_0" localSheetId="0">Rekapitulace!$A$1:$C$33</definedName>
    <definedName name="Print_Area_0_0" localSheetId="1">'SO 01 - D.1.1.'!$A$1:$I$681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3" i="2" l="1"/>
  <c r="H507" i="2"/>
  <c r="H429" i="2"/>
  <c r="H340" i="2"/>
  <c r="H282" i="2"/>
  <c r="H217" i="2"/>
  <c r="H174" i="2"/>
  <c r="H111" i="2"/>
  <c r="H10" i="2"/>
  <c r="H653" i="2"/>
  <c r="H639" i="2"/>
  <c r="H631" i="2"/>
  <c r="H619" i="2"/>
  <c r="H605" i="2"/>
  <c r="H519" i="2"/>
  <c r="H424" i="2"/>
  <c r="F48" i="2" l="1"/>
  <c r="H48" i="2" s="1"/>
  <c r="F94" i="2" l="1"/>
  <c r="H94" i="2" s="1"/>
  <c r="F670" i="2" l="1"/>
  <c r="H670" i="2" s="1"/>
  <c r="F667" i="2"/>
  <c r="H667" i="2" s="1"/>
  <c r="H664" i="2"/>
  <c r="H663" i="2"/>
  <c r="F659" i="2"/>
  <c r="H659" i="2" s="1"/>
  <c r="H658" i="2"/>
  <c r="F654" i="2"/>
  <c r="H654" i="2" s="1"/>
  <c r="C30" i="1" s="1"/>
  <c r="F652" i="2"/>
  <c r="F648" i="2"/>
  <c r="F647" i="2"/>
  <c r="F646" i="2"/>
  <c r="F643" i="2"/>
  <c r="F637" i="2"/>
  <c r="H637" i="2" s="1"/>
  <c r="F632" i="2"/>
  <c r="H632" i="2" s="1"/>
  <c r="F629" i="2"/>
  <c r="H629" i="2" s="1"/>
  <c r="H628" i="2"/>
  <c r="F623" i="2"/>
  <c r="F622" i="2"/>
  <c r="F621" i="2"/>
  <c r="F617" i="2"/>
  <c r="H617" i="2" s="1"/>
  <c r="H616" i="2"/>
  <c r="F606" i="2"/>
  <c r="H606" i="2" s="1"/>
  <c r="F603" i="2"/>
  <c r="H603" i="2" s="1"/>
  <c r="H602" i="2"/>
  <c r="F590" i="2"/>
  <c r="H590" i="2" s="1"/>
  <c r="F580" i="2"/>
  <c r="H580" i="2" s="1"/>
  <c r="F569" i="2"/>
  <c r="H569" i="2" s="1"/>
  <c r="F560" i="2"/>
  <c r="H560" i="2" s="1"/>
  <c r="F549" i="2"/>
  <c r="H549" i="2" s="1"/>
  <c r="F540" i="2"/>
  <c r="H540" i="2" s="1"/>
  <c r="F530" i="2"/>
  <c r="H530" i="2" s="1"/>
  <c r="F520" i="2"/>
  <c r="H520" i="2" s="1"/>
  <c r="F517" i="2"/>
  <c r="H517" i="2" s="1"/>
  <c r="H516" i="2"/>
  <c r="F508" i="2"/>
  <c r="H508" i="2" s="1"/>
  <c r="F505" i="2"/>
  <c r="H505" i="2" s="1"/>
  <c r="H504" i="2"/>
  <c r="F490" i="2"/>
  <c r="H490" i="2" s="1"/>
  <c r="F480" i="2"/>
  <c r="H480" i="2" s="1"/>
  <c r="F469" i="2"/>
  <c r="H469" i="2" s="1"/>
  <c r="F458" i="2"/>
  <c r="H458" i="2" s="1"/>
  <c r="F449" i="2"/>
  <c r="H449" i="2" s="1"/>
  <c r="F440" i="2"/>
  <c r="H440" i="2" s="1"/>
  <c r="F430" i="2"/>
  <c r="H430" i="2" s="1"/>
  <c r="F427" i="2"/>
  <c r="H427" i="2" s="1"/>
  <c r="H426" i="2"/>
  <c r="H425" i="2"/>
  <c r="F422" i="2"/>
  <c r="H422" i="2" s="1"/>
  <c r="H421" i="2"/>
  <c r="F418" i="2"/>
  <c r="H418" i="2" s="1"/>
  <c r="F417" i="2"/>
  <c r="F416" i="2" s="1"/>
  <c r="H416" i="2" s="1"/>
  <c r="F413" i="2"/>
  <c r="H413" i="2" s="1"/>
  <c r="F409" i="2"/>
  <c r="H409" i="2" s="1"/>
  <c r="F404" i="2"/>
  <c r="H404" i="2" s="1"/>
  <c r="F400" i="2"/>
  <c r="H400" i="2" s="1"/>
  <c r="F395" i="2"/>
  <c r="H395" i="2" s="1"/>
  <c r="F394" i="2"/>
  <c r="F393" i="2"/>
  <c r="F387" i="2"/>
  <c r="F386" i="2"/>
  <c r="F376" i="2"/>
  <c r="H376" i="2" s="1"/>
  <c r="F370" i="2"/>
  <c r="H370" i="2" s="1"/>
  <c r="F365" i="2"/>
  <c r="H365" i="2" s="1"/>
  <c r="F360" i="2"/>
  <c r="H360" i="2" s="1"/>
  <c r="F353" i="2"/>
  <c r="H353" i="2" s="1"/>
  <c r="F348" i="2"/>
  <c r="H348" i="2" s="1"/>
  <c r="F341" i="2"/>
  <c r="H341" i="2" s="1"/>
  <c r="F338" i="2"/>
  <c r="H338" i="2" s="1"/>
  <c r="H337" i="2"/>
  <c r="F334" i="2"/>
  <c r="H334" i="2" s="1"/>
  <c r="F324" i="2"/>
  <c r="H324" i="2" s="1"/>
  <c r="F321" i="2"/>
  <c r="H321" i="2" s="1"/>
  <c r="F318" i="2"/>
  <c r="H318" i="2" s="1"/>
  <c r="F315" i="2"/>
  <c r="H315" i="2" s="1"/>
  <c r="F312" i="2"/>
  <c r="H312" i="2" s="1"/>
  <c r="F309" i="2"/>
  <c r="H309" i="2" s="1"/>
  <c r="F297" i="2"/>
  <c r="H297" i="2" s="1"/>
  <c r="F283" i="2"/>
  <c r="H283" i="2" s="1"/>
  <c r="F280" i="2"/>
  <c r="H280" i="2" s="1"/>
  <c r="H279" i="2"/>
  <c r="F273" i="2"/>
  <c r="H273" i="2" s="1"/>
  <c r="F269" i="2"/>
  <c r="H269" i="2" s="1"/>
  <c r="F252" i="2"/>
  <c r="H252" i="2" s="1"/>
  <c r="F236" i="2"/>
  <c r="H236" i="2" s="1"/>
  <c r="F218" i="2"/>
  <c r="H218" i="2" s="1"/>
  <c r="F215" i="2"/>
  <c r="H215" i="2" s="1"/>
  <c r="H214" i="2"/>
  <c r="F211" i="2"/>
  <c r="H211" i="2" s="1"/>
  <c r="F209" i="2"/>
  <c r="F208" i="2"/>
  <c r="F207" i="2"/>
  <c r="F206" i="2"/>
  <c r="F201" i="2"/>
  <c r="H201" i="2" s="1"/>
  <c r="H200" i="2"/>
  <c r="F198" i="2"/>
  <c r="F197" i="2"/>
  <c r="F196" i="2"/>
  <c r="F194" i="2"/>
  <c r="F193" i="2"/>
  <c r="F192" i="2"/>
  <c r="H188" i="2"/>
  <c r="F187" i="2"/>
  <c r="F186" i="2" s="1"/>
  <c r="H186" i="2" s="1"/>
  <c r="F175" i="2"/>
  <c r="F184" i="2" s="1"/>
  <c r="F182" i="2" s="1"/>
  <c r="F170" i="2"/>
  <c r="H170" i="2" s="1"/>
  <c r="F166" i="2"/>
  <c r="H166" i="2" s="1"/>
  <c r="F162" i="2"/>
  <c r="H162" i="2" s="1"/>
  <c r="F158" i="2"/>
  <c r="H158" i="2" s="1"/>
  <c r="F157" i="2"/>
  <c r="F156" i="2" s="1"/>
  <c r="H156" i="2" s="1"/>
  <c r="F155" i="2"/>
  <c r="F154" i="2" s="1"/>
  <c r="H154" i="2" s="1"/>
  <c r="F153" i="2"/>
  <c r="F152" i="2" s="1"/>
  <c r="H152" i="2" s="1"/>
  <c r="F148" i="2"/>
  <c r="H148" i="2" s="1"/>
  <c r="F145" i="2"/>
  <c r="H145" i="2" s="1"/>
  <c r="F144" i="2"/>
  <c r="F143" i="2" s="1"/>
  <c r="H143" i="2" s="1"/>
  <c r="F140" i="2"/>
  <c r="H140" i="2" s="1"/>
  <c r="F137" i="2"/>
  <c r="H137" i="2" s="1"/>
  <c r="F134" i="2"/>
  <c r="H134" i="2" s="1"/>
  <c r="F131" i="2"/>
  <c r="H131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F644" i="2" l="1"/>
  <c r="F195" i="2"/>
  <c r="H195" i="2" s="1"/>
  <c r="F645" i="2"/>
  <c r="F62" i="2"/>
  <c r="H62" i="2" s="1"/>
  <c r="H199" i="2"/>
  <c r="C16" i="1" s="1"/>
  <c r="C28" i="1"/>
  <c r="F89" i="2"/>
  <c r="H89" i="2" s="1"/>
  <c r="F388" i="2"/>
  <c r="H388" i="2" s="1"/>
  <c r="F189" i="2"/>
  <c r="H189" i="2" s="1"/>
  <c r="F205" i="2"/>
  <c r="H205" i="2" s="1"/>
  <c r="H204" i="2" s="1"/>
  <c r="C18" i="1" s="1"/>
  <c r="C20" i="1"/>
  <c r="F620" i="2"/>
  <c r="F626" i="2" s="1"/>
  <c r="H117" i="2"/>
  <c r="F120" i="2"/>
  <c r="H120" i="2" s="1"/>
  <c r="H182" i="2"/>
  <c r="F185" i="2"/>
  <c r="H185" i="2" s="1"/>
  <c r="C19" i="1"/>
  <c r="C22" i="1"/>
  <c r="F641" i="2"/>
  <c r="H662" i="2"/>
  <c r="C32" i="1" s="1"/>
  <c r="H151" i="2"/>
  <c r="C14" i="1" s="1"/>
  <c r="H85" i="2"/>
  <c r="F102" i="2"/>
  <c r="F101" i="2" s="1"/>
  <c r="H101" i="2" s="1"/>
  <c r="F122" i="2"/>
  <c r="F121" i="2" s="1"/>
  <c r="H175" i="2"/>
  <c r="F381" i="2"/>
  <c r="H381" i="2" s="1"/>
  <c r="F501" i="2"/>
  <c r="F500" i="2" s="1"/>
  <c r="F599" i="2"/>
  <c r="F598" i="2" s="1"/>
  <c r="H36" i="2"/>
  <c r="C11" i="1" s="1"/>
  <c r="H66" i="2"/>
  <c r="F515" i="2"/>
  <c r="F514" i="2" s="1"/>
  <c r="H514" i="2" s="1"/>
  <c r="C24" i="1" s="1"/>
  <c r="F615" i="2"/>
  <c r="F614" i="2" s="1"/>
  <c r="H614" i="2" s="1"/>
  <c r="C26" i="1" s="1"/>
  <c r="F181" i="2"/>
  <c r="F179" i="2" s="1"/>
  <c r="H179" i="2" s="1"/>
  <c r="C21" i="1" l="1"/>
  <c r="H620" i="2"/>
  <c r="F600" i="2"/>
  <c r="H598" i="2"/>
  <c r="F124" i="2"/>
  <c r="H124" i="2" s="1"/>
  <c r="H121" i="2"/>
  <c r="C31" i="1"/>
  <c r="H661" i="2"/>
  <c r="F502" i="2"/>
  <c r="H500" i="2"/>
  <c r="F640" i="2"/>
  <c r="H640" i="2" s="1"/>
  <c r="H641" i="2"/>
  <c r="C15" i="1"/>
  <c r="F627" i="2"/>
  <c r="H627" i="2" s="1"/>
  <c r="H626" i="2"/>
  <c r="C27" i="1" l="1"/>
  <c r="C29" i="1"/>
  <c r="C13" i="1"/>
  <c r="H600" i="2"/>
  <c r="F601" i="2"/>
  <c r="H601" i="2" s="1"/>
  <c r="H502" i="2"/>
  <c r="F503" i="2"/>
  <c r="H503" i="2" s="1"/>
  <c r="C23" i="1" l="1"/>
  <c r="C25" i="1"/>
  <c r="C17" i="1" s="1"/>
  <c r="H675" i="2"/>
  <c r="H9" i="2"/>
  <c r="H673" i="2"/>
  <c r="H47" i="2"/>
  <c r="C12" i="1"/>
  <c r="C10" i="1"/>
  <c r="C33" i="1"/>
</calcChain>
</file>

<file path=xl/sharedStrings.xml><?xml version="1.0" encoding="utf-8"?>
<sst xmlns="http://schemas.openxmlformats.org/spreadsheetml/2006/main" count="1189" uniqueCount="641">
  <si>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</si>
  <si>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</si>
  <si>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</si>
  <si>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</si>
  <si>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</si>
  <si>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</si>
  <si>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</si>
  <si>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</si>
  <si>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</si>
  <si>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</si>
  <si>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</si>
  <si>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</si>
  <si>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</si>
  <si>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</si>
  <si>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</si>
  <si>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</si>
  <si>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</si>
  <si>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</si>
  <si>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</si>
  <si>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</si>
  <si>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</si>
  <si>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</si>
  <si>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</si>
  <si>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</si>
  <si>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</si>
  <si>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</si>
  <si>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</si>
  <si>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</si>
  <si>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</si>
  <si>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</si>
  <si>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</si>
  <si>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</si>
  <si>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</si>
  <si>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</si>
  <si>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</si>
  <si>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</si>
  <si>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</si>
  <si>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</si>
  <si>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</si>
  <si>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</si>
  <si>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</si>
  <si>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</si>
  <si>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</si>
  <si>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</si>
  <si>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</si>
  <si>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</si>
  <si>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</si>
  <si>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</si>
  <si>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</si>
  <si>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</si>
  <si>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</si>
  <si>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</si>
  <si>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</si>
  <si>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</si>
  <si>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</si>
  <si>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</si>
  <si>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</si>
  <si>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</si>
  <si>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</si>
  <si>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</si>
  <si>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</si>
  <si>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</si>
  <si>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</si>
  <si>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</si>
  <si>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</si>
  <si>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</si>
  <si>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</si>
  <si>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</si>
  <si>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</si>
  <si>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</si>
  <si>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</si>
  <si>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</si>
  <si>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</si>
  <si>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</si>
  <si>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</si>
  <si>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</si>
  <si>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</si>
  <si>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</si>
  <si>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</si>
  <si>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</si>
  <si>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</si>
  <si>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</si>
  <si>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</si>
  <si>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</si>
  <si>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</si>
  <si>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</si>
  <si>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</si>
  <si>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</si>
  <si>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</si>
  <si>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</si>
  <si>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</si>
  <si>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</si>
  <si>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</si>
  <si>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</si>
  <si>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</si>
  <si>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</si>
  <si>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</si>
  <si>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</si>
  <si>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</si>
  <si>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</si>
  <si>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</si>
  <si>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</si>
  <si>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</si>
  <si>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</si>
  <si>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</si>
  <si>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</si>
  <si>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</si>
  <si>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</si>
  <si>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</si>
  <si>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</si>
  <si>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</si>
  <si>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</si>
  <si>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</si>
  <si>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</si>
  <si>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</si>
  <si>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</si>
  <si>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</si>
  <si>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</si>
  <si>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</si>
  <si>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</si>
  <si>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</si>
  <si>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</si>
  <si>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</si>
  <si>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</si>
  <si>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</si>
  <si>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</si>
  <si>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</si>
  <si>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</si>
  <si>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</si>
  <si>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</si>
  <si>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</si>
  <si>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</si>
  <si>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</si>
  <si>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</si>
  <si>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</si>
  <si>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</si>
  <si>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</si>
  <si>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</si>
  <si>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</si>
  <si>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</si>
  <si>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</si>
  <si>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</si>
  <si>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</si>
  <si>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</si>
  <si>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</si>
  <si>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</si>
  <si>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</si>
  <si>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</si>
  <si>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</si>
  <si>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</si>
  <si>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</si>
  <si>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</si>
  <si>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</si>
  <si>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</si>
  <si>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</si>
  <si>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</si>
  <si>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</si>
  <si>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</si>
  <si>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</si>
  <si>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</si>
  <si>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</si>
  <si>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</si>
  <si>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</si>
  <si>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</si>
  <si>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</si>
  <si>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</si>
  <si>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</si>
  <si>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</si>
  <si>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</si>
  <si>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</si>
  <si>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</si>
  <si>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</si>
  <si>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</si>
  <si>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</si>
  <si>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</si>
  <si>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</si>
  <si>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</si>
  <si>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</si>
  <si>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</si>
  <si>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</si>
  <si>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</si>
  <si>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</si>
  <si>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</si>
  <si>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</si>
  <si>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</si>
  <si>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</si>
  <si>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</si>
  <si>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</si>
  <si>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</si>
  <si>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</si>
  <si>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</si>
  <si>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</si>
  <si>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</si>
  <si>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</si>
  <si>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</si>
  <si>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</si>
  <si>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</si>
  <si>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</si>
  <si>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</si>
  <si>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</si>
  <si>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</si>
  <si>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</si>
  <si>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</si>
  <si>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</si>
  <si>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</si>
  <si>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</si>
  <si>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</si>
  <si>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</si>
  <si>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</si>
  <si>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</si>
  <si>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</si>
  <si>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</si>
  <si>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</si>
  <si>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</si>
  <si>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</si>
  <si>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</si>
  <si>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</si>
  <si>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</si>
  <si>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</si>
  <si>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</si>
  <si>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</si>
  <si>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</si>
  <si>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</si>
  <si>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</si>
  <si>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</si>
  <si>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</si>
  <si>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</si>
  <si>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</si>
  <si>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</si>
  <si>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</si>
  <si>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</si>
  <si>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</si>
  <si>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</si>
  <si>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</si>
  <si>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</si>
  <si>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</si>
  <si>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</si>
  <si>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</si>
  <si>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</si>
  <si>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</si>
  <si>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</si>
  <si>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</si>
  <si>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</si>
  <si>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</si>
  <si>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</si>
  <si>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</si>
  <si>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</si>
  <si>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</si>
  <si>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</si>
  <si>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</si>
  <si>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</si>
  <si>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</si>
  <si>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</si>
  <si>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</si>
  <si>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</si>
  <si>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</si>
  <si>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</si>
  <si>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</si>
  <si>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</si>
  <si>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</si>
  <si>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</si>
  <si>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</si>
  <si>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</si>
  <si>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</si>
  <si>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</si>
  <si>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</si>
  <si>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</si>
  <si>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</si>
  <si>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</si>
  <si>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</si>
  <si>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</si>
  <si>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</si>
  <si>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</si>
  <si>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</si>
  <si>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</si>
  <si>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</si>
  <si>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</si>
  <si>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</si>
  <si>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</si>
  <si>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</si>
  <si>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</si>
  <si>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</si>
  <si>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</si>
  <si>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</si>
  <si>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</si>
  <si>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</si>
  <si>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</si>
  <si>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</si>
  <si>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</si>
  <si>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</si>
  <si>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</si>
  <si>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</si>
  <si>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</si>
  <si>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</si>
  <si>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</si>
  <si>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</si>
  <si>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</si>
  <si>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</si>
  <si>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</si>
  <si>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</si>
  <si>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</si>
  <si>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</si>
  <si>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</si>
  <si>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</si>
  <si>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</si>
  <si>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</si>
  <si>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</si>
  <si>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</si>
  <si>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</si>
  <si>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</si>
  <si>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</si>
  <si>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</si>
  <si>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</si>
  <si>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</si>
  <si>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</si>
  <si>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</si>
  <si>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</si>
  <si>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</si>
  <si>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</si>
  <si>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</si>
  <si>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</si>
  <si>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</si>
  <si>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</si>
  <si>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</si>
  <si>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</si>
  <si>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</si>
  <si>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</si>
  <si>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</si>
  <si>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</si>
  <si>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</si>
  <si>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</si>
  <si>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</si>
  <si>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</si>
  <si>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</si>
  <si>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</si>
  <si>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</si>
  <si>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</si>
  <si>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</si>
  <si>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</si>
  <si>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</si>
  <si>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</si>
  <si>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</si>
  <si>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</si>
  <si>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</si>
  <si>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</si>
  <si>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</si>
  <si>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</si>
  <si>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</si>
  <si>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</si>
  <si>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</si>
  <si>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</si>
  <si>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</si>
  <si>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</si>
  <si>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</si>
  <si>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</si>
  <si>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</si>
  <si>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</si>
  <si>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</si>
  <si>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</si>
  <si>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</si>
  <si>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</si>
  <si>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</si>
  <si>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</si>
  <si>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</si>
  <si>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</si>
  <si>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</si>
  <si>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</si>
  <si>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</si>
  <si>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</si>
  <si>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</si>
  <si>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</si>
  <si>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</si>
  <si>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</si>
  <si>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</si>
  <si>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</si>
  <si>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</si>
  <si>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</si>
  <si>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</si>
  <si>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</si>
  <si>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</si>
  <si>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</si>
  <si>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</si>
  <si>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</si>
  <si>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</si>
  <si>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</si>
  <si>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</si>
  <si>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</si>
  <si>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</si>
  <si>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</si>
  <si>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</si>
  <si>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</si>
  <si>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</si>
  <si>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</si>
  <si>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</si>
  <si>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</si>
  <si>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</si>
  <si>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</si>
  <si>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</si>
  <si>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</si>
  <si>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</si>
  <si>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</si>
  <si>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</si>
  <si>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</si>
  <si>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</si>
  <si>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</si>
  <si>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</si>
  <si>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</si>
  <si>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</si>
  <si>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</si>
  <si>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</si>
  <si>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</si>
  <si>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</si>
  <si>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</si>
  <si>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</si>
  <si>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</si>
  <si>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</si>
  <si>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</si>
  <si>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</si>
  <si>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</si>
  <si>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</si>
  <si>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</si>
  <si>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- Samonivelační anhydritová směs (CA - C25 - F5) - tl. 85mm - 19,1m3 "</t>
  </si>
  <si>
    <t>" - PE folie - 234,6m2  "</t>
  </si>
  <si>
    <t>" - Tepelná izolace - EPS (podlahový) - tl. 200mm - 224,4m2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</si>
  <si>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</si>
  <si>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</si>
  <si>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</si>
  <si>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</si>
  <si>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</si>
  <si>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</si>
  <si>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" - Keramická dlažba do flexibilního lepidla - tl. 15mm - 17,5m2 "</t>
  </si>
  <si>
    <t>" - Samonivelační anhydritová směs (CA - C25 - F5) - tl. 85mm - 1,5m3 "</t>
  </si>
  <si>
    <t>" - PE folie - 18,3m2 "</t>
  </si>
  <si>
    <t>" - Tepelná izolace - EPS (podlahový) - tl. 200mm - 17,5m2 "</t>
  </si>
  <si>
    <t>771999103 SPC</t>
  </si>
  <si>
    <t>D+M Podlaha z keramické dlažby - Specifikace dle PD - P6</t>
  </si>
  <si>
    <t>" - Keramická dlažba do flexibilního lepidla - tl. 15mm - 306,7m2 "</t>
  </si>
  <si>
    <t>" - Samonivelační anhydritová směs (CA - C25 - F5) - tl. 85mm - 26,1m3 "</t>
  </si>
  <si>
    <t>" - PE folie - 320,6m2 "</t>
  </si>
  <si>
    <t>" - Tepelná izolace - EPS (podlahový) - tl. 200mm - 306,7m2 "</t>
  </si>
  <si>
    <t>771999104 SPC</t>
  </si>
  <si>
    <t>D+M Podlaha z keramické dlažby - Specifikace dle PD - P8</t>
  </si>
  <si>
    <t>" - Samonivelační anhydritová směs (CA - C25 - F5) - tl. 65mm - 7,4m3 "</t>
  </si>
  <si>
    <t>" - PE folie - 118,8m2 "</t>
  </si>
  <si>
    <t>" - Akustická minerální deska pro těžké plovoucí podlahy vč. okrajového pásku - tl. 30mm - 113,6m2 "</t>
  </si>
  <si>
    <t>" - Tepelná izolace - EPS (podlahový) - tl. 20mm - 113,6m2 "</t>
  </si>
  <si>
    <t>" Podlahy v 2NP "</t>
  </si>
  <si>
    <t>771999105 SPC</t>
  </si>
  <si>
    <t>D+M Podlaha z keramické dlažby - Specifikace dle PD - P9</t>
  </si>
  <si>
    <t>" - Samonivelační anhydritová směs (CA - C25 - F5) - tl. 57mm - 6,7m3 "</t>
  </si>
  <si>
    <t>" - PE folie - 123,6m2 "</t>
  </si>
  <si>
    <t>" - Akustická minerální deska pro těžké plovoucí podlahy vč. okrajového pásku - tl. 30mm - 118,3m2 "</t>
  </si>
  <si>
    <t>" - Tepelná izolace - EPS (podlahový) - tl. 40mm - 118,3m2 "</t>
  </si>
  <si>
    <t>771999106 SPC</t>
  </si>
  <si>
    <t>D+M Podlaha z keramické dlažby - Specifikace dle PD - P13</t>
  </si>
  <si>
    <t>" - Keramická dlažba (slinutá, velkoformátová) do flexibilního lepidla - tl. 15mm - 76,6m2 "</t>
  </si>
  <si>
    <t>" - Samonivelační anhydritová směs (CA - C25 - F5) - tl. 65mm - 5m3 "</t>
  </si>
  <si>
    <t>" - PE folie - 80m2 "</t>
  </si>
  <si>
    <t>" - Akustická minerální deska pro těžké plovoucí podlahy vč. okrajového pásku - tl. 30mm - 76,6m2 "</t>
  </si>
  <si>
    <t>" - Tepelná izolace - EPS (podlahový) - tl. 20mm- 76,6m2 "</t>
  </si>
  <si>
    <t>771999107 SPC</t>
  </si>
  <si>
    <t>D+M Podlaha z keramické dlažby - Specifikace dle PD - P15a</t>
  </si>
  <si>
    <t>" - Keramická dlažba do flexibilního lepidla - tl. 15mm - 29,3m2 "</t>
  </si>
  <si>
    <t>" - Samonivelační anhydritová směs (CA - C25 - F5) - tl. 55mm - 1,6m3 "</t>
  </si>
  <si>
    <t>" - PE folie - 30,6m2 "</t>
  </si>
  <si>
    <t>" - Akustická minerální deska pro těžké plovoucí podlahy vč. okrajového pásku - tl. 30mm - 29,3m2 "</t>
  </si>
  <si>
    <t>" - Tepelná izolace - EPS (podlahový) - tl. 30mm - 29,3m2 "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</si>
  <si>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</si>
  <si>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</si>
  <si>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</si>
  <si>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</si>
  <si>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</si>
  <si>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</si>
  <si>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</si>
  <si>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</si>
  <si>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</si>
  <si>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</si>
  <si>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</si>
  <si>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</si>
  <si>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- Žulová deska hlazená - tl. 20mm - 32,1m2 "</t>
  </si>
  <si>
    <t>" - Cementová malta - tl. 30mm - 1m3 "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</si>
  <si>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</si>
  <si>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</si>
  <si>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</si>
  <si>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</si>
  <si>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</si>
  <si>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</si>
  <si>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</si>
  <si>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- Samonivelační anhydritová směs (CA - C25 - F5) - tl. 77mm - 28,5m3"</t>
  </si>
  <si>
    <t>" - PE folie - 386,4m2 "</t>
  </si>
  <si>
    <t>" - Tepelná izolace - EPS (podlahový) - tl. 220mm - 369,9m2 "</t>
  </si>
  <si>
    <t>" V ceně také ukončovací , přechodové a dilatační lišty z hliníkových profilů. "</t>
  </si>
  <si>
    <t>" Cena zahrnuje také fabionový sokl. "</t>
  </si>
  <si>
    <t>776999102 SPC</t>
  </si>
  <si>
    <t>" - Samonivelační vyrovnávací stěrka - tl. 7mm - 0,5m3 "</t>
  </si>
  <si>
    <t>" - ŽB nosná podlahový deska třídy C25/30-XC1, vyztužená sítí kari D 8/150-D 8/150 při spodník povrchu s krytím 20mm - tl. 130mm - 9,2m3 "</t>
  </si>
  <si>
    <t>" - PE folie - 74m2 "</t>
  </si>
  <si>
    <t>" - Tepelná izolace - EPS (podlahový) - tl. 160mm - 70,7m2 "</t>
  </si>
  <si>
    <t>776999103 SPC</t>
  </si>
  <si>
    <t>D+M Podlaha - PVC elektrostatické - Specifikace dle PD - P5</t>
  </si>
  <si>
    <t>" - PVC elektrostatické celoplošně lepeno (v rolích) - tl. 2,5mm - 252,5m2 "</t>
  </si>
  <si>
    <t>" - Samonivelační anhydritová směs (CA - C25 - F5) - tl. 77mm - 19,5m3 "</t>
  </si>
  <si>
    <t>" - PE folie - 263,9m2 "</t>
  </si>
  <si>
    <t>" - Tepelná izolace - EPS (podlahový) - tl. 220mm - 252,5m2 "</t>
  </si>
  <si>
    <t>776999104 SPC</t>
  </si>
  <si>
    <t>" - Samonivelační anhydritová směs (CA - C25 - F5) - tl. 77mm - 55,9m3 "</t>
  </si>
  <si>
    <t>" - PE folie - 758,3m2 "</t>
  </si>
  <si>
    <t>" - Akustická minerální deska pro těžké plovoucí podlahy vč. okrajového pásku - tl. 30mm - 725,3m2 "</t>
  </si>
  <si>
    <t>" - Tepelná izolace - EPS (podlahový) - tl. 20mm - 725,3m2 "</t>
  </si>
  <si>
    <t>776999105 SPC</t>
  </si>
  <si>
    <t>" - Samonivelační anhydritová směs (CA - C30 - F6) - tl. 77mm 0,9m3 "</t>
  </si>
  <si>
    <t>" - PE folie - 11,6m2 "</t>
  </si>
  <si>
    <t>" - Tepelná izolace - PIR - tl. 220mm - 11,1m2 "</t>
  </si>
  <si>
    <t>776999106 SPC</t>
  </si>
  <si>
    <t>D+M Podlaha - PVC elektrostatické - Specifikace dle PD - P12</t>
  </si>
  <si>
    <t>" - PVC elektrostatické celoplošně lepeno (v rolích) - tl. 2,5mm - 250,3m2 "</t>
  </si>
  <si>
    <t>" - Samonivelační anhydritová směs (CA - C25 - F5) - tl. 77mm - 19,3m3 "</t>
  </si>
  <si>
    <t>" - PE folie - 261,6m2 "</t>
  </si>
  <si>
    <t>" - Akustická minerální deska pro těžké plovoucí podlahy vč. okrajového pásku - tl. 30mm - 250,3m2 "</t>
  </si>
  <si>
    <t>" - Tepelná izolace - EPS (podlahový) - tl. 20mm - 250,3m2 "</t>
  </si>
  <si>
    <t>776999107 SPC</t>
  </si>
  <si>
    <t>" - Samonivelační anhydritová směs (CA - C30 - F6) - tl. 67mm - 25,3m3 "</t>
  </si>
  <si>
    <t>" - PE folie - 394,2m2 "</t>
  </si>
  <si>
    <t>" - Akustická minerální deska pro těžké plovoucí podlahy vč. okrajového pásku - tl. 30mm - 377,1m2 "</t>
  </si>
  <si>
    <t>" - Tepelná izolace - EPS (podlahový) - tl. 30mm - 377,1m2 "</t>
  </si>
  <si>
    <t>776999108 SPC</t>
  </si>
  <si>
    <t>D+M Podlaha - čistící rohož - Specifikace dle PD - P7</t>
  </si>
  <si>
    <t>" - Čistící rohož - tl. 7mm "</t>
  </si>
  <si>
    <t>" - Samonivelační anhydritová směs (CA - C25 - F5) - tl. 73mm - 0,6m3 "</t>
  </si>
  <si>
    <t>" - PE folie - 8,3m2 "</t>
  </si>
  <si>
    <t>" - Tepelná izolace - EPS (podlahový) - tl. 220mm - 7,9m2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</si>
  <si>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</si>
  <si>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</si>
  <si>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</si>
  <si>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</si>
  <si>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</si>
  <si>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</si>
  <si>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</si>
  <si>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</si>
  <si>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- Samonivelační epoxidová stěrka - tl. 2mm - 0,3m3 "</t>
  </si>
  <si>
    <t>" - Samonivelační anhydritová směs (CA - C30 - F6) - tl. 78mm - 9,9m3 "</t>
  </si>
  <si>
    <t>" - PE folie - 133,1m2 "</t>
  </si>
  <si>
    <t>" - Tepelná izolace - EPS (podlahový) - tl. 220mm - 127,3m2 "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</si>
  <si>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</si>
  <si>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</si>
  <si>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</si>
  <si>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</si>
  <si>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</si>
  <si>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</si>
  <si>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</si>
  <si>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</si>
  <si>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</si>
  <si>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</si>
  <si>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</si>
  <si>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</si>
  <si>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</si>
  <si>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</si>
  <si>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</si>
  <si>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</si>
  <si>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</si>
  <si>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</si>
  <si>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</si>
  <si>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</si>
  <si>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</si>
  <si>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</si>
  <si>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</si>
  <si>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</si>
  <si>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</si>
  <si>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</si>
  <si>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</si>
  <si>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</si>
  <si>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</si>
  <si>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</si>
  <si>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</si>
  <si>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</si>
  <si>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</si>
  <si>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</si>
  <si>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</si>
  <si>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</si>
  <si>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</si>
  <si>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</si>
  <si>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</si>
  <si>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</si>
  <si>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</si>
  <si>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</si>
  <si>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</si>
  <si>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</si>
  <si>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</si>
  <si>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</si>
  <si>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</si>
  <si>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</si>
  <si>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</si>
  <si>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</si>
  <si>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</si>
  <si>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</si>
  <si>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</si>
  <si>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</si>
  <si>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</si>
  <si>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</si>
  <si>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</si>
  <si>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</si>
  <si>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</si>
  <si>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</si>
  <si>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</si>
  <si>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</si>
  <si>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</si>
  <si>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</si>
  <si>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</si>
  <si>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</si>
  <si>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</si>
  <si>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</si>
  <si>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</si>
  <si>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</si>
  <si>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</si>
  <si>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</si>
  <si>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</si>
  <si>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</si>
  <si>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</si>
  <si>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</si>
  <si>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</si>
  <si>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</si>
  <si>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</si>
  <si>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</si>
  <si>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</si>
  <si>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</si>
  <si>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</si>
  <si>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</si>
  <si>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</si>
  <si>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" - PVC celoplošně lepeno (v rolích) - tl. 2,5mm - 70,7m2 "</t>
  </si>
  <si>
    <t>D+M Podlaha - PVC - Specifikace dle PD - P3</t>
  </si>
  <si>
    <t>D+M Podlaha - PVC - Specifikace dle PD - P3a</t>
  </si>
  <si>
    <t>D+M Podlaha - PVC - Specifikace dle PD - P10</t>
  </si>
  <si>
    <t>" - PVC celoplošně lepeno (v rolích) - tl. 2,5mm - 725,3m2 "</t>
  </si>
  <si>
    <t>D+M Podlaha - PVC, koberec - Specifikace dle PD - P11</t>
  </si>
  <si>
    <t>" - PVC, kobercová čistící zóna (tl. 8mm) - tl. 2,5mm - 11,1m2 "</t>
  </si>
  <si>
    <t>" - PVC celoplošně lepeno (v rolích) - tl. 2,5mm - 377,1m2 "</t>
  </si>
  <si>
    <t>D+M Podlaha - PVC - Specifikace dle PD - P14</t>
  </si>
  <si>
    <t>" - PVC celoplošně lepeno (v rolích) HETEROGENNÍ - tl. 2,5mm - 235,2m2 / HOMOGENNÍ - tl. 2,5mm - 134,4m2 "</t>
  </si>
  <si>
    <t>" - Keramická dlažba do flexibilního lepidla - tl. 15mm - 113,6m2 "</t>
  </si>
  <si>
    <t>" - Keramická dlažba do flexibilního lepidla - tl. 15mm - 118,3m2 "</t>
  </si>
  <si>
    <t>" - Keramická dlažba (slinutá, velkoformátová) do flexibilního lepidla - tl. 15mm - 184,7m2 / keramická dlažba 200x200 - tl. 15mm - 39,7m2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</si>
</sst>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4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 ca="1"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 ca="1"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D.1.1.'!H151</f>
        <v>0</v>
      </c>
    </row>
    <row r="15" spans="1:3" ht="15" customHeight="1">
      <c r="A15" s="18">
        <v>9</v>
      </c>
      <c r="B15" s="19" t="s">
        <v>14</v>
      </c>
      <c r="C15" s="20">
        <f>'SO 01 - D.1.1.'!H174</f>
        <v>0</v>
      </c>
    </row>
    <row r="16" spans="1:3" ht="15" customHeight="1">
      <c r="A16" s="21">
        <v>99</v>
      </c>
      <c r="B16" s="22" t="s">
        <v>15</v>
      </c>
      <c r="C16" s="23">
        <f>'SO 01 - D.1.1.'!H199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D.1.1.'!H204</f>
        <v>0</v>
      </c>
    </row>
    <row r="19" spans="1:3" ht="15" customHeight="1">
      <c r="A19" s="18">
        <v>712</v>
      </c>
      <c r="B19" s="19" t="s">
        <v>19</v>
      </c>
      <c r="C19" s="20">
        <f>'SO 01 - D.1.1.'!H217</f>
        <v>0</v>
      </c>
    </row>
    <row r="20" spans="1:3" ht="15" customHeight="1">
      <c r="A20" s="18">
        <v>713</v>
      </c>
      <c r="B20" s="19" t="s">
        <v>20</v>
      </c>
      <c r="C20" s="20">
        <f>'SO 01 - D.1.1.'!H282</f>
        <v>0</v>
      </c>
    </row>
    <row r="21" spans="1:3" ht="15" customHeight="1">
      <c r="A21" s="18">
        <v>763</v>
      </c>
      <c r="B21" s="19" t="s">
        <v>21</v>
      </c>
      <c r="C21" s="20">
        <f>'SO 01 - D.1.1.'!H340</f>
        <v>0</v>
      </c>
    </row>
    <row r="22" spans="1:3" ht="15" customHeight="1">
      <c r="A22" s="18">
        <v>766</v>
      </c>
      <c r="B22" s="19" t="s">
        <v>22</v>
      </c>
      <c r="C22" s="20">
        <f>'SO 01 - D.1.1.'!H424</f>
        <v>0</v>
      </c>
    </row>
    <row r="23" spans="1:3" ht="15" customHeight="1">
      <c r="A23" s="18">
        <v>771</v>
      </c>
      <c r="B23" s="19" t="s">
        <v>23</v>
      </c>
      <c r="C23" s="20">
        <f>'SO 01 - D.1.1.'!H429</f>
        <v>0</v>
      </c>
    </row>
    <row r="24" spans="1:3" ht="15" customHeight="1">
      <c r="A24" s="18">
        <v>772</v>
      </c>
      <c r="B24" s="19" t="s">
        <v>24</v>
      </c>
      <c r="C24" s="20">
        <f>'SO 01 - D.1.1.'!H507</f>
        <v>0</v>
      </c>
    </row>
    <row r="25" spans="1:3" ht="15" customHeight="1">
      <c r="A25" s="18">
        <v>776</v>
      </c>
      <c r="B25" s="19" t="s">
        <v>25</v>
      </c>
      <c r="C25" s="20">
        <f>'SO 01 - D.1.1.'!H519</f>
        <v>0</v>
      </c>
    </row>
    <row r="26" spans="1:3" ht="15" customHeight="1">
      <c r="A26" s="18">
        <v>777</v>
      </c>
      <c r="B26" s="19" t="s">
        <v>26</v>
      </c>
      <c r="C26" s="20">
        <f>'SO 01 - D.1.1.'!H605</f>
        <v>0</v>
      </c>
    </row>
    <row r="27" spans="1:3" ht="15" customHeight="1">
      <c r="A27" s="18">
        <v>781</v>
      </c>
      <c r="B27" s="19" t="s">
        <v>27</v>
      </c>
      <c r="C27" s="20">
        <f>'SO 01 - D.1.1.'!H619</f>
        <v>0</v>
      </c>
    </row>
    <row r="28" spans="1:3" ht="15" customHeight="1">
      <c r="A28" s="18">
        <v>783</v>
      </c>
      <c r="B28" s="19" t="s">
        <v>28</v>
      </c>
      <c r="C28" s="20">
        <f>'SO 01 - D.1.1.'!H631</f>
        <v>0</v>
      </c>
    </row>
    <row r="29" spans="1:3" ht="15" customHeight="1">
      <c r="A29" s="18">
        <v>784</v>
      </c>
      <c r="B29" s="19" t="s">
        <v>29</v>
      </c>
      <c r="C29" s="20">
        <f>'SO 01 - D.1.1.'!H639</f>
        <v>0</v>
      </c>
    </row>
    <row r="30" spans="1:3" ht="15" customHeight="1">
      <c r="A30" s="18">
        <v>786</v>
      </c>
      <c r="B30" s="19" t="s">
        <v>30</v>
      </c>
      <c r="C30" s="20">
        <f>'SO 01 - D.1.1.'!H653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D.1.1.'!H662</f>
        <v>0</v>
      </c>
    </row>
    <row r="33" spans="1:3" ht="21" customHeight="1">
      <c r="A33" s="24"/>
      <c r="B33" s="25" t="s">
        <v>35</v>
      </c>
      <c r="C33" s="26">
        <f ca="1"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1"/>
  <sheetViews>
    <sheetView tabSelected="1" topLeftCell="A416" zoomScaleNormal="100" workbookViewId="0">
      <selection activeCell="Q420" sqref="Q420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 ca="1">H10+H47+H111+H151+H174+H199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614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615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 ca="1">SUM(H47:H110)</f>
        <v>0</v>
      </c>
      <c r="I47" s="37"/>
    </row>
    <row r="48" spans="1:9" ht="13.5" customHeight="1">
      <c r="A48" s="141" t="s">
        <v>623</v>
      </c>
      <c r="B48" s="39">
        <v>311</v>
      </c>
      <c r="C48" s="39" t="s">
        <v>624</v>
      </c>
      <c r="D48" s="39" t="s">
        <v>622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43" t="s">
        <v>625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43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43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43" t="s">
        <v>626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3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43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43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3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43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43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43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3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43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43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43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3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43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3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43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3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43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43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43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3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43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3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43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43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3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43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43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43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3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43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3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43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3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43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43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43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41" t="s">
        <v>616</v>
      </c>
      <c r="B94" s="39">
        <v>345</v>
      </c>
      <c r="C94" s="39" t="s">
        <v>617</v>
      </c>
      <c r="D94" s="39" t="s">
        <v>618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43" t="s">
        <v>619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3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43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3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43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3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43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3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43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3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43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43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43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43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34" t="s">
        <v>12</v>
      </c>
      <c r="E111" s="34"/>
      <c r="F111" s="35"/>
      <c r="G111" s="36"/>
      <c r="H111" s="36">
        <f>SUM(H112:H150)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3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43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43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43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43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3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43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43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3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3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43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43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3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3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43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38">
        <v>36</v>
      </c>
      <c r="B127" s="39">
        <v>411</v>
      </c>
      <c r="C127" s="39" t="s">
        <v>163</v>
      </c>
      <c r="D127" s="39" t="s">
        <v>164</v>
      </c>
      <c r="E127" s="39" t="s">
        <v>53</v>
      </c>
      <c r="F127" s="40">
        <f>F128</f>
        <v>11.3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43" t="s">
        <v>165</v>
      </c>
      <c r="E128" s="43"/>
      <c r="F128" s="44">
        <v>11.3</v>
      </c>
      <c r="G128" s="49"/>
      <c r="H128" s="49"/>
      <c r="I128" s="50"/>
    </row>
    <row r="129" spans="1:9" ht="40.5" customHeight="1">
      <c r="A129" s="48"/>
      <c r="B129" s="43"/>
      <c r="C129" s="43"/>
      <c r="D129" s="43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43" t="s">
        <v>167</v>
      </c>
      <c r="E130" s="43"/>
      <c r="F130" s="44"/>
      <c r="G130" s="49"/>
      <c r="H130" s="49"/>
      <c r="I130" s="50"/>
    </row>
    <row r="131" spans="1:9" ht="13.5" customHeight="1">
      <c r="A131" s="38">
        <v>37</v>
      </c>
      <c r="B131" s="39">
        <v>431</v>
      </c>
      <c r="C131" s="39" t="s">
        <v>168</v>
      </c>
      <c r="D131" s="39" t="s">
        <v>169</v>
      </c>
      <c r="E131" s="39" t="s">
        <v>143</v>
      </c>
      <c r="F131" s="62">
        <f>SUM(F133:F133)</f>
        <v>1</v>
      </c>
      <c r="G131" s="41"/>
      <c r="H131" s="41">
        <f>F131*G131</f>
        <v>0</v>
      </c>
      <c r="I131" s="42" t="s">
        <v>59</v>
      </c>
    </row>
    <row r="132" spans="1:9" ht="27" customHeight="1">
      <c r="A132" s="38"/>
      <c r="B132" s="39"/>
      <c r="C132" s="39"/>
      <c r="D132" s="43" t="s">
        <v>170</v>
      </c>
      <c r="E132" s="39"/>
      <c r="F132" s="44"/>
      <c r="G132" s="41"/>
      <c r="H132" s="41"/>
      <c r="I132" s="42"/>
    </row>
    <row r="133" spans="1:9" ht="13.5" customHeight="1">
      <c r="A133" s="38"/>
      <c r="B133" s="39"/>
      <c r="C133" s="39"/>
      <c r="D133" s="43" t="s">
        <v>171</v>
      </c>
      <c r="E133" s="39"/>
      <c r="F133" s="44">
        <v>1</v>
      </c>
      <c r="G133" s="41"/>
      <c r="H133" s="41"/>
      <c r="I133" s="42"/>
    </row>
    <row r="134" spans="1:9" ht="13.5" customHeight="1">
      <c r="A134" s="38">
        <v>38</v>
      </c>
      <c r="B134" s="39">
        <v>431</v>
      </c>
      <c r="C134" s="39" t="s">
        <v>172</v>
      </c>
      <c r="D134" s="39" t="s">
        <v>173</v>
      </c>
      <c r="E134" s="39" t="s">
        <v>143</v>
      </c>
      <c r="F134" s="62">
        <f>SUM(F136:F136)</f>
        <v>1</v>
      </c>
      <c r="G134" s="41"/>
      <c r="H134" s="41">
        <f>F134*G134</f>
        <v>0</v>
      </c>
      <c r="I134" s="42" t="s">
        <v>59</v>
      </c>
    </row>
    <row r="135" spans="1:9" ht="27" customHeight="1">
      <c r="A135" s="38"/>
      <c r="B135" s="39"/>
      <c r="C135" s="39"/>
      <c r="D135" s="43" t="s">
        <v>170</v>
      </c>
      <c r="E135" s="39"/>
      <c r="F135" s="44"/>
      <c r="G135" s="41"/>
      <c r="H135" s="41"/>
      <c r="I135" s="42"/>
    </row>
    <row r="136" spans="1:9" ht="13.5" customHeight="1">
      <c r="A136" s="38"/>
      <c r="B136" s="39"/>
      <c r="C136" s="39"/>
      <c r="D136" s="43" t="s">
        <v>174</v>
      </c>
      <c r="E136" s="39"/>
      <c r="F136" s="44">
        <v>1</v>
      </c>
      <c r="G136" s="41"/>
      <c r="H136" s="41"/>
      <c r="I136" s="42"/>
    </row>
    <row r="137" spans="1:9" ht="13.5" customHeight="1">
      <c r="A137" s="38">
        <v>39</v>
      </c>
      <c r="B137" s="39">
        <v>431</v>
      </c>
      <c r="C137" s="39" t="s">
        <v>175</v>
      </c>
      <c r="D137" s="39" t="s">
        <v>176</v>
      </c>
      <c r="E137" s="39" t="s">
        <v>143</v>
      </c>
      <c r="F137" s="62">
        <f>SUM(F139:F139)</f>
        <v>2</v>
      </c>
      <c r="G137" s="41"/>
      <c r="H137" s="41">
        <f>F137*G137</f>
        <v>0</v>
      </c>
      <c r="I137" s="42" t="s">
        <v>59</v>
      </c>
    </row>
    <row r="138" spans="1:9" ht="27" customHeight="1">
      <c r="A138" s="38"/>
      <c r="B138" s="39"/>
      <c r="C138" s="39"/>
      <c r="D138" s="43" t="s">
        <v>170</v>
      </c>
      <c r="E138" s="39"/>
      <c r="F138" s="44"/>
      <c r="G138" s="41"/>
      <c r="H138" s="41"/>
      <c r="I138" s="42"/>
    </row>
    <row r="139" spans="1:9" ht="13.5" customHeight="1">
      <c r="A139" s="38"/>
      <c r="B139" s="39"/>
      <c r="C139" s="39"/>
      <c r="D139" s="43" t="s">
        <v>177</v>
      </c>
      <c r="E139" s="39"/>
      <c r="F139" s="44">
        <v>2</v>
      </c>
      <c r="G139" s="41"/>
      <c r="H139" s="41"/>
      <c r="I139" s="42"/>
    </row>
    <row r="140" spans="1:9" ht="13.5" customHeight="1">
      <c r="A140" s="38">
        <v>40</v>
      </c>
      <c r="B140" s="39">
        <v>431</v>
      </c>
      <c r="C140" s="39" t="s">
        <v>178</v>
      </c>
      <c r="D140" s="39" t="s">
        <v>179</v>
      </c>
      <c r="E140" s="39" t="s">
        <v>143</v>
      </c>
      <c r="F140" s="62">
        <f>SUM(F142:F142)</f>
        <v>4</v>
      </c>
      <c r="G140" s="41"/>
      <c r="H140" s="41">
        <f>F140*G140</f>
        <v>0</v>
      </c>
      <c r="I140" s="42" t="s">
        <v>59</v>
      </c>
    </row>
    <row r="141" spans="1:9" ht="27" customHeight="1">
      <c r="A141" s="38"/>
      <c r="B141" s="39"/>
      <c r="C141" s="39"/>
      <c r="D141" s="43" t="s">
        <v>170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171</v>
      </c>
      <c r="E142" s="39"/>
      <c r="F142" s="44">
        <v>4</v>
      </c>
      <c r="G142" s="41"/>
      <c r="H142" s="41"/>
      <c r="I142" s="42"/>
    </row>
    <row r="143" spans="1:9" ht="13.5" customHeight="1">
      <c r="A143" s="38">
        <v>41</v>
      </c>
      <c r="B143" s="39">
        <v>451</v>
      </c>
      <c r="C143" s="39">
        <v>451315114</v>
      </c>
      <c r="D143" s="39" t="s">
        <v>180</v>
      </c>
      <c r="E143" s="39" t="s">
        <v>53</v>
      </c>
      <c r="F143" s="40">
        <f>F144</f>
        <v>1767.2</v>
      </c>
      <c r="G143" s="41"/>
      <c r="H143" s="41">
        <f>F143*G143</f>
        <v>0</v>
      </c>
      <c r="I143" s="42" t="s">
        <v>54</v>
      </c>
    </row>
    <row r="144" spans="1:9" ht="13.5" customHeight="1">
      <c r="A144" s="38"/>
      <c r="B144" s="39"/>
      <c r="C144" s="39"/>
      <c r="D144" s="43" t="s">
        <v>181</v>
      </c>
      <c r="E144" s="39"/>
      <c r="F144" s="44">
        <f>1332.2+435</f>
        <v>1767.2</v>
      </c>
      <c r="G144" s="41"/>
      <c r="H144" s="41"/>
      <c r="I144" s="42"/>
    </row>
    <row r="145" spans="1:10" ht="13.5" customHeight="1">
      <c r="A145" s="64">
        <v>42</v>
      </c>
      <c r="B145" s="65">
        <v>451</v>
      </c>
      <c r="C145" s="39" t="s">
        <v>182</v>
      </c>
      <c r="D145" s="65" t="s">
        <v>183</v>
      </c>
      <c r="E145" s="65" t="s">
        <v>58</v>
      </c>
      <c r="F145" s="66">
        <f>SUM(F147:F147)</f>
        <v>6</v>
      </c>
      <c r="G145" s="41"/>
      <c r="H145" s="67">
        <f>F145*G145</f>
        <v>0</v>
      </c>
      <c r="I145" s="68" t="s">
        <v>59</v>
      </c>
    </row>
    <row r="146" spans="1:10" ht="27" customHeight="1">
      <c r="A146" s="38"/>
      <c r="B146" s="39"/>
      <c r="C146" s="39"/>
      <c r="D146" s="43" t="s">
        <v>184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43" t="s">
        <v>146</v>
      </c>
      <c r="E147" s="39"/>
      <c r="F147" s="44">
        <v>6</v>
      </c>
      <c r="G147" s="41"/>
      <c r="H147" s="41"/>
      <c r="I147" s="42"/>
    </row>
    <row r="148" spans="1:10" ht="13.5" customHeight="1">
      <c r="A148" s="64">
        <v>43</v>
      </c>
      <c r="B148" s="65">
        <v>451</v>
      </c>
      <c r="C148" s="39" t="s">
        <v>185</v>
      </c>
      <c r="D148" s="65" t="s">
        <v>186</v>
      </c>
      <c r="E148" s="65" t="s">
        <v>58</v>
      </c>
      <c r="F148" s="66">
        <f>SUM(F150:F150)</f>
        <v>3</v>
      </c>
      <c r="G148" s="41"/>
      <c r="H148" s="67">
        <f>F148*G148</f>
        <v>0</v>
      </c>
      <c r="I148" s="68" t="s">
        <v>59</v>
      </c>
    </row>
    <row r="149" spans="1:10" ht="27" customHeight="1">
      <c r="A149" s="38"/>
      <c r="B149" s="39"/>
      <c r="C149" s="39"/>
      <c r="D149" s="43" t="s">
        <v>187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43" t="s">
        <v>146</v>
      </c>
      <c r="E150" s="39"/>
      <c r="F150" s="44">
        <v>3</v>
      </c>
      <c r="G150" s="41"/>
      <c r="H150" s="41"/>
      <c r="I150" s="42"/>
    </row>
    <row r="151" spans="1:10" s="27" customFormat="1" ht="13.5" customHeight="1">
      <c r="A151" s="69"/>
      <c r="B151" s="70"/>
      <c r="C151" s="71" t="s">
        <v>50</v>
      </c>
      <c r="D151" s="71" t="s">
        <v>13</v>
      </c>
      <c r="E151" s="71"/>
      <c r="F151" s="72"/>
      <c r="G151" s="73"/>
      <c r="H151" s="73">
        <f>SUM(H152:H173)</f>
        <v>0</v>
      </c>
      <c r="I151" s="74"/>
    </row>
    <row r="152" spans="1:10" ht="13.5" customHeight="1">
      <c r="A152" s="51">
        <v>44</v>
      </c>
      <c r="B152" s="52">
        <v>612</v>
      </c>
      <c r="C152" s="52">
        <v>611131111</v>
      </c>
      <c r="D152" s="52" t="s">
        <v>188</v>
      </c>
      <c r="E152" s="52" t="s">
        <v>53</v>
      </c>
      <c r="F152" s="53">
        <f>F153</f>
        <v>23.75</v>
      </c>
      <c r="G152" s="54"/>
      <c r="H152" s="54">
        <f>F152*G152</f>
        <v>0</v>
      </c>
      <c r="I152" s="55" t="s">
        <v>54</v>
      </c>
      <c r="J152" s="75"/>
    </row>
    <row r="153" spans="1:10" ht="13.5" customHeight="1">
      <c r="A153" s="51"/>
      <c r="B153" s="52"/>
      <c r="C153" s="52"/>
      <c r="D153" s="76" t="s">
        <v>189</v>
      </c>
      <c r="E153" s="52"/>
      <c r="F153" s="61">
        <f>8.28+5.15+10.32</f>
        <v>23.75</v>
      </c>
      <c r="G153" s="54"/>
      <c r="H153" s="54"/>
      <c r="I153" s="55"/>
      <c r="J153" s="75"/>
    </row>
    <row r="154" spans="1:10" ht="24.75" customHeight="1">
      <c r="A154" s="51">
        <v>45</v>
      </c>
      <c r="B154" s="52">
        <v>612</v>
      </c>
      <c r="C154" s="52">
        <v>611341121</v>
      </c>
      <c r="D154" s="52" t="s">
        <v>190</v>
      </c>
      <c r="E154" s="52" t="s">
        <v>53</v>
      </c>
      <c r="F154" s="53">
        <f>F155</f>
        <v>23.75</v>
      </c>
      <c r="G154" s="54"/>
      <c r="H154" s="54">
        <f>F154*G154</f>
        <v>0</v>
      </c>
      <c r="I154" s="55" t="s">
        <v>54</v>
      </c>
      <c r="J154" s="75"/>
    </row>
    <row r="155" spans="1:10" ht="13.5" customHeight="1">
      <c r="A155" s="51"/>
      <c r="B155" s="52"/>
      <c r="C155" s="52"/>
      <c r="D155" s="76" t="s">
        <v>191</v>
      </c>
      <c r="E155" s="52"/>
      <c r="F155" s="61">
        <f>8.28+5.15+10.32</f>
        <v>23.75</v>
      </c>
      <c r="G155" s="54"/>
      <c r="H155" s="54"/>
      <c r="I155" s="55"/>
      <c r="J155" s="75"/>
    </row>
    <row r="156" spans="1:10" ht="13.5" customHeight="1">
      <c r="A156" s="51">
        <v>46</v>
      </c>
      <c r="B156" s="52">
        <v>612</v>
      </c>
      <c r="C156" s="52">
        <v>611341191</v>
      </c>
      <c r="D156" s="52" t="s">
        <v>192</v>
      </c>
      <c r="E156" s="52" t="s">
        <v>53</v>
      </c>
      <c r="F156" s="53">
        <f>F157</f>
        <v>23.75</v>
      </c>
      <c r="G156" s="54"/>
      <c r="H156" s="54">
        <f>F156*G156</f>
        <v>0</v>
      </c>
      <c r="I156" s="55" t="s">
        <v>54</v>
      </c>
      <c r="J156" s="75"/>
    </row>
    <row r="157" spans="1:10" ht="13.5" customHeight="1">
      <c r="A157" s="51"/>
      <c r="B157" s="52"/>
      <c r="C157" s="52"/>
      <c r="D157" s="76" t="s">
        <v>191</v>
      </c>
      <c r="E157" s="52"/>
      <c r="F157" s="61">
        <f>8.28+5.15+10.32</f>
        <v>23.75</v>
      </c>
      <c r="G157" s="54"/>
      <c r="H157" s="54"/>
      <c r="I157" s="55"/>
      <c r="J157" s="75"/>
    </row>
    <row r="158" spans="1:10">
      <c r="A158" s="51">
        <v>47</v>
      </c>
      <c r="B158" s="52">
        <v>612</v>
      </c>
      <c r="C158" s="52">
        <v>612131111</v>
      </c>
      <c r="D158" s="52" t="s">
        <v>193</v>
      </c>
      <c r="E158" s="52" t="s">
        <v>53</v>
      </c>
      <c r="F158" s="53">
        <f>F159+F160+F161</f>
        <v>2506.1000000000004</v>
      </c>
      <c r="G158" s="54"/>
      <c r="H158" s="54">
        <f>F158*G158</f>
        <v>0</v>
      </c>
      <c r="I158" s="55" t="s">
        <v>54</v>
      </c>
      <c r="J158" s="75"/>
    </row>
    <row r="159" spans="1:10" ht="13.5" customHeight="1">
      <c r="A159" s="51"/>
      <c r="B159" s="52"/>
      <c r="C159" s="52"/>
      <c r="D159" s="76" t="s">
        <v>194</v>
      </c>
      <c r="E159" s="52"/>
      <c r="F159" s="61">
        <v>332.9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195</v>
      </c>
      <c r="E160" s="52"/>
      <c r="F160" s="61">
        <v>1084</v>
      </c>
      <c r="G160" s="54"/>
      <c r="H160" s="54"/>
      <c r="I160" s="55"/>
      <c r="J160" s="75"/>
    </row>
    <row r="161" spans="1:10" ht="13.5" customHeight="1">
      <c r="A161" s="51"/>
      <c r="B161" s="52"/>
      <c r="C161" s="52"/>
      <c r="D161" s="76" t="s">
        <v>196</v>
      </c>
      <c r="E161" s="52"/>
      <c r="F161" s="61">
        <v>1089.2</v>
      </c>
      <c r="G161" s="54"/>
      <c r="H161" s="54"/>
      <c r="I161" s="55"/>
      <c r="J161" s="75"/>
    </row>
    <row r="162" spans="1:10" ht="13.5" customHeight="1">
      <c r="A162" s="51">
        <v>48</v>
      </c>
      <c r="B162" s="52">
        <v>612</v>
      </c>
      <c r="C162" s="52">
        <v>612341121</v>
      </c>
      <c r="D162" s="52" t="s">
        <v>197</v>
      </c>
      <c r="E162" s="52" t="s">
        <v>53</v>
      </c>
      <c r="F162" s="53">
        <f>F163+F164+F165</f>
        <v>2506.1000000000004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76" t="s">
        <v>198</v>
      </c>
      <c r="E163" s="52"/>
      <c r="F163" s="61">
        <v>332.9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199</v>
      </c>
      <c r="E164" s="52"/>
      <c r="F164" s="61">
        <v>1084</v>
      </c>
      <c r="G164" s="54"/>
      <c r="H164" s="54"/>
      <c r="I164" s="55"/>
      <c r="J164" s="75"/>
    </row>
    <row r="165" spans="1:10" ht="13.5" customHeight="1">
      <c r="A165" s="51"/>
      <c r="B165" s="52"/>
      <c r="C165" s="52"/>
      <c r="D165" s="76" t="s">
        <v>200</v>
      </c>
      <c r="E165" s="52"/>
      <c r="F165" s="61">
        <v>1089.2</v>
      </c>
      <c r="G165" s="54"/>
      <c r="H165" s="54"/>
      <c r="I165" s="55"/>
      <c r="J165" s="75"/>
    </row>
    <row r="166" spans="1:10" ht="13.5" customHeight="1">
      <c r="A166" s="51">
        <v>49</v>
      </c>
      <c r="B166" s="52">
        <v>612</v>
      </c>
      <c r="C166" s="52">
        <v>612341191</v>
      </c>
      <c r="D166" s="52" t="s">
        <v>201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76" t="s">
        <v>198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76" t="s">
        <v>199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76" t="s">
        <v>200</v>
      </c>
      <c r="E169" s="52"/>
      <c r="F169" s="61">
        <v>1089.2</v>
      </c>
      <c r="G169" s="54"/>
      <c r="H169" s="54"/>
      <c r="I169" s="55"/>
      <c r="J169" s="75"/>
    </row>
    <row r="170" spans="1:10" s="27" customFormat="1" ht="13.5" customHeight="1">
      <c r="A170" s="51">
        <v>50</v>
      </c>
      <c r="B170" s="77" t="s">
        <v>202</v>
      </c>
      <c r="C170" s="52" t="s">
        <v>203</v>
      </c>
      <c r="D170" s="52" t="s">
        <v>204</v>
      </c>
      <c r="E170" s="52" t="s">
        <v>53</v>
      </c>
      <c r="F170" s="53">
        <f>F171+F172+F173</f>
        <v>116</v>
      </c>
      <c r="G170" s="54"/>
      <c r="H170" s="54">
        <f>F170*G170</f>
        <v>0</v>
      </c>
      <c r="I170" s="55" t="s">
        <v>59</v>
      </c>
    </row>
    <row r="171" spans="1:10" ht="13.5" customHeight="1">
      <c r="A171" s="78"/>
      <c r="B171" s="77"/>
      <c r="C171" s="52"/>
      <c r="D171" s="76" t="s">
        <v>205</v>
      </c>
      <c r="E171" s="52"/>
      <c r="F171" s="61">
        <v>36.9</v>
      </c>
      <c r="G171" s="54"/>
      <c r="H171" s="54"/>
      <c r="I171" s="55"/>
    </row>
    <row r="172" spans="1:10" ht="13.5" customHeight="1">
      <c r="A172" s="78"/>
      <c r="B172" s="77"/>
      <c r="C172" s="52"/>
      <c r="D172" s="76" t="s">
        <v>206</v>
      </c>
      <c r="E172" s="52"/>
      <c r="F172" s="61">
        <v>36.9</v>
      </c>
      <c r="G172" s="54"/>
      <c r="H172" s="54"/>
      <c r="I172" s="55"/>
    </row>
    <row r="173" spans="1:10" ht="13.5" customHeight="1">
      <c r="A173" s="78"/>
      <c r="B173" s="77"/>
      <c r="C173" s="52"/>
      <c r="D173" s="76" t="s">
        <v>207</v>
      </c>
      <c r="E173" s="52"/>
      <c r="F173" s="61">
        <v>42.2</v>
      </c>
      <c r="G173" s="54"/>
      <c r="H173" s="54"/>
      <c r="I173" s="55"/>
    </row>
    <row r="174" spans="1:10" ht="13.5" customHeight="1">
      <c r="A174" s="69"/>
      <c r="B174" s="71"/>
      <c r="C174" s="71" t="s">
        <v>208</v>
      </c>
      <c r="D174" s="71" t="s">
        <v>14</v>
      </c>
      <c r="E174" s="71"/>
      <c r="F174" s="79"/>
      <c r="G174" s="73"/>
      <c r="H174" s="73">
        <f>SUM(H175:H198)</f>
        <v>0</v>
      </c>
      <c r="I174" s="80"/>
      <c r="J174" s="81"/>
    </row>
    <row r="175" spans="1:10" ht="24.75" customHeight="1">
      <c r="A175" s="51">
        <v>51</v>
      </c>
      <c r="B175" s="52">
        <v>941</v>
      </c>
      <c r="C175" s="52" t="s">
        <v>209</v>
      </c>
      <c r="D175" s="52" t="s">
        <v>210</v>
      </c>
      <c r="E175" s="52" t="s">
        <v>53</v>
      </c>
      <c r="F175" s="53">
        <f>SUM(F178:F178)</f>
        <v>2133.4</v>
      </c>
      <c r="G175" s="54"/>
      <c r="H175" s="54">
        <f>F175*G175</f>
        <v>0</v>
      </c>
      <c r="I175" s="55" t="s">
        <v>59</v>
      </c>
    </row>
    <row r="176" spans="1:10" s="81" customFormat="1" ht="23.25" customHeight="1">
      <c r="A176" s="51"/>
      <c r="B176" s="77"/>
      <c r="C176" s="52"/>
      <c r="D176" s="76" t="s">
        <v>211</v>
      </c>
      <c r="E176" s="52"/>
      <c r="F176" s="61"/>
      <c r="G176" s="54"/>
      <c r="H176" s="54"/>
      <c r="I176" s="80"/>
    </row>
    <row r="177" spans="1:10" s="81" customFormat="1" ht="13.5" customHeight="1">
      <c r="A177" s="51"/>
      <c r="B177" s="77"/>
      <c r="C177" s="52"/>
      <c r="D177" s="76" t="s">
        <v>212</v>
      </c>
      <c r="E177" s="52"/>
      <c r="F177" s="61"/>
      <c r="G177" s="54"/>
      <c r="H177" s="54"/>
      <c r="I177" s="80"/>
    </row>
    <row r="178" spans="1:10" s="81" customFormat="1" ht="13.5" customHeight="1">
      <c r="A178" s="51"/>
      <c r="B178" s="77"/>
      <c r="C178" s="52"/>
      <c r="D178" s="76" t="s">
        <v>213</v>
      </c>
      <c r="E178" s="52"/>
      <c r="F178" s="61">
        <v>2133.4</v>
      </c>
      <c r="G178" s="54"/>
      <c r="H178" s="54"/>
      <c r="I178" s="80"/>
    </row>
    <row r="179" spans="1:10" ht="24" customHeight="1">
      <c r="A179" s="51">
        <v>52</v>
      </c>
      <c r="B179" s="77" t="s">
        <v>214</v>
      </c>
      <c r="C179" s="52" t="s">
        <v>215</v>
      </c>
      <c r="D179" s="52" t="s">
        <v>216</v>
      </c>
      <c r="E179" s="52" t="s">
        <v>53</v>
      </c>
      <c r="F179" s="53">
        <f>SUM(F181:F181)</f>
        <v>2133.4</v>
      </c>
      <c r="G179" s="54"/>
      <c r="H179" s="54">
        <f>F179*G179</f>
        <v>0</v>
      </c>
      <c r="I179" s="55" t="s">
        <v>59</v>
      </c>
    </row>
    <row r="180" spans="1:10" ht="24" customHeight="1">
      <c r="A180" s="51"/>
      <c r="B180" s="77"/>
      <c r="C180" s="52"/>
      <c r="D180" s="76" t="s">
        <v>217</v>
      </c>
      <c r="E180" s="52"/>
      <c r="F180" s="61"/>
      <c r="G180" s="54"/>
      <c r="H180" s="54"/>
      <c r="I180" s="80"/>
    </row>
    <row r="181" spans="1:10" ht="13.5" customHeight="1">
      <c r="A181" s="51"/>
      <c r="B181" s="77"/>
      <c r="C181" s="52"/>
      <c r="D181" s="76" t="s">
        <v>218</v>
      </c>
      <c r="E181" s="52"/>
      <c r="F181" s="61">
        <f>F175</f>
        <v>2133.4</v>
      </c>
      <c r="G181" s="54"/>
      <c r="H181" s="54"/>
      <c r="I181" s="80"/>
    </row>
    <row r="182" spans="1:10" ht="13.5" customHeight="1">
      <c r="A182" s="51">
        <v>53</v>
      </c>
      <c r="B182" s="77" t="s">
        <v>219</v>
      </c>
      <c r="C182" s="52" t="s">
        <v>220</v>
      </c>
      <c r="D182" s="52" t="s">
        <v>221</v>
      </c>
      <c r="E182" s="52" t="s">
        <v>53</v>
      </c>
      <c r="F182" s="53">
        <f>SUM(F184:F184)</f>
        <v>2133.4</v>
      </c>
      <c r="G182" s="54"/>
      <c r="H182" s="54">
        <f>F182*G182</f>
        <v>0</v>
      </c>
      <c r="I182" s="55" t="s">
        <v>59</v>
      </c>
    </row>
    <row r="183" spans="1:10" ht="13.5" customHeight="1">
      <c r="A183" s="51"/>
      <c r="B183" s="77"/>
      <c r="C183" s="52"/>
      <c r="D183" s="76" t="s">
        <v>222</v>
      </c>
      <c r="E183" s="52"/>
      <c r="F183" s="61"/>
      <c r="G183" s="54"/>
      <c r="H183" s="54"/>
      <c r="I183" s="80"/>
    </row>
    <row r="184" spans="1:10" ht="13.5" customHeight="1">
      <c r="A184" s="51"/>
      <c r="B184" s="77"/>
      <c r="C184" s="52"/>
      <c r="D184" s="76" t="s">
        <v>223</v>
      </c>
      <c r="E184" s="52"/>
      <c r="F184" s="61">
        <f>F175</f>
        <v>2133.4</v>
      </c>
      <c r="G184" s="54"/>
      <c r="H184" s="54"/>
      <c r="I184" s="80"/>
    </row>
    <row r="185" spans="1:10" s="81" customFormat="1" ht="13.5" customHeight="1">
      <c r="A185" s="51">
        <v>54</v>
      </c>
      <c r="B185" s="77" t="s">
        <v>219</v>
      </c>
      <c r="C185" s="52">
        <v>944511811</v>
      </c>
      <c r="D185" s="52" t="s">
        <v>224</v>
      </c>
      <c r="E185" s="52" t="s">
        <v>53</v>
      </c>
      <c r="F185" s="53">
        <f>F182</f>
        <v>2133.4</v>
      </c>
      <c r="G185" s="54"/>
      <c r="H185" s="54">
        <f>F185*G185</f>
        <v>0</v>
      </c>
      <c r="I185" s="42" t="s">
        <v>54</v>
      </c>
    </row>
    <row r="186" spans="1:10" ht="13.5" customHeight="1">
      <c r="A186" s="51">
        <v>55</v>
      </c>
      <c r="B186" s="77" t="s">
        <v>219</v>
      </c>
      <c r="C186" s="52" t="s">
        <v>225</v>
      </c>
      <c r="D186" s="52" t="s">
        <v>226</v>
      </c>
      <c r="E186" s="52" t="s">
        <v>58</v>
      </c>
      <c r="F186" s="53">
        <f>F187</f>
        <v>6</v>
      </c>
      <c r="G186" s="54"/>
      <c r="H186" s="54">
        <f>F186*G186</f>
        <v>0</v>
      </c>
      <c r="I186" s="55" t="s">
        <v>59</v>
      </c>
      <c r="J186" s="27"/>
    </row>
    <row r="187" spans="1:10" s="81" customFormat="1" ht="13.5" customHeight="1">
      <c r="A187" s="51"/>
      <c r="B187" s="77"/>
      <c r="C187" s="52"/>
      <c r="D187" s="76" t="s">
        <v>227</v>
      </c>
      <c r="E187" s="52"/>
      <c r="F187" s="61">
        <f>1.5*2+1.5*2</f>
        <v>6</v>
      </c>
      <c r="G187" s="54"/>
      <c r="H187" s="54"/>
      <c r="I187" s="80"/>
      <c r="J187" s="27"/>
    </row>
    <row r="188" spans="1:10" ht="13.5" customHeight="1">
      <c r="A188" s="51">
        <v>56</v>
      </c>
      <c r="B188" s="77" t="s">
        <v>219</v>
      </c>
      <c r="C188" s="52">
        <v>944711814</v>
      </c>
      <c r="D188" s="52" t="s">
        <v>228</v>
      </c>
      <c r="E188" s="52" t="s">
        <v>58</v>
      </c>
      <c r="F188" s="53">
        <v>6</v>
      </c>
      <c r="G188" s="54"/>
      <c r="H188" s="54">
        <f>F188*G188</f>
        <v>0</v>
      </c>
      <c r="I188" s="55" t="s">
        <v>54</v>
      </c>
      <c r="J188" s="27"/>
    </row>
    <row r="189" spans="1:10" s="27" customFormat="1" ht="24.75" customHeight="1">
      <c r="A189" s="51">
        <v>57</v>
      </c>
      <c r="B189" s="52">
        <v>949</v>
      </c>
      <c r="C189" s="52">
        <v>949101112</v>
      </c>
      <c r="D189" s="52" t="s">
        <v>229</v>
      </c>
      <c r="E189" s="52" t="s">
        <v>53</v>
      </c>
      <c r="F189" s="53">
        <f>F192+F193+F194</f>
        <v>2321.14</v>
      </c>
      <c r="G189" s="54"/>
      <c r="H189" s="54">
        <f>F189*G189</f>
        <v>0</v>
      </c>
      <c r="I189" s="55" t="s">
        <v>54</v>
      </c>
    </row>
    <row r="190" spans="1:10" ht="24.75" customHeight="1">
      <c r="A190" s="69"/>
      <c r="B190" s="70"/>
      <c r="C190" s="71"/>
      <c r="D190" s="76" t="s">
        <v>230</v>
      </c>
      <c r="E190" s="71"/>
      <c r="F190" s="61"/>
      <c r="G190" s="73"/>
      <c r="H190" s="73"/>
      <c r="I190" s="60"/>
    </row>
    <row r="191" spans="1:10" ht="24.75" customHeight="1">
      <c r="A191" s="69"/>
      <c r="B191" s="70"/>
      <c r="C191" s="71"/>
      <c r="D191" s="76" t="s">
        <v>231</v>
      </c>
      <c r="E191" s="71"/>
      <c r="F191" s="61"/>
      <c r="G191" s="73"/>
      <c r="H191" s="73"/>
      <c r="I191" s="60"/>
    </row>
    <row r="192" spans="1:10" s="27" customFormat="1" ht="24.75" customHeight="1">
      <c r="A192" s="51"/>
      <c r="B192" s="77"/>
      <c r="C192" s="52"/>
      <c r="D192" s="76" t="s">
        <v>232</v>
      </c>
      <c r="E192" s="52"/>
      <c r="F192" s="61">
        <f>80.88+8.28+5.15+10.32+23.56+41.58+8.27+1.26+1.26+5.01+20.86+76.17+7.27</f>
        <v>289.86999999999995</v>
      </c>
      <c r="G192" s="54"/>
      <c r="H192" s="54"/>
      <c r="I192" s="55"/>
    </row>
    <row r="193" spans="1:10" s="27" customFormat="1" ht="68.25" customHeight="1">
      <c r="A193" s="51"/>
      <c r="B193" s="77"/>
      <c r="C193" s="52"/>
      <c r="D193" s="76" t="s">
        <v>233</v>
      </c>
      <c r="E193" s="52"/>
      <c r="F193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3" s="54"/>
      <c r="H193" s="54"/>
      <c r="I193" s="55"/>
    </row>
    <row r="194" spans="1:10" s="27" customFormat="1" ht="68.25" customHeight="1">
      <c r="A194" s="51"/>
      <c r="B194" s="77"/>
      <c r="C194" s="52"/>
      <c r="D194" s="76" t="s">
        <v>234</v>
      </c>
      <c r="E194" s="52"/>
      <c r="F194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4" s="54"/>
      <c r="H194" s="54"/>
      <c r="I194" s="55"/>
    </row>
    <row r="195" spans="1:10" ht="13.5" customHeight="1">
      <c r="A195" s="51">
        <v>58</v>
      </c>
      <c r="B195" s="52">
        <v>952</v>
      </c>
      <c r="C195" s="52">
        <v>952901111</v>
      </c>
      <c r="D195" s="52" t="s">
        <v>235</v>
      </c>
      <c r="E195" s="52" t="s">
        <v>53</v>
      </c>
      <c r="F195" s="53">
        <f>F196+F197+F198</f>
        <v>2321.14</v>
      </c>
      <c r="G195" s="54"/>
      <c r="H195" s="54">
        <f>F195*G195</f>
        <v>0</v>
      </c>
      <c r="I195" s="55" t="s">
        <v>54</v>
      </c>
      <c r="J195" s="81"/>
    </row>
    <row r="196" spans="1:10" s="27" customFormat="1" ht="25.5" customHeight="1">
      <c r="A196" s="69"/>
      <c r="B196" s="70"/>
      <c r="C196" s="71"/>
      <c r="D196" s="76" t="s">
        <v>236</v>
      </c>
      <c r="E196" s="71"/>
      <c r="F196" s="61">
        <f>80.88+8.28+5.15+10.32+23.56+41.58+8.27+1.26+1.26+5.01+20.86+76.17+7.27</f>
        <v>289.86999999999995</v>
      </c>
      <c r="G196" s="73"/>
      <c r="H196" s="73"/>
      <c r="I196" s="60"/>
    </row>
    <row r="197" spans="1:10" ht="68.25" customHeight="1">
      <c r="A197" s="51"/>
      <c r="B197" s="77"/>
      <c r="C197" s="52"/>
      <c r="D197" s="76" t="s">
        <v>237</v>
      </c>
      <c r="E197" s="52"/>
      <c r="F197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7" s="54"/>
      <c r="H197" s="54"/>
      <c r="I197" s="55"/>
    </row>
    <row r="198" spans="1:10" ht="68.25" customHeight="1">
      <c r="A198" s="51"/>
      <c r="B198" s="77"/>
      <c r="C198" s="52"/>
      <c r="D198" s="76" t="s">
        <v>238</v>
      </c>
      <c r="E198" s="52"/>
      <c r="F198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8" s="54"/>
      <c r="H198" s="54"/>
      <c r="I198" s="55"/>
    </row>
    <row r="199" spans="1:10">
      <c r="A199" s="69"/>
      <c r="B199" s="71"/>
      <c r="C199" s="71" t="s">
        <v>239</v>
      </c>
      <c r="D199" s="34" t="s">
        <v>15</v>
      </c>
      <c r="E199" s="71"/>
      <c r="F199" s="79"/>
      <c r="G199" s="73"/>
      <c r="H199" s="73">
        <f>SUM(H200:H202)</f>
        <v>0</v>
      </c>
      <c r="I199" s="60"/>
    </row>
    <row r="200" spans="1:10">
      <c r="A200" s="64">
        <v>59</v>
      </c>
      <c r="B200" s="82">
        <v>998</v>
      </c>
      <c r="C200" s="82">
        <v>998012022</v>
      </c>
      <c r="D200" s="65" t="s">
        <v>240</v>
      </c>
      <c r="E200" s="82" t="s">
        <v>69</v>
      </c>
      <c r="F200" s="83">
        <v>5976.1</v>
      </c>
      <c r="G200" s="41"/>
      <c r="H200" s="84">
        <f>F200*G200</f>
        <v>0</v>
      </c>
      <c r="I200" s="42" t="s">
        <v>54</v>
      </c>
    </row>
    <row r="201" spans="1:10" s="81" customFormat="1" ht="13.5" customHeight="1">
      <c r="A201" s="51">
        <v>60</v>
      </c>
      <c r="B201" s="52">
        <v>953</v>
      </c>
      <c r="C201" s="52" t="s">
        <v>241</v>
      </c>
      <c r="D201" s="52" t="s">
        <v>242</v>
      </c>
      <c r="E201" s="52" t="s">
        <v>243</v>
      </c>
      <c r="F201" s="53">
        <f>F202</f>
        <v>1</v>
      </c>
      <c r="G201" s="41"/>
      <c r="H201" s="54">
        <f>F201*G201</f>
        <v>0</v>
      </c>
      <c r="I201" s="42" t="s">
        <v>59</v>
      </c>
      <c r="J201" s="85"/>
    </row>
    <row r="202" spans="1:10" s="88" customFormat="1" ht="13.5" customHeight="1">
      <c r="A202" s="78"/>
      <c r="B202" s="86"/>
      <c r="C202" s="86"/>
      <c r="D202" s="76" t="s">
        <v>244</v>
      </c>
      <c r="E202" s="86"/>
      <c r="F202" s="61">
        <v>1</v>
      </c>
      <c r="G202" s="87"/>
      <c r="H202" s="54"/>
      <c r="I202" s="55"/>
      <c r="J202" s="85"/>
    </row>
    <row r="203" spans="1:10" ht="21" customHeight="1">
      <c r="A203" s="33"/>
      <c r="B203" s="34"/>
      <c r="C203" s="34" t="s">
        <v>16</v>
      </c>
      <c r="D203" s="34" t="s">
        <v>17</v>
      </c>
      <c r="E203" s="34"/>
      <c r="F203" s="89"/>
      <c r="G203" s="36"/>
      <c r="H203" s="36">
        <f>H204+H217+H282+H340+H424+H429+H507+H519+H605+H619+H631+H639+H653</f>
        <v>0</v>
      </c>
      <c r="I203" s="90"/>
    </row>
    <row r="204" spans="1:10" ht="15" customHeight="1">
      <c r="A204" s="33"/>
      <c r="B204" s="34"/>
      <c r="C204" s="34" t="s">
        <v>245</v>
      </c>
      <c r="D204" s="34" t="s">
        <v>18</v>
      </c>
      <c r="E204" s="34"/>
      <c r="F204" s="35"/>
      <c r="G204" s="36"/>
      <c r="H204" s="36">
        <f>SUM(H205:H216)</f>
        <v>0</v>
      </c>
      <c r="I204" s="90"/>
    </row>
    <row r="205" spans="1:10" s="81" customFormat="1" ht="23.25" customHeight="1">
      <c r="A205" s="51">
        <v>61</v>
      </c>
      <c r="B205" s="77">
        <v>711</v>
      </c>
      <c r="C205" s="52" t="s">
        <v>246</v>
      </c>
      <c r="D205" s="52" t="s">
        <v>247</v>
      </c>
      <c r="E205" s="52" t="s">
        <v>53</v>
      </c>
      <c r="F205" s="53">
        <f>SUM(F206:F209)</f>
        <v>1911.5250000000001</v>
      </c>
      <c r="G205" s="54"/>
      <c r="H205" s="54">
        <f>F205*G205</f>
        <v>0</v>
      </c>
      <c r="I205" s="55" t="s">
        <v>59</v>
      </c>
    </row>
    <row r="206" spans="1:10" s="27" customFormat="1" ht="13.5" customHeight="1">
      <c r="A206" s="56"/>
      <c r="B206" s="57"/>
      <c r="C206" s="57"/>
      <c r="D206" s="76" t="s">
        <v>248</v>
      </c>
      <c r="E206" s="57"/>
      <c r="F206" s="61">
        <f>125.3*1.05</f>
        <v>131.565</v>
      </c>
      <c r="G206" s="59"/>
      <c r="H206" s="54"/>
      <c r="I206" s="60"/>
    </row>
    <row r="207" spans="1:10" s="27" customFormat="1" ht="13.5" customHeight="1">
      <c r="A207" s="56"/>
      <c r="B207" s="57"/>
      <c r="C207" s="57"/>
      <c r="D207" s="76" t="s">
        <v>249</v>
      </c>
      <c r="E207" s="57"/>
      <c r="F207" s="61">
        <f>411.8*1.05</f>
        <v>432.39000000000004</v>
      </c>
      <c r="G207" s="59"/>
      <c r="H207" s="54"/>
      <c r="I207" s="60"/>
    </row>
    <row r="208" spans="1:10" s="27" customFormat="1" ht="13.5" customHeight="1">
      <c r="A208" s="56"/>
      <c r="B208" s="57"/>
      <c r="C208" s="57"/>
      <c r="D208" s="76" t="s">
        <v>250</v>
      </c>
      <c r="E208" s="57"/>
      <c r="F208" s="61">
        <f>569.1*1.05</f>
        <v>597.55500000000006</v>
      </c>
      <c r="G208" s="59"/>
      <c r="H208" s="54"/>
      <c r="I208" s="60"/>
    </row>
    <row r="209" spans="1:9" s="27" customFormat="1" ht="13.5" customHeight="1">
      <c r="A209" s="56"/>
      <c r="B209" s="57"/>
      <c r="C209" s="57"/>
      <c r="D209" s="76" t="s">
        <v>251</v>
      </c>
      <c r="E209" s="57"/>
      <c r="F209" s="61">
        <f>714.3*1.05</f>
        <v>750.01499999999999</v>
      </c>
      <c r="G209" s="59"/>
      <c r="H209" s="54"/>
      <c r="I209" s="60"/>
    </row>
    <row r="210" spans="1:9" s="27" customFormat="1" ht="13.5" customHeight="1">
      <c r="A210" s="56"/>
      <c r="B210" s="57"/>
      <c r="C210" s="57"/>
      <c r="D210" s="76" t="s">
        <v>252</v>
      </c>
      <c r="E210" s="57"/>
      <c r="F210" s="61"/>
      <c r="G210" s="59"/>
      <c r="H210" s="54"/>
      <c r="I210" s="60"/>
    </row>
    <row r="211" spans="1:9" ht="27" customHeight="1">
      <c r="A211" s="38">
        <v>62</v>
      </c>
      <c r="B211" s="39">
        <v>711</v>
      </c>
      <c r="C211" s="39" t="s">
        <v>253</v>
      </c>
      <c r="D211" s="39" t="s">
        <v>254</v>
      </c>
      <c r="E211" s="39" t="s">
        <v>53</v>
      </c>
      <c r="F211" s="40">
        <f>F213</f>
        <v>1589.2</v>
      </c>
      <c r="G211" s="41"/>
      <c r="H211" s="41">
        <f>F211*G211</f>
        <v>0</v>
      </c>
      <c r="I211" s="42" t="s">
        <v>59</v>
      </c>
    </row>
    <row r="212" spans="1:9" ht="27" customHeight="1">
      <c r="A212" s="91"/>
      <c r="B212" s="92"/>
      <c r="C212" s="39"/>
      <c r="D212" s="43" t="s">
        <v>255</v>
      </c>
      <c r="E212" s="39"/>
      <c r="F212" s="44"/>
      <c r="G212" s="41"/>
      <c r="H212" s="41"/>
      <c r="I212" s="42"/>
    </row>
    <row r="213" spans="1:9" ht="13.5" customHeight="1">
      <c r="A213" s="33"/>
      <c r="B213" s="34"/>
      <c r="C213" s="34"/>
      <c r="D213" s="43" t="s">
        <v>256</v>
      </c>
      <c r="E213" s="34"/>
      <c r="F213" s="44">
        <v>1589.2</v>
      </c>
      <c r="G213" s="36"/>
      <c r="H213" s="36"/>
      <c r="I213" s="90"/>
    </row>
    <row r="214" spans="1:9" ht="13.5" customHeight="1">
      <c r="A214" s="38">
        <v>63</v>
      </c>
      <c r="B214" s="92" t="s">
        <v>245</v>
      </c>
      <c r="C214" s="39">
        <v>998711202</v>
      </c>
      <c r="D214" s="39" t="s">
        <v>257</v>
      </c>
      <c r="E214" s="39" t="s">
        <v>258</v>
      </c>
      <c r="F214" s="40">
        <v>3.21</v>
      </c>
      <c r="G214" s="41"/>
      <c r="H214" s="41">
        <f>F214*G214</f>
        <v>0</v>
      </c>
      <c r="I214" s="93" t="s">
        <v>54</v>
      </c>
    </row>
    <row r="215" spans="1:9" ht="13.5" customHeight="1">
      <c r="A215" s="94">
        <v>64</v>
      </c>
      <c r="B215" s="92" t="s">
        <v>245</v>
      </c>
      <c r="C215" s="39">
        <v>999711</v>
      </c>
      <c r="D215" s="39" t="s">
        <v>259</v>
      </c>
      <c r="E215" s="39" t="s">
        <v>243</v>
      </c>
      <c r="F215" s="40">
        <f>F216</f>
        <v>1</v>
      </c>
      <c r="G215" s="41"/>
      <c r="H215" s="41">
        <f>F215*G215</f>
        <v>0</v>
      </c>
      <c r="I215" s="93" t="s">
        <v>59</v>
      </c>
    </row>
    <row r="216" spans="1:9" ht="13.5" customHeight="1">
      <c r="A216" s="45"/>
      <c r="B216" s="46"/>
      <c r="C216" s="46"/>
      <c r="D216" s="43" t="s">
        <v>260</v>
      </c>
      <c r="E216" s="46"/>
      <c r="F216" s="44">
        <v>1</v>
      </c>
      <c r="G216" s="63"/>
      <c r="H216" s="41"/>
      <c r="I216" s="42"/>
    </row>
    <row r="217" spans="1:9">
      <c r="A217" s="69"/>
      <c r="B217" s="71"/>
      <c r="C217" s="71">
        <v>712</v>
      </c>
      <c r="D217" s="34" t="s">
        <v>19</v>
      </c>
      <c r="E217" s="71"/>
      <c r="F217" s="79"/>
      <c r="G217" s="73"/>
      <c r="H217" s="73">
        <f>SUM(H218:H281)</f>
        <v>0</v>
      </c>
      <c r="I217" s="60"/>
    </row>
    <row r="218" spans="1:9" ht="13.5" customHeight="1">
      <c r="A218" s="38">
        <v>65</v>
      </c>
      <c r="B218" s="92">
        <v>712</v>
      </c>
      <c r="C218" s="39" t="s">
        <v>261</v>
      </c>
      <c r="D218" s="39" t="s">
        <v>262</v>
      </c>
      <c r="E218" s="39" t="s">
        <v>53</v>
      </c>
      <c r="F218" s="40">
        <f>F235</f>
        <v>1160.3</v>
      </c>
      <c r="G218" s="41"/>
      <c r="H218" s="41">
        <f>F218*G218</f>
        <v>0</v>
      </c>
      <c r="I218" s="93" t="s">
        <v>59</v>
      </c>
    </row>
    <row r="219" spans="1:9" ht="13.5" customHeight="1">
      <c r="A219" s="45"/>
      <c r="B219" s="46"/>
      <c r="C219" s="46"/>
      <c r="D219" s="95" t="s">
        <v>263</v>
      </c>
      <c r="E219" s="46"/>
      <c r="F219" s="44"/>
      <c r="G219" s="63"/>
      <c r="H219" s="41"/>
      <c r="I219" s="42"/>
    </row>
    <row r="220" spans="1:9" ht="27" customHeight="1">
      <c r="A220" s="45"/>
      <c r="B220" s="46"/>
      <c r="C220" s="46"/>
      <c r="D220" s="43" t="s">
        <v>264</v>
      </c>
      <c r="E220" s="46"/>
      <c r="F220" s="44"/>
      <c r="G220" s="63"/>
      <c r="H220" s="41"/>
      <c r="I220" s="42"/>
    </row>
    <row r="221" spans="1:9" ht="40.5" customHeight="1">
      <c r="A221" s="45"/>
      <c r="B221" s="46"/>
      <c r="C221" s="46"/>
      <c r="D221" s="43" t="s">
        <v>265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266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267</v>
      </c>
      <c r="E223" s="46"/>
      <c r="F223" s="44"/>
      <c r="G223" s="63"/>
      <c r="H223" s="41"/>
      <c r="I223" s="42"/>
    </row>
    <row r="224" spans="1:9" ht="13.5" customHeight="1">
      <c r="A224" s="45"/>
      <c r="B224" s="46"/>
      <c r="C224" s="46"/>
      <c r="D224" s="43" t="s">
        <v>268</v>
      </c>
      <c r="E224" s="46"/>
      <c r="F224" s="44"/>
      <c r="G224" s="63"/>
      <c r="H224" s="41"/>
      <c r="I224" s="42"/>
    </row>
    <row r="225" spans="1:9" ht="13.5" customHeight="1">
      <c r="A225" s="45"/>
      <c r="B225" s="46"/>
      <c r="C225" s="46"/>
      <c r="D225" s="43" t="s">
        <v>269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270</v>
      </c>
      <c r="E226" s="46"/>
      <c r="F226" s="44"/>
      <c r="G226" s="63"/>
      <c r="H226" s="41"/>
      <c r="I226" s="42"/>
    </row>
    <row r="227" spans="1:9" ht="13.5" customHeight="1">
      <c r="A227" s="45"/>
      <c r="B227" s="46"/>
      <c r="C227" s="46"/>
      <c r="D227" s="43" t="s">
        <v>271</v>
      </c>
      <c r="E227" s="46"/>
      <c r="F227" s="44"/>
      <c r="G227" s="63"/>
      <c r="H227" s="41"/>
      <c r="I227" s="42"/>
    </row>
    <row r="228" spans="1:9" ht="13.5" customHeight="1">
      <c r="A228" s="45"/>
      <c r="B228" s="46"/>
      <c r="C228" s="46"/>
      <c r="D228" s="43" t="s">
        <v>272</v>
      </c>
      <c r="E228" s="46"/>
      <c r="F228" s="44"/>
      <c r="G228" s="63"/>
      <c r="H228" s="41"/>
      <c r="I228" s="42"/>
    </row>
    <row r="229" spans="1:9" ht="27" customHeight="1">
      <c r="A229" s="45"/>
      <c r="B229" s="46"/>
      <c r="C229" s="46"/>
      <c r="D229" s="43" t="s">
        <v>273</v>
      </c>
      <c r="E229" s="46"/>
      <c r="F229" s="44"/>
      <c r="G229" s="63"/>
      <c r="H229" s="41"/>
      <c r="I229" s="42"/>
    </row>
    <row r="230" spans="1:9" ht="27" customHeight="1">
      <c r="A230" s="45"/>
      <c r="B230" s="46"/>
      <c r="C230" s="46"/>
      <c r="D230" s="43" t="s">
        <v>274</v>
      </c>
      <c r="E230" s="46"/>
      <c r="F230" s="44"/>
      <c r="G230" s="63"/>
      <c r="H230" s="41"/>
      <c r="I230" s="42"/>
    </row>
    <row r="231" spans="1:9" ht="13.5" customHeight="1">
      <c r="A231" s="45"/>
      <c r="B231" s="46"/>
      <c r="C231" s="46"/>
      <c r="D231" s="43" t="s">
        <v>275</v>
      </c>
      <c r="E231" s="46"/>
      <c r="F231" s="44"/>
      <c r="G231" s="63"/>
      <c r="H231" s="41"/>
      <c r="I231" s="42"/>
    </row>
    <row r="232" spans="1:9">
      <c r="A232" s="51"/>
      <c r="B232" s="52"/>
      <c r="C232" s="52"/>
      <c r="D232" s="43" t="s">
        <v>276</v>
      </c>
      <c r="E232" s="52"/>
      <c r="F232" s="61"/>
      <c r="G232" s="54"/>
      <c r="H232" s="54"/>
      <c r="I232" s="55"/>
    </row>
    <row r="233" spans="1:9" ht="13.5" customHeight="1">
      <c r="A233" s="45"/>
      <c r="B233" s="46"/>
      <c r="C233" s="46"/>
      <c r="D233" s="43" t="s">
        <v>277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278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279</v>
      </c>
      <c r="E235" s="46"/>
      <c r="F235" s="44">
        <v>1160.3</v>
      </c>
      <c r="G235" s="63"/>
      <c r="H235" s="41"/>
      <c r="I235" s="42"/>
    </row>
    <row r="236" spans="1:9" ht="13.5" customHeight="1">
      <c r="A236" s="38">
        <v>66</v>
      </c>
      <c r="B236" s="92">
        <v>712</v>
      </c>
      <c r="C236" s="39" t="s">
        <v>280</v>
      </c>
      <c r="D236" s="39" t="s">
        <v>262</v>
      </c>
      <c r="E236" s="39" t="s">
        <v>53</v>
      </c>
      <c r="F236" s="40">
        <f>F251</f>
        <v>57.9</v>
      </c>
      <c r="G236" s="41"/>
      <c r="H236" s="41">
        <f>F236*G236</f>
        <v>0</v>
      </c>
      <c r="I236" s="93" t="s">
        <v>59</v>
      </c>
    </row>
    <row r="237" spans="1:9" ht="13.5" customHeight="1">
      <c r="A237" s="45"/>
      <c r="B237" s="46"/>
      <c r="C237" s="46"/>
      <c r="D237" s="95" t="s">
        <v>263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43" t="s">
        <v>264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266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43" t="s">
        <v>281</v>
      </c>
      <c r="E240" s="46"/>
      <c r="F240" s="44"/>
      <c r="G240" s="63"/>
      <c r="H240" s="41"/>
      <c r="I240" s="42"/>
    </row>
    <row r="241" spans="1:9" ht="13.5" customHeight="1">
      <c r="A241" s="45"/>
      <c r="B241" s="46"/>
      <c r="C241" s="46"/>
      <c r="D241" s="43" t="s">
        <v>282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283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43" t="s">
        <v>284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43" t="s">
        <v>285</v>
      </c>
      <c r="E244" s="46"/>
      <c r="F244" s="44"/>
      <c r="G244" s="63"/>
      <c r="H244" s="41"/>
      <c r="I244" s="42"/>
    </row>
    <row r="245" spans="1:9" ht="27" customHeight="1">
      <c r="A245" s="45"/>
      <c r="B245" s="46"/>
      <c r="C245" s="46"/>
      <c r="D245" s="43" t="s">
        <v>286</v>
      </c>
      <c r="E245" s="46"/>
      <c r="F245" s="44"/>
      <c r="G245" s="63"/>
      <c r="H245" s="41"/>
      <c r="I245" s="42"/>
    </row>
    <row r="246" spans="1:9" ht="27" customHeight="1">
      <c r="A246" s="45"/>
      <c r="B246" s="46"/>
      <c r="C246" s="46"/>
      <c r="D246" s="43" t="s">
        <v>287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43" t="s">
        <v>288</v>
      </c>
      <c r="E247" s="46"/>
      <c r="F247" s="44"/>
      <c r="G247" s="63"/>
      <c r="H247" s="41"/>
      <c r="I247" s="42"/>
    </row>
    <row r="248" spans="1:9">
      <c r="A248" s="51"/>
      <c r="B248" s="52"/>
      <c r="C248" s="52"/>
      <c r="D248" s="43" t="s">
        <v>289</v>
      </c>
      <c r="E248" s="52"/>
      <c r="F248" s="61"/>
      <c r="G248" s="54"/>
      <c r="H248" s="54"/>
      <c r="I248" s="55"/>
    </row>
    <row r="249" spans="1:9" ht="13.5" customHeight="1">
      <c r="A249" s="45"/>
      <c r="B249" s="46"/>
      <c r="C249" s="46"/>
      <c r="D249" s="43" t="s">
        <v>290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291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279</v>
      </c>
      <c r="E251" s="46"/>
      <c r="F251" s="44">
        <v>57.9</v>
      </c>
      <c r="G251" s="63"/>
      <c r="H251" s="41"/>
      <c r="I251" s="42"/>
    </row>
    <row r="252" spans="1:9" ht="13.5" customHeight="1">
      <c r="A252" s="38">
        <v>67</v>
      </c>
      <c r="B252" s="92">
        <v>712</v>
      </c>
      <c r="C252" s="39" t="s">
        <v>292</v>
      </c>
      <c r="D252" s="39" t="s">
        <v>262</v>
      </c>
      <c r="E252" s="39" t="s">
        <v>53</v>
      </c>
      <c r="F252" s="40">
        <f>F268</f>
        <v>28.6</v>
      </c>
      <c r="G252" s="41"/>
      <c r="H252" s="41">
        <f>F252*G252</f>
        <v>0</v>
      </c>
      <c r="I252" s="93" t="s">
        <v>59</v>
      </c>
    </row>
    <row r="253" spans="1:9" ht="13.5" customHeight="1">
      <c r="A253" s="45"/>
      <c r="B253" s="46"/>
      <c r="C253" s="46"/>
      <c r="D253" s="95" t="s">
        <v>263</v>
      </c>
      <c r="E253" s="46"/>
      <c r="F253" s="44"/>
      <c r="G253" s="63"/>
      <c r="H253" s="41"/>
      <c r="I253" s="42"/>
    </row>
    <row r="254" spans="1:9" ht="27" customHeight="1">
      <c r="A254" s="45"/>
      <c r="B254" s="46"/>
      <c r="C254" s="46"/>
      <c r="D254" s="43" t="s">
        <v>264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266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293</v>
      </c>
      <c r="E256" s="46"/>
      <c r="F256" s="44"/>
      <c r="G256" s="63"/>
      <c r="H256" s="41"/>
      <c r="I256" s="42"/>
    </row>
    <row r="257" spans="1:10" ht="13.5" customHeight="1">
      <c r="A257" s="45"/>
      <c r="B257" s="46"/>
      <c r="C257" s="46"/>
      <c r="D257" s="43" t="s">
        <v>294</v>
      </c>
      <c r="E257" s="46"/>
      <c r="F257" s="44"/>
      <c r="G257" s="63"/>
      <c r="H257" s="41"/>
      <c r="I257" s="42"/>
    </row>
    <row r="258" spans="1:10" ht="13.5" customHeight="1">
      <c r="A258" s="45"/>
      <c r="B258" s="46"/>
      <c r="C258" s="46"/>
      <c r="D258" s="43" t="s">
        <v>295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296</v>
      </c>
      <c r="E259" s="46"/>
      <c r="F259" s="44"/>
      <c r="G259" s="63"/>
      <c r="H259" s="41"/>
      <c r="I259" s="42"/>
    </row>
    <row r="260" spans="1:10" ht="13.5" customHeight="1">
      <c r="A260" s="45"/>
      <c r="B260" s="46"/>
      <c r="C260" s="46"/>
      <c r="D260" s="43" t="s">
        <v>297</v>
      </c>
      <c r="E260" s="46"/>
      <c r="F260" s="44"/>
      <c r="G260" s="63"/>
      <c r="H260" s="41"/>
      <c r="I260" s="42"/>
    </row>
    <row r="261" spans="1:10" ht="13.5" customHeight="1">
      <c r="A261" s="45"/>
      <c r="B261" s="46"/>
      <c r="C261" s="46"/>
      <c r="D261" s="43" t="s">
        <v>298</v>
      </c>
      <c r="E261" s="46"/>
      <c r="F261" s="44"/>
      <c r="G261" s="63"/>
      <c r="H261" s="41"/>
      <c r="I261" s="42"/>
    </row>
    <row r="262" spans="1:10" ht="27" customHeight="1">
      <c r="A262" s="45"/>
      <c r="B262" s="46"/>
      <c r="C262" s="46"/>
      <c r="D262" s="43" t="s">
        <v>299</v>
      </c>
      <c r="E262" s="46"/>
      <c r="F262" s="44"/>
      <c r="G262" s="63"/>
      <c r="H262" s="41"/>
      <c r="I262" s="42"/>
    </row>
    <row r="263" spans="1:10" ht="27" customHeight="1">
      <c r="A263" s="45"/>
      <c r="B263" s="46"/>
      <c r="C263" s="46"/>
      <c r="D263" s="43" t="s">
        <v>300</v>
      </c>
      <c r="E263" s="46"/>
      <c r="F263" s="44"/>
      <c r="G263" s="63"/>
      <c r="H263" s="41"/>
      <c r="I263" s="42"/>
    </row>
    <row r="264" spans="1:10" ht="13.5" customHeight="1">
      <c r="A264" s="45"/>
      <c r="B264" s="46"/>
      <c r="C264" s="46"/>
      <c r="D264" s="43" t="s">
        <v>301</v>
      </c>
      <c r="E264" s="46"/>
      <c r="F264" s="44"/>
      <c r="G264" s="63"/>
      <c r="H264" s="41"/>
      <c r="I264" s="42"/>
    </row>
    <row r="265" spans="1:10">
      <c r="A265" s="51"/>
      <c r="B265" s="52"/>
      <c r="C265" s="52"/>
      <c r="D265" s="43" t="s">
        <v>302</v>
      </c>
      <c r="E265" s="52"/>
      <c r="F265" s="61"/>
      <c r="G265" s="54"/>
      <c r="H265" s="54"/>
      <c r="I265" s="55"/>
    </row>
    <row r="266" spans="1:10" ht="13.5" customHeight="1">
      <c r="A266" s="45"/>
      <c r="B266" s="46"/>
      <c r="C266" s="46"/>
      <c r="D266" s="43" t="s">
        <v>303</v>
      </c>
      <c r="E266" s="46"/>
      <c r="F266" s="44"/>
      <c r="G266" s="63"/>
      <c r="H266" s="41"/>
      <c r="I266" s="42"/>
    </row>
    <row r="267" spans="1:10" ht="13.5" customHeight="1">
      <c r="A267" s="45"/>
      <c r="B267" s="46"/>
      <c r="C267" s="46"/>
      <c r="D267" s="43" t="s">
        <v>304</v>
      </c>
      <c r="E267" s="46"/>
      <c r="F267" s="44"/>
      <c r="G267" s="63"/>
      <c r="H267" s="41"/>
      <c r="I267" s="42"/>
    </row>
    <row r="268" spans="1:10" ht="13.5" customHeight="1">
      <c r="A268" s="45"/>
      <c r="B268" s="46"/>
      <c r="C268" s="46"/>
      <c r="D268" s="43" t="s">
        <v>279</v>
      </c>
      <c r="E268" s="46"/>
      <c r="F268" s="44">
        <v>28.6</v>
      </c>
      <c r="G268" s="63"/>
      <c r="H268" s="41"/>
      <c r="I268" s="42"/>
    </row>
    <row r="269" spans="1:10" s="27" customFormat="1" ht="13.5" customHeight="1">
      <c r="A269" s="141">
        <v>68</v>
      </c>
      <c r="B269" s="39">
        <v>712</v>
      </c>
      <c r="C269" s="39" t="s">
        <v>305</v>
      </c>
      <c r="D269" s="39" t="s">
        <v>306</v>
      </c>
      <c r="E269" s="39" t="s">
        <v>53</v>
      </c>
      <c r="F269" s="40">
        <f>F270</f>
        <v>313.8</v>
      </c>
      <c r="G269" s="41"/>
      <c r="H269" s="41">
        <f>F269*G269</f>
        <v>0</v>
      </c>
      <c r="I269" s="42" t="s">
        <v>59</v>
      </c>
      <c r="J269" s="96"/>
    </row>
    <row r="270" spans="1:10" ht="13.5" customHeight="1">
      <c r="A270" s="45"/>
      <c r="B270" s="46"/>
      <c r="C270" s="46"/>
      <c r="D270" s="95" t="s">
        <v>307</v>
      </c>
      <c r="E270" s="46"/>
      <c r="F270" s="44">
        <v>313.8</v>
      </c>
      <c r="G270" s="63"/>
      <c r="H270" s="41"/>
      <c r="I270" s="42"/>
    </row>
    <row r="271" spans="1:10" ht="13.5" customHeight="1">
      <c r="A271" s="45"/>
      <c r="B271" s="46"/>
      <c r="C271" s="46"/>
      <c r="D271" s="95" t="s">
        <v>620</v>
      </c>
      <c r="E271" s="46"/>
      <c r="F271" s="44"/>
      <c r="G271" s="63"/>
      <c r="H271" s="41"/>
      <c r="I271" s="42"/>
    </row>
    <row r="272" spans="1:10" ht="27" customHeight="1">
      <c r="A272" s="45"/>
      <c r="B272" s="46"/>
      <c r="C272" s="46"/>
      <c r="D272" s="43" t="s">
        <v>264</v>
      </c>
      <c r="E272" s="46"/>
      <c r="F272" s="44"/>
      <c r="G272" s="63"/>
      <c r="H272" s="41"/>
      <c r="I272" s="42"/>
    </row>
    <row r="273" spans="1:10" s="27" customFormat="1" ht="13.5" customHeight="1">
      <c r="A273" s="38">
        <v>69</v>
      </c>
      <c r="B273" s="39">
        <v>712</v>
      </c>
      <c r="C273" s="39" t="s">
        <v>308</v>
      </c>
      <c r="D273" s="39" t="s">
        <v>309</v>
      </c>
      <c r="E273" s="39" t="s">
        <v>53</v>
      </c>
      <c r="F273" s="40">
        <f>F278</f>
        <v>15.5</v>
      </c>
      <c r="G273" s="41"/>
      <c r="H273" s="41">
        <f>F273*G273</f>
        <v>0</v>
      </c>
      <c r="I273" s="42" t="s">
        <v>59</v>
      </c>
      <c r="J273" s="96"/>
    </row>
    <row r="274" spans="1:10" ht="13.5" customHeight="1">
      <c r="A274" s="38"/>
      <c r="B274" s="39"/>
      <c r="C274" s="39"/>
      <c r="D274" s="95" t="s">
        <v>310</v>
      </c>
      <c r="E274" s="39"/>
      <c r="F274" s="40"/>
      <c r="G274" s="41"/>
      <c r="H274" s="41"/>
      <c r="I274" s="42"/>
      <c r="J274" s="96"/>
    </row>
    <row r="275" spans="1:10" ht="27" customHeight="1">
      <c r="A275" s="38"/>
      <c r="B275" s="39"/>
      <c r="C275" s="39"/>
      <c r="D275" s="43" t="s">
        <v>264</v>
      </c>
      <c r="E275" s="39"/>
      <c r="F275" s="40"/>
      <c r="G275" s="41"/>
      <c r="H275" s="41"/>
      <c r="I275" s="42"/>
      <c r="J275" s="96"/>
    </row>
    <row r="276" spans="1:10" ht="13.5" customHeight="1">
      <c r="A276" s="38"/>
      <c r="B276" s="39"/>
      <c r="C276" s="39"/>
      <c r="D276" s="43" t="s">
        <v>266</v>
      </c>
      <c r="E276" s="39"/>
      <c r="F276" s="40"/>
      <c r="G276" s="41"/>
      <c r="H276" s="41"/>
      <c r="I276" s="42"/>
      <c r="J276" s="96"/>
    </row>
    <row r="277" spans="1:10" ht="13.5" customHeight="1">
      <c r="A277" s="38"/>
      <c r="B277" s="39"/>
      <c r="C277" s="39"/>
      <c r="D277" s="43" t="s">
        <v>311</v>
      </c>
      <c r="E277" s="39"/>
      <c r="F277" s="40"/>
      <c r="G277" s="41"/>
      <c r="H277" s="41"/>
      <c r="I277" s="42"/>
      <c r="J277" s="96"/>
    </row>
    <row r="278" spans="1:10" ht="13.5" customHeight="1">
      <c r="A278" s="45"/>
      <c r="B278" s="46"/>
      <c r="C278" s="46"/>
      <c r="D278" s="43" t="s">
        <v>312</v>
      </c>
      <c r="E278" s="46"/>
      <c r="F278" s="44">
        <v>15.5</v>
      </c>
      <c r="G278" s="63"/>
      <c r="H278" s="41"/>
      <c r="I278" s="42"/>
    </row>
    <row r="279" spans="1:10" ht="13.5" customHeight="1">
      <c r="A279" s="38">
        <v>70</v>
      </c>
      <c r="B279" s="92" t="s">
        <v>313</v>
      </c>
      <c r="C279" s="39">
        <v>998712202</v>
      </c>
      <c r="D279" s="39" t="s">
        <v>314</v>
      </c>
      <c r="E279" s="39" t="s">
        <v>258</v>
      </c>
      <c r="F279" s="40">
        <v>3.15</v>
      </c>
      <c r="G279" s="41"/>
      <c r="H279" s="41">
        <f>F279*G279</f>
        <v>0</v>
      </c>
      <c r="I279" s="93" t="s">
        <v>59</v>
      </c>
    </row>
    <row r="280" spans="1:10" ht="13.5" customHeight="1">
      <c r="A280" s="97">
        <v>71</v>
      </c>
      <c r="B280" s="77" t="s">
        <v>313</v>
      </c>
      <c r="C280" s="52">
        <v>999712</v>
      </c>
      <c r="D280" s="39" t="s">
        <v>315</v>
      </c>
      <c r="E280" s="52" t="s">
        <v>243</v>
      </c>
      <c r="F280" s="53">
        <f>F281</f>
        <v>1</v>
      </c>
      <c r="G280" s="54"/>
      <c r="H280" s="54">
        <f>F280*G280</f>
        <v>0</v>
      </c>
      <c r="I280" s="98" t="s">
        <v>59</v>
      </c>
    </row>
    <row r="281" spans="1:10" ht="13.5" customHeight="1">
      <c r="A281" s="56"/>
      <c r="B281" s="57"/>
      <c r="C281" s="57"/>
      <c r="D281" s="43" t="s">
        <v>316</v>
      </c>
      <c r="E281" s="57"/>
      <c r="F281" s="61">
        <v>1</v>
      </c>
      <c r="G281" s="59"/>
      <c r="H281" s="54"/>
      <c r="I281" s="55"/>
    </row>
    <row r="282" spans="1:10" ht="15" customHeight="1">
      <c r="A282" s="33"/>
      <c r="B282" s="34"/>
      <c r="C282" s="34">
        <v>713</v>
      </c>
      <c r="D282" s="34" t="s">
        <v>20</v>
      </c>
      <c r="E282" s="34"/>
      <c r="F282" s="35"/>
      <c r="G282" s="36"/>
      <c r="H282" s="36">
        <f>SUM(H283:H339)</f>
        <v>0</v>
      </c>
      <c r="I282" s="90"/>
    </row>
    <row r="283" spans="1:10" ht="27" customHeight="1">
      <c r="A283" s="38">
        <v>72</v>
      </c>
      <c r="B283" s="39" t="s">
        <v>317</v>
      </c>
      <c r="C283" s="39" t="s">
        <v>318</v>
      </c>
      <c r="D283" s="39" t="s">
        <v>319</v>
      </c>
      <c r="E283" s="39" t="s">
        <v>53</v>
      </c>
      <c r="F283" s="40">
        <f>SUM(F293:F296)</f>
        <v>262.89999999999998</v>
      </c>
      <c r="G283" s="41"/>
      <c r="H283" s="41">
        <f>F283*G283</f>
        <v>0</v>
      </c>
      <c r="I283" s="93" t="s">
        <v>59</v>
      </c>
    </row>
    <row r="284" spans="1:10" ht="13.5" customHeight="1">
      <c r="A284" s="48"/>
      <c r="B284" s="43"/>
      <c r="C284" s="43"/>
      <c r="D284" s="43" t="s">
        <v>320</v>
      </c>
      <c r="E284" s="43"/>
      <c r="F284" s="44"/>
      <c r="G284" s="49"/>
      <c r="H284" s="49"/>
      <c r="I284" s="90"/>
    </row>
    <row r="285" spans="1:10" ht="27" customHeight="1">
      <c r="A285" s="38"/>
      <c r="B285" s="92"/>
      <c r="C285" s="39"/>
      <c r="D285" s="43" t="s">
        <v>321</v>
      </c>
      <c r="E285" s="39"/>
      <c r="F285" s="47"/>
      <c r="G285" s="41"/>
      <c r="H285" s="41"/>
      <c r="I285" s="37"/>
    </row>
    <row r="286" spans="1:10" ht="13.5" customHeight="1">
      <c r="A286" s="38"/>
      <c r="B286" s="92"/>
      <c r="C286" s="39"/>
      <c r="D286" s="43" t="s">
        <v>322</v>
      </c>
      <c r="E286" s="39"/>
      <c r="F286" s="47"/>
      <c r="G286" s="41"/>
      <c r="H286" s="41"/>
      <c r="I286" s="37"/>
    </row>
    <row r="287" spans="1:10" ht="13.5" customHeight="1">
      <c r="A287" s="38"/>
      <c r="B287" s="92"/>
      <c r="C287" s="39"/>
      <c r="D287" s="43" t="s">
        <v>323</v>
      </c>
      <c r="E287" s="39"/>
      <c r="F287" s="47"/>
      <c r="G287" s="41"/>
      <c r="H287" s="41"/>
      <c r="I287" s="37"/>
    </row>
    <row r="288" spans="1:10" ht="13.5" customHeight="1">
      <c r="A288" s="38"/>
      <c r="B288" s="92"/>
      <c r="C288" s="39"/>
      <c r="D288" s="43" t="s">
        <v>324</v>
      </c>
      <c r="E288" s="39"/>
      <c r="F288" s="47"/>
      <c r="G288" s="41"/>
      <c r="H288" s="41"/>
      <c r="I288" s="37"/>
    </row>
    <row r="289" spans="1:9" ht="27" customHeight="1">
      <c r="A289" s="38"/>
      <c r="B289" s="92"/>
      <c r="C289" s="39"/>
      <c r="D289" s="43" t="s">
        <v>325</v>
      </c>
      <c r="E289" s="39"/>
      <c r="F289" s="47"/>
      <c r="G289" s="41"/>
      <c r="H289" s="41"/>
      <c r="I289" s="90"/>
    </row>
    <row r="290" spans="1:9" ht="27" customHeight="1">
      <c r="A290" s="45"/>
      <c r="B290" s="99"/>
      <c r="C290" s="46"/>
      <c r="D290" s="43" t="s">
        <v>326</v>
      </c>
      <c r="E290" s="46"/>
      <c r="F290" s="47"/>
      <c r="G290" s="63"/>
      <c r="H290" s="41"/>
      <c r="I290" s="90"/>
    </row>
    <row r="291" spans="1:9" ht="13.5" customHeight="1">
      <c r="A291" s="38"/>
      <c r="B291" s="92"/>
      <c r="C291" s="39"/>
      <c r="D291" s="43" t="s">
        <v>327</v>
      </c>
      <c r="E291" s="39"/>
      <c r="F291" s="40"/>
      <c r="G291" s="41"/>
      <c r="H291" s="41"/>
      <c r="I291" s="90"/>
    </row>
    <row r="292" spans="1:9" ht="13.5" customHeight="1">
      <c r="A292" s="38"/>
      <c r="B292" s="92"/>
      <c r="C292" s="39"/>
      <c r="D292" s="43" t="s">
        <v>328</v>
      </c>
      <c r="E292" s="39"/>
      <c r="F292" s="40"/>
      <c r="G292" s="41"/>
      <c r="H292" s="41"/>
      <c r="I292" s="90"/>
    </row>
    <row r="293" spans="1:9" ht="13.5" customHeight="1">
      <c r="A293" s="38"/>
      <c r="B293" s="92"/>
      <c r="C293" s="39"/>
      <c r="D293" s="43" t="s">
        <v>329</v>
      </c>
      <c r="E293" s="39"/>
      <c r="F293" s="44">
        <v>172.5</v>
      </c>
      <c r="G293" s="41"/>
      <c r="H293" s="41"/>
      <c r="I293" s="90"/>
    </row>
    <row r="294" spans="1:9" ht="13.5" customHeight="1">
      <c r="A294" s="48"/>
      <c r="B294" s="43"/>
      <c r="C294" s="43"/>
      <c r="D294" s="43" t="s">
        <v>330</v>
      </c>
      <c r="E294" s="43"/>
      <c r="F294" s="44">
        <v>40.6</v>
      </c>
      <c r="G294" s="49"/>
      <c r="H294" s="49"/>
      <c r="I294" s="90"/>
    </row>
    <row r="295" spans="1:9" ht="13.5" customHeight="1">
      <c r="A295" s="48"/>
      <c r="B295" s="43"/>
      <c r="C295" s="43"/>
      <c r="D295" s="43" t="s">
        <v>331</v>
      </c>
      <c r="E295" s="43"/>
      <c r="F295" s="44">
        <v>37.799999999999997</v>
      </c>
      <c r="G295" s="49"/>
      <c r="H295" s="49"/>
      <c r="I295" s="90"/>
    </row>
    <row r="296" spans="1:9" ht="13.5" customHeight="1">
      <c r="A296" s="48"/>
      <c r="B296" s="43"/>
      <c r="C296" s="43"/>
      <c r="D296" s="43" t="s">
        <v>332</v>
      </c>
      <c r="E296" s="43"/>
      <c r="F296" s="44">
        <v>12</v>
      </c>
      <c r="G296" s="49"/>
      <c r="H296" s="49"/>
      <c r="I296" s="90"/>
    </row>
    <row r="297" spans="1:9" ht="27" customHeight="1">
      <c r="A297" s="38">
        <v>73</v>
      </c>
      <c r="B297" s="39" t="s">
        <v>317</v>
      </c>
      <c r="C297" s="39" t="s">
        <v>333</v>
      </c>
      <c r="D297" s="39" t="s">
        <v>319</v>
      </c>
      <c r="E297" s="39" t="s">
        <v>53</v>
      </c>
      <c r="F297" s="40">
        <f>F308</f>
        <v>27.6</v>
      </c>
      <c r="G297" s="41"/>
      <c r="H297" s="41">
        <f>F297*G297</f>
        <v>0</v>
      </c>
      <c r="I297" s="93" t="s">
        <v>59</v>
      </c>
    </row>
    <row r="298" spans="1:9" ht="13.5" customHeight="1">
      <c r="A298" s="48"/>
      <c r="B298" s="43"/>
      <c r="C298" s="43"/>
      <c r="D298" s="43" t="s">
        <v>320</v>
      </c>
      <c r="E298" s="43"/>
      <c r="F298" s="44"/>
      <c r="G298" s="49"/>
      <c r="H298" s="49"/>
      <c r="I298" s="90"/>
    </row>
    <row r="299" spans="1:9" ht="27" customHeight="1">
      <c r="A299" s="38"/>
      <c r="B299" s="92"/>
      <c r="C299" s="39"/>
      <c r="D299" s="43" t="s">
        <v>321</v>
      </c>
      <c r="E299" s="39"/>
      <c r="F299" s="47"/>
      <c r="G299" s="41"/>
      <c r="H299" s="41"/>
      <c r="I299" s="37"/>
    </row>
    <row r="300" spans="1:9" ht="13.5" customHeight="1">
      <c r="A300" s="38"/>
      <c r="B300" s="92"/>
      <c r="C300" s="39"/>
      <c r="D300" s="43" t="s">
        <v>322</v>
      </c>
      <c r="E300" s="39"/>
      <c r="F300" s="47"/>
      <c r="G300" s="41"/>
      <c r="H300" s="41"/>
      <c r="I300" s="37"/>
    </row>
    <row r="301" spans="1:9" ht="13.5" customHeight="1">
      <c r="A301" s="38"/>
      <c r="B301" s="92"/>
      <c r="C301" s="39"/>
      <c r="D301" s="43" t="s">
        <v>323</v>
      </c>
      <c r="E301" s="39"/>
      <c r="F301" s="47"/>
      <c r="G301" s="41"/>
      <c r="H301" s="41"/>
      <c r="I301" s="37"/>
    </row>
    <row r="302" spans="1:9" ht="13.5" customHeight="1">
      <c r="A302" s="38"/>
      <c r="B302" s="92"/>
      <c r="C302" s="39"/>
      <c r="D302" s="43" t="s">
        <v>324</v>
      </c>
      <c r="E302" s="39"/>
      <c r="F302" s="47"/>
      <c r="G302" s="41"/>
      <c r="H302" s="41"/>
      <c r="I302" s="37"/>
    </row>
    <row r="303" spans="1:9" ht="13.5" customHeight="1">
      <c r="A303" s="38"/>
      <c r="B303" s="92"/>
      <c r="C303" s="39"/>
      <c r="D303" s="43" t="s">
        <v>334</v>
      </c>
      <c r="E303" s="39"/>
      <c r="F303" s="47"/>
      <c r="G303" s="41"/>
      <c r="H303" s="41"/>
      <c r="I303" s="37"/>
    </row>
    <row r="304" spans="1:9" ht="27" customHeight="1">
      <c r="A304" s="38"/>
      <c r="B304" s="92"/>
      <c r="C304" s="39"/>
      <c r="D304" s="43" t="s">
        <v>325</v>
      </c>
      <c r="E304" s="39"/>
      <c r="F304" s="47"/>
      <c r="G304" s="41"/>
      <c r="H304" s="41"/>
      <c r="I304" s="90"/>
    </row>
    <row r="305" spans="1:9" ht="27" customHeight="1">
      <c r="A305" s="45"/>
      <c r="B305" s="99"/>
      <c r="C305" s="46"/>
      <c r="D305" s="43" t="s">
        <v>326</v>
      </c>
      <c r="E305" s="46"/>
      <c r="F305" s="47"/>
      <c r="G305" s="63"/>
      <c r="H305" s="41"/>
      <c r="I305" s="90"/>
    </row>
    <row r="306" spans="1:9" ht="13.5" customHeight="1">
      <c r="A306" s="38"/>
      <c r="B306" s="92"/>
      <c r="C306" s="39"/>
      <c r="D306" s="43" t="s">
        <v>327</v>
      </c>
      <c r="E306" s="39"/>
      <c r="F306" s="40"/>
      <c r="G306" s="41"/>
      <c r="H306" s="41"/>
      <c r="I306" s="90"/>
    </row>
    <row r="307" spans="1:9" ht="13.5" customHeight="1">
      <c r="A307" s="38"/>
      <c r="B307" s="92"/>
      <c r="C307" s="39"/>
      <c r="D307" s="43" t="s">
        <v>328</v>
      </c>
      <c r="E307" s="39"/>
      <c r="F307" s="40"/>
      <c r="G307" s="41"/>
      <c r="H307" s="41"/>
      <c r="I307" s="90"/>
    </row>
    <row r="308" spans="1:9" ht="13.5" customHeight="1">
      <c r="A308" s="38"/>
      <c r="B308" s="92"/>
      <c r="C308" s="39"/>
      <c r="D308" s="43" t="s">
        <v>329</v>
      </c>
      <c r="E308" s="39"/>
      <c r="F308" s="44">
        <v>27.6</v>
      </c>
      <c r="G308" s="41"/>
      <c r="H308" s="41"/>
      <c r="I308" s="90"/>
    </row>
    <row r="309" spans="1:9" ht="13.5" customHeight="1">
      <c r="A309" s="38">
        <v>74</v>
      </c>
      <c r="B309" s="92" t="s">
        <v>335</v>
      </c>
      <c r="C309" s="39" t="s">
        <v>336</v>
      </c>
      <c r="D309" s="39" t="s">
        <v>337</v>
      </c>
      <c r="E309" s="39" t="s">
        <v>53</v>
      </c>
      <c r="F309" s="40">
        <f>F311</f>
        <v>448.1</v>
      </c>
      <c r="G309" s="41"/>
      <c r="H309" s="41">
        <f>F309*G309</f>
        <v>0</v>
      </c>
      <c r="I309" s="42" t="s">
        <v>59</v>
      </c>
    </row>
    <row r="310" spans="1:9" ht="13.5" customHeight="1">
      <c r="A310" s="38"/>
      <c r="B310" s="39"/>
      <c r="C310" s="39"/>
      <c r="D310" s="43" t="s">
        <v>328</v>
      </c>
      <c r="E310" s="39"/>
      <c r="F310" s="44"/>
      <c r="G310" s="41"/>
      <c r="H310" s="41"/>
      <c r="I310" s="42"/>
    </row>
    <row r="311" spans="1:9" ht="13.5" customHeight="1">
      <c r="A311" s="38"/>
      <c r="B311" s="39"/>
      <c r="C311" s="39"/>
      <c r="D311" s="43" t="s">
        <v>338</v>
      </c>
      <c r="E311" s="39"/>
      <c r="F311" s="44">
        <v>448.1</v>
      </c>
      <c r="G311" s="41"/>
      <c r="H311" s="41"/>
      <c r="I311" s="42"/>
    </row>
    <row r="312" spans="1:9" ht="13.5" customHeight="1">
      <c r="A312" s="38">
        <v>75</v>
      </c>
      <c r="B312" s="92" t="s">
        <v>335</v>
      </c>
      <c r="C312" s="39" t="s">
        <v>339</v>
      </c>
      <c r="D312" s="39" t="s">
        <v>340</v>
      </c>
      <c r="E312" s="39" t="s">
        <v>53</v>
      </c>
      <c r="F312" s="40">
        <f>F314</f>
        <v>176.2</v>
      </c>
      <c r="G312" s="41"/>
      <c r="H312" s="41">
        <f>F312*G312</f>
        <v>0</v>
      </c>
      <c r="I312" s="42" t="s">
        <v>59</v>
      </c>
    </row>
    <row r="313" spans="1:9" ht="13.5" customHeight="1">
      <c r="A313" s="38"/>
      <c r="B313" s="39"/>
      <c r="C313" s="39"/>
      <c r="D313" s="43" t="s">
        <v>328</v>
      </c>
      <c r="E313" s="39"/>
      <c r="F313" s="44"/>
      <c r="G313" s="41"/>
      <c r="H313" s="41"/>
      <c r="I313" s="42"/>
    </row>
    <row r="314" spans="1:9" ht="13.5" customHeight="1">
      <c r="A314" s="38"/>
      <c r="B314" s="39"/>
      <c r="C314" s="39"/>
      <c r="D314" s="43" t="s">
        <v>341</v>
      </c>
      <c r="E314" s="39"/>
      <c r="F314" s="44">
        <v>176.2</v>
      </c>
      <c r="G314" s="41"/>
      <c r="H314" s="41"/>
      <c r="I314" s="42"/>
    </row>
    <row r="315" spans="1:9" ht="13.5" customHeight="1">
      <c r="A315" s="38">
        <v>76</v>
      </c>
      <c r="B315" s="92">
        <v>713</v>
      </c>
      <c r="C315" s="39" t="s">
        <v>342</v>
      </c>
      <c r="D315" s="39" t="s">
        <v>343</v>
      </c>
      <c r="E315" s="39" t="s">
        <v>53</v>
      </c>
      <c r="F315" s="40">
        <f>F317</f>
        <v>27.4</v>
      </c>
      <c r="G315" s="41"/>
      <c r="H315" s="41">
        <f>F315*G315</f>
        <v>0</v>
      </c>
      <c r="I315" s="42" t="s">
        <v>59</v>
      </c>
    </row>
    <row r="316" spans="1:9" ht="13.5" customHeight="1">
      <c r="A316" s="38"/>
      <c r="B316" s="39"/>
      <c r="C316" s="39"/>
      <c r="D316" s="43" t="s">
        <v>344</v>
      </c>
      <c r="E316" s="39"/>
      <c r="F316" s="44"/>
      <c r="G316" s="41"/>
      <c r="H316" s="41"/>
      <c r="I316" s="42"/>
    </row>
    <row r="317" spans="1:9" ht="13.5" customHeight="1">
      <c r="A317" s="38"/>
      <c r="B317" s="39"/>
      <c r="C317" s="39"/>
      <c r="D317" s="43" t="s">
        <v>345</v>
      </c>
      <c r="E317" s="39"/>
      <c r="F317" s="44">
        <v>27.4</v>
      </c>
      <c r="G317" s="41"/>
      <c r="H317" s="41"/>
      <c r="I317" s="42"/>
    </row>
    <row r="318" spans="1:9" ht="13.5" customHeight="1">
      <c r="A318" s="38">
        <v>77</v>
      </c>
      <c r="B318" s="92">
        <v>713</v>
      </c>
      <c r="C318" s="39" t="s">
        <v>346</v>
      </c>
      <c r="D318" s="39" t="s">
        <v>347</v>
      </c>
      <c r="E318" s="39" t="s">
        <v>53</v>
      </c>
      <c r="F318" s="40">
        <f>F320</f>
        <v>68.099999999999994</v>
      </c>
      <c r="G318" s="41"/>
      <c r="H318" s="41">
        <f>F318*G318</f>
        <v>0</v>
      </c>
      <c r="I318" s="42" t="s">
        <v>59</v>
      </c>
    </row>
    <row r="319" spans="1:9" ht="13.5" customHeight="1">
      <c r="A319" s="38"/>
      <c r="B319" s="39"/>
      <c r="C319" s="39"/>
      <c r="D319" s="43" t="s">
        <v>344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43" t="s">
        <v>345</v>
      </c>
      <c r="E320" s="39"/>
      <c r="F320" s="44">
        <v>68.099999999999994</v>
      </c>
      <c r="G320" s="41"/>
      <c r="H320" s="41"/>
      <c r="I320" s="42"/>
    </row>
    <row r="321" spans="1:9" ht="13.5" customHeight="1">
      <c r="A321" s="38">
        <v>78</v>
      </c>
      <c r="B321" s="92">
        <v>713</v>
      </c>
      <c r="C321" s="39" t="s">
        <v>348</v>
      </c>
      <c r="D321" s="39" t="s">
        <v>349</v>
      </c>
      <c r="E321" s="39" t="s">
        <v>53</v>
      </c>
      <c r="F321" s="40">
        <f>F323</f>
        <v>124</v>
      </c>
      <c r="G321" s="41"/>
      <c r="H321" s="41">
        <f>F321*G321</f>
        <v>0</v>
      </c>
      <c r="I321" s="42" t="s">
        <v>59</v>
      </c>
    </row>
    <row r="322" spans="1:9" ht="13.5" customHeight="1">
      <c r="A322" s="38"/>
      <c r="B322" s="39"/>
      <c r="C322" s="39"/>
      <c r="D322" s="43" t="s">
        <v>344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345</v>
      </c>
      <c r="E323" s="39"/>
      <c r="F323" s="44">
        <v>124</v>
      </c>
      <c r="G323" s="41"/>
      <c r="H323" s="41"/>
      <c r="I323" s="42"/>
    </row>
    <row r="324" spans="1:9" ht="13.5" customHeight="1">
      <c r="A324" s="141">
        <v>79</v>
      </c>
      <c r="B324" s="92">
        <v>713</v>
      </c>
      <c r="C324" s="39" t="s">
        <v>350</v>
      </c>
      <c r="D324" s="39" t="s">
        <v>351</v>
      </c>
      <c r="E324" s="39" t="s">
        <v>53</v>
      </c>
      <c r="F324" s="40">
        <f>SUM(F331:F333)</f>
        <v>1178.0999999999999</v>
      </c>
      <c r="G324" s="41"/>
      <c r="H324" s="41">
        <f>F324*G324</f>
        <v>0</v>
      </c>
      <c r="I324" s="42" t="s">
        <v>59</v>
      </c>
    </row>
    <row r="325" spans="1:9" ht="13.5" customHeight="1">
      <c r="A325" s="38"/>
      <c r="B325" s="39"/>
      <c r="C325" s="39"/>
      <c r="D325" s="43" t="s">
        <v>352</v>
      </c>
      <c r="E325" s="39"/>
      <c r="F325" s="44"/>
      <c r="G325" s="41"/>
      <c r="H325" s="41"/>
      <c r="I325" s="42"/>
    </row>
    <row r="326" spans="1:9" ht="13.5" customHeight="1">
      <c r="A326" s="38"/>
      <c r="B326" s="39"/>
      <c r="C326" s="39"/>
      <c r="D326" s="43" t="s">
        <v>353</v>
      </c>
      <c r="E326" s="39"/>
      <c r="F326" s="44"/>
      <c r="G326" s="41"/>
      <c r="H326" s="41"/>
      <c r="I326" s="42"/>
    </row>
    <row r="327" spans="1:9" ht="13.5" customHeight="1">
      <c r="A327" s="38"/>
      <c r="B327" s="39"/>
      <c r="C327" s="39"/>
      <c r="D327" s="43" t="s">
        <v>354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355</v>
      </c>
      <c r="E328" s="39"/>
      <c r="F328" s="44"/>
      <c r="G328" s="41"/>
      <c r="H328" s="41"/>
      <c r="I328" s="42"/>
    </row>
    <row r="329" spans="1:9" ht="27" customHeight="1">
      <c r="A329" s="38"/>
      <c r="B329" s="39"/>
      <c r="C329" s="39"/>
      <c r="D329" s="95" t="s">
        <v>627</v>
      </c>
      <c r="E329" s="39"/>
      <c r="F329" s="44"/>
      <c r="G329" s="41"/>
      <c r="H329" s="41"/>
      <c r="I329" s="42"/>
    </row>
    <row r="330" spans="1:9" ht="27" customHeight="1">
      <c r="A330" s="38"/>
      <c r="B330" s="39"/>
      <c r="C330" s="39"/>
      <c r="D330" s="43" t="s">
        <v>356</v>
      </c>
      <c r="E330" s="39"/>
      <c r="F330" s="44"/>
      <c r="G330" s="41"/>
      <c r="H330" s="41"/>
      <c r="I330" s="42"/>
    </row>
    <row r="331" spans="1:9" ht="13.5" customHeight="1">
      <c r="A331" s="38"/>
      <c r="B331" s="39"/>
      <c r="C331" s="39"/>
      <c r="D331" s="43" t="s">
        <v>330</v>
      </c>
      <c r="E331" s="39"/>
      <c r="F331" s="44">
        <v>405.2</v>
      </c>
      <c r="G331" s="41"/>
      <c r="H331" s="41"/>
      <c r="I331" s="42"/>
    </row>
    <row r="332" spans="1:9" ht="13.5" customHeight="1">
      <c r="A332" s="38"/>
      <c r="B332" s="39"/>
      <c r="C332" s="39"/>
      <c r="D332" s="43" t="s">
        <v>331</v>
      </c>
      <c r="E332" s="39"/>
      <c r="F332" s="44">
        <v>631.4</v>
      </c>
      <c r="G332" s="41"/>
      <c r="H332" s="41"/>
      <c r="I332" s="42"/>
    </row>
    <row r="333" spans="1:9" ht="13.5" customHeight="1">
      <c r="A333" s="38"/>
      <c r="B333" s="39"/>
      <c r="C333" s="39"/>
      <c r="D333" s="43" t="s">
        <v>332</v>
      </c>
      <c r="E333" s="39"/>
      <c r="F333" s="44">
        <v>141.5</v>
      </c>
      <c r="G333" s="41"/>
      <c r="H333" s="41"/>
      <c r="I333" s="42"/>
    </row>
    <row r="334" spans="1:9" ht="13.5" customHeight="1">
      <c r="A334" s="38">
        <v>80</v>
      </c>
      <c r="B334" s="92">
        <v>713</v>
      </c>
      <c r="C334" s="39" t="s">
        <v>357</v>
      </c>
      <c r="D334" s="39" t="s">
        <v>358</v>
      </c>
      <c r="E334" s="39" t="s">
        <v>53</v>
      </c>
      <c r="F334" s="40">
        <f>F336</f>
        <v>0.3</v>
      </c>
      <c r="G334" s="41"/>
      <c r="H334" s="41">
        <f>F334*G334</f>
        <v>0</v>
      </c>
      <c r="I334" s="42" t="s">
        <v>59</v>
      </c>
    </row>
    <row r="335" spans="1:9" ht="27" customHeight="1">
      <c r="A335" s="38"/>
      <c r="B335" s="39"/>
      <c r="C335" s="39"/>
      <c r="D335" s="43" t="s">
        <v>359</v>
      </c>
      <c r="E335" s="39"/>
      <c r="F335" s="44"/>
      <c r="G335" s="41"/>
      <c r="H335" s="41"/>
      <c r="I335" s="42"/>
    </row>
    <row r="336" spans="1:9" ht="13.5" customHeight="1">
      <c r="A336" s="38"/>
      <c r="B336" s="39"/>
      <c r="C336" s="39"/>
      <c r="D336" s="43" t="s">
        <v>329</v>
      </c>
      <c r="E336" s="39"/>
      <c r="F336" s="44">
        <v>0.3</v>
      </c>
      <c r="G336" s="41"/>
      <c r="H336" s="41"/>
      <c r="I336" s="42"/>
    </row>
    <row r="337" spans="1:9" ht="13.5" customHeight="1">
      <c r="A337" s="38">
        <v>81</v>
      </c>
      <c r="B337" s="92" t="s">
        <v>335</v>
      </c>
      <c r="C337" s="39">
        <v>998713202</v>
      </c>
      <c r="D337" s="39" t="s">
        <v>360</v>
      </c>
      <c r="E337" s="39" t="s">
        <v>258</v>
      </c>
      <c r="F337" s="40">
        <v>1.95</v>
      </c>
      <c r="G337" s="41"/>
      <c r="H337" s="41">
        <f>F337*G337</f>
        <v>0</v>
      </c>
      <c r="I337" s="93" t="s">
        <v>54</v>
      </c>
    </row>
    <row r="338" spans="1:9" s="100" customFormat="1" ht="13.5" customHeight="1">
      <c r="A338" s="97">
        <v>82</v>
      </c>
      <c r="B338" s="77" t="s">
        <v>335</v>
      </c>
      <c r="C338" s="52">
        <v>999713</v>
      </c>
      <c r="D338" s="52" t="s">
        <v>361</v>
      </c>
      <c r="E338" s="52" t="s">
        <v>243</v>
      </c>
      <c r="F338" s="53">
        <f>F339</f>
        <v>1</v>
      </c>
      <c r="G338" s="54"/>
      <c r="H338" s="54">
        <f>F338*G338</f>
        <v>0</v>
      </c>
      <c r="I338" s="98" t="s">
        <v>59</v>
      </c>
    </row>
    <row r="339" spans="1:9" ht="27" customHeight="1">
      <c r="A339" s="56"/>
      <c r="B339" s="57"/>
      <c r="C339" s="57"/>
      <c r="D339" s="76" t="s">
        <v>362</v>
      </c>
      <c r="E339" s="57"/>
      <c r="F339" s="61">
        <v>1</v>
      </c>
      <c r="G339" s="59"/>
      <c r="H339" s="54"/>
      <c r="I339" s="55"/>
    </row>
    <row r="340" spans="1:9">
      <c r="A340" s="69"/>
      <c r="B340" s="71"/>
      <c r="C340" s="71">
        <v>763</v>
      </c>
      <c r="D340" s="34" t="s">
        <v>21</v>
      </c>
      <c r="E340" s="71"/>
      <c r="F340" s="79"/>
      <c r="G340" s="73"/>
      <c r="H340" s="101">
        <f>SUM(H341:H423)</f>
        <v>0</v>
      </c>
      <c r="I340" s="60"/>
    </row>
    <row r="341" spans="1:9" ht="13.5" customHeight="1">
      <c r="A341" s="51">
        <v>83</v>
      </c>
      <c r="B341" s="52">
        <v>763</v>
      </c>
      <c r="C341" s="52" t="s">
        <v>363</v>
      </c>
      <c r="D341" s="39" t="s">
        <v>364</v>
      </c>
      <c r="E341" s="52" t="s">
        <v>53</v>
      </c>
      <c r="F341" s="62">
        <f>SUM(F345:F347)</f>
        <v>2914.5</v>
      </c>
      <c r="G341" s="54"/>
      <c r="H341" s="54">
        <f>F341*G341</f>
        <v>0</v>
      </c>
      <c r="I341" s="55" t="s">
        <v>59</v>
      </c>
    </row>
    <row r="342" spans="1:9" ht="13.5" customHeight="1">
      <c r="A342" s="56"/>
      <c r="B342" s="57"/>
      <c r="C342" s="57"/>
      <c r="D342" s="43" t="s">
        <v>365</v>
      </c>
      <c r="E342" s="57"/>
      <c r="F342" s="58"/>
      <c r="G342" s="59"/>
      <c r="H342" s="54"/>
      <c r="I342" s="60"/>
    </row>
    <row r="343" spans="1:9" ht="27" customHeight="1">
      <c r="A343" s="51"/>
      <c r="B343" s="77"/>
      <c r="C343" s="52"/>
      <c r="D343" s="43" t="s">
        <v>366</v>
      </c>
      <c r="E343" s="52"/>
      <c r="F343" s="58"/>
      <c r="G343" s="54"/>
      <c r="H343" s="54"/>
      <c r="I343" s="60"/>
    </row>
    <row r="344" spans="1:9" ht="40.5" customHeight="1">
      <c r="A344" s="56"/>
      <c r="B344" s="102"/>
      <c r="C344" s="57"/>
      <c r="D344" s="43" t="s">
        <v>367</v>
      </c>
      <c r="E344" s="57"/>
      <c r="F344" s="58"/>
      <c r="G344" s="59"/>
      <c r="H344" s="54"/>
      <c r="I344" s="60"/>
    </row>
    <row r="345" spans="1:9" ht="13.5" customHeight="1">
      <c r="A345" s="51"/>
      <c r="B345" s="52"/>
      <c r="C345" s="52"/>
      <c r="D345" s="43" t="s">
        <v>368</v>
      </c>
      <c r="E345" s="52"/>
      <c r="F345" s="61">
        <v>218.8</v>
      </c>
      <c r="G345" s="54"/>
      <c r="H345" s="54"/>
      <c r="I345" s="55"/>
    </row>
    <row r="346" spans="1:9" ht="13.5" customHeight="1">
      <c r="A346" s="51"/>
      <c r="B346" s="52"/>
      <c r="C346" s="52"/>
      <c r="D346" s="43" t="s">
        <v>369</v>
      </c>
      <c r="E346" s="52"/>
      <c r="F346" s="61">
        <v>1297.8</v>
      </c>
      <c r="G346" s="54"/>
      <c r="H346" s="54"/>
      <c r="I346" s="55"/>
    </row>
    <row r="347" spans="1:9" ht="13.5" customHeight="1">
      <c r="A347" s="51"/>
      <c r="B347" s="52"/>
      <c r="C347" s="52"/>
      <c r="D347" s="43" t="s">
        <v>370</v>
      </c>
      <c r="E347" s="52"/>
      <c r="F347" s="61">
        <v>1397.9</v>
      </c>
      <c r="G347" s="54"/>
      <c r="H347" s="54"/>
      <c r="I347" s="55"/>
    </row>
    <row r="348" spans="1:9" ht="13.5" customHeight="1">
      <c r="A348" s="51">
        <v>84</v>
      </c>
      <c r="B348" s="52">
        <v>763</v>
      </c>
      <c r="C348" s="52" t="s">
        <v>371</v>
      </c>
      <c r="D348" s="39" t="s">
        <v>372</v>
      </c>
      <c r="E348" s="52" t="s">
        <v>53</v>
      </c>
      <c r="F348" s="62">
        <f>F352</f>
        <v>7.4</v>
      </c>
      <c r="G348" s="54"/>
      <c r="H348" s="54">
        <f>F348*G348</f>
        <v>0</v>
      </c>
      <c r="I348" s="55" t="s">
        <v>59</v>
      </c>
    </row>
    <row r="349" spans="1:9" ht="13.5" customHeight="1">
      <c r="A349" s="56"/>
      <c r="B349" s="57"/>
      <c r="C349" s="57"/>
      <c r="D349" s="43" t="s">
        <v>365</v>
      </c>
      <c r="E349" s="57"/>
      <c r="F349" s="58"/>
      <c r="G349" s="59"/>
      <c r="H349" s="54"/>
      <c r="I349" s="60"/>
    </row>
    <row r="350" spans="1:9" ht="27" customHeight="1">
      <c r="A350" s="51"/>
      <c r="B350" s="77"/>
      <c r="C350" s="52"/>
      <c r="D350" s="43" t="s">
        <v>366</v>
      </c>
      <c r="E350" s="52"/>
      <c r="F350" s="58"/>
      <c r="G350" s="54"/>
      <c r="H350" s="54"/>
      <c r="I350" s="60"/>
    </row>
    <row r="351" spans="1:9" ht="40.5" customHeight="1">
      <c r="A351" s="56"/>
      <c r="B351" s="102"/>
      <c r="C351" s="57"/>
      <c r="D351" s="43" t="s">
        <v>367</v>
      </c>
      <c r="E351" s="57"/>
      <c r="F351" s="58"/>
      <c r="G351" s="59"/>
      <c r="H351" s="54"/>
      <c r="I351" s="60"/>
    </row>
    <row r="352" spans="1:9" ht="13.5" customHeight="1">
      <c r="A352" s="51"/>
      <c r="B352" s="52"/>
      <c r="C352" s="52"/>
      <c r="D352" s="43" t="s">
        <v>368</v>
      </c>
      <c r="E352" s="52"/>
      <c r="F352" s="61">
        <v>7.4</v>
      </c>
      <c r="G352" s="54"/>
      <c r="H352" s="54"/>
      <c r="I352" s="55"/>
    </row>
    <row r="353" spans="1:9" ht="13.5" customHeight="1">
      <c r="A353" s="51">
        <v>85</v>
      </c>
      <c r="B353" s="52">
        <v>763</v>
      </c>
      <c r="C353" s="52" t="s">
        <v>373</v>
      </c>
      <c r="D353" s="39" t="s">
        <v>374</v>
      </c>
      <c r="E353" s="52" t="s">
        <v>53</v>
      </c>
      <c r="F353" s="62">
        <f>SUM(F357:F359)</f>
        <v>23.2</v>
      </c>
      <c r="G353" s="54"/>
      <c r="H353" s="54">
        <f>F353*G353</f>
        <v>0</v>
      </c>
      <c r="I353" s="55" t="s">
        <v>59</v>
      </c>
    </row>
    <row r="354" spans="1:9" ht="13.5" customHeight="1">
      <c r="A354" s="56"/>
      <c r="B354" s="57"/>
      <c r="C354" s="57"/>
      <c r="D354" s="43" t="s">
        <v>365</v>
      </c>
      <c r="E354" s="57"/>
      <c r="F354" s="58"/>
      <c r="G354" s="59"/>
      <c r="H354" s="54"/>
      <c r="I354" s="60"/>
    </row>
    <row r="355" spans="1:9" ht="27" customHeight="1">
      <c r="A355" s="51"/>
      <c r="B355" s="77"/>
      <c r="C355" s="52"/>
      <c r="D355" s="43" t="s">
        <v>366</v>
      </c>
      <c r="E355" s="52"/>
      <c r="F355" s="58"/>
      <c r="G355" s="54"/>
      <c r="H355" s="54"/>
      <c r="I355" s="60"/>
    </row>
    <row r="356" spans="1:9" ht="40.5" customHeight="1">
      <c r="A356" s="56"/>
      <c r="B356" s="102"/>
      <c r="C356" s="57"/>
      <c r="D356" s="43" t="s">
        <v>367</v>
      </c>
      <c r="E356" s="57"/>
      <c r="F356" s="58"/>
      <c r="G356" s="59"/>
      <c r="H356" s="54"/>
      <c r="I356" s="60"/>
    </row>
    <row r="357" spans="1:9" ht="13.5" customHeight="1">
      <c r="A357" s="51"/>
      <c r="B357" s="52"/>
      <c r="C357" s="52"/>
      <c r="D357" s="43" t="s">
        <v>368</v>
      </c>
      <c r="E357" s="52"/>
      <c r="F357" s="61">
        <v>2.8</v>
      </c>
      <c r="G357" s="54"/>
      <c r="H357" s="54"/>
      <c r="I357" s="55"/>
    </row>
    <row r="358" spans="1:9" ht="13.5" customHeight="1">
      <c r="A358" s="51"/>
      <c r="B358" s="52"/>
      <c r="C358" s="52"/>
      <c r="D358" s="43" t="s">
        <v>369</v>
      </c>
      <c r="E358" s="52"/>
      <c r="F358" s="61">
        <v>10.199999999999999</v>
      </c>
      <c r="G358" s="54"/>
      <c r="H358" s="54"/>
      <c r="I358" s="55"/>
    </row>
    <row r="359" spans="1:9" ht="13.5" customHeight="1">
      <c r="A359" s="51"/>
      <c r="B359" s="52"/>
      <c r="C359" s="52"/>
      <c r="D359" s="43" t="s">
        <v>370</v>
      </c>
      <c r="E359" s="52"/>
      <c r="F359" s="61">
        <v>10.199999999999999</v>
      </c>
      <c r="G359" s="54"/>
      <c r="H359" s="54"/>
      <c r="I359" s="55"/>
    </row>
    <row r="360" spans="1:9" ht="13.5" customHeight="1">
      <c r="A360" s="51">
        <v>86</v>
      </c>
      <c r="B360" s="52">
        <v>763</v>
      </c>
      <c r="C360" s="52" t="s">
        <v>375</v>
      </c>
      <c r="D360" s="39" t="s">
        <v>376</v>
      </c>
      <c r="E360" s="52" t="s">
        <v>53</v>
      </c>
      <c r="F360" s="62">
        <f>F364</f>
        <v>6.8</v>
      </c>
      <c r="G360" s="54"/>
      <c r="H360" s="54">
        <f>F360*G360</f>
        <v>0</v>
      </c>
      <c r="I360" s="55" t="s">
        <v>59</v>
      </c>
    </row>
    <row r="361" spans="1:9" ht="13.5" customHeight="1">
      <c r="A361" s="56"/>
      <c r="B361" s="57"/>
      <c r="C361" s="57"/>
      <c r="D361" s="43" t="s">
        <v>365</v>
      </c>
      <c r="E361" s="57"/>
      <c r="F361" s="58"/>
      <c r="G361" s="59"/>
      <c r="H361" s="54"/>
      <c r="I361" s="60"/>
    </row>
    <row r="362" spans="1:9" ht="27" customHeight="1">
      <c r="A362" s="51"/>
      <c r="B362" s="77"/>
      <c r="C362" s="52"/>
      <c r="D362" s="43" t="s">
        <v>366</v>
      </c>
      <c r="E362" s="52"/>
      <c r="F362" s="58"/>
      <c r="G362" s="54"/>
      <c r="H362" s="54"/>
      <c r="I362" s="60"/>
    </row>
    <row r="363" spans="1:9" ht="40.5" customHeight="1">
      <c r="A363" s="56"/>
      <c r="B363" s="102"/>
      <c r="C363" s="57"/>
      <c r="D363" s="43" t="s">
        <v>367</v>
      </c>
      <c r="E363" s="57"/>
      <c r="F363" s="58"/>
      <c r="G363" s="59"/>
      <c r="H363" s="54"/>
      <c r="I363" s="60"/>
    </row>
    <row r="364" spans="1:9" ht="13.5" customHeight="1">
      <c r="A364" s="51"/>
      <c r="B364" s="52"/>
      <c r="C364" s="52"/>
      <c r="D364" s="43" t="s">
        <v>369</v>
      </c>
      <c r="E364" s="52"/>
      <c r="F364" s="61">
        <v>6.8</v>
      </c>
      <c r="G364" s="54"/>
      <c r="H364" s="54"/>
      <c r="I364" s="55"/>
    </row>
    <row r="365" spans="1:9" ht="13.5" customHeight="1">
      <c r="A365" s="51">
        <v>87</v>
      </c>
      <c r="B365" s="52">
        <v>763</v>
      </c>
      <c r="C365" s="52" t="s">
        <v>377</v>
      </c>
      <c r="D365" s="39" t="s">
        <v>378</v>
      </c>
      <c r="E365" s="52" t="s">
        <v>53</v>
      </c>
      <c r="F365" s="62">
        <f>F369</f>
        <v>3.4</v>
      </c>
      <c r="G365" s="54"/>
      <c r="H365" s="54">
        <f>F365*G365</f>
        <v>0</v>
      </c>
      <c r="I365" s="55" t="s">
        <v>59</v>
      </c>
    </row>
    <row r="366" spans="1:9" ht="13.5" customHeight="1">
      <c r="A366" s="56"/>
      <c r="B366" s="57"/>
      <c r="C366" s="57"/>
      <c r="D366" s="43" t="s">
        <v>365</v>
      </c>
      <c r="E366" s="57"/>
      <c r="F366" s="58"/>
      <c r="G366" s="59"/>
      <c r="H366" s="54"/>
      <c r="I366" s="60"/>
    </row>
    <row r="367" spans="1:9" ht="27" customHeight="1">
      <c r="A367" s="51"/>
      <c r="B367" s="77"/>
      <c r="C367" s="52"/>
      <c r="D367" s="43" t="s">
        <v>366</v>
      </c>
      <c r="E367" s="52"/>
      <c r="F367" s="58"/>
      <c r="G367" s="54"/>
      <c r="H367" s="54"/>
      <c r="I367" s="60"/>
    </row>
    <row r="368" spans="1:9" ht="40.5" customHeight="1">
      <c r="A368" s="56"/>
      <c r="B368" s="102"/>
      <c r="C368" s="57"/>
      <c r="D368" s="43" t="s">
        <v>367</v>
      </c>
      <c r="E368" s="57"/>
      <c r="F368" s="58"/>
      <c r="G368" s="59"/>
      <c r="H368" s="54"/>
      <c r="I368" s="60"/>
    </row>
    <row r="369" spans="1:9" ht="13.5" customHeight="1">
      <c r="A369" s="51"/>
      <c r="B369" s="52"/>
      <c r="C369" s="52"/>
      <c r="D369" s="43" t="s">
        <v>369</v>
      </c>
      <c r="E369" s="52"/>
      <c r="F369" s="61">
        <v>3.4</v>
      </c>
      <c r="G369" s="54"/>
      <c r="H369" s="54"/>
      <c r="I369" s="55"/>
    </row>
    <row r="370" spans="1:9" ht="13.5" customHeight="1">
      <c r="A370" s="51">
        <v>88</v>
      </c>
      <c r="B370" s="52">
        <v>763</v>
      </c>
      <c r="C370" s="52" t="s">
        <v>379</v>
      </c>
      <c r="D370" s="39" t="s">
        <v>380</v>
      </c>
      <c r="E370" s="52" t="s">
        <v>53</v>
      </c>
      <c r="F370" s="62">
        <f>SUM(F374:F375)</f>
        <v>180.1</v>
      </c>
      <c r="G370" s="54"/>
      <c r="H370" s="54">
        <f>F370*G370</f>
        <v>0</v>
      </c>
      <c r="I370" s="55" t="s">
        <v>59</v>
      </c>
    </row>
    <row r="371" spans="1:9" ht="13.5" customHeight="1">
      <c r="A371" s="56"/>
      <c r="B371" s="57"/>
      <c r="C371" s="57"/>
      <c r="D371" s="43" t="s">
        <v>365</v>
      </c>
      <c r="E371" s="57"/>
      <c r="F371" s="58"/>
      <c r="G371" s="59"/>
      <c r="H371" s="54"/>
      <c r="I371" s="60"/>
    </row>
    <row r="372" spans="1:9" ht="27" customHeight="1">
      <c r="A372" s="51"/>
      <c r="B372" s="77"/>
      <c r="C372" s="52"/>
      <c r="D372" s="43" t="s">
        <v>366</v>
      </c>
      <c r="E372" s="52"/>
      <c r="F372" s="58"/>
      <c r="G372" s="54"/>
      <c r="H372" s="54"/>
      <c r="I372" s="60"/>
    </row>
    <row r="373" spans="1:9" ht="40.5" customHeight="1">
      <c r="A373" s="56"/>
      <c r="B373" s="102"/>
      <c r="C373" s="57"/>
      <c r="D373" s="43" t="s">
        <v>367</v>
      </c>
      <c r="E373" s="57"/>
      <c r="F373" s="58"/>
      <c r="G373" s="59"/>
      <c r="H373" s="54"/>
      <c r="I373" s="60"/>
    </row>
    <row r="374" spans="1:9" ht="13.5" customHeight="1">
      <c r="A374" s="51"/>
      <c r="B374" s="52"/>
      <c r="C374" s="52"/>
      <c r="D374" s="43" t="s">
        <v>369</v>
      </c>
      <c r="E374" s="52"/>
      <c r="F374" s="61">
        <v>68.3</v>
      </c>
      <c r="G374" s="54"/>
      <c r="H374" s="54"/>
      <c r="I374" s="55"/>
    </row>
    <row r="375" spans="1:9" ht="13.5" customHeight="1">
      <c r="A375" s="51"/>
      <c r="B375" s="52"/>
      <c r="C375" s="52"/>
      <c r="D375" s="43" t="s">
        <v>370</v>
      </c>
      <c r="E375" s="52"/>
      <c r="F375" s="61">
        <v>111.8</v>
      </c>
      <c r="G375" s="54"/>
      <c r="H375" s="54"/>
      <c r="I375" s="55"/>
    </row>
    <row r="376" spans="1:9" ht="13.5" customHeight="1">
      <c r="A376" s="51">
        <v>89</v>
      </c>
      <c r="B376" s="52">
        <v>763</v>
      </c>
      <c r="C376" s="52" t="s">
        <v>381</v>
      </c>
      <c r="D376" s="39" t="s">
        <v>382</v>
      </c>
      <c r="E376" s="52" t="s">
        <v>53</v>
      </c>
      <c r="F376" s="62">
        <f>F380</f>
        <v>76.7</v>
      </c>
      <c r="G376" s="54"/>
      <c r="H376" s="54">
        <f>F376*G376</f>
        <v>0</v>
      </c>
      <c r="I376" s="55" t="s">
        <v>59</v>
      </c>
    </row>
    <row r="377" spans="1:9" ht="13.5" customHeight="1">
      <c r="A377" s="56"/>
      <c r="B377" s="57"/>
      <c r="C377" s="57"/>
      <c r="D377" s="43" t="s">
        <v>365</v>
      </c>
      <c r="E377" s="57"/>
      <c r="F377" s="58"/>
      <c r="G377" s="59"/>
      <c r="H377" s="54"/>
      <c r="I377" s="60"/>
    </row>
    <row r="378" spans="1:9" ht="27" customHeight="1">
      <c r="A378" s="51"/>
      <c r="B378" s="77"/>
      <c r="C378" s="52"/>
      <c r="D378" s="43" t="s">
        <v>366</v>
      </c>
      <c r="E378" s="52"/>
      <c r="F378" s="58"/>
      <c r="G378" s="54"/>
      <c r="H378" s="54"/>
      <c r="I378" s="60"/>
    </row>
    <row r="379" spans="1:9" ht="40.5" customHeight="1">
      <c r="A379" s="56"/>
      <c r="B379" s="102"/>
      <c r="C379" s="57"/>
      <c r="D379" s="43" t="s">
        <v>367</v>
      </c>
      <c r="E379" s="57"/>
      <c r="F379" s="58"/>
      <c r="G379" s="59"/>
      <c r="H379" s="54"/>
      <c r="I379" s="60"/>
    </row>
    <row r="380" spans="1:9" ht="13.5" customHeight="1">
      <c r="A380" s="51"/>
      <c r="B380" s="52"/>
      <c r="C380" s="52"/>
      <c r="D380" s="43" t="s">
        <v>369</v>
      </c>
      <c r="E380" s="52"/>
      <c r="F380" s="61">
        <v>76.7</v>
      </c>
      <c r="G380" s="54"/>
      <c r="H380" s="54"/>
      <c r="I380" s="55"/>
    </row>
    <row r="381" spans="1:9" ht="13.5" customHeight="1">
      <c r="A381" s="51">
        <v>90</v>
      </c>
      <c r="B381" s="52">
        <v>763</v>
      </c>
      <c r="C381" s="52" t="s">
        <v>383</v>
      </c>
      <c r="D381" s="39" t="s">
        <v>384</v>
      </c>
      <c r="E381" s="52" t="s">
        <v>53</v>
      </c>
      <c r="F381" s="62">
        <f>SUM(F385:F387)</f>
        <v>398.9</v>
      </c>
      <c r="G381" s="54"/>
      <c r="H381" s="54">
        <f>F381*G381</f>
        <v>0</v>
      </c>
      <c r="I381" s="55" t="s">
        <v>59</v>
      </c>
    </row>
    <row r="382" spans="1:9" ht="13.5" customHeight="1">
      <c r="A382" s="56"/>
      <c r="B382" s="57"/>
      <c r="C382" s="57"/>
      <c r="D382" s="43" t="s">
        <v>385</v>
      </c>
      <c r="E382" s="57"/>
      <c r="F382" s="58"/>
      <c r="G382" s="59"/>
      <c r="H382" s="54"/>
      <c r="I382" s="60"/>
    </row>
    <row r="383" spans="1:9" ht="27" customHeight="1">
      <c r="A383" s="51"/>
      <c r="B383" s="77"/>
      <c r="C383" s="52"/>
      <c r="D383" s="43" t="s">
        <v>366</v>
      </c>
      <c r="E383" s="52"/>
      <c r="F383" s="58"/>
      <c r="G383" s="54"/>
      <c r="H383" s="54"/>
      <c r="I383" s="60"/>
    </row>
    <row r="384" spans="1:9" ht="40.5" customHeight="1">
      <c r="A384" s="56"/>
      <c r="B384" s="102"/>
      <c r="C384" s="57"/>
      <c r="D384" s="43" t="s">
        <v>367</v>
      </c>
      <c r="E384" s="57"/>
      <c r="F384" s="58"/>
      <c r="G384" s="59"/>
      <c r="H384" s="54"/>
      <c r="I384" s="60"/>
    </row>
    <row r="385" spans="1:18" ht="13.5" customHeight="1">
      <c r="A385" s="51"/>
      <c r="B385" s="52"/>
      <c r="C385" s="52"/>
      <c r="D385" s="43" t="s">
        <v>368</v>
      </c>
      <c r="E385" s="52"/>
      <c r="F385" s="61">
        <v>6.6</v>
      </c>
      <c r="G385" s="54"/>
      <c r="H385" s="54"/>
      <c r="I385" s="55"/>
    </row>
    <row r="386" spans="1:18" ht="13.5" customHeight="1">
      <c r="A386" s="51"/>
      <c r="B386" s="52"/>
      <c r="C386" s="52"/>
      <c r="D386" s="43" t="s">
        <v>369</v>
      </c>
      <c r="E386" s="52"/>
      <c r="F386" s="61">
        <f>28+76+54.6+46.4</f>
        <v>205</v>
      </c>
      <c r="G386" s="54"/>
      <c r="H386" s="54"/>
      <c r="I386" s="55"/>
    </row>
    <row r="387" spans="1:18" ht="13.5" customHeight="1">
      <c r="A387" s="51"/>
      <c r="B387" s="52"/>
      <c r="C387" s="52"/>
      <c r="D387" s="43" t="s">
        <v>370</v>
      </c>
      <c r="E387" s="52"/>
      <c r="F387" s="61">
        <f>1.4+66.9+13.6+105.4</f>
        <v>187.3</v>
      </c>
      <c r="G387" s="54"/>
      <c r="H387" s="54"/>
      <c r="I387" s="55"/>
    </row>
    <row r="388" spans="1:18" ht="13.5" customHeight="1">
      <c r="A388" s="51">
        <v>91</v>
      </c>
      <c r="B388" s="52">
        <v>763</v>
      </c>
      <c r="C388" s="52" t="s">
        <v>386</v>
      </c>
      <c r="D388" s="39" t="s">
        <v>387</v>
      </c>
      <c r="E388" s="52" t="s">
        <v>53</v>
      </c>
      <c r="F388" s="62">
        <f>SUM(F392:F394)</f>
        <v>43.9</v>
      </c>
      <c r="G388" s="54"/>
      <c r="H388" s="54">
        <f>F388*G388</f>
        <v>0</v>
      </c>
      <c r="I388" s="55" t="s">
        <v>59</v>
      </c>
    </row>
    <row r="389" spans="1:18" ht="13.5" customHeight="1">
      <c r="A389" s="56"/>
      <c r="B389" s="57"/>
      <c r="C389" s="57"/>
      <c r="D389" s="43" t="s">
        <v>385</v>
      </c>
      <c r="E389" s="57"/>
      <c r="F389" s="58"/>
      <c r="G389" s="59"/>
      <c r="H389" s="54"/>
      <c r="I389" s="60"/>
    </row>
    <row r="390" spans="1:18" ht="27" customHeight="1">
      <c r="A390" s="51"/>
      <c r="B390" s="77"/>
      <c r="C390" s="52"/>
      <c r="D390" s="43" t="s">
        <v>366</v>
      </c>
      <c r="E390" s="52"/>
      <c r="F390" s="58"/>
      <c r="G390" s="54"/>
      <c r="H390" s="54"/>
      <c r="I390" s="60"/>
    </row>
    <row r="391" spans="1:18" ht="40.5" customHeight="1">
      <c r="A391" s="56"/>
      <c r="B391" s="102"/>
      <c r="C391" s="57"/>
      <c r="D391" s="43" t="s">
        <v>367</v>
      </c>
      <c r="E391" s="57"/>
      <c r="F391" s="58"/>
      <c r="G391" s="59"/>
      <c r="H391" s="54"/>
      <c r="I391" s="60"/>
    </row>
    <row r="392" spans="1:18" ht="13.5" customHeight="1">
      <c r="A392" s="51"/>
      <c r="B392" s="52"/>
      <c r="C392" s="52"/>
      <c r="D392" s="43" t="s">
        <v>368</v>
      </c>
      <c r="E392" s="52"/>
      <c r="F392" s="61">
        <v>7.2</v>
      </c>
      <c r="G392" s="54"/>
      <c r="H392" s="54"/>
      <c r="I392" s="55"/>
    </row>
    <row r="393" spans="1:18" ht="13.5" customHeight="1">
      <c r="A393" s="51"/>
      <c r="B393" s="52"/>
      <c r="C393" s="52"/>
      <c r="D393" s="43" t="s">
        <v>369</v>
      </c>
      <c r="E393" s="52"/>
      <c r="F393" s="61">
        <f>5.5+14.3</f>
        <v>19.8</v>
      </c>
      <c r="G393" s="54"/>
      <c r="H393" s="54"/>
      <c r="I393" s="55"/>
    </row>
    <row r="394" spans="1:18" ht="13.5" customHeight="1">
      <c r="A394" s="51"/>
      <c r="B394" s="52"/>
      <c r="C394" s="52"/>
      <c r="D394" s="43" t="s">
        <v>370</v>
      </c>
      <c r="E394" s="52"/>
      <c r="F394" s="61">
        <f>1.2+15.7</f>
        <v>16.899999999999999</v>
      </c>
      <c r="G394" s="54"/>
      <c r="H394" s="54"/>
      <c r="I394" s="55"/>
    </row>
    <row r="395" spans="1:18" ht="24.75" customHeight="1">
      <c r="A395" s="38">
        <v>92</v>
      </c>
      <c r="B395" s="39">
        <v>763</v>
      </c>
      <c r="C395" s="39" t="s">
        <v>388</v>
      </c>
      <c r="D395" s="39" t="s">
        <v>389</v>
      </c>
      <c r="E395" s="39" t="s">
        <v>53</v>
      </c>
      <c r="F395" s="62">
        <f>F396+F397+F398</f>
        <v>1165.3000000000002</v>
      </c>
      <c r="G395" s="41"/>
      <c r="H395" s="41">
        <f>F395*G395</f>
        <v>0</v>
      </c>
      <c r="I395" s="42" t="s">
        <v>59</v>
      </c>
    </row>
    <row r="396" spans="1:18" ht="13.5" customHeight="1">
      <c r="A396" s="38"/>
      <c r="B396" s="39"/>
      <c r="C396" s="39"/>
      <c r="D396" s="43" t="s">
        <v>390</v>
      </c>
      <c r="E396" s="39"/>
      <c r="F396" s="44">
        <v>17.600000000000001</v>
      </c>
      <c r="G396" s="41"/>
      <c r="H396" s="41"/>
      <c r="I396" s="42"/>
    </row>
    <row r="397" spans="1:18" s="27" customFormat="1" ht="13.5" customHeight="1">
      <c r="A397" s="38"/>
      <c r="B397" s="92"/>
      <c r="C397" s="39"/>
      <c r="D397" s="43" t="s">
        <v>391</v>
      </c>
      <c r="E397" s="39"/>
      <c r="F397" s="44">
        <v>480</v>
      </c>
      <c r="G397" s="41"/>
      <c r="H397" s="41"/>
      <c r="I397" s="42"/>
    </row>
    <row r="398" spans="1:18" s="27" customFormat="1" ht="13.5" customHeight="1">
      <c r="A398" s="38"/>
      <c r="B398" s="92"/>
      <c r="C398" s="39"/>
      <c r="D398" s="43" t="s">
        <v>392</v>
      </c>
      <c r="E398" s="39"/>
      <c r="F398" s="44">
        <v>667.7</v>
      </c>
      <c r="G398" s="41"/>
      <c r="H398" s="41"/>
      <c r="I398" s="42"/>
    </row>
    <row r="399" spans="1:18" s="107" customFormat="1" ht="24.75" customHeight="1">
      <c r="A399" s="103"/>
      <c r="B399" s="104"/>
      <c r="C399" s="103"/>
      <c r="D399" s="43" t="s">
        <v>393</v>
      </c>
      <c r="E399" s="103"/>
      <c r="F399" s="105"/>
      <c r="G399" s="103"/>
      <c r="H399" s="41"/>
      <c r="I399" s="90"/>
      <c r="J399" s="106"/>
      <c r="M399" s="106"/>
      <c r="N399" s="106"/>
      <c r="O399" s="106"/>
      <c r="P399" s="106"/>
      <c r="Q399" s="106"/>
      <c r="R399" s="106"/>
    </row>
    <row r="400" spans="1:18" ht="24" customHeight="1">
      <c r="A400" s="38">
        <v>93</v>
      </c>
      <c r="B400" s="39">
        <v>763</v>
      </c>
      <c r="C400" s="39" t="s">
        <v>394</v>
      </c>
      <c r="D400" s="39" t="s">
        <v>395</v>
      </c>
      <c r="E400" s="39" t="s">
        <v>53</v>
      </c>
      <c r="F400" s="62">
        <f>F401+F402</f>
        <v>572.79999999999995</v>
      </c>
      <c r="G400" s="41"/>
      <c r="H400" s="41">
        <f>F400*G400</f>
        <v>0</v>
      </c>
      <c r="I400" s="42" t="s">
        <v>59</v>
      </c>
    </row>
    <row r="401" spans="1:18" s="27" customFormat="1" ht="13.5" customHeight="1">
      <c r="A401" s="38"/>
      <c r="B401" s="92"/>
      <c r="C401" s="39"/>
      <c r="D401" s="43" t="s">
        <v>391</v>
      </c>
      <c r="E401" s="39"/>
      <c r="F401" s="44">
        <v>334.9</v>
      </c>
      <c r="G401" s="41"/>
      <c r="H401" s="41"/>
      <c r="I401" s="42"/>
    </row>
    <row r="402" spans="1:18" s="27" customFormat="1" ht="13.5" customHeight="1">
      <c r="A402" s="38"/>
      <c r="B402" s="92"/>
      <c r="C402" s="39"/>
      <c r="D402" s="43" t="s">
        <v>392</v>
      </c>
      <c r="E402" s="39"/>
      <c r="F402" s="44">
        <v>237.9</v>
      </c>
      <c r="G402" s="41"/>
      <c r="H402" s="41"/>
      <c r="I402" s="42"/>
    </row>
    <row r="403" spans="1:18" s="107" customFormat="1" ht="24.75" customHeight="1">
      <c r="A403" s="103"/>
      <c r="B403" s="104"/>
      <c r="C403" s="103"/>
      <c r="D403" s="43" t="s">
        <v>396</v>
      </c>
      <c r="E403" s="103"/>
      <c r="F403" s="105"/>
      <c r="G403" s="103"/>
      <c r="H403" s="41"/>
      <c r="I403" s="90"/>
      <c r="J403" s="106"/>
      <c r="M403" s="106"/>
      <c r="N403" s="106"/>
      <c r="O403" s="106"/>
      <c r="P403" s="106"/>
      <c r="Q403" s="106"/>
      <c r="R403" s="106"/>
    </row>
    <row r="404" spans="1:18" ht="27.75" customHeight="1">
      <c r="A404" s="38">
        <v>94</v>
      </c>
      <c r="B404" s="39">
        <v>763</v>
      </c>
      <c r="C404" s="39" t="s">
        <v>397</v>
      </c>
      <c r="D404" s="39" t="s">
        <v>398</v>
      </c>
      <c r="E404" s="39" t="s">
        <v>53</v>
      </c>
      <c r="F404" s="62">
        <f>F405+F406+F407</f>
        <v>518.4</v>
      </c>
      <c r="G404" s="41"/>
      <c r="H404" s="41">
        <f>F404*G404</f>
        <v>0</v>
      </c>
      <c r="I404" s="42" t="s">
        <v>59</v>
      </c>
      <c r="L404" s="108"/>
    </row>
    <row r="405" spans="1:18" ht="13.5" customHeight="1">
      <c r="A405" s="38"/>
      <c r="B405" s="39"/>
      <c r="C405" s="39"/>
      <c r="D405" s="43" t="s">
        <v>390</v>
      </c>
      <c r="E405" s="39"/>
      <c r="F405" s="44">
        <v>165.5</v>
      </c>
      <c r="G405" s="41"/>
      <c r="H405" s="41"/>
      <c r="I405" s="42"/>
    </row>
    <row r="406" spans="1:18" s="27" customFormat="1" ht="13.5" customHeight="1">
      <c r="A406" s="38"/>
      <c r="B406" s="92"/>
      <c r="C406" s="39"/>
      <c r="D406" s="43" t="s">
        <v>391</v>
      </c>
      <c r="E406" s="39"/>
      <c r="F406" s="44">
        <v>283.10000000000002</v>
      </c>
      <c r="G406" s="41"/>
      <c r="H406" s="41"/>
      <c r="I406" s="42"/>
    </row>
    <row r="407" spans="1:18" s="27" customFormat="1" ht="13.5" customHeight="1">
      <c r="A407" s="38"/>
      <c r="B407" s="92"/>
      <c r="C407" s="39"/>
      <c r="D407" s="43" t="s">
        <v>392</v>
      </c>
      <c r="E407" s="39"/>
      <c r="F407" s="44">
        <v>69.8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393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30" customHeight="1">
      <c r="A409" s="38">
        <v>95</v>
      </c>
      <c r="B409" s="39">
        <v>763</v>
      </c>
      <c r="C409" s="39" t="s">
        <v>399</v>
      </c>
      <c r="D409" s="39" t="s">
        <v>400</v>
      </c>
      <c r="E409" s="39" t="s">
        <v>53</v>
      </c>
      <c r="F409" s="62">
        <f>F410</f>
        <v>45.7</v>
      </c>
      <c r="G409" s="41"/>
      <c r="H409" s="41">
        <f>F409*G409</f>
        <v>0</v>
      </c>
      <c r="I409" s="42" t="s">
        <v>59</v>
      </c>
    </row>
    <row r="410" spans="1:18" s="27" customFormat="1" ht="13.5" customHeight="1">
      <c r="A410" s="38"/>
      <c r="B410" s="92"/>
      <c r="C410" s="39"/>
      <c r="D410" s="43" t="s">
        <v>392</v>
      </c>
      <c r="E410" s="39"/>
      <c r="F410" s="44">
        <v>45.7</v>
      </c>
      <c r="G410" s="41"/>
      <c r="H410" s="41"/>
      <c r="I410" s="42"/>
    </row>
    <row r="411" spans="1:18" s="107" customFormat="1" ht="24.75" customHeight="1">
      <c r="A411" s="103"/>
      <c r="B411" s="104"/>
      <c r="C411" s="103"/>
      <c r="D411" s="43" t="s">
        <v>393</v>
      </c>
      <c r="E411" s="103"/>
      <c r="F411" s="105"/>
      <c r="G411" s="103"/>
      <c r="H411" s="41"/>
      <c r="I411" s="90"/>
      <c r="J411" s="106"/>
      <c r="M411" s="106"/>
      <c r="N411" s="106"/>
      <c r="O411" s="106"/>
      <c r="P411" s="106"/>
      <c r="Q411" s="106"/>
      <c r="R411" s="106"/>
    </row>
    <row r="412" spans="1:18" ht="24.75" customHeight="1">
      <c r="A412" s="103"/>
      <c r="B412" s="104"/>
      <c r="C412" s="103"/>
      <c r="D412" s="43" t="s">
        <v>401</v>
      </c>
      <c r="E412" s="103"/>
      <c r="F412" s="44"/>
      <c r="G412" s="103"/>
      <c r="H412" s="41"/>
      <c r="I412" s="90"/>
      <c r="J412" s="106"/>
    </row>
    <row r="413" spans="1:18" ht="27" customHeight="1">
      <c r="A413" s="38">
        <v>96</v>
      </c>
      <c r="B413" s="39">
        <v>763</v>
      </c>
      <c r="C413" s="39" t="s">
        <v>402</v>
      </c>
      <c r="D413" s="39" t="s">
        <v>403</v>
      </c>
      <c r="E413" s="39" t="s">
        <v>53</v>
      </c>
      <c r="F413" s="62">
        <f>F414</f>
        <v>69.8</v>
      </c>
      <c r="G413" s="41"/>
      <c r="H413" s="41">
        <f>F413*G413</f>
        <v>0</v>
      </c>
      <c r="I413" s="42" t="s">
        <v>59</v>
      </c>
    </row>
    <row r="414" spans="1:18" s="27" customFormat="1" ht="13.5" customHeight="1">
      <c r="A414" s="38"/>
      <c r="B414" s="92"/>
      <c r="C414" s="39"/>
      <c r="D414" s="43" t="s">
        <v>392</v>
      </c>
      <c r="E414" s="39"/>
      <c r="F414" s="44">
        <v>69.8</v>
      </c>
      <c r="G414" s="41"/>
      <c r="H414" s="41"/>
      <c r="I414" s="42"/>
    </row>
    <row r="415" spans="1:18" s="107" customFormat="1" ht="24.75" customHeight="1">
      <c r="A415" s="103"/>
      <c r="B415" s="104"/>
      <c r="C415" s="103"/>
      <c r="D415" s="43" t="s">
        <v>393</v>
      </c>
      <c r="E415" s="103"/>
      <c r="F415" s="105"/>
      <c r="G415" s="103"/>
      <c r="H415" s="41"/>
      <c r="I415" s="90"/>
      <c r="J415" s="106"/>
      <c r="M415" s="106"/>
      <c r="N415" s="106"/>
      <c r="O415" s="106"/>
      <c r="P415" s="106"/>
      <c r="Q415" s="106"/>
      <c r="R415" s="106"/>
    </row>
    <row r="416" spans="1:18" ht="13.5" customHeight="1">
      <c r="A416" s="51">
        <v>97</v>
      </c>
      <c r="B416" s="52">
        <v>763</v>
      </c>
      <c r="C416" s="52" t="s">
        <v>404</v>
      </c>
      <c r="D416" s="39" t="s">
        <v>405</v>
      </c>
      <c r="E416" s="52" t="s">
        <v>53</v>
      </c>
      <c r="F416" s="62">
        <f>F417</f>
        <v>88.968000000000004</v>
      </c>
      <c r="G416" s="54"/>
      <c r="H416" s="54">
        <f>F416*G416</f>
        <v>0</v>
      </c>
      <c r="I416" s="55" t="s">
        <v>59</v>
      </c>
    </row>
    <row r="417" spans="1:10" ht="13.5" customHeight="1">
      <c r="A417" s="51"/>
      <c r="B417" s="52"/>
      <c r="C417" s="52"/>
      <c r="D417" s="43" t="s">
        <v>406</v>
      </c>
      <c r="E417" s="52"/>
      <c r="F417" s="61">
        <f>80.88*1.1</f>
        <v>88.968000000000004</v>
      </c>
      <c r="G417" s="54"/>
      <c r="H417" s="54"/>
      <c r="I417" s="55"/>
    </row>
    <row r="418" spans="1:10" ht="13.5" customHeight="1">
      <c r="A418" s="51">
        <v>98</v>
      </c>
      <c r="B418" s="52">
        <v>763</v>
      </c>
      <c r="C418" s="52" t="s">
        <v>407</v>
      </c>
      <c r="D418" s="39" t="s">
        <v>408</v>
      </c>
      <c r="E418" s="52" t="s">
        <v>409</v>
      </c>
      <c r="F418" s="62">
        <f>F420</f>
        <v>1</v>
      </c>
      <c r="G418" s="54"/>
      <c r="H418" s="54">
        <f>F418*G418</f>
        <v>0</v>
      </c>
      <c r="I418" s="55" t="s">
        <v>59</v>
      </c>
    </row>
    <row r="419" spans="1:10" ht="13.5" customHeight="1">
      <c r="A419" s="51"/>
      <c r="B419" s="52"/>
      <c r="C419" s="52"/>
      <c r="D419" s="43" t="s">
        <v>410</v>
      </c>
      <c r="E419" s="52"/>
      <c r="F419" s="62"/>
      <c r="G419" s="54"/>
      <c r="H419" s="54"/>
      <c r="I419" s="55"/>
    </row>
    <row r="420" spans="1:10" ht="13.5" customHeight="1">
      <c r="A420" s="51"/>
      <c r="B420" s="52"/>
      <c r="C420" s="52"/>
      <c r="D420" s="43" t="s">
        <v>411</v>
      </c>
      <c r="E420" s="52"/>
      <c r="F420" s="61">
        <v>1</v>
      </c>
      <c r="G420" s="54"/>
      <c r="H420" s="54"/>
      <c r="I420" s="55"/>
    </row>
    <row r="421" spans="1:10" s="27" customFormat="1" ht="13.5" customHeight="1">
      <c r="A421" s="51">
        <v>99</v>
      </c>
      <c r="B421" s="77" t="s">
        <v>412</v>
      </c>
      <c r="C421" s="52">
        <v>998763403</v>
      </c>
      <c r="D421" s="52" t="s">
        <v>413</v>
      </c>
      <c r="E421" s="52" t="s">
        <v>258</v>
      </c>
      <c r="F421" s="53">
        <v>1.62</v>
      </c>
      <c r="G421" s="54"/>
      <c r="H421" s="54">
        <f>F421*G421</f>
        <v>0</v>
      </c>
      <c r="I421" s="55" t="s">
        <v>54</v>
      </c>
    </row>
    <row r="422" spans="1:10" ht="13.5" customHeight="1">
      <c r="A422" s="97">
        <v>100</v>
      </c>
      <c r="B422" s="52">
        <v>763</v>
      </c>
      <c r="C422" s="52">
        <v>999763</v>
      </c>
      <c r="D422" s="52" t="s">
        <v>414</v>
      </c>
      <c r="E422" s="52" t="s">
        <v>243</v>
      </c>
      <c r="F422" s="53">
        <f>F423</f>
        <v>1</v>
      </c>
      <c r="G422" s="54"/>
      <c r="H422" s="54">
        <f>F422*G422</f>
        <v>0</v>
      </c>
      <c r="I422" s="98" t="s">
        <v>59</v>
      </c>
    </row>
    <row r="423" spans="1:10" s="27" customFormat="1" ht="27" customHeight="1">
      <c r="A423" s="56"/>
      <c r="B423" s="57"/>
      <c r="C423" s="57"/>
      <c r="D423" s="76" t="s">
        <v>362</v>
      </c>
      <c r="E423" s="57"/>
      <c r="F423" s="61">
        <v>1</v>
      </c>
      <c r="G423" s="59"/>
      <c r="H423" s="54"/>
      <c r="I423" s="55"/>
    </row>
    <row r="424" spans="1:10" ht="13.5" customHeight="1">
      <c r="A424" s="69"/>
      <c r="B424" s="70"/>
      <c r="C424" s="71">
        <v>766</v>
      </c>
      <c r="D424" s="34" t="s">
        <v>22</v>
      </c>
      <c r="E424" s="71"/>
      <c r="F424" s="79"/>
      <c r="G424" s="73"/>
      <c r="H424" s="73">
        <f>SUM(H425:H428)</f>
        <v>0</v>
      </c>
      <c r="I424" s="74"/>
    </row>
    <row r="425" spans="1:10" ht="13.5" customHeight="1">
      <c r="A425" s="139">
        <v>101</v>
      </c>
      <c r="B425" s="52">
        <v>766</v>
      </c>
      <c r="C425" s="39" t="s">
        <v>415</v>
      </c>
      <c r="D425" s="52" t="s">
        <v>611</v>
      </c>
      <c r="E425" s="52" t="s">
        <v>143</v>
      </c>
      <c r="F425" s="53">
        <v>1</v>
      </c>
      <c r="G425" s="54"/>
      <c r="H425" s="54">
        <f>F425*G425</f>
        <v>0</v>
      </c>
      <c r="I425" s="55" t="s">
        <v>59</v>
      </c>
      <c r="J425" s="96"/>
    </row>
    <row r="426" spans="1:10" ht="13.5" customHeight="1">
      <c r="A426" s="38">
        <v>102</v>
      </c>
      <c r="B426" s="92" t="s">
        <v>416</v>
      </c>
      <c r="C426" s="39">
        <v>998766202</v>
      </c>
      <c r="D426" s="39" t="s">
        <v>417</v>
      </c>
      <c r="E426" s="39" t="s">
        <v>258</v>
      </c>
      <c r="F426" s="40">
        <v>1.08</v>
      </c>
      <c r="G426" s="41"/>
      <c r="H426" s="41">
        <f>F426*G426</f>
        <v>0</v>
      </c>
      <c r="I426" s="55" t="s">
        <v>54</v>
      </c>
    </row>
    <row r="427" spans="1:10" ht="13.5" customHeight="1">
      <c r="A427" s="38">
        <v>103</v>
      </c>
      <c r="B427" s="92" t="s">
        <v>416</v>
      </c>
      <c r="C427" s="39">
        <v>999766</v>
      </c>
      <c r="D427" s="39" t="s">
        <v>418</v>
      </c>
      <c r="E427" s="39" t="s">
        <v>243</v>
      </c>
      <c r="F427" s="40">
        <f>F428</f>
        <v>1</v>
      </c>
      <c r="G427" s="41"/>
      <c r="H427" s="41">
        <f>F427*G427</f>
        <v>0</v>
      </c>
      <c r="I427" s="42" t="s">
        <v>59</v>
      </c>
    </row>
    <row r="428" spans="1:10" ht="27" customHeight="1">
      <c r="A428" s="38"/>
      <c r="B428" s="92"/>
      <c r="C428" s="39"/>
      <c r="D428" s="43" t="s">
        <v>362</v>
      </c>
      <c r="E428" s="39"/>
      <c r="F428" s="44">
        <v>1</v>
      </c>
      <c r="G428" s="41"/>
      <c r="H428" s="41"/>
      <c r="I428" s="90"/>
    </row>
    <row r="429" spans="1:10">
      <c r="A429" s="33"/>
      <c r="B429" s="34"/>
      <c r="C429" s="34">
        <v>771</v>
      </c>
      <c r="D429" s="34" t="s">
        <v>23</v>
      </c>
      <c r="E429" s="34"/>
      <c r="F429" s="35"/>
      <c r="G429" s="36"/>
      <c r="H429" s="36">
        <f>SUM(H430:H506)</f>
        <v>0</v>
      </c>
      <c r="I429" s="109"/>
    </row>
    <row r="430" spans="1:10" s="27" customFormat="1" ht="13.5" customHeight="1">
      <c r="A430" s="141">
        <v>104</v>
      </c>
      <c r="B430" s="92">
        <v>771</v>
      </c>
      <c r="C430" s="39" t="s">
        <v>419</v>
      </c>
      <c r="D430" s="39" t="s">
        <v>420</v>
      </c>
      <c r="E430" s="39" t="s">
        <v>53</v>
      </c>
      <c r="F430" s="40">
        <f>SUM(F438:F439)</f>
        <v>204</v>
      </c>
      <c r="G430" s="41"/>
      <c r="H430" s="41">
        <f>F430*G430</f>
        <v>0</v>
      </c>
      <c r="I430" s="42" t="s">
        <v>59</v>
      </c>
    </row>
    <row r="431" spans="1:10" ht="13.5" customHeight="1">
      <c r="A431" s="45"/>
      <c r="B431" s="46"/>
      <c r="C431" s="46"/>
      <c r="D431" s="43" t="s">
        <v>266</v>
      </c>
      <c r="E431" s="46"/>
      <c r="F431" s="44"/>
      <c r="G431" s="63"/>
      <c r="H431" s="41"/>
      <c r="I431" s="42"/>
    </row>
    <row r="432" spans="1:10" ht="27" customHeight="1">
      <c r="A432" s="45"/>
      <c r="B432" s="46"/>
      <c r="C432" s="46"/>
      <c r="D432" s="43" t="s">
        <v>640</v>
      </c>
      <c r="E432" s="46"/>
      <c r="F432" s="44"/>
      <c r="G432" s="63"/>
      <c r="H432" s="41"/>
      <c r="I432" s="42"/>
    </row>
    <row r="433" spans="1:9" ht="13.5" customHeight="1">
      <c r="A433" s="45"/>
      <c r="B433" s="46"/>
      <c r="C433" s="46"/>
      <c r="D433" s="43" t="s">
        <v>421</v>
      </c>
      <c r="E433" s="46"/>
      <c r="F433" s="44"/>
      <c r="G433" s="63"/>
      <c r="H433" s="41"/>
      <c r="I433" s="42"/>
    </row>
    <row r="434" spans="1:9" ht="13.5" customHeight="1">
      <c r="A434" s="45"/>
      <c r="B434" s="46"/>
      <c r="C434" s="46"/>
      <c r="D434" s="43" t="s">
        <v>422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43" t="s">
        <v>423</v>
      </c>
      <c r="E435" s="46"/>
      <c r="F435" s="44"/>
      <c r="G435" s="63"/>
      <c r="H435" s="41"/>
      <c r="I435" s="42"/>
    </row>
    <row r="436" spans="1:9" ht="27" customHeight="1">
      <c r="A436" s="45"/>
      <c r="B436" s="46"/>
      <c r="C436" s="46"/>
      <c r="D436" s="43" t="s">
        <v>424</v>
      </c>
      <c r="E436" s="46"/>
      <c r="F436" s="44"/>
      <c r="G436" s="63"/>
      <c r="H436" s="41"/>
      <c r="I436" s="42"/>
    </row>
    <row r="437" spans="1:9" ht="27" customHeight="1">
      <c r="A437" s="45"/>
      <c r="B437" s="46"/>
      <c r="C437" s="46"/>
      <c r="D437" s="43" t="s">
        <v>425</v>
      </c>
      <c r="E437" s="46"/>
      <c r="F437" s="44"/>
      <c r="G437" s="63"/>
      <c r="H437" s="41"/>
      <c r="I437" s="42"/>
    </row>
    <row r="438" spans="1:9" ht="13.5" customHeight="1">
      <c r="A438" s="45"/>
      <c r="B438" s="46"/>
      <c r="C438" s="46"/>
      <c r="D438" s="43" t="s">
        <v>426</v>
      </c>
      <c r="E438" s="46"/>
      <c r="F438" s="44">
        <v>141.19999999999999</v>
      </c>
      <c r="G438" s="63"/>
      <c r="H438" s="41"/>
      <c r="I438" s="42"/>
    </row>
    <row r="439" spans="1:9" ht="13.5" customHeight="1">
      <c r="A439" s="45"/>
      <c r="B439" s="46"/>
      <c r="C439" s="46"/>
      <c r="D439" s="43" t="s">
        <v>427</v>
      </c>
      <c r="E439" s="46"/>
      <c r="F439" s="44">
        <v>62.8</v>
      </c>
      <c r="G439" s="63"/>
      <c r="H439" s="41"/>
      <c r="I439" s="42"/>
    </row>
    <row r="440" spans="1:9" ht="13.5" customHeight="1">
      <c r="A440" s="38">
        <v>105</v>
      </c>
      <c r="B440" s="92">
        <v>771</v>
      </c>
      <c r="C440" s="39" t="s">
        <v>428</v>
      </c>
      <c r="D440" s="39" t="s">
        <v>429</v>
      </c>
      <c r="E440" s="39" t="s">
        <v>53</v>
      </c>
      <c r="F440" s="40">
        <f>F448</f>
        <v>15.9</v>
      </c>
      <c r="G440" s="41"/>
      <c r="H440" s="41">
        <f>F440*G440</f>
        <v>0</v>
      </c>
      <c r="I440" s="42" t="s">
        <v>59</v>
      </c>
    </row>
    <row r="441" spans="1:9" ht="13.5" customHeight="1">
      <c r="A441" s="45"/>
      <c r="B441" s="46"/>
      <c r="C441" s="46"/>
      <c r="D441" s="43" t="s">
        <v>266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43" t="s">
        <v>430</v>
      </c>
      <c r="E442" s="46"/>
      <c r="F442" s="44"/>
      <c r="G442" s="63"/>
      <c r="H442" s="41"/>
      <c r="I442" s="42"/>
    </row>
    <row r="443" spans="1:9" ht="13.5" customHeight="1">
      <c r="A443" s="45"/>
      <c r="B443" s="46"/>
      <c r="C443" s="46"/>
      <c r="D443" s="43" t="s">
        <v>431</v>
      </c>
      <c r="E443" s="46"/>
      <c r="F443" s="44"/>
      <c r="G443" s="63"/>
      <c r="H443" s="41"/>
      <c r="I443" s="42"/>
    </row>
    <row r="444" spans="1:9" ht="13.5" customHeight="1">
      <c r="A444" s="45"/>
      <c r="B444" s="46"/>
      <c r="C444" s="46"/>
      <c r="D444" s="43" t="s">
        <v>432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43" t="s">
        <v>433</v>
      </c>
      <c r="E445" s="46"/>
      <c r="F445" s="44"/>
      <c r="G445" s="63"/>
      <c r="H445" s="41"/>
      <c r="I445" s="42"/>
    </row>
    <row r="446" spans="1:9" ht="27" customHeight="1">
      <c r="A446" s="45"/>
      <c r="B446" s="46"/>
      <c r="C446" s="46"/>
      <c r="D446" s="43" t="s">
        <v>424</v>
      </c>
      <c r="E446" s="46"/>
      <c r="F446" s="44"/>
      <c r="G446" s="63"/>
      <c r="H446" s="41"/>
      <c r="I446" s="42"/>
    </row>
    <row r="447" spans="1:9" ht="27" customHeight="1">
      <c r="A447" s="45"/>
      <c r="B447" s="46"/>
      <c r="C447" s="46"/>
      <c r="D447" s="43" t="s">
        <v>425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43" t="s">
        <v>426</v>
      </c>
      <c r="E448" s="46"/>
      <c r="F448" s="44">
        <v>15.9</v>
      </c>
      <c r="G448" s="63"/>
      <c r="H448" s="41"/>
      <c r="I448" s="42"/>
    </row>
    <row r="449" spans="1:9" ht="13.5" customHeight="1">
      <c r="A449" s="38">
        <v>106</v>
      </c>
      <c r="B449" s="92">
        <v>771</v>
      </c>
      <c r="C449" s="39" t="s">
        <v>434</v>
      </c>
      <c r="D449" s="39" t="s">
        <v>435</v>
      </c>
      <c r="E449" s="39" t="s">
        <v>53</v>
      </c>
      <c r="F449" s="40">
        <f>F457</f>
        <v>278.8</v>
      </c>
      <c r="G449" s="41"/>
      <c r="H449" s="41">
        <f>F449*G449</f>
        <v>0</v>
      </c>
      <c r="I449" s="42" t="s">
        <v>59</v>
      </c>
    </row>
    <row r="450" spans="1:9" ht="13.5" customHeight="1">
      <c r="A450" s="45"/>
      <c r="B450" s="46"/>
      <c r="C450" s="46"/>
      <c r="D450" s="43" t="s">
        <v>266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43" t="s">
        <v>436</v>
      </c>
      <c r="E451" s="46"/>
      <c r="F451" s="44"/>
      <c r="G451" s="63"/>
      <c r="H451" s="41"/>
      <c r="I451" s="42"/>
    </row>
    <row r="452" spans="1:9" ht="13.5" customHeight="1">
      <c r="A452" s="45"/>
      <c r="B452" s="46"/>
      <c r="C452" s="46"/>
      <c r="D452" s="43" t="s">
        <v>437</v>
      </c>
      <c r="E452" s="46"/>
      <c r="F452" s="44"/>
      <c r="G452" s="63"/>
      <c r="H452" s="41"/>
      <c r="I452" s="42"/>
    </row>
    <row r="453" spans="1:9" ht="13.5" customHeight="1">
      <c r="A453" s="45"/>
      <c r="B453" s="46"/>
      <c r="C453" s="46"/>
      <c r="D453" s="43" t="s">
        <v>438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43" t="s">
        <v>439</v>
      </c>
      <c r="E454" s="46"/>
      <c r="F454" s="44"/>
      <c r="G454" s="63"/>
      <c r="H454" s="41"/>
      <c r="I454" s="42"/>
    </row>
    <row r="455" spans="1:9" ht="27" customHeight="1">
      <c r="A455" s="45"/>
      <c r="B455" s="46"/>
      <c r="C455" s="46"/>
      <c r="D455" s="43" t="s">
        <v>424</v>
      </c>
      <c r="E455" s="46"/>
      <c r="F455" s="44"/>
      <c r="G455" s="63"/>
      <c r="H455" s="41"/>
      <c r="I455" s="42"/>
    </row>
    <row r="456" spans="1:9" ht="27" customHeight="1">
      <c r="A456" s="45"/>
      <c r="B456" s="46"/>
      <c r="C456" s="46"/>
      <c r="D456" s="43" t="s">
        <v>425</v>
      </c>
      <c r="E456" s="46"/>
      <c r="F456" s="44"/>
      <c r="G456" s="63"/>
      <c r="H456" s="41"/>
      <c r="I456" s="42"/>
    </row>
    <row r="457" spans="1:9" ht="13.5" customHeight="1">
      <c r="A457" s="45"/>
      <c r="B457" s="46"/>
      <c r="C457" s="46"/>
      <c r="D457" s="43" t="s">
        <v>427</v>
      </c>
      <c r="E457" s="46"/>
      <c r="F457" s="44">
        <v>278.8</v>
      </c>
      <c r="G457" s="63"/>
      <c r="H457" s="41"/>
      <c r="I457" s="42"/>
    </row>
    <row r="458" spans="1:9" ht="13.5" customHeight="1">
      <c r="A458" s="141">
        <v>107</v>
      </c>
      <c r="B458" s="92">
        <v>771</v>
      </c>
      <c r="C458" s="39" t="s">
        <v>440</v>
      </c>
      <c r="D458" s="39" t="s">
        <v>441</v>
      </c>
      <c r="E458" s="39" t="s">
        <v>53</v>
      </c>
      <c r="F458" s="40">
        <f>SUM(F467:F468)</f>
        <v>103.3</v>
      </c>
      <c r="G458" s="41"/>
      <c r="H458" s="41">
        <f>F458*G458</f>
        <v>0</v>
      </c>
      <c r="I458" s="42" t="s">
        <v>59</v>
      </c>
    </row>
    <row r="459" spans="1:9" ht="13.5" customHeight="1">
      <c r="A459" s="45"/>
      <c r="B459" s="46"/>
      <c r="C459" s="46"/>
      <c r="D459" s="43" t="s">
        <v>266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43" t="s">
        <v>638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43" t="s">
        <v>442</v>
      </c>
      <c r="E461" s="46"/>
      <c r="F461" s="44"/>
      <c r="G461" s="63"/>
      <c r="H461" s="41"/>
      <c r="I461" s="42"/>
    </row>
    <row r="462" spans="1:9" ht="13.5" customHeight="1">
      <c r="A462" s="45"/>
      <c r="B462" s="46"/>
      <c r="C462" s="46"/>
      <c r="D462" s="43" t="s">
        <v>443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43" t="s">
        <v>444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43" t="s">
        <v>445</v>
      </c>
      <c r="E464" s="46"/>
      <c r="F464" s="44"/>
      <c r="G464" s="63"/>
      <c r="H464" s="41"/>
      <c r="I464" s="42"/>
    </row>
    <row r="465" spans="1:9" ht="27" customHeight="1">
      <c r="A465" s="45"/>
      <c r="B465" s="46"/>
      <c r="C465" s="46"/>
      <c r="D465" s="43" t="s">
        <v>424</v>
      </c>
      <c r="E465" s="46"/>
      <c r="F465" s="44"/>
      <c r="G465" s="63"/>
      <c r="H465" s="41"/>
      <c r="I465" s="42"/>
    </row>
    <row r="466" spans="1:9" ht="27" customHeight="1">
      <c r="A466" s="45"/>
      <c r="B466" s="46"/>
      <c r="C466" s="46"/>
      <c r="D466" s="43" t="s">
        <v>425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43" t="s">
        <v>427</v>
      </c>
      <c r="E467" s="46"/>
      <c r="F467" s="44">
        <v>46.8</v>
      </c>
      <c r="G467" s="63"/>
      <c r="H467" s="41"/>
      <c r="I467" s="42"/>
    </row>
    <row r="468" spans="1:9" ht="13.5" customHeight="1">
      <c r="A468" s="45"/>
      <c r="B468" s="46"/>
      <c r="C468" s="46"/>
      <c r="D468" s="43" t="s">
        <v>446</v>
      </c>
      <c r="E468" s="46"/>
      <c r="F468" s="44">
        <v>56.5</v>
      </c>
      <c r="G468" s="63"/>
      <c r="H468" s="41"/>
      <c r="I468" s="42"/>
    </row>
    <row r="469" spans="1:9" ht="13.5" customHeight="1">
      <c r="A469" s="141">
        <v>108</v>
      </c>
      <c r="B469" s="92">
        <v>771</v>
      </c>
      <c r="C469" s="39" t="s">
        <v>447</v>
      </c>
      <c r="D469" s="39" t="s">
        <v>448</v>
      </c>
      <c r="E469" s="39" t="s">
        <v>53</v>
      </c>
      <c r="F469" s="40">
        <f>SUM(F478:F479)</f>
        <v>107.5</v>
      </c>
      <c r="G469" s="41"/>
      <c r="H469" s="41">
        <f>F469*G469</f>
        <v>0</v>
      </c>
      <c r="I469" s="42" t="s">
        <v>59</v>
      </c>
    </row>
    <row r="470" spans="1:9" ht="13.5" customHeight="1">
      <c r="A470" s="45"/>
      <c r="B470" s="46"/>
      <c r="C470" s="46"/>
      <c r="D470" s="43" t="s">
        <v>266</v>
      </c>
      <c r="E470" s="46"/>
      <c r="F470" s="44"/>
      <c r="G470" s="63"/>
      <c r="H470" s="41"/>
      <c r="I470" s="42"/>
    </row>
    <row r="471" spans="1:9" ht="13.5" customHeight="1">
      <c r="A471" s="45"/>
      <c r="B471" s="46"/>
      <c r="C471" s="46"/>
      <c r="D471" s="43" t="s">
        <v>639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43" t="s">
        <v>449</v>
      </c>
      <c r="E472" s="46"/>
      <c r="F472" s="44"/>
      <c r="G472" s="63"/>
      <c r="H472" s="41"/>
      <c r="I472" s="42"/>
    </row>
    <row r="473" spans="1:9" ht="13.5" customHeight="1">
      <c r="A473" s="45"/>
      <c r="B473" s="46"/>
      <c r="C473" s="46"/>
      <c r="D473" s="43" t="s">
        <v>450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43" t="s">
        <v>451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43" t="s">
        <v>452</v>
      </c>
      <c r="E475" s="46"/>
      <c r="F475" s="44"/>
      <c r="G475" s="63"/>
      <c r="H475" s="41"/>
      <c r="I475" s="42"/>
    </row>
    <row r="476" spans="1:9" ht="27" customHeight="1">
      <c r="A476" s="45"/>
      <c r="B476" s="46"/>
      <c r="C476" s="46"/>
      <c r="D476" s="43" t="s">
        <v>424</v>
      </c>
      <c r="E476" s="46"/>
      <c r="F476" s="44"/>
      <c r="G476" s="63"/>
      <c r="H476" s="41"/>
      <c r="I476" s="42"/>
    </row>
    <row r="477" spans="1:9" ht="27" customHeight="1">
      <c r="A477" s="45"/>
      <c r="B477" s="46"/>
      <c r="C477" s="46"/>
      <c r="D477" s="43" t="s">
        <v>425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43" t="s">
        <v>427</v>
      </c>
      <c r="E478" s="46"/>
      <c r="F478" s="44">
        <v>23.7</v>
      </c>
      <c r="G478" s="63"/>
      <c r="H478" s="41"/>
      <c r="I478" s="42"/>
    </row>
    <row r="479" spans="1:9" ht="13.5" customHeight="1">
      <c r="A479" s="45"/>
      <c r="B479" s="46"/>
      <c r="C479" s="46"/>
      <c r="D479" s="43" t="s">
        <v>446</v>
      </c>
      <c r="E479" s="46"/>
      <c r="F479" s="44">
        <v>83.8</v>
      </c>
      <c r="G479" s="63"/>
      <c r="H479" s="41"/>
      <c r="I479" s="42"/>
    </row>
    <row r="480" spans="1:9" ht="13.5" customHeight="1">
      <c r="A480" s="38">
        <v>109</v>
      </c>
      <c r="B480" s="92">
        <v>771</v>
      </c>
      <c r="C480" s="39" t="s">
        <v>453</v>
      </c>
      <c r="D480" s="39" t="s">
        <v>454</v>
      </c>
      <c r="E480" s="39" t="s">
        <v>53</v>
      </c>
      <c r="F480" s="40">
        <f>F489</f>
        <v>69.599999999999994</v>
      </c>
      <c r="G480" s="41"/>
      <c r="H480" s="41">
        <f>F480*G480</f>
        <v>0</v>
      </c>
      <c r="I480" s="42" t="s">
        <v>59</v>
      </c>
    </row>
    <row r="481" spans="1:9" ht="13.5" customHeight="1">
      <c r="A481" s="45"/>
      <c r="B481" s="46"/>
      <c r="C481" s="46"/>
      <c r="D481" s="43" t="s">
        <v>266</v>
      </c>
      <c r="E481" s="46"/>
      <c r="F481" s="44"/>
      <c r="G481" s="63"/>
      <c r="H481" s="41"/>
      <c r="I481" s="42"/>
    </row>
    <row r="482" spans="1:9" ht="13.5" customHeight="1">
      <c r="A482" s="45"/>
      <c r="B482" s="46"/>
      <c r="C482" s="46"/>
      <c r="D482" s="43" t="s">
        <v>455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43" t="s">
        <v>456</v>
      </c>
      <c r="E483" s="46"/>
      <c r="F483" s="44"/>
      <c r="G483" s="63"/>
      <c r="H483" s="41"/>
      <c r="I483" s="42"/>
    </row>
    <row r="484" spans="1:9" ht="13.5" customHeight="1">
      <c r="A484" s="45"/>
      <c r="B484" s="46"/>
      <c r="C484" s="46"/>
      <c r="D484" s="43" t="s">
        <v>457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43" t="s">
        <v>458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43" t="s">
        <v>459</v>
      </c>
      <c r="E486" s="46"/>
      <c r="F486" s="44"/>
      <c r="G486" s="63"/>
      <c r="H486" s="41"/>
      <c r="I486" s="42"/>
    </row>
    <row r="487" spans="1:9" ht="27" customHeight="1">
      <c r="A487" s="45"/>
      <c r="B487" s="46"/>
      <c r="C487" s="46"/>
      <c r="D487" s="43" t="s">
        <v>424</v>
      </c>
      <c r="E487" s="46"/>
      <c r="F487" s="44"/>
      <c r="G487" s="63"/>
      <c r="H487" s="41"/>
      <c r="I487" s="42"/>
    </row>
    <row r="488" spans="1:9" ht="27" customHeight="1">
      <c r="A488" s="45"/>
      <c r="B488" s="46"/>
      <c r="C488" s="46"/>
      <c r="D488" s="43" t="s">
        <v>425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43" t="s">
        <v>427</v>
      </c>
      <c r="E489" s="46"/>
      <c r="F489" s="44">
        <v>69.599999999999994</v>
      </c>
      <c r="G489" s="63"/>
      <c r="H489" s="41"/>
      <c r="I489" s="42"/>
    </row>
    <row r="490" spans="1:9" ht="13.5" customHeight="1">
      <c r="A490" s="38">
        <v>110</v>
      </c>
      <c r="B490" s="92">
        <v>771</v>
      </c>
      <c r="C490" s="39" t="s">
        <v>460</v>
      </c>
      <c r="D490" s="39" t="s">
        <v>461</v>
      </c>
      <c r="E490" s="39" t="s">
        <v>53</v>
      </c>
      <c r="F490" s="40">
        <f>F499</f>
        <v>26.6</v>
      </c>
      <c r="G490" s="41"/>
      <c r="H490" s="41">
        <f>F490*G490</f>
        <v>0</v>
      </c>
      <c r="I490" s="42" t="s">
        <v>59</v>
      </c>
    </row>
    <row r="491" spans="1:9" ht="13.5" customHeight="1">
      <c r="A491" s="45"/>
      <c r="B491" s="46"/>
      <c r="C491" s="46"/>
      <c r="D491" s="43" t="s">
        <v>266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43" t="s">
        <v>462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43" t="s">
        <v>463</v>
      </c>
      <c r="E493" s="46"/>
      <c r="F493" s="44"/>
      <c r="G493" s="63"/>
      <c r="H493" s="41"/>
      <c r="I493" s="42"/>
    </row>
    <row r="494" spans="1:9" ht="13.5" customHeight="1">
      <c r="A494" s="45"/>
      <c r="B494" s="46"/>
      <c r="C494" s="46"/>
      <c r="D494" s="43" t="s">
        <v>464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43" t="s">
        <v>465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43" t="s">
        <v>466</v>
      </c>
      <c r="E496" s="46"/>
      <c r="F496" s="44"/>
      <c r="G496" s="63"/>
      <c r="H496" s="41"/>
      <c r="I496" s="42"/>
    </row>
    <row r="497" spans="1:9" ht="27" customHeight="1">
      <c r="A497" s="45"/>
      <c r="B497" s="46"/>
      <c r="C497" s="46"/>
      <c r="D497" s="43" t="s">
        <v>424</v>
      </c>
      <c r="E497" s="46"/>
      <c r="F497" s="44"/>
      <c r="G497" s="63"/>
      <c r="H497" s="41"/>
      <c r="I497" s="42"/>
    </row>
    <row r="498" spans="1:9" ht="27" customHeight="1">
      <c r="A498" s="45"/>
      <c r="B498" s="46"/>
      <c r="C498" s="46"/>
      <c r="D498" s="43" t="s">
        <v>425</v>
      </c>
      <c r="E498" s="46"/>
      <c r="F498" s="44"/>
      <c r="G498" s="63"/>
      <c r="H498" s="41"/>
      <c r="I498" s="42"/>
    </row>
    <row r="499" spans="1:9" ht="13.5" customHeight="1">
      <c r="A499" s="45"/>
      <c r="B499" s="46"/>
      <c r="C499" s="46"/>
      <c r="D499" s="43" t="s">
        <v>467</v>
      </c>
      <c r="E499" s="46"/>
      <c r="F499" s="44">
        <v>26.6</v>
      </c>
      <c r="G499" s="63"/>
      <c r="H499" s="41"/>
      <c r="I499" s="42"/>
    </row>
    <row r="500" spans="1:9" ht="13.5" customHeight="1">
      <c r="A500" s="38">
        <v>111</v>
      </c>
      <c r="B500" s="39">
        <v>771</v>
      </c>
      <c r="C500" s="39" t="s">
        <v>468</v>
      </c>
      <c r="D500" s="39" t="s">
        <v>469</v>
      </c>
      <c r="E500" s="39" t="s">
        <v>53</v>
      </c>
      <c r="F500" s="40">
        <f>F501</f>
        <v>805.69999999999993</v>
      </c>
      <c r="G500" s="41"/>
      <c r="H500" s="41">
        <f>F500*G500</f>
        <v>0</v>
      </c>
      <c r="I500" s="42" t="s">
        <v>59</v>
      </c>
    </row>
    <row r="501" spans="1:9" ht="13.5" customHeight="1">
      <c r="A501" s="38"/>
      <c r="B501" s="92"/>
      <c r="C501" s="39"/>
      <c r="D501" s="43" t="s">
        <v>470</v>
      </c>
      <c r="E501" s="39"/>
      <c r="F501" s="44">
        <f>F490+F480+F469+F458+F449+F440+F430</f>
        <v>805.69999999999993</v>
      </c>
      <c r="G501" s="41"/>
      <c r="H501" s="41"/>
      <c r="I501" s="42"/>
    </row>
    <row r="502" spans="1:9" s="27" customFormat="1" ht="13.5" customHeight="1">
      <c r="A502" s="51">
        <v>112</v>
      </c>
      <c r="B502" s="52">
        <v>771</v>
      </c>
      <c r="C502" s="52">
        <v>771579196</v>
      </c>
      <c r="D502" s="52" t="s">
        <v>471</v>
      </c>
      <c r="E502" s="52" t="s">
        <v>53</v>
      </c>
      <c r="F502" s="53">
        <f>F500</f>
        <v>805.69999999999993</v>
      </c>
      <c r="G502" s="54"/>
      <c r="H502" s="54">
        <f>F502*G502</f>
        <v>0</v>
      </c>
      <c r="I502" s="55" t="s">
        <v>54</v>
      </c>
    </row>
    <row r="503" spans="1:9" s="27" customFormat="1" ht="13.5" customHeight="1">
      <c r="A503" s="51">
        <v>113</v>
      </c>
      <c r="B503" s="52">
        <v>771</v>
      </c>
      <c r="C503" s="52">
        <v>771591111</v>
      </c>
      <c r="D503" s="52" t="s">
        <v>472</v>
      </c>
      <c r="E503" s="52" t="s">
        <v>53</v>
      </c>
      <c r="F503" s="53">
        <f>F502</f>
        <v>805.69999999999993</v>
      </c>
      <c r="G503" s="54"/>
      <c r="H503" s="54">
        <f>F503*G503</f>
        <v>0</v>
      </c>
      <c r="I503" s="55" t="s">
        <v>54</v>
      </c>
    </row>
    <row r="504" spans="1:9" ht="13.5" customHeight="1">
      <c r="A504" s="38">
        <v>114</v>
      </c>
      <c r="B504" s="39">
        <v>771</v>
      </c>
      <c r="C504" s="39">
        <v>998771202</v>
      </c>
      <c r="D504" s="39" t="s">
        <v>473</v>
      </c>
      <c r="E504" s="39" t="s">
        <v>258</v>
      </c>
      <c r="F504" s="40">
        <v>6.58</v>
      </c>
      <c r="G504" s="41"/>
      <c r="H504" s="41">
        <f>F504*G504</f>
        <v>0</v>
      </c>
      <c r="I504" s="42" t="s">
        <v>54</v>
      </c>
    </row>
    <row r="505" spans="1:9" ht="13.5" customHeight="1">
      <c r="A505" s="38">
        <v>115</v>
      </c>
      <c r="B505" s="92" t="s">
        <v>474</v>
      </c>
      <c r="C505" s="39">
        <v>999771</v>
      </c>
      <c r="D505" s="39" t="s">
        <v>475</v>
      </c>
      <c r="E505" s="39" t="s">
        <v>243</v>
      </c>
      <c r="F505" s="40">
        <f>F506</f>
        <v>1</v>
      </c>
      <c r="G505" s="41"/>
      <c r="H505" s="41">
        <f>F505*G505</f>
        <v>0</v>
      </c>
      <c r="I505" s="42" t="s">
        <v>59</v>
      </c>
    </row>
    <row r="506" spans="1:9" ht="27" customHeight="1">
      <c r="A506" s="38"/>
      <c r="B506" s="92"/>
      <c r="C506" s="39"/>
      <c r="D506" s="43" t="s">
        <v>362</v>
      </c>
      <c r="E506" s="39"/>
      <c r="F506" s="44">
        <v>1</v>
      </c>
      <c r="G506" s="41"/>
      <c r="H506" s="41"/>
      <c r="I506" s="90"/>
    </row>
    <row r="507" spans="1:9">
      <c r="A507" s="33"/>
      <c r="B507" s="34"/>
      <c r="C507" s="34">
        <v>772</v>
      </c>
      <c r="D507" s="34" t="s">
        <v>24</v>
      </c>
      <c r="E507" s="34"/>
      <c r="F507" s="35"/>
      <c r="G507" s="36"/>
      <c r="H507" s="36">
        <f>SUM(H508:H518)</f>
        <v>0</v>
      </c>
      <c r="I507" s="109"/>
    </row>
    <row r="508" spans="1:9" ht="13.5" customHeight="1">
      <c r="A508" s="38">
        <v>116</v>
      </c>
      <c r="B508" s="92" t="s">
        <v>476</v>
      </c>
      <c r="C508" s="39" t="s">
        <v>477</v>
      </c>
      <c r="D508" s="39" t="s">
        <v>478</v>
      </c>
      <c r="E508" s="39" t="s">
        <v>53</v>
      </c>
      <c r="F508" s="40">
        <f>SUM(F513:F513)</f>
        <v>29.2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2"/>
      <c r="C509" s="39"/>
      <c r="D509" s="43" t="s">
        <v>266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43" t="s">
        <v>479</v>
      </c>
      <c r="E510" s="39"/>
      <c r="F510" s="44"/>
      <c r="G510" s="41"/>
      <c r="H510" s="41"/>
      <c r="I510" s="90"/>
    </row>
    <row r="511" spans="1:9" ht="13.5" customHeight="1">
      <c r="A511" s="38"/>
      <c r="B511" s="92"/>
      <c r="C511" s="39"/>
      <c r="D511" s="43" t="s">
        <v>480</v>
      </c>
      <c r="E511" s="39"/>
      <c r="F511" s="44"/>
      <c r="G511" s="41"/>
      <c r="H511" s="41"/>
      <c r="I511" s="90"/>
    </row>
    <row r="512" spans="1:9" ht="13.5" customHeight="1">
      <c r="A512" s="38"/>
      <c r="B512" s="92"/>
      <c r="C512" s="39"/>
      <c r="D512" s="43" t="s">
        <v>481</v>
      </c>
      <c r="E512" s="39"/>
      <c r="F512" s="44"/>
      <c r="G512" s="41"/>
      <c r="H512" s="41"/>
      <c r="I512" s="90"/>
    </row>
    <row r="513" spans="1:9" ht="13.5" customHeight="1">
      <c r="A513" s="38"/>
      <c r="B513" s="92"/>
      <c r="C513" s="39"/>
      <c r="D513" s="43" t="s">
        <v>482</v>
      </c>
      <c r="E513" s="39"/>
      <c r="F513" s="44">
        <v>29.2</v>
      </c>
      <c r="G513" s="41"/>
      <c r="H513" s="41"/>
      <c r="I513" s="90"/>
    </row>
    <row r="514" spans="1:9" ht="13.5" customHeight="1">
      <c r="A514" s="38">
        <v>117</v>
      </c>
      <c r="B514" s="39">
        <v>771</v>
      </c>
      <c r="C514" s="39" t="s">
        <v>468</v>
      </c>
      <c r="D514" s="39" t="s">
        <v>483</v>
      </c>
      <c r="E514" s="39" t="s">
        <v>53</v>
      </c>
      <c r="F514" s="40">
        <f>F515</f>
        <v>29.2</v>
      </c>
      <c r="G514" s="41"/>
      <c r="H514" s="41">
        <f>F514*G514</f>
        <v>0</v>
      </c>
      <c r="I514" s="42" t="s">
        <v>59</v>
      </c>
    </row>
    <row r="515" spans="1:9" ht="13.5" customHeight="1">
      <c r="A515" s="38"/>
      <c r="B515" s="92"/>
      <c r="C515" s="39"/>
      <c r="D515" s="43" t="s">
        <v>470</v>
      </c>
      <c r="E515" s="39"/>
      <c r="F515" s="44">
        <f>F508</f>
        <v>29.2</v>
      </c>
      <c r="G515" s="41"/>
      <c r="H515" s="41"/>
      <c r="I515" s="42"/>
    </row>
    <row r="516" spans="1:9" ht="13.5" customHeight="1">
      <c r="A516" s="38">
        <v>118</v>
      </c>
      <c r="B516" s="39" t="s">
        <v>484</v>
      </c>
      <c r="C516" s="39">
        <v>998772202</v>
      </c>
      <c r="D516" s="39" t="s">
        <v>485</v>
      </c>
      <c r="E516" s="39" t="s">
        <v>258</v>
      </c>
      <c r="F516" s="40">
        <v>5.1100000000000003</v>
      </c>
      <c r="G516" s="41"/>
      <c r="H516" s="41">
        <f>F516*G516</f>
        <v>0</v>
      </c>
      <c r="I516" s="42" t="s">
        <v>54</v>
      </c>
    </row>
    <row r="517" spans="1:9" ht="13.5" customHeight="1">
      <c r="A517" s="38">
        <v>119</v>
      </c>
      <c r="B517" s="92" t="s">
        <v>474</v>
      </c>
      <c r="C517" s="39">
        <v>999772</v>
      </c>
      <c r="D517" s="39" t="s">
        <v>475</v>
      </c>
      <c r="E517" s="39" t="s">
        <v>243</v>
      </c>
      <c r="F517" s="40">
        <f>F518</f>
        <v>1</v>
      </c>
      <c r="G517" s="41"/>
      <c r="H517" s="41">
        <f>F517*G517</f>
        <v>0</v>
      </c>
      <c r="I517" s="42" t="s">
        <v>59</v>
      </c>
    </row>
    <row r="518" spans="1:9" ht="27" customHeight="1">
      <c r="A518" s="38"/>
      <c r="B518" s="92"/>
      <c r="C518" s="39"/>
      <c r="D518" s="43" t="s">
        <v>362</v>
      </c>
      <c r="E518" s="39"/>
      <c r="F518" s="44">
        <v>1</v>
      </c>
      <c r="G518" s="41"/>
      <c r="H518" s="41"/>
      <c r="I518" s="90"/>
    </row>
    <row r="519" spans="1:9">
      <c r="A519" s="33"/>
      <c r="B519" s="34"/>
      <c r="C519" s="34">
        <v>776</v>
      </c>
      <c r="D519" s="34" t="s">
        <v>25</v>
      </c>
      <c r="E519" s="34"/>
      <c r="F519" s="35"/>
      <c r="G519" s="36"/>
      <c r="H519" s="36">
        <f>SUM(H520:H604)</f>
        <v>0</v>
      </c>
      <c r="I519" s="109"/>
    </row>
    <row r="520" spans="1:9" s="27" customFormat="1" ht="13.5" customHeight="1">
      <c r="A520" s="139">
        <v>120</v>
      </c>
      <c r="B520" s="77" t="s">
        <v>486</v>
      </c>
      <c r="C520" s="52" t="s">
        <v>487</v>
      </c>
      <c r="D520" s="52" t="s">
        <v>629</v>
      </c>
      <c r="E520" s="52" t="s">
        <v>53</v>
      </c>
      <c r="F520" s="53">
        <f>SUM(F528:F529)</f>
        <v>336</v>
      </c>
      <c r="G520" s="41"/>
      <c r="H520" s="41">
        <f>F520*G520</f>
        <v>0</v>
      </c>
      <c r="I520" s="42" t="s">
        <v>59</v>
      </c>
    </row>
    <row r="521" spans="1:9" ht="13.5" customHeight="1">
      <c r="A521" s="56"/>
      <c r="B521" s="57"/>
      <c r="C521" s="57"/>
      <c r="D521" s="76" t="s">
        <v>266</v>
      </c>
      <c r="E521" s="57"/>
      <c r="F521" s="61"/>
      <c r="G521" s="63"/>
      <c r="H521" s="54"/>
      <c r="I521" s="55"/>
    </row>
    <row r="522" spans="1:9" ht="27" customHeight="1">
      <c r="A522" s="56"/>
      <c r="B522" s="57"/>
      <c r="C522" s="57"/>
      <c r="D522" s="43" t="s">
        <v>637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43" t="s">
        <v>488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43" t="s">
        <v>489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43" t="s">
        <v>490</v>
      </c>
      <c r="E525" s="57"/>
      <c r="F525" s="61"/>
      <c r="G525" s="63"/>
      <c r="H525" s="54"/>
      <c r="I525" s="55"/>
    </row>
    <row r="526" spans="1:9" ht="13.5" customHeight="1">
      <c r="A526" s="56"/>
      <c r="B526" s="57"/>
      <c r="C526" s="57"/>
      <c r="D526" s="43" t="s">
        <v>491</v>
      </c>
      <c r="E526" s="57"/>
      <c r="F526" s="61"/>
      <c r="G526" s="63"/>
      <c r="H526" s="54"/>
      <c r="I526" s="55"/>
    </row>
    <row r="527" spans="1:9" ht="13.5" customHeight="1">
      <c r="A527" s="56"/>
      <c r="B527" s="57"/>
      <c r="C527" s="57"/>
      <c r="D527" s="43" t="s">
        <v>492</v>
      </c>
      <c r="E527" s="57"/>
      <c r="F527" s="61"/>
      <c r="G527" s="63"/>
      <c r="H527" s="54"/>
      <c r="I527" s="55"/>
    </row>
    <row r="528" spans="1:9" ht="13.5" customHeight="1">
      <c r="A528" s="56"/>
      <c r="B528" s="57"/>
      <c r="C528" s="57"/>
      <c r="D528" s="43" t="s">
        <v>426</v>
      </c>
      <c r="E528" s="57"/>
      <c r="F528" s="61">
        <v>75</v>
      </c>
      <c r="G528" s="63"/>
      <c r="H528" s="54"/>
      <c r="I528" s="55"/>
    </row>
    <row r="529" spans="1:9" ht="13.5" customHeight="1">
      <c r="A529" s="56"/>
      <c r="B529" s="57"/>
      <c r="C529" s="57"/>
      <c r="D529" s="43" t="s">
        <v>427</v>
      </c>
      <c r="E529" s="57"/>
      <c r="F529" s="61">
        <v>261</v>
      </c>
      <c r="G529" s="63"/>
      <c r="H529" s="54"/>
      <c r="I529" s="55"/>
    </row>
    <row r="530" spans="1:9" s="27" customFormat="1" ht="13.5" customHeight="1">
      <c r="A530" s="139">
        <v>121</v>
      </c>
      <c r="B530" s="77" t="s">
        <v>486</v>
      </c>
      <c r="C530" s="52" t="s">
        <v>493</v>
      </c>
      <c r="D530" s="52" t="s">
        <v>630</v>
      </c>
      <c r="E530" s="52" t="s">
        <v>53</v>
      </c>
      <c r="F530" s="53">
        <f>F539</f>
        <v>64.3</v>
      </c>
      <c r="G530" s="41"/>
      <c r="H530" s="41">
        <f>F530*G530</f>
        <v>0</v>
      </c>
      <c r="I530" s="42" t="s">
        <v>59</v>
      </c>
    </row>
    <row r="531" spans="1:9" ht="13.5" customHeight="1">
      <c r="A531" s="56"/>
      <c r="B531" s="57"/>
      <c r="C531" s="57"/>
      <c r="D531" s="76" t="s">
        <v>266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628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43" t="s">
        <v>494</v>
      </c>
      <c r="E533" s="57"/>
      <c r="F533" s="61"/>
      <c r="G533" s="63"/>
      <c r="H533" s="54"/>
      <c r="I533" s="55"/>
    </row>
    <row r="534" spans="1:9" ht="27" customHeight="1">
      <c r="A534" s="56"/>
      <c r="B534" s="57"/>
      <c r="C534" s="57"/>
      <c r="D534" s="43" t="s">
        <v>495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43" t="s">
        <v>496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43" t="s">
        <v>497</v>
      </c>
      <c r="E536" s="57"/>
      <c r="F536" s="61"/>
      <c r="G536" s="63"/>
      <c r="H536" s="54"/>
      <c r="I536" s="55"/>
    </row>
    <row r="537" spans="1:9" ht="13.5" customHeight="1">
      <c r="A537" s="56"/>
      <c r="B537" s="57"/>
      <c r="C537" s="57"/>
      <c r="D537" s="43" t="s">
        <v>491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43" t="s">
        <v>492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43" t="s">
        <v>426</v>
      </c>
      <c r="E539" s="57"/>
      <c r="F539" s="61">
        <v>64.3</v>
      </c>
      <c r="G539" s="63"/>
      <c r="H539" s="54"/>
      <c r="I539" s="55"/>
    </row>
    <row r="540" spans="1:9" s="27" customFormat="1" ht="13.5" customHeight="1">
      <c r="A540" s="51">
        <v>122</v>
      </c>
      <c r="B540" s="77" t="s">
        <v>486</v>
      </c>
      <c r="C540" s="52" t="s">
        <v>498</v>
      </c>
      <c r="D540" s="52" t="s">
        <v>499</v>
      </c>
      <c r="E540" s="52" t="s">
        <v>53</v>
      </c>
      <c r="F540" s="53">
        <f>F548</f>
        <v>229.5</v>
      </c>
      <c r="G540" s="41"/>
      <c r="H540" s="41">
        <f>F540*G540</f>
        <v>0</v>
      </c>
      <c r="I540" s="42" t="s">
        <v>59</v>
      </c>
    </row>
    <row r="541" spans="1:9" ht="13.5" customHeight="1">
      <c r="A541" s="56"/>
      <c r="B541" s="57"/>
      <c r="C541" s="57"/>
      <c r="D541" s="76" t="s">
        <v>266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500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43" t="s">
        <v>501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43" t="s">
        <v>502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43" t="s">
        <v>503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43" t="s">
        <v>491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43" t="s">
        <v>492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43" t="s">
        <v>427</v>
      </c>
      <c r="E548" s="57"/>
      <c r="F548" s="61">
        <v>229.5</v>
      </c>
      <c r="G548" s="63"/>
      <c r="H548" s="54"/>
      <c r="I548" s="55"/>
    </row>
    <row r="549" spans="1:9" s="27" customFormat="1" ht="13.5" customHeight="1">
      <c r="A549" s="139">
        <v>123</v>
      </c>
      <c r="B549" s="77" t="s">
        <v>486</v>
      </c>
      <c r="C549" s="52" t="s">
        <v>504</v>
      </c>
      <c r="D549" s="52" t="s">
        <v>631</v>
      </c>
      <c r="E549" s="52" t="s">
        <v>53</v>
      </c>
      <c r="F549" s="53">
        <f>SUM(F558:F559)</f>
        <v>659.40000000000009</v>
      </c>
      <c r="G549" s="41"/>
      <c r="H549" s="41">
        <f>F549*G549</f>
        <v>0</v>
      </c>
      <c r="I549" s="42" t="s">
        <v>59</v>
      </c>
    </row>
    <row r="550" spans="1:9" ht="13.5" customHeight="1">
      <c r="A550" s="56"/>
      <c r="B550" s="57"/>
      <c r="C550" s="57"/>
      <c r="D550" s="76" t="s">
        <v>266</v>
      </c>
      <c r="E550" s="57"/>
      <c r="F550" s="61"/>
      <c r="G550" s="63"/>
      <c r="H550" s="54"/>
      <c r="I550" s="55"/>
    </row>
    <row r="551" spans="1:9" ht="13.5" customHeight="1">
      <c r="A551" s="56"/>
      <c r="B551" s="57"/>
      <c r="C551" s="57"/>
      <c r="D551" s="43" t="s">
        <v>632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43" t="s">
        <v>505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43" t="s">
        <v>506</v>
      </c>
      <c r="E553" s="57"/>
      <c r="F553" s="61"/>
      <c r="G553" s="63"/>
      <c r="H553" s="54"/>
      <c r="I553" s="55"/>
    </row>
    <row r="554" spans="1:9" ht="27" customHeight="1">
      <c r="A554" s="56"/>
      <c r="B554" s="57"/>
      <c r="C554" s="57"/>
      <c r="D554" s="43" t="s">
        <v>507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43" t="s">
        <v>508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43" t="s">
        <v>491</v>
      </c>
      <c r="E556" s="57"/>
      <c r="F556" s="61"/>
      <c r="G556" s="63"/>
      <c r="H556" s="54"/>
      <c r="I556" s="55"/>
    </row>
    <row r="557" spans="1:9" ht="13.5" customHeight="1">
      <c r="A557" s="56"/>
      <c r="B557" s="57"/>
      <c r="C557" s="57"/>
      <c r="D557" s="43" t="s">
        <v>492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43" t="s">
        <v>427</v>
      </c>
      <c r="E558" s="57"/>
      <c r="F558" s="61">
        <v>129.69999999999999</v>
      </c>
      <c r="G558" s="63"/>
      <c r="H558" s="54"/>
      <c r="I558" s="55"/>
    </row>
    <row r="559" spans="1:9" ht="13.5" customHeight="1">
      <c r="A559" s="56"/>
      <c r="B559" s="57"/>
      <c r="C559" s="57"/>
      <c r="D559" s="43" t="s">
        <v>446</v>
      </c>
      <c r="E559" s="57"/>
      <c r="F559" s="61">
        <v>529.70000000000005</v>
      </c>
      <c r="G559" s="63"/>
      <c r="H559" s="54"/>
      <c r="I559" s="55"/>
    </row>
    <row r="560" spans="1:9" s="27" customFormat="1" ht="13.5" customHeight="1">
      <c r="A560" s="139">
        <v>124</v>
      </c>
      <c r="B560" s="77" t="s">
        <v>486</v>
      </c>
      <c r="C560" s="52" t="s">
        <v>509</v>
      </c>
      <c r="D560" s="52" t="s">
        <v>633</v>
      </c>
      <c r="E560" s="52" t="s">
        <v>53</v>
      </c>
      <c r="F560" s="53">
        <f>F568</f>
        <v>10.1</v>
      </c>
      <c r="G560" s="41"/>
      <c r="H560" s="41">
        <f>F560*G560</f>
        <v>0</v>
      </c>
      <c r="I560" s="42" t="s">
        <v>59</v>
      </c>
    </row>
    <row r="561" spans="1:9" ht="13.5" customHeight="1">
      <c r="A561" s="56"/>
      <c r="B561" s="57"/>
      <c r="C561" s="57"/>
      <c r="D561" s="76" t="s">
        <v>266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43" t="s">
        <v>634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43" t="s">
        <v>510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43" t="s">
        <v>511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43" t="s">
        <v>512</v>
      </c>
      <c r="E565" s="57"/>
      <c r="F565" s="61"/>
      <c r="G565" s="63"/>
      <c r="H565" s="54"/>
      <c r="I565" s="55"/>
    </row>
    <row r="566" spans="1:9" ht="13.5" customHeight="1">
      <c r="A566" s="56"/>
      <c r="B566" s="57"/>
      <c r="C566" s="57"/>
      <c r="D566" s="43" t="s">
        <v>491</v>
      </c>
      <c r="E566" s="57"/>
      <c r="F566" s="61"/>
      <c r="G566" s="63"/>
      <c r="H566" s="54"/>
      <c r="I566" s="55"/>
    </row>
    <row r="567" spans="1:9" ht="13.5" customHeight="1">
      <c r="A567" s="56"/>
      <c r="B567" s="57"/>
      <c r="C567" s="57"/>
      <c r="D567" s="43" t="s">
        <v>492</v>
      </c>
      <c r="E567" s="57"/>
      <c r="F567" s="61"/>
      <c r="G567" s="63"/>
      <c r="H567" s="54"/>
      <c r="I567" s="55"/>
    </row>
    <row r="568" spans="1:9" ht="13.5" customHeight="1">
      <c r="A568" s="56"/>
      <c r="B568" s="57"/>
      <c r="C568" s="57"/>
      <c r="D568" s="43" t="s">
        <v>427</v>
      </c>
      <c r="E568" s="57"/>
      <c r="F568" s="61">
        <v>10.1</v>
      </c>
      <c r="G568" s="63"/>
      <c r="H568" s="54"/>
      <c r="I568" s="55"/>
    </row>
    <row r="569" spans="1:9" s="27" customFormat="1" ht="13.5" customHeight="1">
      <c r="A569" s="51">
        <v>125</v>
      </c>
      <c r="B569" s="77" t="s">
        <v>486</v>
      </c>
      <c r="C569" s="52" t="s">
        <v>513</v>
      </c>
      <c r="D569" s="52" t="s">
        <v>514</v>
      </c>
      <c r="E569" s="52" t="s">
        <v>53</v>
      </c>
      <c r="F569" s="53">
        <f>SUM(F578:F579)</f>
        <v>227.5</v>
      </c>
      <c r="G569" s="41"/>
      <c r="H569" s="41">
        <f>F569*G569</f>
        <v>0</v>
      </c>
      <c r="I569" s="42" t="s">
        <v>59</v>
      </c>
    </row>
    <row r="570" spans="1:9" ht="13.5" customHeight="1">
      <c r="A570" s="56"/>
      <c r="B570" s="57"/>
      <c r="C570" s="57"/>
      <c r="D570" s="76" t="s">
        <v>266</v>
      </c>
      <c r="E570" s="57"/>
      <c r="F570" s="61"/>
      <c r="G570" s="63"/>
      <c r="H570" s="54"/>
      <c r="I570" s="55"/>
    </row>
    <row r="571" spans="1:9" ht="13.5" customHeight="1">
      <c r="A571" s="56"/>
      <c r="B571" s="57"/>
      <c r="C571" s="57"/>
      <c r="D571" s="43" t="s">
        <v>515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43" t="s">
        <v>516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43" t="s">
        <v>517</v>
      </c>
      <c r="E573" s="57"/>
      <c r="F573" s="61"/>
      <c r="G573" s="63"/>
      <c r="H573" s="54"/>
      <c r="I573" s="55"/>
    </row>
    <row r="574" spans="1:9" ht="27" customHeight="1">
      <c r="A574" s="56"/>
      <c r="B574" s="57"/>
      <c r="C574" s="57"/>
      <c r="D574" s="43" t="s">
        <v>518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43" t="s">
        <v>519</v>
      </c>
      <c r="E575" s="57"/>
      <c r="F575" s="61"/>
      <c r="G575" s="63"/>
      <c r="H575" s="54"/>
      <c r="I575" s="55"/>
    </row>
    <row r="576" spans="1:9" ht="13.5" customHeight="1">
      <c r="A576" s="56"/>
      <c r="B576" s="57"/>
      <c r="C576" s="57"/>
      <c r="D576" s="43" t="s">
        <v>491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43" t="s">
        <v>492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43" t="s">
        <v>427</v>
      </c>
      <c r="E578" s="57"/>
      <c r="F578" s="61">
        <v>46.8</v>
      </c>
      <c r="G578" s="63"/>
      <c r="H578" s="54"/>
      <c r="I578" s="55"/>
    </row>
    <row r="579" spans="1:9" ht="13.5" customHeight="1">
      <c r="A579" s="56"/>
      <c r="B579" s="57"/>
      <c r="C579" s="57"/>
      <c r="D579" s="43" t="s">
        <v>446</v>
      </c>
      <c r="E579" s="57"/>
      <c r="F579" s="61">
        <v>180.7</v>
      </c>
      <c r="G579" s="63"/>
      <c r="H579" s="54"/>
      <c r="I579" s="55"/>
    </row>
    <row r="580" spans="1:9" s="27" customFormat="1" ht="13.5" customHeight="1">
      <c r="A580" s="139">
        <v>126</v>
      </c>
      <c r="B580" s="77" t="s">
        <v>486</v>
      </c>
      <c r="C580" s="52" t="s">
        <v>520</v>
      </c>
      <c r="D580" s="52" t="s">
        <v>636</v>
      </c>
      <c r="E580" s="52" t="s">
        <v>53</v>
      </c>
      <c r="F580" s="53">
        <f>F589</f>
        <v>342.8</v>
      </c>
      <c r="G580" s="41"/>
      <c r="H580" s="41">
        <f>F580*G580</f>
        <v>0</v>
      </c>
      <c r="I580" s="42" t="s">
        <v>59</v>
      </c>
    </row>
    <row r="581" spans="1:9" ht="13.5" customHeight="1">
      <c r="A581" s="56"/>
      <c r="B581" s="57"/>
      <c r="C581" s="57"/>
      <c r="D581" s="76" t="s">
        <v>266</v>
      </c>
      <c r="E581" s="57"/>
      <c r="F581" s="61"/>
      <c r="G581" s="63"/>
      <c r="H581" s="54"/>
      <c r="I581" s="55"/>
    </row>
    <row r="582" spans="1:9" ht="13.5" customHeight="1">
      <c r="A582" s="56"/>
      <c r="B582" s="57"/>
      <c r="C582" s="57"/>
      <c r="D582" s="43" t="s">
        <v>635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43" t="s">
        <v>521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43" t="s">
        <v>522</v>
      </c>
      <c r="E584" s="57"/>
      <c r="F584" s="61"/>
      <c r="G584" s="63"/>
      <c r="H584" s="54"/>
      <c r="I584" s="55"/>
    </row>
    <row r="585" spans="1:9" ht="27" customHeight="1">
      <c r="A585" s="56"/>
      <c r="B585" s="57"/>
      <c r="C585" s="57"/>
      <c r="D585" s="43" t="s">
        <v>523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43" t="s">
        <v>524</v>
      </c>
      <c r="E586" s="57"/>
      <c r="F586" s="61"/>
      <c r="G586" s="63"/>
      <c r="H586" s="54"/>
      <c r="I586" s="55"/>
    </row>
    <row r="587" spans="1:9" ht="13.5" customHeight="1">
      <c r="A587" s="56"/>
      <c r="B587" s="57"/>
      <c r="C587" s="57"/>
      <c r="D587" s="43" t="s">
        <v>491</v>
      </c>
      <c r="E587" s="57"/>
      <c r="F587" s="61"/>
      <c r="G587" s="63"/>
      <c r="H587" s="54"/>
      <c r="I587" s="55"/>
    </row>
    <row r="588" spans="1:9" ht="13.5" customHeight="1">
      <c r="A588" s="56"/>
      <c r="B588" s="57"/>
      <c r="C588" s="57"/>
      <c r="D588" s="43" t="s">
        <v>492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43" t="s">
        <v>446</v>
      </c>
      <c r="E589" s="57"/>
      <c r="F589" s="61">
        <v>342.8</v>
      </c>
      <c r="G589" s="63"/>
      <c r="H589" s="54"/>
      <c r="I589" s="55"/>
    </row>
    <row r="590" spans="1:9" s="27" customFormat="1" ht="13.5" customHeight="1">
      <c r="A590" s="51">
        <v>127</v>
      </c>
      <c r="B590" s="77" t="s">
        <v>486</v>
      </c>
      <c r="C590" s="52" t="s">
        <v>525</v>
      </c>
      <c r="D590" s="52" t="s">
        <v>526</v>
      </c>
      <c r="E590" s="52" t="s">
        <v>53</v>
      </c>
      <c r="F590" s="53">
        <f>F597</f>
        <v>7.2</v>
      </c>
      <c r="G590" s="41"/>
      <c r="H590" s="41">
        <f>F590*G590</f>
        <v>0</v>
      </c>
      <c r="I590" s="42" t="s">
        <v>59</v>
      </c>
    </row>
    <row r="591" spans="1:9" ht="13.5" customHeight="1">
      <c r="A591" s="56"/>
      <c r="B591" s="57"/>
      <c r="C591" s="57"/>
      <c r="D591" s="76" t="s">
        <v>266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43" t="s">
        <v>527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528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529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43" t="s">
        <v>530</v>
      </c>
      <c r="E595" s="57"/>
      <c r="F595" s="61"/>
      <c r="G595" s="63"/>
      <c r="H595" s="54"/>
      <c r="I595" s="55"/>
    </row>
    <row r="596" spans="1:9" ht="13.5" customHeight="1">
      <c r="A596" s="56"/>
      <c r="B596" s="57"/>
      <c r="C596" s="57"/>
      <c r="D596" s="43" t="s">
        <v>491</v>
      </c>
      <c r="E596" s="57"/>
      <c r="F596" s="61"/>
      <c r="G596" s="63"/>
      <c r="H596" s="54"/>
      <c r="I596" s="55"/>
    </row>
    <row r="597" spans="1:9" ht="13.5" customHeight="1">
      <c r="A597" s="56"/>
      <c r="B597" s="57"/>
      <c r="C597" s="57"/>
      <c r="D597" s="43" t="s">
        <v>427</v>
      </c>
      <c r="E597" s="57"/>
      <c r="F597" s="61">
        <v>7.2</v>
      </c>
      <c r="G597" s="63"/>
      <c r="H597" s="54"/>
      <c r="I597" s="55"/>
    </row>
    <row r="598" spans="1:9" ht="13.5" customHeight="1">
      <c r="A598" s="38">
        <v>128</v>
      </c>
      <c r="B598" s="39">
        <v>776</v>
      </c>
      <c r="C598" s="39" t="s">
        <v>531</v>
      </c>
      <c r="D598" s="39" t="s">
        <v>532</v>
      </c>
      <c r="E598" s="39" t="s">
        <v>53</v>
      </c>
      <c r="F598" s="40">
        <f>F599</f>
        <v>1812.5</v>
      </c>
      <c r="G598" s="41"/>
      <c r="H598" s="41">
        <f>F598*G598</f>
        <v>0</v>
      </c>
      <c r="I598" s="42" t="s">
        <v>59</v>
      </c>
    </row>
    <row r="599" spans="1:9" ht="13.5" customHeight="1">
      <c r="A599" s="38"/>
      <c r="B599" s="92"/>
      <c r="C599" s="39"/>
      <c r="D599" s="43" t="s">
        <v>470</v>
      </c>
      <c r="E599" s="39"/>
      <c r="F599" s="44">
        <f>F590+F580+F569+F560+F549+F540+F520</f>
        <v>1812.5</v>
      </c>
      <c r="G599" s="41"/>
      <c r="H599" s="41"/>
      <c r="I599" s="42"/>
    </row>
    <row r="600" spans="1:9" s="81" customFormat="1" ht="13.5" customHeight="1">
      <c r="A600" s="51">
        <v>129</v>
      </c>
      <c r="B600" s="77" t="s">
        <v>486</v>
      </c>
      <c r="C600" s="52">
        <v>776111311</v>
      </c>
      <c r="D600" s="52" t="s">
        <v>533</v>
      </c>
      <c r="E600" s="52" t="s">
        <v>53</v>
      </c>
      <c r="F600" s="53">
        <f>F598</f>
        <v>1812.5</v>
      </c>
      <c r="G600" s="41"/>
      <c r="H600" s="54">
        <f>F600*G600</f>
        <v>0</v>
      </c>
      <c r="I600" s="55" t="s">
        <v>54</v>
      </c>
    </row>
    <row r="601" spans="1:9" s="81" customFormat="1" ht="13.5" customHeight="1">
      <c r="A601" s="51">
        <v>130</v>
      </c>
      <c r="B601" s="77" t="s">
        <v>486</v>
      </c>
      <c r="C601" s="52">
        <v>776121311</v>
      </c>
      <c r="D601" s="52" t="s">
        <v>534</v>
      </c>
      <c r="E601" s="52" t="s">
        <v>53</v>
      </c>
      <c r="F601" s="53">
        <f>F600</f>
        <v>1812.5</v>
      </c>
      <c r="G601" s="41"/>
      <c r="H601" s="54">
        <f>F601*G601</f>
        <v>0</v>
      </c>
      <c r="I601" s="55" t="s">
        <v>54</v>
      </c>
    </row>
    <row r="602" spans="1:9" ht="13.5" customHeight="1">
      <c r="A602" s="38">
        <v>131</v>
      </c>
      <c r="B602" s="39">
        <v>776</v>
      </c>
      <c r="C602" s="39">
        <v>998776202</v>
      </c>
      <c r="D602" s="39" t="s">
        <v>535</v>
      </c>
      <c r="E602" s="39" t="s">
        <v>258</v>
      </c>
      <c r="F602" s="40">
        <v>0.38</v>
      </c>
      <c r="G602" s="41"/>
      <c r="H602" s="41">
        <f>F602*G602</f>
        <v>0</v>
      </c>
      <c r="I602" s="42" t="s">
        <v>54</v>
      </c>
    </row>
    <row r="603" spans="1:9" ht="13.5" customHeight="1">
      <c r="A603" s="38">
        <v>132</v>
      </c>
      <c r="B603" s="92" t="s">
        <v>486</v>
      </c>
      <c r="C603" s="39">
        <v>999776</v>
      </c>
      <c r="D603" s="39" t="s">
        <v>536</v>
      </c>
      <c r="E603" s="39" t="s">
        <v>243</v>
      </c>
      <c r="F603" s="40">
        <f>F604</f>
        <v>1</v>
      </c>
      <c r="G603" s="41"/>
      <c r="H603" s="41">
        <f>F603*G603</f>
        <v>0</v>
      </c>
      <c r="I603" s="42" t="s">
        <v>59</v>
      </c>
    </row>
    <row r="604" spans="1:9" ht="27" customHeight="1">
      <c r="A604" s="38"/>
      <c r="B604" s="92"/>
      <c r="C604" s="39"/>
      <c r="D604" s="43" t="s">
        <v>362</v>
      </c>
      <c r="E604" s="39"/>
      <c r="F604" s="44">
        <v>1</v>
      </c>
      <c r="G604" s="41"/>
      <c r="H604" s="41"/>
      <c r="I604" s="90"/>
    </row>
    <row r="605" spans="1:9">
      <c r="A605" s="33"/>
      <c r="B605" s="34"/>
      <c r="C605" s="34">
        <v>777</v>
      </c>
      <c r="D605" s="34" t="s">
        <v>26</v>
      </c>
      <c r="E605" s="34"/>
      <c r="F605" s="35"/>
      <c r="G605" s="36"/>
      <c r="H605" s="36">
        <f>SUM(H606:H618)</f>
        <v>0</v>
      </c>
      <c r="I605" s="109"/>
    </row>
    <row r="606" spans="1:9" s="27" customFormat="1" ht="13.5" customHeight="1">
      <c r="A606" s="51">
        <v>133</v>
      </c>
      <c r="B606" s="77">
        <v>777</v>
      </c>
      <c r="C606" s="52" t="s">
        <v>537</v>
      </c>
      <c r="D606" s="52" t="s">
        <v>538</v>
      </c>
      <c r="E606" s="52" t="s">
        <v>53</v>
      </c>
      <c r="F606" s="53">
        <f>F613</f>
        <v>115.7</v>
      </c>
      <c r="G606" s="41"/>
      <c r="H606" s="54">
        <f>F606*G606</f>
        <v>0</v>
      </c>
      <c r="I606" s="55" t="s">
        <v>59</v>
      </c>
    </row>
    <row r="607" spans="1:9" ht="13.5" customHeight="1">
      <c r="A607" s="51"/>
      <c r="B607" s="77"/>
      <c r="C607" s="52"/>
      <c r="D607" s="76" t="s">
        <v>266</v>
      </c>
      <c r="E607" s="52"/>
      <c r="F607" s="44"/>
      <c r="G607" s="41"/>
      <c r="H607" s="54"/>
      <c r="I607" s="55"/>
    </row>
    <row r="608" spans="1:9" ht="13.5" customHeight="1">
      <c r="A608" s="51"/>
      <c r="B608" s="77"/>
      <c r="C608" s="52"/>
      <c r="D608" s="43" t="s">
        <v>539</v>
      </c>
      <c r="E608" s="52"/>
      <c r="F608" s="53"/>
      <c r="G608" s="41"/>
      <c r="H608" s="54"/>
      <c r="I608" s="55"/>
    </row>
    <row r="609" spans="1:9" ht="13.5" customHeight="1">
      <c r="A609" s="51"/>
      <c r="B609" s="77"/>
      <c r="C609" s="52"/>
      <c r="D609" s="43" t="s">
        <v>540</v>
      </c>
      <c r="E609" s="52"/>
      <c r="F609" s="53"/>
      <c r="G609" s="41"/>
      <c r="H609" s="54"/>
      <c r="I609" s="55"/>
    </row>
    <row r="610" spans="1:9" ht="13.5" customHeight="1">
      <c r="A610" s="51"/>
      <c r="B610" s="77"/>
      <c r="C610" s="52"/>
      <c r="D610" s="43" t="s">
        <v>541</v>
      </c>
      <c r="E610" s="52"/>
      <c r="F610" s="53"/>
      <c r="G610" s="41"/>
      <c r="H610" s="54"/>
      <c r="I610" s="55"/>
    </row>
    <row r="611" spans="1:9" ht="13.5" customHeight="1">
      <c r="A611" s="51"/>
      <c r="B611" s="77"/>
      <c r="C611" s="52"/>
      <c r="D611" s="43" t="s">
        <v>542</v>
      </c>
      <c r="E611" s="52"/>
      <c r="F611" s="53"/>
      <c r="G611" s="41"/>
      <c r="H611" s="54"/>
      <c r="I611" s="55"/>
    </row>
    <row r="612" spans="1:9" ht="13.5" customHeight="1">
      <c r="A612" s="51"/>
      <c r="B612" s="77"/>
      <c r="C612" s="52"/>
      <c r="D612" s="43" t="s">
        <v>481</v>
      </c>
      <c r="E612" s="52"/>
      <c r="F612" s="53"/>
      <c r="G612" s="41"/>
      <c r="H612" s="54"/>
      <c r="I612" s="55"/>
    </row>
    <row r="613" spans="1:9" ht="13.5" customHeight="1">
      <c r="A613" s="51"/>
      <c r="B613" s="77"/>
      <c r="C613" s="52"/>
      <c r="D613" s="43" t="s">
        <v>543</v>
      </c>
      <c r="E613" s="52"/>
      <c r="F613" s="61">
        <v>115.7</v>
      </c>
      <c r="G613" s="41"/>
      <c r="H613" s="54"/>
      <c r="I613" s="55"/>
    </row>
    <row r="614" spans="1:9" ht="13.5" customHeight="1">
      <c r="A614" s="38">
        <v>134</v>
      </c>
      <c r="B614" s="39">
        <v>777</v>
      </c>
      <c r="C614" s="39" t="s">
        <v>544</v>
      </c>
      <c r="D614" s="39" t="s">
        <v>545</v>
      </c>
      <c r="E614" s="39" t="s">
        <v>53</v>
      </c>
      <c r="F614" s="40">
        <f>F615</f>
        <v>115.7</v>
      </c>
      <c r="G614" s="41"/>
      <c r="H614" s="41">
        <f>F614*G614</f>
        <v>0</v>
      </c>
      <c r="I614" s="42" t="s">
        <v>59</v>
      </c>
    </row>
    <row r="615" spans="1:9" ht="13.5" customHeight="1">
      <c r="A615" s="38"/>
      <c r="B615" s="92"/>
      <c r="C615" s="39"/>
      <c r="D615" s="43" t="s">
        <v>470</v>
      </c>
      <c r="E615" s="39"/>
      <c r="F615" s="44">
        <f>F606</f>
        <v>115.7</v>
      </c>
      <c r="G615" s="41"/>
      <c r="H615" s="41"/>
      <c r="I615" s="42"/>
    </row>
    <row r="616" spans="1:9" ht="13.5" customHeight="1">
      <c r="A616" s="38">
        <v>135</v>
      </c>
      <c r="B616" s="39">
        <v>777</v>
      </c>
      <c r="C616" s="39">
        <v>998777202</v>
      </c>
      <c r="D616" s="39" t="s">
        <v>546</v>
      </c>
      <c r="E616" s="39" t="s">
        <v>258</v>
      </c>
      <c r="F616" s="40">
        <v>0.8</v>
      </c>
      <c r="G616" s="41"/>
      <c r="H616" s="41">
        <f>F616*G616</f>
        <v>0</v>
      </c>
      <c r="I616" s="42" t="s">
        <v>54</v>
      </c>
    </row>
    <row r="617" spans="1:9" ht="13.5" customHeight="1">
      <c r="A617" s="38">
        <v>136</v>
      </c>
      <c r="B617" s="92" t="s">
        <v>547</v>
      </c>
      <c r="C617" s="39">
        <v>999777</v>
      </c>
      <c r="D617" s="39" t="s">
        <v>548</v>
      </c>
      <c r="E617" s="39" t="s">
        <v>243</v>
      </c>
      <c r="F617" s="40">
        <f>F618</f>
        <v>1</v>
      </c>
      <c r="G617" s="41"/>
      <c r="H617" s="41">
        <f>F617*G617</f>
        <v>0</v>
      </c>
      <c r="I617" s="42" t="s">
        <v>59</v>
      </c>
    </row>
    <row r="618" spans="1:9" s="27" customFormat="1" ht="27" customHeight="1">
      <c r="A618" s="56"/>
      <c r="B618" s="57"/>
      <c r="C618" s="57"/>
      <c r="D618" s="43" t="s">
        <v>362</v>
      </c>
      <c r="E618" s="57"/>
      <c r="F618" s="61">
        <v>1</v>
      </c>
      <c r="G618" s="63"/>
      <c r="H618" s="54"/>
      <c r="I618" s="55"/>
    </row>
    <row r="619" spans="1:9" ht="13.5" customHeight="1">
      <c r="A619" s="69"/>
      <c r="B619" s="71"/>
      <c r="C619" s="71" t="s">
        <v>549</v>
      </c>
      <c r="D619" s="71" t="s">
        <v>550</v>
      </c>
      <c r="E619" s="71"/>
      <c r="F619" s="79"/>
      <c r="G619" s="73"/>
      <c r="H619" s="73">
        <f>SUM(H620:H630)</f>
        <v>0</v>
      </c>
      <c r="I619" s="60"/>
    </row>
    <row r="620" spans="1:9" ht="13.5" customHeight="1">
      <c r="A620" s="51">
        <v>137</v>
      </c>
      <c r="B620" s="52" t="s">
        <v>549</v>
      </c>
      <c r="C620" s="52" t="s">
        <v>551</v>
      </c>
      <c r="D620" s="52" t="s">
        <v>552</v>
      </c>
      <c r="E620" s="52" t="s">
        <v>53</v>
      </c>
      <c r="F620" s="53">
        <f>F621+F622+F623</f>
        <v>1183.634</v>
      </c>
      <c r="G620" s="54"/>
      <c r="H620" s="54">
        <f>F620*G620</f>
        <v>0</v>
      </c>
      <c r="I620" s="98" t="s">
        <v>59</v>
      </c>
    </row>
    <row r="621" spans="1:9" s="81" customFormat="1" ht="13.5" customHeight="1">
      <c r="A621" s="51"/>
      <c r="B621" s="77"/>
      <c r="C621" s="52"/>
      <c r="D621" s="76" t="s">
        <v>553</v>
      </c>
      <c r="E621" s="52"/>
      <c r="F621" s="61">
        <f>125.3*1.07</f>
        <v>134.071</v>
      </c>
      <c r="G621" s="54"/>
      <c r="H621" s="54"/>
      <c r="I621" s="80"/>
    </row>
    <row r="622" spans="1:9" s="81" customFormat="1" ht="13.5" customHeight="1">
      <c r="A622" s="51"/>
      <c r="B622" s="77"/>
      <c r="C622" s="52"/>
      <c r="D622" s="76" t="s">
        <v>554</v>
      </c>
      <c r="E622" s="52"/>
      <c r="F622" s="61">
        <f>411.8*1.07</f>
        <v>440.62600000000003</v>
      </c>
      <c r="G622" s="54"/>
      <c r="H622" s="54"/>
      <c r="I622" s="80"/>
    </row>
    <row r="623" spans="1:9" s="81" customFormat="1" ht="13.5" customHeight="1">
      <c r="A623" s="51"/>
      <c r="B623" s="77"/>
      <c r="C623" s="52"/>
      <c r="D623" s="76" t="s">
        <v>555</v>
      </c>
      <c r="E623" s="52"/>
      <c r="F623" s="61">
        <f>569.1*1.07</f>
        <v>608.93700000000001</v>
      </c>
      <c r="G623" s="54"/>
      <c r="H623" s="54"/>
      <c r="I623" s="80"/>
    </row>
    <row r="624" spans="1:9" ht="38.25" customHeight="1">
      <c r="A624" s="51"/>
      <c r="B624" s="77"/>
      <c r="C624" s="52"/>
      <c r="D624" s="76" t="s">
        <v>556</v>
      </c>
      <c r="E624" s="52"/>
      <c r="F624" s="58"/>
      <c r="G624" s="54"/>
      <c r="H624" s="54"/>
      <c r="I624" s="80"/>
    </row>
    <row r="625" spans="1:10" s="27" customFormat="1" ht="24.75" customHeight="1">
      <c r="A625" s="56"/>
      <c r="B625" s="57"/>
      <c r="C625" s="57"/>
      <c r="D625" s="76" t="s">
        <v>557</v>
      </c>
      <c r="E625" s="57"/>
      <c r="F625" s="61"/>
      <c r="G625" s="59"/>
      <c r="H625" s="54"/>
      <c r="I625" s="60"/>
    </row>
    <row r="626" spans="1:10" ht="25.5" customHeight="1">
      <c r="A626" s="51">
        <v>138</v>
      </c>
      <c r="B626" s="52" t="s">
        <v>549</v>
      </c>
      <c r="C626" s="52">
        <v>781479196</v>
      </c>
      <c r="D626" s="52" t="s">
        <v>558</v>
      </c>
      <c r="E626" s="52" t="s">
        <v>53</v>
      </c>
      <c r="F626" s="53">
        <f>F620</f>
        <v>1183.634</v>
      </c>
      <c r="G626" s="54"/>
      <c r="H626" s="54">
        <f>F626*G626</f>
        <v>0</v>
      </c>
      <c r="I626" s="55" t="s">
        <v>54</v>
      </c>
    </row>
    <row r="627" spans="1:10" ht="13.5" customHeight="1">
      <c r="A627" s="51">
        <v>139</v>
      </c>
      <c r="B627" s="52" t="s">
        <v>549</v>
      </c>
      <c r="C627" s="52">
        <v>781495111</v>
      </c>
      <c r="D627" s="52" t="s">
        <v>559</v>
      </c>
      <c r="E627" s="52" t="s">
        <v>53</v>
      </c>
      <c r="F627" s="53">
        <f>F626</f>
        <v>1183.634</v>
      </c>
      <c r="G627" s="54"/>
      <c r="H627" s="54">
        <f>F627*G627</f>
        <v>0</v>
      </c>
      <c r="I627" s="55" t="s">
        <v>54</v>
      </c>
    </row>
    <row r="628" spans="1:10" ht="13.5" customHeight="1">
      <c r="A628" s="51">
        <v>140</v>
      </c>
      <c r="B628" s="52" t="s">
        <v>549</v>
      </c>
      <c r="C628" s="52">
        <v>998781202</v>
      </c>
      <c r="D628" s="52" t="s">
        <v>560</v>
      </c>
      <c r="E628" s="52" t="s">
        <v>258</v>
      </c>
      <c r="F628" s="53">
        <v>3.37</v>
      </c>
      <c r="G628" s="54"/>
      <c r="H628" s="54">
        <f>F628*G628</f>
        <v>0</v>
      </c>
      <c r="I628" s="55" t="s">
        <v>54</v>
      </c>
    </row>
    <row r="629" spans="1:10" s="100" customFormat="1" ht="13.5" customHeight="1">
      <c r="A629" s="97">
        <v>141</v>
      </c>
      <c r="B629" s="77" t="s">
        <v>549</v>
      </c>
      <c r="C629" s="52">
        <v>999781</v>
      </c>
      <c r="D629" s="52" t="s">
        <v>561</v>
      </c>
      <c r="E629" s="52" t="s">
        <v>243</v>
      </c>
      <c r="F629" s="53">
        <f>F630</f>
        <v>1</v>
      </c>
      <c r="G629" s="54"/>
      <c r="H629" s="54">
        <f>F629*G629</f>
        <v>0</v>
      </c>
      <c r="I629" s="98" t="s">
        <v>59</v>
      </c>
    </row>
    <row r="630" spans="1:10" ht="27" customHeight="1">
      <c r="A630" s="56"/>
      <c r="B630" s="57"/>
      <c r="C630" s="57"/>
      <c r="D630" s="76" t="s">
        <v>362</v>
      </c>
      <c r="E630" s="57"/>
      <c r="F630" s="61">
        <v>1</v>
      </c>
      <c r="G630" s="59"/>
      <c r="H630" s="54"/>
      <c r="I630" s="55"/>
    </row>
    <row r="631" spans="1:10" s="27" customFormat="1" ht="13.5" customHeight="1">
      <c r="A631" s="69"/>
      <c r="B631" s="71"/>
      <c r="C631" s="71">
        <v>783</v>
      </c>
      <c r="D631" s="71" t="s">
        <v>28</v>
      </c>
      <c r="E631" s="71"/>
      <c r="F631" s="79"/>
      <c r="G631" s="73"/>
      <c r="H631" s="73">
        <f>SUM(H632:H638)</f>
        <v>0</v>
      </c>
      <c r="I631" s="60"/>
    </row>
    <row r="632" spans="1:10" ht="13.5" customHeight="1">
      <c r="A632" s="51">
        <v>142</v>
      </c>
      <c r="B632" s="52">
        <v>783</v>
      </c>
      <c r="C632" s="52" t="s">
        <v>562</v>
      </c>
      <c r="D632" s="52" t="s">
        <v>563</v>
      </c>
      <c r="E632" s="52" t="s">
        <v>53</v>
      </c>
      <c r="F632" s="53">
        <f>SUM(F635:F636)</f>
        <v>723.2</v>
      </c>
      <c r="G632" s="54"/>
      <c r="H632" s="54">
        <f>F632*G632</f>
        <v>0</v>
      </c>
      <c r="I632" s="98" t="s">
        <v>59</v>
      </c>
    </row>
    <row r="633" spans="1:10" ht="13.5" customHeight="1">
      <c r="A633" s="51"/>
      <c r="B633" s="52"/>
      <c r="C633" s="52"/>
      <c r="D633" s="43" t="s">
        <v>564</v>
      </c>
      <c r="E633" s="52"/>
      <c r="F633" s="53"/>
      <c r="G633" s="54"/>
      <c r="H633" s="54"/>
      <c r="I633" s="98"/>
    </row>
    <row r="634" spans="1:10" ht="13.5" customHeight="1">
      <c r="A634" s="51"/>
      <c r="B634" s="52"/>
      <c r="C634" s="52"/>
      <c r="D634" s="43" t="s">
        <v>565</v>
      </c>
      <c r="E634" s="52"/>
      <c r="F634" s="53"/>
      <c r="G634" s="54"/>
      <c r="H634" s="54"/>
      <c r="I634" s="98"/>
    </row>
    <row r="635" spans="1:10" ht="13.5" customHeight="1">
      <c r="A635" s="51"/>
      <c r="B635" s="52"/>
      <c r="C635" s="52"/>
      <c r="D635" s="43" t="s">
        <v>566</v>
      </c>
      <c r="E635" s="52"/>
      <c r="F635" s="44">
        <v>453.8</v>
      </c>
      <c r="G635" s="54"/>
      <c r="H635" s="54"/>
      <c r="I635" s="98"/>
    </row>
    <row r="636" spans="1:10" ht="13.5" customHeight="1">
      <c r="A636" s="51"/>
      <c r="B636" s="52"/>
      <c r="C636" s="52"/>
      <c r="D636" s="43" t="s">
        <v>567</v>
      </c>
      <c r="E636" s="52"/>
      <c r="F636" s="44">
        <v>269.39999999999998</v>
      </c>
      <c r="G636" s="54"/>
      <c r="H636" s="54"/>
      <c r="I636" s="98"/>
    </row>
    <row r="637" spans="1:10" s="100" customFormat="1" ht="13.5" customHeight="1">
      <c r="A637" s="97">
        <v>143</v>
      </c>
      <c r="B637" s="77" t="s">
        <v>549</v>
      </c>
      <c r="C637" s="52">
        <v>999783</v>
      </c>
      <c r="D637" s="52" t="s">
        <v>561</v>
      </c>
      <c r="E637" s="52" t="s">
        <v>243</v>
      </c>
      <c r="F637" s="53">
        <f>F638</f>
        <v>1</v>
      </c>
      <c r="G637" s="54"/>
      <c r="H637" s="54">
        <f>F637*G637</f>
        <v>0</v>
      </c>
      <c r="I637" s="98" t="s">
        <v>59</v>
      </c>
    </row>
    <row r="638" spans="1:10" ht="27" customHeight="1">
      <c r="A638" s="56"/>
      <c r="B638" s="57"/>
      <c r="C638" s="57"/>
      <c r="D638" s="76" t="s">
        <v>362</v>
      </c>
      <c r="E638" s="57"/>
      <c r="F638" s="61">
        <v>1</v>
      </c>
      <c r="G638" s="59"/>
      <c r="H638" s="54"/>
      <c r="I638" s="55"/>
    </row>
    <row r="639" spans="1:10" s="27" customFormat="1" ht="15" customHeight="1">
      <c r="A639" s="33"/>
      <c r="B639" s="34"/>
      <c r="C639" s="34" t="s">
        <v>568</v>
      </c>
      <c r="D639" s="34" t="s">
        <v>29</v>
      </c>
      <c r="E639" s="34"/>
      <c r="F639" s="35"/>
      <c r="G639" s="36"/>
      <c r="H639" s="36">
        <f>SUM(H640:H652)</f>
        <v>0</v>
      </c>
      <c r="I639" s="42"/>
    </row>
    <row r="640" spans="1:10" ht="13.5" customHeight="1">
      <c r="A640" s="38">
        <v>144</v>
      </c>
      <c r="B640" s="39" t="s">
        <v>568</v>
      </c>
      <c r="C640" s="39">
        <v>784181103</v>
      </c>
      <c r="D640" s="39" t="s">
        <v>569</v>
      </c>
      <c r="E640" s="39" t="s">
        <v>53</v>
      </c>
      <c r="F640" s="40">
        <f>F641</f>
        <v>11768.850000000002</v>
      </c>
      <c r="G640" s="41"/>
      <c r="H640" s="41">
        <f>F640*G640</f>
        <v>0</v>
      </c>
      <c r="I640" s="42" t="s">
        <v>54</v>
      </c>
      <c r="J640" s="27"/>
    </row>
    <row r="641" spans="1:10" ht="24.75" customHeight="1">
      <c r="A641" s="38">
        <v>145</v>
      </c>
      <c r="B641" s="39" t="s">
        <v>568</v>
      </c>
      <c r="C641" s="39">
        <v>784211103</v>
      </c>
      <c r="D641" s="39" t="s">
        <v>570</v>
      </c>
      <c r="E641" s="39" t="s">
        <v>53</v>
      </c>
      <c r="F641" s="40">
        <f>SUM(F643:F652)</f>
        <v>11768.850000000002</v>
      </c>
      <c r="G641" s="41"/>
      <c r="H641" s="41">
        <f>F641*G641</f>
        <v>0</v>
      </c>
      <c r="I641" s="42" t="s">
        <v>54</v>
      </c>
      <c r="J641" s="27"/>
    </row>
    <row r="642" spans="1:10" ht="13.5" customHeight="1">
      <c r="A642" s="38"/>
      <c r="B642" s="39"/>
      <c r="C642" s="39"/>
      <c r="D642" s="43" t="s">
        <v>565</v>
      </c>
      <c r="E642" s="39"/>
      <c r="F642" s="44"/>
      <c r="G642" s="41"/>
      <c r="H642" s="41"/>
      <c r="I642" s="42"/>
      <c r="J642" s="27"/>
    </row>
    <row r="643" spans="1:10" ht="13.5" customHeight="1">
      <c r="A643" s="38"/>
      <c r="B643" s="39"/>
      <c r="C643" s="39"/>
      <c r="D643" s="43" t="s">
        <v>571</v>
      </c>
      <c r="E643" s="39"/>
      <c r="F643" s="44">
        <f>2*(F345+F352+F357)+F385+F392</f>
        <v>471.80000000000007</v>
      </c>
      <c r="G643" s="41"/>
      <c r="H643" s="41"/>
      <c r="I643" s="42"/>
      <c r="J643" s="27"/>
    </row>
    <row r="644" spans="1:10" ht="13.5" customHeight="1">
      <c r="A644" s="38"/>
      <c r="B644" s="39"/>
      <c r="C644" s="39"/>
      <c r="D644" s="43" t="s">
        <v>572</v>
      </c>
      <c r="E644" s="39"/>
      <c r="F644" s="44">
        <f>2*(F346+F358+F364+F369+F374+F380)+F386+F393</f>
        <v>3151.2000000000003</v>
      </c>
      <c r="G644" s="41"/>
      <c r="H644" s="41"/>
      <c r="I644" s="42"/>
      <c r="J644" s="27"/>
    </row>
    <row r="645" spans="1:10" ht="13.5" customHeight="1">
      <c r="A645" s="38"/>
      <c r="B645" s="39"/>
      <c r="C645" s="39"/>
      <c r="D645" s="43" t="s">
        <v>573</v>
      </c>
      <c r="E645" s="39"/>
      <c r="F645" s="44">
        <f>2*(F347+F359+F375)+F387+F394</f>
        <v>3244.0000000000005</v>
      </c>
      <c r="G645" s="41"/>
      <c r="H645" s="41"/>
      <c r="I645" s="42"/>
      <c r="J645" s="27"/>
    </row>
    <row r="646" spans="1:10" ht="13.5" customHeight="1">
      <c r="A646" s="38"/>
      <c r="B646" s="39"/>
      <c r="C646" s="39"/>
      <c r="D646" s="43" t="s">
        <v>574</v>
      </c>
      <c r="E646" s="39"/>
      <c r="F646" s="44">
        <f>F405+F396</f>
        <v>183.1</v>
      </c>
      <c r="G646" s="41"/>
      <c r="H646" s="41"/>
      <c r="I646" s="42"/>
      <c r="J646" s="27"/>
    </row>
    <row r="647" spans="1:10" ht="13.5" customHeight="1">
      <c r="A647" s="38"/>
      <c r="B647" s="39"/>
      <c r="C647" s="39"/>
      <c r="D647" s="43" t="s">
        <v>575</v>
      </c>
      <c r="E647" s="39"/>
      <c r="F647" s="44">
        <f>F406+F401+F397</f>
        <v>1098</v>
      </c>
      <c r="G647" s="41"/>
      <c r="H647" s="41"/>
      <c r="I647" s="42"/>
      <c r="J647" s="27"/>
    </row>
    <row r="648" spans="1:10" ht="13.5" customHeight="1">
      <c r="A648" s="38"/>
      <c r="B648" s="39"/>
      <c r="C648" s="39"/>
      <c r="D648" s="43" t="s">
        <v>576</v>
      </c>
      <c r="E648" s="39"/>
      <c r="F648" s="44">
        <f>F414+F410+F407+F402+F398</f>
        <v>1090.9000000000001</v>
      </c>
      <c r="G648" s="41"/>
      <c r="H648" s="41"/>
      <c r="I648" s="42"/>
      <c r="J648" s="27"/>
    </row>
    <row r="649" spans="1:10" ht="13.5" customHeight="1">
      <c r="A649" s="38"/>
      <c r="B649" s="39"/>
      <c r="C649" s="39"/>
      <c r="D649" s="43" t="s">
        <v>577</v>
      </c>
      <c r="E649" s="39"/>
      <c r="F649" s="44">
        <v>332.9</v>
      </c>
      <c r="G649" s="41"/>
      <c r="H649" s="41"/>
      <c r="I649" s="42"/>
      <c r="J649" s="75"/>
    </row>
    <row r="650" spans="1:10" ht="13.5" customHeight="1">
      <c r="A650" s="38"/>
      <c r="B650" s="39"/>
      <c r="C650" s="39"/>
      <c r="D650" s="43" t="s">
        <v>578</v>
      </c>
      <c r="E650" s="39"/>
      <c r="F650" s="44">
        <v>1084</v>
      </c>
      <c r="G650" s="41"/>
      <c r="H650" s="41"/>
      <c r="I650" s="42"/>
      <c r="J650" s="75"/>
    </row>
    <row r="651" spans="1:10" ht="13.5" customHeight="1">
      <c r="A651" s="38"/>
      <c r="B651" s="39"/>
      <c r="C651" s="39"/>
      <c r="D651" s="43" t="s">
        <v>579</v>
      </c>
      <c r="E651" s="39"/>
      <c r="F651" s="44">
        <v>1089.2</v>
      </c>
      <c r="G651" s="41"/>
      <c r="H651" s="41"/>
      <c r="I651" s="42"/>
      <c r="J651" s="75"/>
    </row>
    <row r="652" spans="1:10" ht="13.5" customHeight="1">
      <c r="A652" s="38"/>
      <c r="B652" s="39"/>
      <c r="C652" s="39"/>
      <c r="D652" s="43" t="s">
        <v>580</v>
      </c>
      <c r="E652" s="39"/>
      <c r="F652" s="44">
        <f>8.28+5.15+10.32</f>
        <v>23.75</v>
      </c>
      <c r="G652" s="41"/>
      <c r="H652" s="41"/>
      <c r="I652" s="42"/>
      <c r="J652" s="75"/>
    </row>
    <row r="653" spans="1:10" ht="13.5" customHeight="1">
      <c r="A653" s="69"/>
      <c r="B653" s="71"/>
      <c r="C653" s="71">
        <v>786</v>
      </c>
      <c r="D653" s="71" t="s">
        <v>30</v>
      </c>
      <c r="E653" s="71"/>
      <c r="F653" s="79"/>
      <c r="G653" s="73"/>
      <c r="H653" s="73">
        <f>SUM(H654:H660)</f>
        <v>0</v>
      </c>
      <c r="I653" s="55"/>
      <c r="J653" s="27"/>
    </row>
    <row r="654" spans="1:10" ht="27" customHeight="1">
      <c r="A654" s="140">
        <v>146</v>
      </c>
      <c r="B654" s="110">
        <v>786</v>
      </c>
      <c r="C654" s="52" t="s">
        <v>581</v>
      </c>
      <c r="D654" s="52" t="s">
        <v>612</v>
      </c>
      <c r="E654" s="52" t="s">
        <v>53</v>
      </c>
      <c r="F654" s="53">
        <f>SUM(F655:F656)</f>
        <v>172.60000000000002</v>
      </c>
      <c r="G654" s="54"/>
      <c r="H654" s="111">
        <f>F654*G654</f>
        <v>0</v>
      </c>
      <c r="I654" s="55" t="s">
        <v>59</v>
      </c>
      <c r="J654" s="27"/>
    </row>
    <row r="655" spans="1:10" ht="13.5" customHeight="1">
      <c r="A655" s="51"/>
      <c r="B655" s="52"/>
      <c r="C655" s="52"/>
      <c r="D655" s="76" t="s">
        <v>147</v>
      </c>
      <c r="E655" s="52"/>
      <c r="F655" s="61">
        <v>84.9</v>
      </c>
      <c r="G655" s="54"/>
      <c r="H655" s="54"/>
      <c r="I655" s="55"/>
      <c r="J655" s="27"/>
    </row>
    <row r="656" spans="1:10" ht="13.5" customHeight="1">
      <c r="A656" s="51"/>
      <c r="B656" s="52"/>
      <c r="C656" s="52"/>
      <c r="D656" s="76" t="s">
        <v>148</v>
      </c>
      <c r="E656" s="52"/>
      <c r="F656" s="61">
        <v>87.7</v>
      </c>
      <c r="G656" s="54"/>
      <c r="H656" s="54"/>
      <c r="I656" s="55"/>
      <c r="J656" s="27"/>
    </row>
    <row r="657" spans="1:10" ht="27" customHeight="1">
      <c r="A657" s="51"/>
      <c r="B657" s="52"/>
      <c r="C657" s="52"/>
      <c r="D657" s="76" t="s">
        <v>613</v>
      </c>
      <c r="E657" s="52"/>
      <c r="F657" s="61"/>
      <c r="G657" s="54"/>
      <c r="H657" s="54"/>
      <c r="I657" s="55"/>
      <c r="J657" s="27"/>
    </row>
    <row r="658" spans="1:10" ht="13.5" customHeight="1">
      <c r="A658" s="38">
        <v>147</v>
      </c>
      <c r="B658" s="39">
        <v>786</v>
      </c>
      <c r="C658" s="39">
        <v>998786202</v>
      </c>
      <c r="D658" s="39" t="s">
        <v>582</v>
      </c>
      <c r="E658" s="39" t="s">
        <v>258</v>
      </c>
      <c r="F658" s="40">
        <v>0.33</v>
      </c>
      <c r="G658" s="41"/>
      <c r="H658" s="41">
        <f>F658*G658</f>
        <v>0</v>
      </c>
      <c r="I658" s="93" t="s">
        <v>59</v>
      </c>
      <c r="J658" s="27"/>
    </row>
    <row r="659" spans="1:10" ht="13.5" customHeight="1">
      <c r="A659" s="51">
        <v>148</v>
      </c>
      <c r="B659" s="52">
        <v>786</v>
      </c>
      <c r="C659" s="52">
        <v>999786</v>
      </c>
      <c r="D659" s="52" t="s">
        <v>583</v>
      </c>
      <c r="E659" s="52" t="s">
        <v>584</v>
      </c>
      <c r="F659" s="53">
        <f>F660</f>
        <v>1</v>
      </c>
      <c r="G659" s="54"/>
      <c r="H659" s="54">
        <f>F659*G659</f>
        <v>0</v>
      </c>
      <c r="I659" s="98" t="s">
        <v>59</v>
      </c>
      <c r="J659" s="27"/>
    </row>
    <row r="660" spans="1:10" ht="13.5" customHeight="1">
      <c r="A660" s="51"/>
      <c r="B660" s="52"/>
      <c r="C660" s="52"/>
      <c r="D660" s="76" t="s">
        <v>585</v>
      </c>
      <c r="E660" s="52"/>
      <c r="F660" s="61">
        <v>1</v>
      </c>
      <c r="G660" s="54"/>
      <c r="H660" s="54"/>
      <c r="I660" s="55"/>
      <c r="J660" s="27"/>
    </row>
    <row r="661" spans="1:10" ht="21" customHeight="1">
      <c r="A661" s="69"/>
      <c r="B661" s="70"/>
      <c r="C661" s="71" t="s">
        <v>31</v>
      </c>
      <c r="D661" s="71" t="s">
        <v>32</v>
      </c>
      <c r="E661" s="71"/>
      <c r="F661" s="79"/>
      <c r="G661" s="73"/>
      <c r="H661" s="73">
        <f>H662</f>
        <v>0</v>
      </c>
      <c r="I661" s="60"/>
    </row>
    <row r="662" spans="1:10" ht="13.5" customHeight="1">
      <c r="A662" s="69"/>
      <c r="B662" s="71"/>
      <c r="C662" s="71" t="s">
        <v>33</v>
      </c>
      <c r="D662" s="71" t="s">
        <v>34</v>
      </c>
      <c r="E662" s="71"/>
      <c r="F662" s="79"/>
      <c r="G662" s="73"/>
      <c r="H662" s="73">
        <f>SUM(H663:H672)</f>
        <v>0</v>
      </c>
      <c r="I662" s="60"/>
    </row>
    <row r="663" spans="1:10" ht="24" customHeight="1">
      <c r="A663" s="51">
        <v>149</v>
      </c>
      <c r="B663" s="52" t="s">
        <v>586</v>
      </c>
      <c r="C663" s="52" t="s">
        <v>587</v>
      </c>
      <c r="D663" s="52" t="s">
        <v>588</v>
      </c>
      <c r="E663" s="52" t="s">
        <v>589</v>
      </c>
      <c r="F663" s="53">
        <v>1</v>
      </c>
      <c r="G663" s="54"/>
      <c r="H663" s="54">
        <f>F663*G663</f>
        <v>0</v>
      </c>
      <c r="I663" s="98" t="s">
        <v>59</v>
      </c>
    </row>
    <row r="664" spans="1:10" ht="13.5" customHeight="1">
      <c r="A664" s="51">
        <v>150</v>
      </c>
      <c r="B664" s="52">
        <v>922</v>
      </c>
      <c r="C664" s="52" t="s">
        <v>590</v>
      </c>
      <c r="D664" s="52" t="s">
        <v>591</v>
      </c>
      <c r="E664" s="52" t="s">
        <v>589</v>
      </c>
      <c r="F664" s="53">
        <v>1</v>
      </c>
      <c r="G664" s="54"/>
      <c r="H664" s="54">
        <f>F664*G664</f>
        <v>0</v>
      </c>
      <c r="I664" s="98" t="s">
        <v>59</v>
      </c>
    </row>
    <row r="665" spans="1:10" ht="25.5" customHeight="1">
      <c r="A665" s="139">
        <v>151</v>
      </c>
      <c r="B665" s="52">
        <v>922</v>
      </c>
      <c r="C665" s="52" t="s">
        <v>592</v>
      </c>
      <c r="D665" s="52" t="s">
        <v>593</v>
      </c>
      <c r="E665" s="52" t="s">
        <v>589</v>
      </c>
      <c r="F665" s="142" t="s">
        <v>621</v>
      </c>
      <c r="G665" s="143"/>
      <c r="H665" s="144"/>
      <c r="I665" s="98" t="s">
        <v>59</v>
      </c>
    </row>
    <row r="666" spans="1:10" ht="13.5" customHeight="1">
      <c r="A666" s="56"/>
      <c r="B666" s="57"/>
      <c r="C666" s="57"/>
      <c r="D666" s="76" t="s">
        <v>594</v>
      </c>
      <c r="E666" s="57"/>
      <c r="F666" s="61"/>
      <c r="G666" s="59"/>
      <c r="H666" s="54"/>
      <c r="I666" s="60"/>
    </row>
    <row r="667" spans="1:10" ht="13.5" customHeight="1">
      <c r="A667" s="51">
        <v>153</v>
      </c>
      <c r="B667" s="52">
        <v>933</v>
      </c>
      <c r="C667" s="52" t="s">
        <v>595</v>
      </c>
      <c r="D667" s="52" t="s">
        <v>596</v>
      </c>
      <c r="E667" s="52" t="s">
        <v>409</v>
      </c>
      <c r="F667" s="53">
        <f>F669</f>
        <v>1</v>
      </c>
      <c r="G667" s="41"/>
      <c r="H667" s="54">
        <f>F667*G667</f>
        <v>0</v>
      </c>
      <c r="I667" s="98" t="s">
        <v>59</v>
      </c>
    </row>
    <row r="668" spans="1:10" ht="13.5" customHeight="1">
      <c r="A668" s="51"/>
      <c r="B668" s="52"/>
      <c r="C668" s="52"/>
      <c r="D668" s="76" t="s">
        <v>597</v>
      </c>
      <c r="E668" s="52"/>
      <c r="F668" s="53"/>
      <c r="G668" s="41"/>
      <c r="H668" s="54"/>
      <c r="I668" s="98"/>
    </row>
    <row r="669" spans="1:10" ht="13.5" customHeight="1">
      <c r="A669" s="51"/>
      <c r="B669" s="52"/>
      <c r="C669" s="52"/>
      <c r="D669" s="76" t="s">
        <v>598</v>
      </c>
      <c r="E669" s="52"/>
      <c r="F669" s="61">
        <v>1</v>
      </c>
      <c r="G669" s="41"/>
      <c r="H669" s="54"/>
      <c r="I669" s="98"/>
    </row>
    <row r="670" spans="1:10" ht="13.5" customHeight="1">
      <c r="A670" s="51">
        <v>154</v>
      </c>
      <c r="B670" s="52">
        <v>933</v>
      </c>
      <c r="C670" s="52" t="s">
        <v>599</v>
      </c>
      <c r="D670" s="52" t="s">
        <v>600</v>
      </c>
      <c r="E670" s="52" t="s">
        <v>409</v>
      </c>
      <c r="F670" s="53">
        <f>F672</f>
        <v>1</v>
      </c>
      <c r="G670" s="41"/>
      <c r="H670" s="54">
        <f>F670*G670</f>
        <v>0</v>
      </c>
      <c r="I670" s="98" t="s">
        <v>59</v>
      </c>
    </row>
    <row r="671" spans="1:10" ht="13.5" customHeight="1">
      <c r="A671" s="51"/>
      <c r="B671" s="52"/>
      <c r="C671" s="52"/>
      <c r="D671" s="76" t="s">
        <v>601</v>
      </c>
      <c r="E671" s="52"/>
      <c r="F671" s="53"/>
      <c r="G671" s="41"/>
      <c r="H671" s="54"/>
      <c r="I671" s="98"/>
    </row>
    <row r="672" spans="1:10" ht="13.5" customHeight="1">
      <c r="A672" s="51"/>
      <c r="B672" s="52"/>
      <c r="C672" s="52"/>
      <c r="D672" s="76" t="s">
        <v>602</v>
      </c>
      <c r="E672" s="52"/>
      <c r="F672" s="61">
        <v>1</v>
      </c>
      <c r="G672" s="54"/>
      <c r="H672" s="54"/>
      <c r="I672" s="98"/>
    </row>
    <row r="673" spans="1:9" ht="21" customHeight="1">
      <c r="A673" s="112"/>
      <c r="B673" s="113"/>
      <c r="C673" s="113"/>
      <c r="D673" s="113" t="s">
        <v>603</v>
      </c>
      <c r="E673" s="113"/>
      <c r="F673" s="114"/>
      <c r="G673" s="115"/>
      <c r="H673" s="115">
        <f ca="1">H203+H9+H661</f>
        <v>0</v>
      </c>
      <c r="I673" s="27"/>
    </row>
    <row r="674" spans="1:9" s="120" customFormat="1" ht="13.5" customHeight="1">
      <c r="A674" s="116"/>
      <c r="B674" s="117"/>
      <c r="C674" s="117"/>
      <c r="D674" s="117"/>
      <c r="E674" s="117"/>
      <c r="F674" s="118"/>
      <c r="G674" s="119"/>
      <c r="H674" s="119"/>
    </row>
    <row r="675" spans="1:9" s="27" customFormat="1" ht="13.5" customHeight="1">
      <c r="A675" s="146" t="s">
        <v>604</v>
      </c>
      <c r="B675" s="146"/>
      <c r="C675" s="146"/>
      <c r="D675" s="121" t="s">
        <v>605</v>
      </c>
      <c r="E675" s="122"/>
      <c r="F675" s="123"/>
      <c r="G675" s="124"/>
      <c r="H675" s="125">
        <f ca="1">H673</f>
        <v>0</v>
      </c>
    </row>
    <row r="676" spans="1:9" ht="13.5" customHeight="1">
      <c r="A676" s="126"/>
      <c r="B676" s="127"/>
      <c r="C676" s="128"/>
      <c r="D676" s="129"/>
      <c r="E676" s="130"/>
      <c r="F676" s="131"/>
      <c r="G676" s="132"/>
      <c r="H676" s="133"/>
      <c r="I676" s="133"/>
    </row>
    <row r="677" spans="1:9" s="134" customFormat="1" ht="13.5" customHeight="1">
      <c r="A677" s="134" t="s">
        <v>606</v>
      </c>
      <c r="B677" s="135"/>
      <c r="I677" s="136"/>
    </row>
    <row r="678" spans="1:9" ht="26.25" customHeight="1">
      <c r="A678" s="145" t="s">
        <v>607</v>
      </c>
      <c r="B678" s="145"/>
      <c r="C678" s="145"/>
      <c r="D678" s="145"/>
      <c r="E678" s="145"/>
      <c r="F678" s="145"/>
      <c r="G678" s="145"/>
      <c r="H678" s="134"/>
      <c r="I678" s="133"/>
    </row>
    <row r="679" spans="1:9" ht="93" customHeight="1">
      <c r="A679" s="145" t="s">
        <v>608</v>
      </c>
      <c r="B679" s="145"/>
      <c r="C679" s="145"/>
      <c r="D679" s="145"/>
      <c r="E679" s="145"/>
      <c r="F679" s="145"/>
      <c r="G679" s="145"/>
      <c r="H679" s="134"/>
      <c r="I679" s="134"/>
    </row>
    <row r="680" spans="1:9" s="81" customFormat="1" ht="13.5" customHeight="1">
      <c r="A680" s="145" t="s">
        <v>609</v>
      </c>
      <c r="B680" s="145"/>
      <c r="C680" s="145"/>
      <c r="D680" s="145"/>
      <c r="E680" s="145"/>
      <c r="F680" s="145"/>
      <c r="G680" s="145"/>
      <c r="H680" s="137"/>
      <c r="I680" s="138"/>
    </row>
    <row r="681" spans="1:9" s="81" customFormat="1" ht="13.5" customHeight="1">
      <c r="A681" s="145" t="s">
        <v>610</v>
      </c>
      <c r="B681" s="145"/>
      <c r="C681" s="145"/>
      <c r="D681" s="145"/>
      <c r="E681" s="145"/>
      <c r="F681" s="145"/>
      <c r="G681" s="145"/>
      <c r="H681" s="137"/>
      <c r="I681" s="138"/>
    </row>
  </sheetData>
  <mergeCells count="6">
    <mergeCell ref="F665:H665"/>
    <mergeCell ref="A681:G681"/>
    <mergeCell ref="A675:C675"/>
    <mergeCell ref="A678:G678"/>
    <mergeCell ref="A679:G679"/>
    <mergeCell ref="A680:G680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 Michal</dc:creator>
  <cp:lastModifiedBy>Kupka Michal</cp:lastModifiedBy>
  <cp:revision>2</cp:revision>
  <dcterms:created xsi:type="dcterms:W3CDTF">2006-09-16T00:00:00Z</dcterms:created>
  <dcterms:modified xsi:type="dcterms:W3CDTF">2017-02-24T07:11:02Z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