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20" windowHeight="1402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D.1.1.'!$A$1:$I$688</definedName>
    <definedName name="Print_Area" localSheetId="0">Rekapitulace!$A$1:$C$33</definedName>
    <definedName name="Print_Area" localSheetId="1">'SO 01 - D.1.1.'!$A$1:$I$688</definedName>
    <definedName name="Print_Area_0" localSheetId="0">Rekapitulace!$A$1:$C$33</definedName>
    <definedName name="Print_Area_0" localSheetId="1">'SO 01 - D.1.1.'!$A$1:$I$688</definedName>
    <definedName name="Print_Area_0_0" localSheetId="0">Rekapitulace!$A$1:$C$33</definedName>
    <definedName name="Print_Area_0_0" localSheetId="1">'SO 01 - D.1.1.'!$A$1:$I$688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28" i="2" l="1"/>
  <c r="F622" i="2"/>
  <c r="F633" i="2"/>
  <c r="H628" i="2"/>
  <c r="F591" i="2" l="1"/>
  <c r="F561" i="2"/>
  <c r="F490" i="2"/>
  <c r="F480" i="2"/>
  <c r="F469" i="2"/>
  <c r="F458" i="2"/>
  <c r="F449" i="2"/>
  <c r="F440" i="2"/>
  <c r="F430" i="2"/>
  <c r="F48" i="2" l="1"/>
  <c r="H48" i="2" s="1"/>
  <c r="F94" i="2" l="1"/>
  <c r="H94" i="2" s="1"/>
  <c r="F677" i="2" l="1"/>
  <c r="H677" i="2" s="1"/>
  <c r="F674" i="2"/>
  <c r="H674" i="2" s="1"/>
  <c r="H671" i="2"/>
  <c r="H670" i="2"/>
  <c r="F666" i="2"/>
  <c r="H666" i="2" s="1"/>
  <c r="H665" i="2"/>
  <c r="F661" i="2"/>
  <c r="H661" i="2" s="1"/>
  <c r="F659" i="2"/>
  <c r="F655" i="2"/>
  <c r="F654" i="2"/>
  <c r="F653" i="2"/>
  <c r="F650" i="2"/>
  <c r="F644" i="2"/>
  <c r="H644" i="2" s="1"/>
  <c r="F639" i="2"/>
  <c r="H639" i="2" s="1"/>
  <c r="H638" i="2" s="1"/>
  <c r="F636" i="2"/>
  <c r="H636" i="2" s="1"/>
  <c r="H635" i="2"/>
  <c r="F625" i="2"/>
  <c r="F624" i="2"/>
  <c r="F623" i="2"/>
  <c r="F619" i="2"/>
  <c r="H619" i="2" s="1"/>
  <c r="H618" i="2"/>
  <c r="F608" i="2"/>
  <c r="H608" i="2" s="1"/>
  <c r="F605" i="2"/>
  <c r="H605" i="2" s="1"/>
  <c r="H604" i="2"/>
  <c r="H591" i="2"/>
  <c r="F581" i="2"/>
  <c r="H581" i="2" s="1"/>
  <c r="F570" i="2"/>
  <c r="H570" i="2" s="1"/>
  <c r="H561" i="2"/>
  <c r="F550" i="2"/>
  <c r="H550" i="2" s="1"/>
  <c r="F541" i="2"/>
  <c r="H541" i="2" s="1"/>
  <c r="F531" i="2"/>
  <c r="H531" i="2" s="1"/>
  <c r="F521" i="2"/>
  <c r="H521" i="2" s="1"/>
  <c r="F518" i="2"/>
  <c r="H518" i="2" s="1"/>
  <c r="H517" i="2"/>
  <c r="F508" i="2"/>
  <c r="H508" i="2" s="1"/>
  <c r="F505" i="2"/>
  <c r="H505" i="2" s="1"/>
  <c r="H504" i="2"/>
  <c r="H490" i="2"/>
  <c r="H480" i="2"/>
  <c r="H469" i="2"/>
  <c r="H458" i="2"/>
  <c r="H449" i="2"/>
  <c r="H440" i="2"/>
  <c r="H430" i="2"/>
  <c r="F427" i="2"/>
  <c r="H427" i="2" s="1"/>
  <c r="H426" i="2"/>
  <c r="H425" i="2"/>
  <c r="H424" i="2" s="1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H199" i="2" s="1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H660" i="2" l="1"/>
  <c r="C30" i="1" s="1"/>
  <c r="H151" i="2"/>
  <c r="C14" i="1" s="1"/>
  <c r="H282" i="2"/>
  <c r="C20" i="1" s="1"/>
  <c r="H217" i="2"/>
  <c r="C19" i="1" s="1"/>
  <c r="F651" i="2"/>
  <c r="F195" i="2"/>
  <c r="H195" i="2" s="1"/>
  <c r="F652" i="2"/>
  <c r="F648" i="2" s="1"/>
  <c r="F62" i="2"/>
  <c r="H62" i="2" s="1"/>
  <c r="C16" i="1"/>
  <c r="C28" i="1"/>
  <c r="F89" i="2"/>
  <c r="H89" i="2" s="1"/>
  <c r="F388" i="2"/>
  <c r="H388" i="2" s="1"/>
  <c r="F189" i="2"/>
  <c r="H189" i="2" s="1"/>
  <c r="F205" i="2"/>
  <c r="H205" i="2" s="1"/>
  <c r="H117" i="2"/>
  <c r="F120" i="2"/>
  <c r="H120" i="2" s="1"/>
  <c r="H182" i="2"/>
  <c r="F185" i="2"/>
  <c r="H185" i="2" s="1"/>
  <c r="C22" i="1"/>
  <c r="H669" i="2"/>
  <c r="C32" i="1" s="1"/>
  <c r="H85" i="2"/>
  <c r="F102" i="2"/>
  <c r="F101" i="2" s="1"/>
  <c r="H101" i="2" s="1"/>
  <c r="F122" i="2"/>
  <c r="F121" i="2" s="1"/>
  <c r="H175" i="2"/>
  <c r="F381" i="2"/>
  <c r="H381" i="2" s="1"/>
  <c r="F501" i="2"/>
  <c r="F500" i="2" s="1"/>
  <c r="F601" i="2"/>
  <c r="F600" i="2" s="1"/>
  <c r="H36" i="2"/>
  <c r="H10" i="2" s="1"/>
  <c r="H66" i="2"/>
  <c r="F516" i="2"/>
  <c r="F515" i="2" s="1"/>
  <c r="H515" i="2" s="1"/>
  <c r="F617" i="2"/>
  <c r="F616" i="2" s="1"/>
  <c r="H616" i="2" s="1"/>
  <c r="F181" i="2"/>
  <c r="F179" i="2" s="1"/>
  <c r="H179" i="2" s="1"/>
  <c r="H47" i="2" l="1"/>
  <c r="H340" i="2"/>
  <c r="H204" i="2"/>
  <c r="C18" i="1" s="1"/>
  <c r="C11" i="1"/>
  <c r="H174" i="2"/>
  <c r="C15" i="1" s="1"/>
  <c r="H507" i="2"/>
  <c r="C24" i="1" s="1"/>
  <c r="H607" i="2"/>
  <c r="C26" i="1" s="1"/>
  <c r="C21" i="1"/>
  <c r="H622" i="2"/>
  <c r="F602" i="2"/>
  <c r="H600" i="2"/>
  <c r="F124" i="2"/>
  <c r="H124" i="2" s="1"/>
  <c r="H121" i="2"/>
  <c r="C31" i="1"/>
  <c r="H668" i="2"/>
  <c r="F502" i="2"/>
  <c r="H500" i="2"/>
  <c r="F647" i="2"/>
  <c r="H647" i="2" s="1"/>
  <c r="H648" i="2"/>
  <c r="F634" i="2"/>
  <c r="H634" i="2" s="1"/>
  <c r="H633" i="2"/>
  <c r="H111" i="2" l="1"/>
  <c r="H621" i="2"/>
  <c r="H646" i="2"/>
  <c r="C29" i="1" s="1"/>
  <c r="C27" i="1"/>
  <c r="C13" i="1"/>
  <c r="H602" i="2"/>
  <c r="F603" i="2"/>
  <c r="H603" i="2" s="1"/>
  <c r="H502" i="2"/>
  <c r="F503" i="2"/>
  <c r="H503" i="2" s="1"/>
  <c r="H520" i="2" l="1"/>
  <c r="H429" i="2"/>
  <c r="H203" i="2" s="1"/>
  <c r="C23" i="1"/>
  <c r="C25" i="1"/>
  <c r="C17" i="1" l="1"/>
  <c r="C12" i="1" l="1"/>
  <c r="C10" i="1" s="1"/>
  <c r="C33" i="1" s="1"/>
  <c r="H9" i="2"/>
  <c r="H680" i="2" s="1"/>
  <c r="H682" i="2" s="1"/>
</calcChain>
</file>

<file path=xl/sharedStrings.xml><?xml version="1.0" encoding="utf-8"?>
<sst xmlns="http://schemas.openxmlformats.org/spreadsheetml/2006/main" count="1201" uniqueCount="647">
  <si>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</si>
  <si>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</si>
  <si>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</si>
  <si>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</si>
  <si>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</si>
  <si>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</si>
  <si>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</si>
  <si>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</si>
  <si>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</si>
  <si>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</si>
  <si>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</si>
  <si>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</si>
  <si>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</si>
  <si>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</si>
  <si>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</si>
  <si>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</si>
  <si>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</si>
  <si>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</si>
  <si>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</si>
  <si>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</si>
  <si>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</si>
  <si>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</si>
  <si>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</si>
  <si>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</si>
  <si>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</si>
  <si>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</si>
  <si>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</si>
  <si>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</si>
  <si>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</si>
  <si>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</si>
  <si>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</si>
  <si>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</si>
  <si>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</si>
  <si>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</si>
  <si>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</si>
  <si>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</si>
  <si>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</si>
  <si>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</si>
  <si>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</si>
  <si>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</si>
  <si>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</si>
  <si>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</si>
  <si>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</si>
  <si>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</si>
  <si>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</si>
  <si>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</si>
  <si>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</si>
  <si>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</si>
  <si>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</si>
  <si>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</si>
  <si>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</si>
  <si>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</si>
  <si>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</si>
  <si>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</si>
  <si>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</si>
  <si>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</si>
  <si>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</si>
  <si>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</si>
  <si>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</si>
  <si>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</si>
  <si>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</si>
  <si>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</si>
  <si>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</si>
  <si>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</si>
  <si>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</si>
  <si>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</si>
  <si>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</si>
  <si>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</si>
  <si>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</si>
  <si>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</si>
  <si>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</si>
  <si>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</si>
  <si>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</si>
  <si>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</si>
  <si>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</si>
  <si>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</si>
  <si>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</si>
  <si>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</si>
  <si>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</si>
  <si>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</si>
  <si>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</si>
  <si>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</si>
  <si>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</si>
  <si>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</si>
  <si>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</si>
  <si>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</si>
  <si>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</si>
  <si>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</si>
  <si>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</si>
  <si>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</si>
  <si>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</si>
  <si>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</si>
  <si>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</si>
  <si>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</si>
  <si>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</si>
  <si>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</si>
  <si>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</si>
  <si>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</si>
  <si>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</si>
  <si>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</si>
  <si>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</si>
  <si>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</si>
  <si>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</si>
  <si>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</si>
  <si>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</si>
  <si>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</si>
  <si>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</si>
  <si>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</si>
  <si>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</si>
  <si>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</si>
  <si>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</si>
  <si>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</si>
  <si>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</si>
  <si>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</si>
  <si>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</si>
  <si>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</si>
  <si>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</si>
  <si>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</si>
  <si>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</si>
  <si>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</si>
  <si>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</si>
  <si>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</si>
  <si>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</si>
  <si>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</si>
  <si>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</si>
  <si>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</si>
  <si>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</si>
  <si>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</si>
  <si>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</si>
  <si>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</si>
  <si>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</si>
  <si>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</si>
  <si>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</si>
  <si>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</si>
  <si>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</si>
  <si>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</si>
  <si>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</si>
  <si>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</si>
  <si>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</si>
  <si>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</si>
  <si>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</si>
  <si>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</si>
  <si>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</si>
  <si>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</si>
  <si>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</si>
  <si>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</si>
  <si>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</si>
  <si>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</si>
  <si>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</si>
  <si>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</si>
  <si>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</si>
  <si>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</si>
  <si>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</si>
  <si>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</si>
  <si>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</si>
  <si>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</si>
  <si>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</si>
  <si>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</si>
  <si>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</si>
  <si>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</si>
  <si>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</si>
  <si>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</si>
  <si>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</si>
  <si>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</si>
  <si>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</si>
  <si>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</si>
  <si>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</si>
  <si>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</si>
  <si>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</si>
  <si>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</si>
  <si>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</si>
  <si>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</si>
  <si>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</si>
  <si>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</si>
  <si>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</si>
  <si>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</si>
  <si>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</si>
  <si>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</si>
  <si>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</si>
  <si>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</si>
  <si>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</si>
  <si>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</si>
  <si>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</si>
  <si>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</si>
  <si>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</si>
  <si>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</si>
  <si>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</si>
  <si>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</si>
  <si>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</si>
  <si>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</si>
  <si>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</si>
  <si>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</si>
  <si>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</si>
  <si>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</si>
  <si>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</si>
  <si>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</si>
  <si>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</si>
  <si>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</si>
  <si>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</si>
  <si>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</si>
  <si>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</si>
  <si>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</si>
  <si>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</si>
  <si>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</si>
  <si>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</si>
  <si>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</si>
  <si>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</si>
  <si>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</si>
  <si>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</si>
  <si>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</si>
  <si>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</si>
  <si>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</si>
  <si>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</si>
  <si>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</si>
  <si>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</si>
  <si>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</si>
  <si>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</si>
  <si>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</si>
  <si>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</si>
  <si>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</si>
  <si>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</si>
  <si>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</si>
  <si>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</si>
  <si>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</si>
  <si>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</si>
  <si>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</si>
  <si>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</si>
  <si>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</si>
  <si>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</si>
  <si>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</si>
  <si>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</si>
  <si>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</si>
  <si>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</si>
  <si>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</si>
  <si>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</si>
  <si>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</si>
  <si>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</si>
  <si>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</si>
  <si>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</si>
  <si>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</si>
  <si>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</si>
  <si>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</si>
  <si>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</si>
  <si>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</si>
  <si>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</si>
  <si>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</si>
  <si>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</si>
  <si>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</si>
  <si>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</si>
  <si>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</si>
  <si>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</si>
  <si>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</si>
  <si>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</si>
  <si>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</si>
  <si>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</si>
  <si>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</si>
  <si>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</si>
  <si>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</si>
  <si>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</si>
  <si>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</si>
  <si>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</si>
  <si>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</si>
  <si>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</si>
  <si>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</si>
  <si>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</si>
  <si>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</si>
  <si>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</si>
  <si>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</si>
  <si>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</si>
  <si>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</si>
  <si>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</si>
  <si>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</si>
  <si>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</si>
  <si>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</si>
  <si>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</si>
  <si>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</si>
  <si>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</si>
  <si>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</si>
  <si>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</si>
  <si>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</si>
  <si>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</si>
  <si>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</si>
  <si>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</si>
  <si>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</si>
  <si>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</si>
  <si>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</si>
  <si>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</si>
  <si>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</si>
  <si>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</si>
  <si>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</si>
  <si>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</si>
  <si>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</si>
  <si>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</si>
  <si>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</si>
  <si>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</si>
  <si>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</si>
  <si>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</si>
  <si>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</si>
  <si>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</si>
  <si>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</si>
  <si>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</si>
  <si>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</si>
  <si>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</si>
  <si>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</si>
  <si>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</si>
  <si>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</si>
  <si>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</si>
  <si>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</si>
  <si>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</si>
  <si>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</si>
  <si>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</si>
  <si>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</si>
  <si>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</si>
  <si>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</si>
  <si>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</si>
  <si>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</si>
  <si>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</si>
  <si>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</si>
  <si>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</si>
  <si>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</si>
  <si>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</si>
  <si>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</si>
  <si>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</si>
  <si>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</si>
  <si>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</si>
  <si>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</si>
  <si>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</si>
  <si>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</si>
  <si>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</si>
  <si>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</si>
  <si>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</si>
  <si>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</si>
  <si>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</si>
  <si>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</si>
  <si>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</si>
  <si>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</si>
  <si>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</si>
  <si>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</si>
  <si>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</si>
  <si>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</si>
  <si>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</si>
  <si>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</si>
  <si>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</si>
  <si>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</si>
  <si>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</si>
  <si>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</si>
  <si>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</si>
  <si>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</si>
  <si>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</si>
  <si>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</si>
  <si>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</si>
  <si>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</si>
  <si>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</si>
  <si>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</si>
  <si>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</si>
  <si>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</si>
  <si>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</si>
  <si>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</si>
  <si>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</si>
  <si>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</si>
  <si>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</si>
  <si>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</si>
  <si>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</si>
  <si>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</si>
  <si>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</si>
  <si>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</si>
  <si>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</si>
  <si>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</si>
  <si>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</si>
  <si>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</si>
  <si>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</si>
  <si>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</si>
  <si>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</si>
  <si>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</si>
  <si>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</si>
  <si>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</si>
  <si>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</si>
  <si>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</si>
  <si>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</si>
  <si>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</si>
  <si>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</si>
  <si>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</si>
  <si>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</si>
  <si>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</si>
  <si>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</si>
  <si>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</si>
  <si>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</si>
  <si>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</si>
  <si>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</si>
  <si>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</si>
  <si>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</si>
  <si>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</si>
  <si>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</si>
  <si>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</si>
  <si>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</si>
  <si>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</si>
  <si>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</si>
  <si>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</si>
  <si>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</si>
  <si>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</si>
  <si>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</si>
  <si>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</si>
  <si>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</si>
  <si>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</si>
  <si>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</si>
  <si>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</si>
  <si>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</si>
  <si>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</si>
  <si>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</si>
  <si>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</si>
  <si>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</si>
  <si>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</si>
  <si>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</si>
  <si>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</si>
  <si>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</si>
  <si>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</si>
  <si>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</si>
  <si>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</si>
  <si>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</si>
  <si>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</si>
  <si>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</si>
  <si>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</si>
  <si>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</si>
  <si>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</si>
  <si>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</si>
  <si>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</si>
  <si>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</si>
  <si>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</si>
  <si>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</si>
  <si>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</si>
  <si>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</si>
  <si>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</si>
  <si>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</si>
  <si>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</si>
  <si>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</si>
  <si>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</si>
  <si>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</si>
  <si>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</si>
  <si>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</si>
  <si>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</si>
  <si>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</si>
  <si>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</si>
  <si>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</si>
  <si>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</si>
  <si>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</si>
  <si>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</si>
  <si>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</si>
  <si>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</si>
  <si>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</si>
  <si>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</si>
  <si>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</si>
  <si>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</si>
  <si>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</si>
  <si>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</si>
  <si>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</si>
  <si>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</si>
  <si>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</si>
  <si>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</si>
  <si>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</si>
  <si>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</si>
  <si>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</si>
  <si>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</si>
  <si>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</si>
  <si>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</si>
  <si>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</si>
  <si>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</si>
  <si>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</si>
  <si>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</si>
  <si>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" - Čistící rohož - tl. 7mm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</si>
  <si>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</si>
  <si>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</si>
  <si>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</si>
  <si>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</si>
  <si>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</si>
  <si>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</si>
  <si>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</si>
  <si>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</si>
  <si>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</si>
  <si>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</si>
  <si>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</si>
  <si>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</si>
  <si>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</si>
  <si>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</si>
  <si>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</si>
  <si>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</si>
  <si>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</si>
  <si>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</si>
  <si>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</si>
  <si>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</si>
  <si>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</si>
  <si>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</si>
  <si>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</si>
  <si>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</si>
  <si>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</si>
  <si>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</si>
  <si>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</si>
  <si>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</si>
  <si>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</si>
  <si>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</si>
  <si>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</si>
  <si>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</si>
  <si>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</si>
  <si>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</si>
  <si>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</si>
  <si>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</si>
  <si>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</si>
  <si>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</si>
  <si>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</si>
  <si>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</si>
  <si>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</si>
  <si>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</si>
  <si>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</si>
  <si>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</si>
  <si>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</si>
  <si>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</si>
  <si>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</si>
  <si>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</si>
  <si>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</si>
  <si>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</si>
  <si>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</si>
  <si>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</si>
  <si>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</si>
  <si>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</si>
  <si>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</si>
  <si>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</si>
  <si>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</si>
  <si>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</si>
  <si>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</si>
  <si>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</si>
  <si>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</si>
  <si>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</si>
  <si>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</si>
  <si>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</si>
  <si>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</si>
  <si>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</si>
  <si>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</si>
  <si>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</si>
  <si>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</si>
  <si>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</si>
  <si>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</si>
  <si>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</si>
  <si>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</si>
  <si>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</si>
  <si>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</si>
  <si>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</si>
  <si>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</si>
  <si>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</si>
  <si>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</si>
  <si>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</si>
  <si>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</si>
  <si>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</si>
  <si>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</si>
  <si>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</si>
  <si>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</si>
  <si>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</si>
  <si>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</si>
  <si>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</si>
  <si>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</si>
  <si>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</si>
  <si>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</si>
  <si>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</si>
  <si>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</si>
  <si>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</si>
  <si>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</si>
  <si>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</si>
  <si>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</si>
  <si>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D+M Podlaha - PVC - Specifikace dle PD - P14</t>
  </si>
  <si>
    <t>" - Keramická dlažba (slinutá, velkoformátová) do flexibilního lepidla - tl. 15mm - 150,6m2 / keramická dlažba 200x200 - tl. 15mm - 36,4m2 "</t>
  </si>
  <si>
    <t>" - Samonivelační anhydritová směs (CA - C25 - F5) - tl. 85mm - 15,9m3 "</t>
  </si>
  <si>
    <t>" - PE folie - 187m2  "</t>
  </si>
  <si>
    <t>" - Tepelná izolace - EPS (podlahový) - tl. 200mm - 187m2 "</t>
  </si>
  <si>
    <t>" - Keramická dlažba do flexibilního lepidla - tl. 15mm - 14,6m2 "</t>
  </si>
  <si>
    <t>" - Samonivelační anhydritová směs (CA - C25 - F5) - tl. 85mm - 1,2m3 "</t>
  </si>
  <si>
    <t>" - PE folie - 14,6m2 "</t>
  </si>
  <si>
    <t>" - Tepelná izolace - EPS (podlahový) - tl. 200mm - 14,6m2 "</t>
  </si>
  <si>
    <t>" - Keramická dlažba do flexibilního lepidla - tl. 15mm - 255,5m2 "</t>
  </si>
  <si>
    <t>" - Samonivelační anhydritová směs (CA - C25 - F5) - tl. 85mm - 21,7m3 "</t>
  </si>
  <si>
    <t>" - PE folie - 255,5m2 "</t>
  </si>
  <si>
    <t>" - Tepelná izolace - EPS (podlahový) - tl. 200mm - 255,5m2 "</t>
  </si>
  <si>
    <t>" - Keramická dlažba do flexibilního lepidla - tl. 15mm - 94,7m2 "</t>
  </si>
  <si>
    <t>" - Samonivelační anhydritová směs (CA - C25 - F5) - tl. 65mm - 6,2m3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</si>
  <si>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</si>
  <si>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</si>
  <si>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</si>
  <si>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Keramická dlažba do flexibilního lepidla - tl. 15mm - 98,7m2 "</t>
  </si>
  <si>
    <t>" - Samonivelační anhydritová směs (CA - C25 - F5) - tl. 57mm - 5,6m3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</si>
  <si>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</si>
  <si>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</si>
  <si>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</si>
  <si>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Keramická dlažba (slinutá, velkoformátová) do flexibilního lepidla - tl. 15mm - 63,8m2 "</t>
  </si>
  <si>
    <t>" - Samonivelační anhydritová směs (CA - C25 - F5) - tl. 65mm - 4,2m3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</si>
  <si>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</si>
  <si>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</si>
  <si>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</si>
  <si>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Keramická dlažba do flexibilního lepidla - tl. 15mm - 24,4m2 "</t>
  </si>
  <si>
    <t>" - Samonivelační anhydritová směs (CA - C25 - F5) - tl. 55mm - 1,4m3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</si>
  <si>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</si>
  <si>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</si>
  <si>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</si>
  <si>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77mm - 23,7m3"</t>
  </si>
  <si>
    <t>" - PE folie - 307,9m2 "</t>
  </si>
  <si>
    <t>" - Tepelná izolace - EPS (podlahový) - tl. 220mm - 307,9m2 "</t>
  </si>
  <si>
    <t>" Včetně fabionového soklu "</t>
  </si>
  <si>
    <t>" - Samonivelační vyrovnávací stěrka - tl. 7mm - 0,4m3 / 59m2 "</t>
  </si>
  <si>
    <t>" - ŽB nosná podlahový deska třídy C25/30-XC1, vyztužená sítí kari D 8/150-D 8/150 při spodník povrchu s krytím 20mm - tl. 130mm - 7,7m3 "</t>
  </si>
  <si>
    <t>" - PE folie - 59m2 "</t>
  </si>
  <si>
    <t>" - Tepelná izolace - EPS (podlahový) - tl. 160mm - 59m2 "</t>
  </si>
  <si>
    <t>" - PVC celoplošně lepeno (v rolích) HOMOGENNÍ - tl. 2,5mm - M09=59m2 "</t>
  </si>
  <si>
    <t>" - Samonivelační anhydritová směs (CA - C25 - F5) - tl. 77mm - 16,2m3 "</t>
  </si>
  <si>
    <t>" - PE folie - 210,3m2 "</t>
  </si>
  <si>
    <t>" - Tepelná izolace - EPS (podlahový) - tl. 220mm - 210,3m2 "</t>
  </si>
  <si>
    <t>" - PVC elektrostatické celoplošně lepeno (v rolích) - tl. 2,5mm - M10=210,3m2 "</t>
  </si>
  <si>
    <t>" - Samonivelační anhydritová směs (CA - C25 - F5) - tl. 77mm - 46,5m3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</si>
  <si>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</si>
  <si>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</si>
  <si>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</si>
  <si>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PVC celoplošně lepeno (v rolích) HETEROGENNÍ - tl. 2,5mm M05=119,5m2, M08=61,3m2  / HOMOGENNÍ - tl. 2,5mm M09=123,2m2 "</t>
  </si>
  <si>
    <t>" - PVC celoplošně lepeno (v rolích) HETEROGENNÍ - tl. 2,5mm M05=51,9m2, M06=220,6m2, M07=214,2m2, M08=107,7m2, ELEKTROSTATICKÉ - tl. 2,5mm M10=9,1m2 "</t>
  </si>
  <si>
    <t>" - Samonivelační anhydritová směs (CA - C25 - F5) - tl. 77mm - 16,1m3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</si>
  <si>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</si>
  <si>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</si>
  <si>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</si>
  <si>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PVC elektrostatické celoplošně lepeno (v rolích) - tl. 2,5mm - M10=208,6m2 "</t>
  </si>
  <si>
    <t>" - Samonivelační anhydritová směs (CA - C30 - F6) - tl. 67mm - 21,1m3 "</t>
  </si>
  <si>
    <t>" - PE folie - 314,3m2 "</t>
  </si>
  <si>
    <t>" - Akustická minerální deska pro těžké plovoucí podlahy vč. okrajového pásku - tl. 30mm - 314,3m2 "</t>
  </si>
  <si>
    <t>" - Tepelná izolace - EPS (podlahový) - tl. 30mm - 314,3m2 "</t>
  </si>
  <si>
    <t>" - PVC celoplošně lepeno (v rolích) HETEROGENNÍ - tl. 2,5mm - M05=275,7m2, M08=38,6m2 "</t>
  </si>
  <si>
    <t>" - Samonivelační epoxidová stěrka - tl. 2mm - 0,2m3 / 106,2m2 "</t>
  </si>
  <si>
    <t>" - Samonivelační anhydritová směs (CA - C30 - F6) - tl. 78mm - 8,3m3 "</t>
  </si>
  <si>
    <t>" - PE folie - 106,2m2 "</t>
  </si>
  <si>
    <t>" - Tepelná izolace - EPS (podlahový) - tl. 220mm - 106,2m2 "</t>
  </si>
  <si>
    <t>" - Cementová malta - tl. 30mm - 0,8m3 "</t>
  </si>
  <si>
    <t>" - Žulová deska hlazená - tl. 25 - 30mm - 26,7m2 "</t>
  </si>
  <si>
    <t>" - Samonivelační anhydritová směs (CA - C25 - F5) - tl. 73mm - 1m3 "</t>
  </si>
  <si>
    <t>" - PE folie - 13,9m2 "</t>
  </si>
  <si>
    <t>" - Tepelná izolace - EPS (podlahový) - tl. 220mm - 13,9m2 "</t>
  </si>
  <si>
    <t>" - PVC, kobercová čistící zóna (tl. 8mm) - tl. 2,5mm - 8,1m2 "</t>
  </si>
  <si>
    <t>" - Samonivelační anhydritová směs (CA - C30 - F6) - tl. 77mm - 0,6m3 "</t>
  </si>
  <si>
    <t>" - PE folie - 8,1m2 "</t>
  </si>
  <si>
    <t>" - Tepelná izolace - PIR - tl. 220mm - 8,1m2 "</t>
  </si>
  <si>
    <t>" Včetně keramického soklu "</t>
  </si>
  <si>
    <t>137a</t>
  </si>
  <si>
    <t>781471113a RTO</t>
  </si>
  <si>
    <t>D+M Obklad keramický podstupnic - Specifikace dle PD</t>
  </si>
  <si>
    <t>" Obklad podstupnic schodiště 1PP "</t>
  </si>
  <si>
    <t>" Obklad podstupnic schodiště 1NP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</si>
</sst>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166" fontId="13" fillId="0" borderId="10" xfId="0" applyNumberFormat="1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2" fontId="12" fillId="0" borderId="10" xfId="0" applyNumberFormat="1" applyFont="1" applyFill="1" applyBorder="1" applyAlignment="1" applyProtection="1">
      <alignment horizontal="right"/>
      <protection locked="0"/>
    </xf>
    <xf numFmtId="165" fontId="13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D.1.1.'!H520</f>
        <v>0</v>
      </c>
    </row>
    <row r="26" spans="1:3" ht="15" customHeight="1">
      <c r="A26" s="18">
        <v>777</v>
      </c>
      <c r="B26" s="19" t="s">
        <v>26</v>
      </c>
      <c r="C26" s="20">
        <f>'SO 01 - D.1.1.'!H607</f>
        <v>0</v>
      </c>
    </row>
    <row r="27" spans="1:3" ht="15" customHeight="1">
      <c r="A27" s="18">
        <v>781</v>
      </c>
      <c r="B27" s="19" t="s">
        <v>27</v>
      </c>
      <c r="C27" s="20">
        <f>'SO 01 - D.1.1.'!H621</f>
        <v>0</v>
      </c>
    </row>
    <row r="28" spans="1:3" ht="15" customHeight="1">
      <c r="A28" s="18">
        <v>783</v>
      </c>
      <c r="B28" s="19" t="s">
        <v>28</v>
      </c>
      <c r="C28" s="20">
        <f>'SO 01 - D.1.1.'!H638</f>
        <v>0</v>
      </c>
    </row>
    <row r="29" spans="1:3" ht="15" customHeight="1">
      <c r="A29" s="18">
        <v>784</v>
      </c>
      <c r="B29" s="19" t="s">
        <v>29</v>
      </c>
      <c r="C29" s="20">
        <f>'SO 01 - D.1.1.'!H646</f>
        <v>0</v>
      </c>
    </row>
    <row r="30" spans="1:3" ht="15" customHeight="1">
      <c r="A30" s="18">
        <v>786</v>
      </c>
      <c r="B30" s="19" t="s">
        <v>30</v>
      </c>
      <c r="C30" s="20">
        <f>'SO 01 - D.1.1.'!H660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D.1.1.'!H669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8"/>
  <sheetViews>
    <sheetView tabSelected="1" topLeftCell="A486" zoomScaleNormal="100" workbookViewId="0">
      <selection activeCell="L627" sqref="L627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H10+H47+H111+H151+H174+H199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548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549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SUM(H48:H110)</f>
        <v>0</v>
      </c>
      <c r="I47" s="37"/>
    </row>
    <row r="48" spans="1:9" ht="13.5" customHeight="1">
      <c r="A48" s="141" t="s">
        <v>557</v>
      </c>
      <c r="B48" s="39">
        <v>311</v>
      </c>
      <c r="C48" s="39" t="s">
        <v>558</v>
      </c>
      <c r="D48" s="39" t="s">
        <v>556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559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560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550</v>
      </c>
      <c r="B94" s="39">
        <v>345</v>
      </c>
      <c r="C94" s="39" t="s">
        <v>551</v>
      </c>
      <c r="D94" s="39" t="s">
        <v>552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553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SUM(H112:H150)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3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43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43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3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43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43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3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43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43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3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43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3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43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65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43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65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43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71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52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76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52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76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52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76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52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76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52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76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52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7" t="s">
        <v>202</v>
      </c>
      <c r="C170" s="52" t="s">
        <v>203</v>
      </c>
      <c r="D170" s="52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8"/>
      <c r="B171" s="77"/>
      <c r="C171" s="52"/>
      <c r="D171" s="76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8"/>
      <c r="B172" s="77"/>
      <c r="C172" s="52"/>
      <c r="D172" s="76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8"/>
      <c r="B173" s="77"/>
      <c r="C173" s="52"/>
      <c r="D173" s="76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71" t="s">
        <v>14</v>
      </c>
      <c r="E174" s="71"/>
      <c r="F174" s="79"/>
      <c r="G174" s="73"/>
      <c r="H174" s="73">
        <f>SUM(H175:H198)</f>
        <v>0</v>
      </c>
      <c r="I174" s="80"/>
      <c r="J174" s="81"/>
    </row>
    <row r="175" spans="1:10" ht="24.75" customHeight="1">
      <c r="A175" s="51">
        <v>51</v>
      </c>
      <c r="B175" s="52">
        <v>941</v>
      </c>
      <c r="C175" s="52" t="s">
        <v>209</v>
      </c>
      <c r="D175" s="52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1" customFormat="1" ht="23.25" customHeight="1">
      <c r="A176" s="51"/>
      <c r="B176" s="77"/>
      <c r="C176" s="52"/>
      <c r="D176" s="76" t="s">
        <v>211</v>
      </c>
      <c r="E176" s="52"/>
      <c r="F176" s="61"/>
      <c r="G176" s="54"/>
      <c r="H176" s="54"/>
      <c r="I176" s="80"/>
    </row>
    <row r="177" spans="1:10" s="81" customFormat="1" ht="13.5" customHeight="1">
      <c r="A177" s="51"/>
      <c r="B177" s="77"/>
      <c r="C177" s="52"/>
      <c r="D177" s="76" t="s">
        <v>212</v>
      </c>
      <c r="E177" s="52"/>
      <c r="F177" s="61"/>
      <c r="G177" s="54"/>
      <c r="H177" s="54"/>
      <c r="I177" s="80"/>
    </row>
    <row r="178" spans="1:10" s="81" customFormat="1" ht="13.5" customHeight="1">
      <c r="A178" s="51"/>
      <c r="B178" s="77"/>
      <c r="C178" s="52"/>
      <c r="D178" s="76" t="s">
        <v>213</v>
      </c>
      <c r="E178" s="52"/>
      <c r="F178" s="61">
        <v>2133.4</v>
      </c>
      <c r="G178" s="54"/>
      <c r="H178" s="54"/>
      <c r="I178" s="80"/>
    </row>
    <row r="179" spans="1:10" ht="24" customHeight="1">
      <c r="A179" s="51">
        <v>52</v>
      </c>
      <c r="B179" s="77" t="s">
        <v>214</v>
      </c>
      <c r="C179" s="52" t="s">
        <v>215</v>
      </c>
      <c r="D179" s="52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7"/>
      <c r="C180" s="52"/>
      <c r="D180" s="76" t="s">
        <v>217</v>
      </c>
      <c r="E180" s="52"/>
      <c r="F180" s="61"/>
      <c r="G180" s="54"/>
      <c r="H180" s="54"/>
      <c r="I180" s="80"/>
    </row>
    <row r="181" spans="1:10" ht="13.5" customHeight="1">
      <c r="A181" s="51"/>
      <c r="B181" s="77"/>
      <c r="C181" s="52"/>
      <c r="D181" s="76" t="s">
        <v>218</v>
      </c>
      <c r="E181" s="52"/>
      <c r="F181" s="61">
        <f>F175</f>
        <v>2133.4</v>
      </c>
      <c r="G181" s="54"/>
      <c r="H181" s="54"/>
      <c r="I181" s="80"/>
    </row>
    <row r="182" spans="1:10" ht="13.5" customHeight="1">
      <c r="A182" s="51">
        <v>53</v>
      </c>
      <c r="B182" s="77" t="s">
        <v>219</v>
      </c>
      <c r="C182" s="52" t="s">
        <v>220</v>
      </c>
      <c r="D182" s="52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7"/>
      <c r="C183" s="52"/>
      <c r="D183" s="76" t="s">
        <v>222</v>
      </c>
      <c r="E183" s="52"/>
      <c r="F183" s="61"/>
      <c r="G183" s="54"/>
      <c r="H183" s="54"/>
      <c r="I183" s="80"/>
    </row>
    <row r="184" spans="1:10" ht="13.5" customHeight="1">
      <c r="A184" s="51"/>
      <c r="B184" s="77"/>
      <c r="C184" s="52"/>
      <c r="D184" s="76" t="s">
        <v>223</v>
      </c>
      <c r="E184" s="52"/>
      <c r="F184" s="61">
        <f>F175</f>
        <v>2133.4</v>
      </c>
      <c r="G184" s="54"/>
      <c r="H184" s="54"/>
      <c r="I184" s="80"/>
    </row>
    <row r="185" spans="1:10" s="81" customFormat="1" ht="13.5" customHeight="1">
      <c r="A185" s="51">
        <v>54</v>
      </c>
      <c r="B185" s="77" t="s">
        <v>219</v>
      </c>
      <c r="C185" s="52">
        <v>944511811</v>
      </c>
      <c r="D185" s="52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7" t="s">
        <v>219</v>
      </c>
      <c r="C186" s="52" t="s">
        <v>225</v>
      </c>
      <c r="D186" s="52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1" customFormat="1" ht="13.5" customHeight="1">
      <c r="A187" s="51"/>
      <c r="B187" s="77"/>
      <c r="C187" s="52"/>
      <c r="D187" s="76" t="s">
        <v>227</v>
      </c>
      <c r="E187" s="52"/>
      <c r="F187" s="61">
        <f>1.5*2+1.5*2</f>
        <v>6</v>
      </c>
      <c r="G187" s="54"/>
      <c r="H187" s="54"/>
      <c r="I187" s="80"/>
      <c r="J187" s="27"/>
    </row>
    <row r="188" spans="1:10" ht="13.5" customHeight="1">
      <c r="A188" s="51">
        <v>56</v>
      </c>
      <c r="B188" s="77" t="s">
        <v>219</v>
      </c>
      <c r="C188" s="52">
        <v>944711814</v>
      </c>
      <c r="D188" s="52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52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76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76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7"/>
      <c r="C192" s="52"/>
      <c r="D192" s="76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7"/>
      <c r="C193" s="52"/>
      <c r="D193" s="76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7"/>
      <c r="C194" s="52"/>
      <c r="D194" s="76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52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1"/>
    </row>
    <row r="196" spans="1:10" s="27" customFormat="1" ht="25.5" customHeight="1">
      <c r="A196" s="69"/>
      <c r="B196" s="70"/>
      <c r="C196" s="71"/>
      <c r="D196" s="76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7"/>
      <c r="C197" s="52"/>
      <c r="D197" s="76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7"/>
      <c r="C198" s="52"/>
      <c r="D198" s="76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34" t="s">
        <v>15</v>
      </c>
      <c r="E199" s="71"/>
      <c r="F199" s="79"/>
      <c r="G199" s="73"/>
      <c r="H199" s="73">
        <f>SUM(H200:H202)</f>
        <v>0</v>
      </c>
      <c r="I199" s="60"/>
    </row>
    <row r="200" spans="1:10">
      <c r="A200" s="64">
        <v>59</v>
      </c>
      <c r="B200" s="82">
        <v>998</v>
      </c>
      <c r="C200" s="82">
        <v>998012022</v>
      </c>
      <c r="D200" s="65" t="s">
        <v>240</v>
      </c>
      <c r="E200" s="82" t="s">
        <v>69</v>
      </c>
      <c r="F200" s="83">
        <v>5976.1</v>
      </c>
      <c r="G200" s="41"/>
      <c r="H200" s="84">
        <f>F200*G200</f>
        <v>0</v>
      </c>
      <c r="I200" s="42" t="s">
        <v>54</v>
      </c>
    </row>
    <row r="201" spans="1:10" s="81" customFormat="1" ht="13.5" customHeight="1">
      <c r="A201" s="51">
        <v>60</v>
      </c>
      <c r="B201" s="52">
        <v>953</v>
      </c>
      <c r="C201" s="52" t="s">
        <v>241</v>
      </c>
      <c r="D201" s="52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5"/>
    </row>
    <row r="202" spans="1:10" s="88" customFormat="1" ht="13.5" customHeight="1">
      <c r="A202" s="78"/>
      <c r="B202" s="86"/>
      <c r="C202" s="86"/>
      <c r="D202" s="76" t="s">
        <v>244</v>
      </c>
      <c r="E202" s="86"/>
      <c r="F202" s="61">
        <v>1</v>
      </c>
      <c r="G202" s="87"/>
      <c r="H202" s="54"/>
      <c r="I202" s="55"/>
      <c r="J202" s="85"/>
    </row>
    <row r="203" spans="1:10" ht="21" customHeight="1">
      <c r="A203" s="33"/>
      <c r="B203" s="34"/>
      <c r="C203" s="34" t="s">
        <v>16</v>
      </c>
      <c r="D203" s="34" t="s">
        <v>17</v>
      </c>
      <c r="E203" s="34"/>
      <c r="F203" s="89"/>
      <c r="G203" s="36"/>
      <c r="H203" s="36">
        <f>H204+H217+H282+H340+H424+H429+H507+H520+H607+H621+H638+H646+H660</f>
        <v>0</v>
      </c>
      <c r="I203" s="90"/>
    </row>
    <row r="204" spans="1:10" ht="15" customHeight="1">
      <c r="A204" s="33"/>
      <c r="B204" s="34"/>
      <c r="C204" s="34" t="s">
        <v>245</v>
      </c>
      <c r="D204" s="34" t="s">
        <v>18</v>
      </c>
      <c r="E204" s="34"/>
      <c r="F204" s="35"/>
      <c r="G204" s="36"/>
      <c r="H204" s="36">
        <f>SUM(H205:H216)</f>
        <v>0</v>
      </c>
      <c r="I204" s="90"/>
    </row>
    <row r="205" spans="1:10" s="81" customFormat="1" ht="23.25" customHeight="1">
      <c r="A205" s="51">
        <v>61</v>
      </c>
      <c r="B205" s="77">
        <v>711</v>
      </c>
      <c r="C205" s="52" t="s">
        <v>246</v>
      </c>
      <c r="D205" s="52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76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76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76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76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76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3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1"/>
      <c r="B212" s="92"/>
      <c r="C212" s="39"/>
      <c r="D212" s="43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43" t="s">
        <v>256</v>
      </c>
      <c r="E213" s="34"/>
      <c r="F213" s="44">
        <v>1589.2</v>
      </c>
      <c r="G213" s="36"/>
      <c r="H213" s="36"/>
      <c r="I213" s="90"/>
    </row>
    <row r="214" spans="1:9" ht="13.5" customHeight="1">
      <c r="A214" s="38">
        <v>63</v>
      </c>
      <c r="B214" s="92" t="s">
        <v>245</v>
      </c>
      <c r="C214" s="39">
        <v>998711202</v>
      </c>
      <c r="D214" s="3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3" t="s">
        <v>54</v>
      </c>
    </row>
    <row r="215" spans="1:9" ht="13.5" customHeight="1">
      <c r="A215" s="94">
        <v>64</v>
      </c>
      <c r="B215" s="92" t="s">
        <v>245</v>
      </c>
      <c r="C215" s="39">
        <v>999711</v>
      </c>
      <c r="D215" s="3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3" t="s">
        <v>59</v>
      </c>
    </row>
    <row r="216" spans="1:9" ht="13.5" customHeight="1">
      <c r="A216" s="45"/>
      <c r="B216" s="46"/>
      <c r="C216" s="46"/>
      <c r="D216" s="43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34" t="s">
        <v>19</v>
      </c>
      <c r="E217" s="71"/>
      <c r="F217" s="79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2">
        <v>712</v>
      </c>
      <c r="C218" s="39" t="s">
        <v>261</v>
      </c>
      <c r="D218" s="3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3" t="s">
        <v>59</v>
      </c>
    </row>
    <row r="219" spans="1:9" ht="13.5" customHeight="1">
      <c r="A219" s="45"/>
      <c r="B219" s="46"/>
      <c r="C219" s="46"/>
      <c r="D219" s="95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43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43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43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43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43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43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43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2">
        <v>712</v>
      </c>
      <c r="C236" s="39" t="s">
        <v>280</v>
      </c>
      <c r="D236" s="3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3" t="s">
        <v>59</v>
      </c>
    </row>
    <row r="237" spans="1:9" ht="13.5" customHeight="1">
      <c r="A237" s="45"/>
      <c r="B237" s="46"/>
      <c r="C237" s="46"/>
      <c r="D237" s="95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43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43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43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2">
        <v>712</v>
      </c>
      <c r="C252" s="39" t="s">
        <v>292</v>
      </c>
      <c r="D252" s="3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3" t="s">
        <v>59</v>
      </c>
    </row>
    <row r="253" spans="1:9" ht="13.5" customHeight="1">
      <c r="A253" s="45"/>
      <c r="B253" s="46"/>
      <c r="C253" s="46"/>
      <c r="D253" s="95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43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43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43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43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43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43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43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43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41">
        <v>68</v>
      </c>
      <c r="B269" s="39">
        <v>712</v>
      </c>
      <c r="C269" s="39" t="s">
        <v>305</v>
      </c>
      <c r="D269" s="3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6"/>
    </row>
    <row r="270" spans="1:10" ht="13.5" customHeight="1">
      <c r="A270" s="45"/>
      <c r="B270" s="46"/>
      <c r="C270" s="46"/>
      <c r="D270" s="95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95" t="s">
        <v>554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43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3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6"/>
    </row>
    <row r="274" spans="1:10" ht="13.5" customHeight="1">
      <c r="A274" s="38"/>
      <c r="B274" s="39"/>
      <c r="C274" s="39"/>
      <c r="D274" s="95" t="s">
        <v>310</v>
      </c>
      <c r="E274" s="39"/>
      <c r="F274" s="40"/>
      <c r="G274" s="41"/>
      <c r="H274" s="41"/>
      <c r="I274" s="42"/>
      <c r="J274" s="96"/>
    </row>
    <row r="275" spans="1:10" ht="27" customHeight="1">
      <c r="A275" s="38"/>
      <c r="B275" s="39"/>
      <c r="C275" s="39"/>
      <c r="D275" s="43" t="s">
        <v>264</v>
      </c>
      <c r="E275" s="39"/>
      <c r="F275" s="40"/>
      <c r="G275" s="41"/>
      <c r="H275" s="41"/>
      <c r="I275" s="42"/>
      <c r="J275" s="96"/>
    </row>
    <row r="276" spans="1:10" ht="13.5" customHeight="1">
      <c r="A276" s="38"/>
      <c r="B276" s="39"/>
      <c r="C276" s="39"/>
      <c r="D276" s="43" t="s">
        <v>266</v>
      </c>
      <c r="E276" s="39"/>
      <c r="F276" s="40"/>
      <c r="G276" s="41"/>
      <c r="H276" s="41"/>
      <c r="I276" s="42"/>
      <c r="J276" s="96"/>
    </row>
    <row r="277" spans="1:10" ht="13.5" customHeight="1">
      <c r="A277" s="38"/>
      <c r="B277" s="39"/>
      <c r="C277" s="39"/>
      <c r="D277" s="43" t="s">
        <v>311</v>
      </c>
      <c r="E277" s="39"/>
      <c r="F277" s="40"/>
      <c r="G277" s="41"/>
      <c r="H277" s="41"/>
      <c r="I277" s="42"/>
      <c r="J277" s="96"/>
    </row>
    <row r="278" spans="1:10" ht="13.5" customHeight="1">
      <c r="A278" s="45"/>
      <c r="B278" s="46"/>
      <c r="C278" s="46"/>
      <c r="D278" s="43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2" t="s">
        <v>313</v>
      </c>
      <c r="C279" s="39">
        <v>998712202</v>
      </c>
      <c r="D279" s="3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3" t="s">
        <v>59</v>
      </c>
    </row>
    <row r="280" spans="1:10" ht="13.5" customHeight="1">
      <c r="A280" s="97">
        <v>71</v>
      </c>
      <c r="B280" s="77" t="s">
        <v>313</v>
      </c>
      <c r="C280" s="52">
        <v>999712</v>
      </c>
      <c r="D280" s="3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8" t="s">
        <v>59</v>
      </c>
    </row>
    <row r="281" spans="1:10" ht="13.5" customHeight="1">
      <c r="A281" s="56"/>
      <c r="B281" s="57"/>
      <c r="C281" s="57"/>
      <c r="D281" s="43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34" t="s">
        <v>20</v>
      </c>
      <c r="E282" s="34"/>
      <c r="F282" s="35"/>
      <c r="G282" s="36"/>
      <c r="H282" s="36">
        <f>SUM(H283:H339)</f>
        <v>0</v>
      </c>
      <c r="I282" s="90"/>
    </row>
    <row r="283" spans="1:10" ht="27" customHeight="1">
      <c r="A283" s="38">
        <v>72</v>
      </c>
      <c r="B283" s="39" t="s">
        <v>317</v>
      </c>
      <c r="C283" s="39" t="s">
        <v>318</v>
      </c>
      <c r="D283" s="3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3" t="s">
        <v>59</v>
      </c>
    </row>
    <row r="284" spans="1:10" ht="13.5" customHeight="1">
      <c r="A284" s="48"/>
      <c r="B284" s="43"/>
      <c r="C284" s="43"/>
      <c r="D284" s="43" t="s">
        <v>320</v>
      </c>
      <c r="E284" s="43"/>
      <c r="F284" s="44"/>
      <c r="G284" s="49"/>
      <c r="H284" s="49"/>
      <c r="I284" s="90"/>
    </row>
    <row r="285" spans="1:10" ht="27" customHeight="1">
      <c r="A285" s="38"/>
      <c r="B285" s="92"/>
      <c r="C285" s="39"/>
      <c r="D285" s="43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2"/>
      <c r="C286" s="39"/>
      <c r="D286" s="43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2"/>
      <c r="C287" s="39"/>
      <c r="D287" s="43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2"/>
      <c r="C288" s="39"/>
      <c r="D288" s="43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2"/>
      <c r="C289" s="39"/>
      <c r="D289" s="43" t="s">
        <v>325</v>
      </c>
      <c r="E289" s="39"/>
      <c r="F289" s="47"/>
      <c r="G289" s="41"/>
      <c r="H289" s="41"/>
      <c r="I289" s="90"/>
    </row>
    <row r="290" spans="1:9" ht="27" customHeight="1">
      <c r="A290" s="45"/>
      <c r="B290" s="99"/>
      <c r="C290" s="46"/>
      <c r="D290" s="43" t="s">
        <v>326</v>
      </c>
      <c r="E290" s="46"/>
      <c r="F290" s="47"/>
      <c r="G290" s="63"/>
      <c r="H290" s="41"/>
      <c r="I290" s="90"/>
    </row>
    <row r="291" spans="1:9" ht="13.5" customHeight="1">
      <c r="A291" s="38"/>
      <c r="B291" s="92"/>
      <c r="C291" s="39"/>
      <c r="D291" s="43" t="s">
        <v>327</v>
      </c>
      <c r="E291" s="39"/>
      <c r="F291" s="40"/>
      <c r="G291" s="41"/>
      <c r="H291" s="41"/>
      <c r="I291" s="90"/>
    </row>
    <row r="292" spans="1:9" ht="13.5" customHeight="1">
      <c r="A292" s="38"/>
      <c r="B292" s="92"/>
      <c r="C292" s="39"/>
      <c r="D292" s="43" t="s">
        <v>328</v>
      </c>
      <c r="E292" s="39"/>
      <c r="F292" s="40"/>
      <c r="G292" s="41"/>
      <c r="H292" s="41"/>
      <c r="I292" s="90"/>
    </row>
    <row r="293" spans="1:9" ht="13.5" customHeight="1">
      <c r="A293" s="38"/>
      <c r="B293" s="92"/>
      <c r="C293" s="39"/>
      <c r="D293" s="43" t="s">
        <v>329</v>
      </c>
      <c r="E293" s="39"/>
      <c r="F293" s="44">
        <v>172.5</v>
      </c>
      <c r="G293" s="41"/>
      <c r="H293" s="41"/>
      <c r="I293" s="90"/>
    </row>
    <row r="294" spans="1:9" ht="13.5" customHeight="1">
      <c r="A294" s="48"/>
      <c r="B294" s="43"/>
      <c r="C294" s="43"/>
      <c r="D294" s="43" t="s">
        <v>330</v>
      </c>
      <c r="E294" s="43"/>
      <c r="F294" s="44">
        <v>40.6</v>
      </c>
      <c r="G294" s="49"/>
      <c r="H294" s="49"/>
      <c r="I294" s="90"/>
    </row>
    <row r="295" spans="1:9" ht="13.5" customHeight="1">
      <c r="A295" s="48"/>
      <c r="B295" s="43"/>
      <c r="C295" s="43"/>
      <c r="D295" s="43" t="s">
        <v>331</v>
      </c>
      <c r="E295" s="43"/>
      <c r="F295" s="44">
        <v>37.799999999999997</v>
      </c>
      <c r="G295" s="49"/>
      <c r="H295" s="49"/>
      <c r="I295" s="90"/>
    </row>
    <row r="296" spans="1:9" ht="13.5" customHeight="1">
      <c r="A296" s="48"/>
      <c r="B296" s="43"/>
      <c r="C296" s="43"/>
      <c r="D296" s="43" t="s">
        <v>332</v>
      </c>
      <c r="E296" s="43"/>
      <c r="F296" s="44">
        <v>12</v>
      </c>
      <c r="G296" s="49"/>
      <c r="H296" s="49"/>
      <c r="I296" s="90"/>
    </row>
    <row r="297" spans="1:9" ht="27" customHeight="1">
      <c r="A297" s="38">
        <v>73</v>
      </c>
      <c r="B297" s="39" t="s">
        <v>317</v>
      </c>
      <c r="C297" s="39" t="s">
        <v>333</v>
      </c>
      <c r="D297" s="3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3" t="s">
        <v>59</v>
      </c>
    </row>
    <row r="298" spans="1:9" ht="13.5" customHeight="1">
      <c r="A298" s="48"/>
      <c r="B298" s="43"/>
      <c r="C298" s="43"/>
      <c r="D298" s="43" t="s">
        <v>320</v>
      </c>
      <c r="E298" s="43"/>
      <c r="F298" s="44"/>
      <c r="G298" s="49"/>
      <c r="H298" s="49"/>
      <c r="I298" s="90"/>
    </row>
    <row r="299" spans="1:9" ht="27" customHeight="1">
      <c r="A299" s="38"/>
      <c r="B299" s="92"/>
      <c r="C299" s="39"/>
      <c r="D299" s="43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2"/>
      <c r="C300" s="39"/>
      <c r="D300" s="43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2"/>
      <c r="C301" s="39"/>
      <c r="D301" s="43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2"/>
      <c r="C302" s="39"/>
      <c r="D302" s="43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2"/>
      <c r="C303" s="39"/>
      <c r="D303" s="43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2"/>
      <c r="C304" s="39"/>
      <c r="D304" s="43" t="s">
        <v>325</v>
      </c>
      <c r="E304" s="39"/>
      <c r="F304" s="47"/>
      <c r="G304" s="41"/>
      <c r="H304" s="41"/>
      <c r="I304" s="90"/>
    </row>
    <row r="305" spans="1:9" ht="27" customHeight="1">
      <c r="A305" s="45"/>
      <c r="B305" s="99"/>
      <c r="C305" s="46"/>
      <c r="D305" s="43" t="s">
        <v>326</v>
      </c>
      <c r="E305" s="46"/>
      <c r="F305" s="47"/>
      <c r="G305" s="63"/>
      <c r="H305" s="41"/>
      <c r="I305" s="90"/>
    </row>
    <row r="306" spans="1:9" ht="13.5" customHeight="1">
      <c r="A306" s="38"/>
      <c r="B306" s="92"/>
      <c r="C306" s="39"/>
      <c r="D306" s="43" t="s">
        <v>327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328</v>
      </c>
      <c r="E307" s="39"/>
      <c r="F307" s="40"/>
      <c r="G307" s="41"/>
      <c r="H307" s="41"/>
      <c r="I307" s="90"/>
    </row>
    <row r="308" spans="1:9" ht="13.5" customHeight="1">
      <c r="A308" s="38"/>
      <c r="B308" s="92"/>
      <c r="C308" s="39"/>
      <c r="D308" s="43" t="s">
        <v>329</v>
      </c>
      <c r="E308" s="39"/>
      <c r="F308" s="44">
        <v>27.6</v>
      </c>
      <c r="G308" s="41"/>
      <c r="H308" s="41"/>
      <c r="I308" s="90"/>
    </row>
    <row r="309" spans="1:9" ht="13.5" customHeight="1">
      <c r="A309" s="38">
        <v>74</v>
      </c>
      <c r="B309" s="92" t="s">
        <v>335</v>
      </c>
      <c r="C309" s="39" t="s">
        <v>336</v>
      </c>
      <c r="D309" s="39" t="s">
        <v>337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43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43" t="s">
        <v>338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2" t="s">
        <v>335</v>
      </c>
      <c r="C312" s="39" t="s">
        <v>339</v>
      </c>
      <c r="D312" s="39" t="s">
        <v>340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43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43" t="s">
        <v>341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2">
        <v>713</v>
      </c>
      <c r="C315" s="39" t="s">
        <v>342</v>
      </c>
      <c r="D315" s="39" t="s">
        <v>343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43" t="s">
        <v>344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43" t="s">
        <v>345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2">
        <v>713</v>
      </c>
      <c r="C318" s="39" t="s">
        <v>346</v>
      </c>
      <c r="D318" s="39" t="s">
        <v>347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43" t="s">
        <v>344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345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2">
        <v>713</v>
      </c>
      <c r="C321" s="39" t="s">
        <v>348</v>
      </c>
      <c r="D321" s="39" t="s">
        <v>349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344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345</v>
      </c>
      <c r="E323" s="39"/>
      <c r="F323" s="44">
        <v>124</v>
      </c>
      <c r="G323" s="41"/>
      <c r="H323" s="41"/>
      <c r="I323" s="42"/>
    </row>
    <row r="324" spans="1:9" ht="13.5" customHeight="1">
      <c r="A324" s="141">
        <v>79</v>
      </c>
      <c r="B324" s="92">
        <v>713</v>
      </c>
      <c r="C324" s="39" t="s">
        <v>350</v>
      </c>
      <c r="D324" s="39" t="s">
        <v>351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352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353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43" t="s">
        <v>354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355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95" t="s">
        <v>561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43" t="s">
        <v>356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43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43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2">
        <v>713</v>
      </c>
      <c r="C334" s="39" t="s">
        <v>357</v>
      </c>
      <c r="D334" s="39" t="s">
        <v>358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43" t="s">
        <v>359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2" t="s">
        <v>335</v>
      </c>
      <c r="C337" s="39">
        <v>998713202</v>
      </c>
      <c r="D337" s="39" t="s">
        <v>360</v>
      </c>
      <c r="E337" s="39" t="s">
        <v>258</v>
      </c>
      <c r="F337" s="40">
        <v>1.95</v>
      </c>
      <c r="G337" s="41"/>
      <c r="H337" s="41">
        <f>F337*G337</f>
        <v>0</v>
      </c>
      <c r="I337" s="93" t="s">
        <v>54</v>
      </c>
    </row>
    <row r="338" spans="1:9" s="100" customFormat="1" ht="13.5" customHeight="1">
      <c r="A338" s="97">
        <v>82</v>
      </c>
      <c r="B338" s="77" t="s">
        <v>335</v>
      </c>
      <c r="C338" s="52">
        <v>999713</v>
      </c>
      <c r="D338" s="52" t="s">
        <v>361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8" t="s">
        <v>59</v>
      </c>
    </row>
    <row r="339" spans="1:9" ht="27" customHeight="1">
      <c r="A339" s="56"/>
      <c r="B339" s="57"/>
      <c r="C339" s="57"/>
      <c r="D339" s="76" t="s">
        <v>362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34" t="s">
        <v>21</v>
      </c>
      <c r="E340" s="71"/>
      <c r="F340" s="79"/>
      <c r="G340" s="73"/>
      <c r="H340" s="101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363</v>
      </c>
      <c r="D341" s="39" t="s">
        <v>364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43" t="s">
        <v>365</v>
      </c>
      <c r="E342" s="57"/>
      <c r="F342" s="58"/>
      <c r="G342" s="59"/>
      <c r="H342" s="54"/>
      <c r="I342" s="60"/>
    </row>
    <row r="343" spans="1:9" ht="27" customHeight="1">
      <c r="A343" s="51"/>
      <c r="B343" s="77"/>
      <c r="C343" s="52"/>
      <c r="D343" s="43" t="s">
        <v>366</v>
      </c>
      <c r="E343" s="52"/>
      <c r="F343" s="58"/>
      <c r="G343" s="54"/>
      <c r="H343" s="54"/>
      <c r="I343" s="60"/>
    </row>
    <row r="344" spans="1:9" ht="40.5" customHeight="1">
      <c r="A344" s="56"/>
      <c r="B344" s="102"/>
      <c r="C344" s="57"/>
      <c r="D344" s="43" t="s">
        <v>367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43" t="s">
        <v>368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43" t="s">
        <v>369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43" t="s">
        <v>370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371</v>
      </c>
      <c r="D348" s="39" t="s">
        <v>372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43" t="s">
        <v>365</v>
      </c>
      <c r="E349" s="57"/>
      <c r="F349" s="58"/>
      <c r="G349" s="59"/>
      <c r="H349" s="54"/>
      <c r="I349" s="60"/>
    </row>
    <row r="350" spans="1:9" ht="27" customHeight="1">
      <c r="A350" s="51"/>
      <c r="B350" s="77"/>
      <c r="C350" s="52"/>
      <c r="D350" s="43" t="s">
        <v>366</v>
      </c>
      <c r="E350" s="52"/>
      <c r="F350" s="58"/>
      <c r="G350" s="54"/>
      <c r="H350" s="54"/>
      <c r="I350" s="60"/>
    </row>
    <row r="351" spans="1:9" ht="40.5" customHeight="1">
      <c r="A351" s="56"/>
      <c r="B351" s="102"/>
      <c r="C351" s="57"/>
      <c r="D351" s="43" t="s">
        <v>367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43" t="s">
        <v>368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373</v>
      </c>
      <c r="D353" s="39" t="s">
        <v>374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43" t="s">
        <v>365</v>
      </c>
      <c r="E354" s="57"/>
      <c r="F354" s="58"/>
      <c r="G354" s="59"/>
      <c r="H354" s="54"/>
      <c r="I354" s="60"/>
    </row>
    <row r="355" spans="1:9" ht="27" customHeight="1">
      <c r="A355" s="51"/>
      <c r="B355" s="77"/>
      <c r="C355" s="52"/>
      <c r="D355" s="43" t="s">
        <v>366</v>
      </c>
      <c r="E355" s="52"/>
      <c r="F355" s="58"/>
      <c r="G355" s="54"/>
      <c r="H355" s="54"/>
      <c r="I355" s="60"/>
    </row>
    <row r="356" spans="1:9" ht="40.5" customHeight="1">
      <c r="A356" s="56"/>
      <c r="B356" s="102"/>
      <c r="C356" s="57"/>
      <c r="D356" s="43" t="s">
        <v>367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43" t="s">
        <v>368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43" t="s">
        <v>369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43" t="s">
        <v>370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375</v>
      </c>
      <c r="D360" s="39" t="s">
        <v>376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43" t="s">
        <v>365</v>
      </c>
      <c r="E361" s="57"/>
      <c r="F361" s="58"/>
      <c r="G361" s="59"/>
      <c r="H361" s="54"/>
      <c r="I361" s="60"/>
    </row>
    <row r="362" spans="1:9" ht="27" customHeight="1">
      <c r="A362" s="51"/>
      <c r="B362" s="77"/>
      <c r="C362" s="52"/>
      <c r="D362" s="43" t="s">
        <v>366</v>
      </c>
      <c r="E362" s="52"/>
      <c r="F362" s="58"/>
      <c r="G362" s="54"/>
      <c r="H362" s="54"/>
      <c r="I362" s="60"/>
    </row>
    <row r="363" spans="1:9" ht="40.5" customHeight="1">
      <c r="A363" s="56"/>
      <c r="B363" s="102"/>
      <c r="C363" s="57"/>
      <c r="D363" s="43" t="s">
        <v>367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43" t="s">
        <v>369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377</v>
      </c>
      <c r="D365" s="39" t="s">
        <v>378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43" t="s">
        <v>365</v>
      </c>
      <c r="E366" s="57"/>
      <c r="F366" s="58"/>
      <c r="G366" s="59"/>
      <c r="H366" s="54"/>
      <c r="I366" s="60"/>
    </row>
    <row r="367" spans="1:9" ht="27" customHeight="1">
      <c r="A367" s="51"/>
      <c r="B367" s="77"/>
      <c r="C367" s="52"/>
      <c r="D367" s="43" t="s">
        <v>366</v>
      </c>
      <c r="E367" s="52"/>
      <c r="F367" s="58"/>
      <c r="G367" s="54"/>
      <c r="H367" s="54"/>
      <c r="I367" s="60"/>
    </row>
    <row r="368" spans="1:9" ht="40.5" customHeight="1">
      <c r="A368" s="56"/>
      <c r="B368" s="102"/>
      <c r="C368" s="57"/>
      <c r="D368" s="43" t="s">
        <v>367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43" t="s">
        <v>369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379</v>
      </c>
      <c r="D370" s="39" t="s">
        <v>380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365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366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367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369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43" t="s">
        <v>370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381</v>
      </c>
      <c r="D376" s="39" t="s">
        <v>382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365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366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367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369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383</v>
      </c>
      <c r="D381" s="39" t="s">
        <v>384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43" t="s">
        <v>385</v>
      </c>
      <c r="E382" s="57"/>
      <c r="F382" s="58"/>
      <c r="G382" s="59"/>
      <c r="H382" s="54"/>
      <c r="I382" s="60"/>
    </row>
    <row r="383" spans="1:9" ht="27" customHeight="1">
      <c r="A383" s="51"/>
      <c r="B383" s="77"/>
      <c r="C383" s="52"/>
      <c r="D383" s="43" t="s">
        <v>366</v>
      </c>
      <c r="E383" s="52"/>
      <c r="F383" s="58"/>
      <c r="G383" s="54"/>
      <c r="H383" s="54"/>
      <c r="I383" s="60"/>
    </row>
    <row r="384" spans="1:9" ht="40.5" customHeight="1">
      <c r="A384" s="56"/>
      <c r="B384" s="102"/>
      <c r="C384" s="57"/>
      <c r="D384" s="43" t="s">
        <v>367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43" t="s">
        <v>368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43" t="s">
        <v>369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370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386</v>
      </c>
      <c r="D388" s="39" t="s">
        <v>387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43" t="s">
        <v>385</v>
      </c>
      <c r="E389" s="57"/>
      <c r="F389" s="58"/>
      <c r="G389" s="59"/>
      <c r="H389" s="54"/>
      <c r="I389" s="60"/>
    </row>
    <row r="390" spans="1:18" ht="27" customHeight="1">
      <c r="A390" s="51"/>
      <c r="B390" s="77"/>
      <c r="C390" s="52"/>
      <c r="D390" s="43" t="s">
        <v>366</v>
      </c>
      <c r="E390" s="52"/>
      <c r="F390" s="58"/>
      <c r="G390" s="54"/>
      <c r="H390" s="54"/>
      <c r="I390" s="60"/>
    </row>
    <row r="391" spans="1:18" ht="40.5" customHeight="1">
      <c r="A391" s="56"/>
      <c r="B391" s="102"/>
      <c r="C391" s="57"/>
      <c r="D391" s="43" t="s">
        <v>367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43" t="s">
        <v>368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43" t="s">
        <v>369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43" t="s">
        <v>370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388</v>
      </c>
      <c r="D395" s="39" t="s">
        <v>389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43" t="s">
        <v>390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2"/>
      <c r="C397" s="39"/>
      <c r="D397" s="43" t="s">
        <v>391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2"/>
      <c r="C398" s="39"/>
      <c r="D398" s="43" t="s">
        <v>392</v>
      </c>
      <c r="E398" s="39"/>
      <c r="F398" s="44">
        <v>667.7</v>
      </c>
      <c r="G398" s="41"/>
      <c r="H398" s="41"/>
      <c r="I398" s="42"/>
    </row>
    <row r="399" spans="1:18" s="107" customFormat="1" ht="24.75" customHeight="1">
      <c r="A399" s="103"/>
      <c r="B399" s="104"/>
      <c r="C399" s="103"/>
      <c r="D399" s="43" t="s">
        <v>393</v>
      </c>
      <c r="E399" s="103"/>
      <c r="F399" s="105"/>
      <c r="G399" s="103"/>
      <c r="H399" s="41"/>
      <c r="I399" s="90"/>
      <c r="J399" s="106"/>
      <c r="M399" s="106"/>
      <c r="N399" s="106"/>
      <c r="O399" s="106"/>
      <c r="P399" s="106"/>
      <c r="Q399" s="106"/>
      <c r="R399" s="106"/>
    </row>
    <row r="400" spans="1:18" ht="24" customHeight="1">
      <c r="A400" s="38">
        <v>93</v>
      </c>
      <c r="B400" s="39">
        <v>763</v>
      </c>
      <c r="C400" s="39" t="s">
        <v>394</v>
      </c>
      <c r="D400" s="39" t="s">
        <v>395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2"/>
      <c r="C401" s="39"/>
      <c r="D401" s="43" t="s">
        <v>391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2"/>
      <c r="C402" s="39"/>
      <c r="D402" s="43" t="s">
        <v>392</v>
      </c>
      <c r="E402" s="39"/>
      <c r="F402" s="44">
        <v>237.9</v>
      </c>
      <c r="G402" s="41"/>
      <c r="H402" s="41"/>
      <c r="I402" s="42"/>
    </row>
    <row r="403" spans="1:18" s="107" customFormat="1" ht="24.75" customHeight="1">
      <c r="A403" s="103"/>
      <c r="B403" s="104"/>
      <c r="C403" s="103"/>
      <c r="D403" s="43" t="s">
        <v>396</v>
      </c>
      <c r="E403" s="103"/>
      <c r="F403" s="105"/>
      <c r="G403" s="103"/>
      <c r="H403" s="41"/>
      <c r="I403" s="90"/>
      <c r="J403" s="106"/>
      <c r="M403" s="106"/>
      <c r="N403" s="106"/>
      <c r="O403" s="106"/>
      <c r="P403" s="106"/>
      <c r="Q403" s="106"/>
      <c r="R403" s="106"/>
    </row>
    <row r="404" spans="1:18" ht="27.75" customHeight="1">
      <c r="A404" s="38">
        <v>94</v>
      </c>
      <c r="B404" s="39">
        <v>763</v>
      </c>
      <c r="C404" s="39" t="s">
        <v>397</v>
      </c>
      <c r="D404" s="39" t="s">
        <v>398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8"/>
    </row>
    <row r="405" spans="1:18" ht="13.5" customHeight="1">
      <c r="A405" s="38"/>
      <c r="B405" s="39"/>
      <c r="C405" s="39"/>
      <c r="D405" s="43" t="s">
        <v>390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391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2"/>
      <c r="C407" s="39"/>
      <c r="D407" s="43" t="s">
        <v>392</v>
      </c>
      <c r="E407" s="39"/>
      <c r="F407" s="44">
        <v>69.8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393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30" customHeight="1">
      <c r="A409" s="38">
        <v>95</v>
      </c>
      <c r="B409" s="39">
        <v>763</v>
      </c>
      <c r="C409" s="39" t="s">
        <v>399</v>
      </c>
      <c r="D409" s="39" t="s">
        <v>400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2"/>
      <c r="C410" s="39"/>
      <c r="D410" s="43" t="s">
        <v>392</v>
      </c>
      <c r="E410" s="39"/>
      <c r="F410" s="44">
        <v>45.7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393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4.75" customHeight="1">
      <c r="A412" s="103"/>
      <c r="B412" s="104"/>
      <c r="C412" s="103"/>
      <c r="D412" s="43" t="s">
        <v>401</v>
      </c>
      <c r="E412" s="103"/>
      <c r="F412" s="44"/>
      <c r="G412" s="103"/>
      <c r="H412" s="41"/>
      <c r="I412" s="90"/>
      <c r="J412" s="106"/>
    </row>
    <row r="413" spans="1:18" ht="27" customHeight="1">
      <c r="A413" s="38">
        <v>96</v>
      </c>
      <c r="B413" s="39">
        <v>763</v>
      </c>
      <c r="C413" s="39" t="s">
        <v>402</v>
      </c>
      <c r="D413" s="39" t="s">
        <v>403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2"/>
      <c r="C414" s="39"/>
      <c r="D414" s="43" t="s">
        <v>392</v>
      </c>
      <c r="E414" s="39"/>
      <c r="F414" s="44">
        <v>69.8</v>
      </c>
      <c r="G414" s="41"/>
      <c r="H414" s="41"/>
      <c r="I414" s="42"/>
    </row>
    <row r="415" spans="1:18" s="107" customFormat="1" ht="24.75" customHeight="1">
      <c r="A415" s="103"/>
      <c r="B415" s="104"/>
      <c r="C415" s="103"/>
      <c r="D415" s="43" t="s">
        <v>393</v>
      </c>
      <c r="E415" s="103"/>
      <c r="F415" s="105"/>
      <c r="G415" s="103"/>
      <c r="H415" s="41"/>
      <c r="I415" s="90"/>
      <c r="J415" s="106"/>
      <c r="M415" s="106"/>
      <c r="N415" s="106"/>
      <c r="O415" s="106"/>
      <c r="P415" s="106"/>
      <c r="Q415" s="106"/>
      <c r="R415" s="106"/>
    </row>
    <row r="416" spans="1:18" ht="13.5" customHeight="1">
      <c r="A416" s="51">
        <v>97</v>
      </c>
      <c r="B416" s="52">
        <v>763</v>
      </c>
      <c r="C416" s="52" t="s">
        <v>404</v>
      </c>
      <c r="D416" s="39" t="s">
        <v>405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43" t="s">
        <v>406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407</v>
      </c>
      <c r="D418" s="39" t="s">
        <v>408</v>
      </c>
      <c r="E418" s="52" t="s">
        <v>409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43" t="s">
        <v>410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43" t="s">
        <v>411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7" t="s">
        <v>412</v>
      </c>
      <c r="C421" s="52">
        <v>998763403</v>
      </c>
      <c r="D421" s="52" t="s">
        <v>413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7">
        <v>100</v>
      </c>
      <c r="B422" s="52">
        <v>763</v>
      </c>
      <c r="C422" s="52">
        <v>999763</v>
      </c>
      <c r="D422" s="52" t="s">
        <v>414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8" t="s">
        <v>59</v>
      </c>
    </row>
    <row r="423" spans="1:10" s="27" customFormat="1" ht="27" customHeight="1">
      <c r="A423" s="56"/>
      <c r="B423" s="57"/>
      <c r="C423" s="57"/>
      <c r="D423" s="76" t="s">
        <v>362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34" t="s">
        <v>22</v>
      </c>
      <c r="E424" s="71"/>
      <c r="F424" s="79"/>
      <c r="G424" s="73"/>
      <c r="H424" s="73">
        <f>SUM(H425:H428)</f>
        <v>0</v>
      </c>
      <c r="I424" s="74"/>
    </row>
    <row r="425" spans="1:10" ht="13.5" customHeight="1">
      <c r="A425" s="139">
        <v>101</v>
      </c>
      <c r="B425" s="52">
        <v>766</v>
      </c>
      <c r="C425" s="39" t="s">
        <v>415</v>
      </c>
      <c r="D425" s="52" t="s">
        <v>545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6"/>
    </row>
    <row r="426" spans="1:10" ht="13.5" customHeight="1">
      <c r="A426" s="38">
        <v>102</v>
      </c>
      <c r="B426" s="92" t="s">
        <v>416</v>
      </c>
      <c r="C426" s="39">
        <v>998766202</v>
      </c>
      <c r="D426" s="39" t="s">
        <v>417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2" t="s">
        <v>416</v>
      </c>
      <c r="C427" s="39">
        <v>999766</v>
      </c>
      <c r="D427" s="39" t="s">
        <v>418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2"/>
      <c r="C428" s="39"/>
      <c r="D428" s="43" t="s">
        <v>362</v>
      </c>
      <c r="E428" s="39"/>
      <c r="F428" s="44">
        <v>1</v>
      </c>
      <c r="G428" s="41"/>
      <c r="H428" s="41"/>
      <c r="I428" s="90"/>
    </row>
    <row r="429" spans="1:10">
      <c r="A429" s="33"/>
      <c r="B429" s="34"/>
      <c r="C429" s="34">
        <v>771</v>
      </c>
      <c r="D429" s="34" t="s">
        <v>23</v>
      </c>
      <c r="E429" s="34"/>
      <c r="F429" s="35"/>
      <c r="G429" s="36"/>
      <c r="H429" s="36">
        <f>SUM(H430:H506)</f>
        <v>0</v>
      </c>
      <c r="I429" s="109"/>
    </row>
    <row r="430" spans="1:10" s="27" customFormat="1" ht="13.5" customHeight="1">
      <c r="A430" s="141">
        <v>104</v>
      </c>
      <c r="B430" s="92">
        <v>771</v>
      </c>
      <c r="C430" s="39" t="s">
        <v>419</v>
      </c>
      <c r="D430" s="142" t="s">
        <v>420</v>
      </c>
      <c r="E430" s="39" t="s">
        <v>53</v>
      </c>
      <c r="F430" s="40">
        <f>SUM(F438:F439)</f>
        <v>170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143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143" t="s">
        <v>567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143" t="s">
        <v>568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143" t="s">
        <v>569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143" t="s">
        <v>570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143" t="s">
        <v>421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143" t="s">
        <v>422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143" t="s">
        <v>423</v>
      </c>
      <c r="E438" s="46"/>
      <c r="F438" s="44">
        <v>117.7</v>
      </c>
      <c r="G438" s="63"/>
      <c r="H438" s="41"/>
      <c r="I438" s="42"/>
    </row>
    <row r="439" spans="1:9" ht="13.5" customHeight="1">
      <c r="A439" s="45"/>
      <c r="B439" s="46"/>
      <c r="C439" s="46"/>
      <c r="D439" s="143" t="s">
        <v>424</v>
      </c>
      <c r="E439" s="46"/>
      <c r="F439" s="44">
        <v>52.3</v>
      </c>
      <c r="G439" s="63"/>
      <c r="H439" s="41"/>
      <c r="I439" s="42"/>
    </row>
    <row r="440" spans="1:9" ht="13.5" customHeight="1">
      <c r="A440" s="141">
        <v>105</v>
      </c>
      <c r="B440" s="92">
        <v>771</v>
      </c>
      <c r="C440" s="39" t="s">
        <v>425</v>
      </c>
      <c r="D440" s="142" t="s">
        <v>426</v>
      </c>
      <c r="E440" s="39" t="s">
        <v>53</v>
      </c>
      <c r="F440" s="40">
        <f>F448</f>
        <v>13.3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143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143" t="s">
        <v>571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143" t="s">
        <v>572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143" t="s">
        <v>573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143" t="s">
        <v>574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143" t="s">
        <v>421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143" t="s">
        <v>422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143" t="s">
        <v>423</v>
      </c>
      <c r="E448" s="46"/>
      <c r="F448" s="44">
        <v>13.3</v>
      </c>
      <c r="G448" s="63"/>
      <c r="H448" s="41"/>
      <c r="I448" s="42"/>
    </row>
    <row r="449" spans="1:9" ht="13.5" customHeight="1">
      <c r="A449" s="141">
        <v>106</v>
      </c>
      <c r="B449" s="92">
        <v>771</v>
      </c>
      <c r="C449" s="39" t="s">
        <v>427</v>
      </c>
      <c r="D449" s="142" t="s">
        <v>428</v>
      </c>
      <c r="E449" s="39" t="s">
        <v>53</v>
      </c>
      <c r="F449" s="40">
        <f>F457</f>
        <v>232.3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143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43" t="s">
        <v>575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143" t="s">
        <v>576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143" t="s">
        <v>577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143" t="s">
        <v>578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143" t="s">
        <v>421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143" t="s">
        <v>422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143" t="s">
        <v>424</v>
      </c>
      <c r="E457" s="46"/>
      <c r="F457" s="44">
        <v>232.3</v>
      </c>
      <c r="G457" s="63"/>
      <c r="H457" s="41"/>
      <c r="I457" s="42"/>
    </row>
    <row r="458" spans="1:9" ht="13.5" customHeight="1">
      <c r="A458" s="141">
        <v>107</v>
      </c>
      <c r="B458" s="92">
        <v>771</v>
      </c>
      <c r="C458" s="39" t="s">
        <v>429</v>
      </c>
      <c r="D458" s="142" t="s">
        <v>430</v>
      </c>
      <c r="E458" s="39" t="s">
        <v>53</v>
      </c>
      <c r="F458" s="40">
        <f>SUM(F467:F468)</f>
        <v>86.1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143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43" t="s">
        <v>579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143" t="s">
        <v>580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143" t="s">
        <v>581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143" t="s">
        <v>582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143" t="s">
        <v>583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143" t="s">
        <v>421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143" t="s">
        <v>422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143" t="s">
        <v>424</v>
      </c>
      <c r="E467" s="46"/>
      <c r="F467" s="44">
        <v>39</v>
      </c>
      <c r="G467" s="63"/>
      <c r="H467" s="41"/>
      <c r="I467" s="42"/>
    </row>
    <row r="468" spans="1:9" ht="13.5" customHeight="1">
      <c r="A468" s="45"/>
      <c r="B468" s="46"/>
      <c r="C468" s="46"/>
      <c r="D468" s="143" t="s">
        <v>431</v>
      </c>
      <c r="E468" s="46"/>
      <c r="F468" s="44">
        <v>47.1</v>
      </c>
      <c r="G468" s="63"/>
      <c r="H468" s="41"/>
      <c r="I468" s="42"/>
    </row>
    <row r="469" spans="1:9" ht="13.5" customHeight="1">
      <c r="A469" s="141">
        <v>108</v>
      </c>
      <c r="B469" s="92">
        <v>771</v>
      </c>
      <c r="C469" s="39" t="s">
        <v>432</v>
      </c>
      <c r="D469" s="142" t="s">
        <v>433</v>
      </c>
      <c r="E469" s="39" t="s">
        <v>53</v>
      </c>
      <c r="F469" s="40">
        <f>SUM(F478:F479)</f>
        <v>89.7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143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143" t="s">
        <v>584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143" t="s">
        <v>585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143" t="s">
        <v>586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143" t="s">
        <v>587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143" t="s">
        <v>588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143" t="s">
        <v>421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143" t="s">
        <v>422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143" t="s">
        <v>424</v>
      </c>
      <c r="E478" s="46"/>
      <c r="F478" s="44">
        <v>19.8</v>
      </c>
      <c r="G478" s="63"/>
      <c r="H478" s="41"/>
      <c r="I478" s="42"/>
    </row>
    <row r="479" spans="1:9" ht="13.5" customHeight="1">
      <c r="A479" s="45"/>
      <c r="B479" s="46"/>
      <c r="C479" s="46"/>
      <c r="D479" s="143" t="s">
        <v>431</v>
      </c>
      <c r="E479" s="46"/>
      <c r="F479" s="44">
        <v>69.900000000000006</v>
      </c>
      <c r="G479" s="63"/>
      <c r="H479" s="41"/>
      <c r="I479" s="42"/>
    </row>
    <row r="480" spans="1:9" ht="13.5" customHeight="1">
      <c r="A480" s="141">
        <v>109</v>
      </c>
      <c r="B480" s="92">
        <v>771</v>
      </c>
      <c r="C480" s="39" t="s">
        <v>434</v>
      </c>
      <c r="D480" s="142" t="s">
        <v>435</v>
      </c>
      <c r="E480" s="39" t="s">
        <v>53</v>
      </c>
      <c r="F480" s="40">
        <f>F489</f>
        <v>58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143" t="s">
        <v>266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43" t="s">
        <v>589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143" t="s">
        <v>590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143" t="s">
        <v>591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143" t="s">
        <v>592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143" t="s">
        <v>593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143" t="s">
        <v>421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143" t="s">
        <v>422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143" t="s">
        <v>424</v>
      </c>
      <c r="E489" s="46"/>
      <c r="F489" s="44">
        <v>58</v>
      </c>
      <c r="G489" s="63"/>
      <c r="H489" s="41"/>
      <c r="I489" s="42"/>
    </row>
    <row r="490" spans="1:9" ht="13.5" customHeight="1">
      <c r="A490" s="141">
        <v>110</v>
      </c>
      <c r="B490" s="92">
        <v>771</v>
      </c>
      <c r="C490" s="39" t="s">
        <v>436</v>
      </c>
      <c r="D490" s="142" t="s">
        <v>437</v>
      </c>
      <c r="E490" s="39" t="s">
        <v>53</v>
      </c>
      <c r="F490" s="40">
        <f>F499</f>
        <v>22.2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143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43" t="s">
        <v>594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143" t="s">
        <v>595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143" t="s">
        <v>596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143" t="s">
        <v>597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143" t="s">
        <v>598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143" t="s">
        <v>421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143" t="s">
        <v>422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143" t="s">
        <v>438</v>
      </c>
      <c r="E499" s="46"/>
      <c r="F499" s="44">
        <v>22.2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439</v>
      </c>
      <c r="D500" s="39" t="s">
        <v>440</v>
      </c>
      <c r="E500" s="39" t="s">
        <v>53</v>
      </c>
      <c r="F500" s="40">
        <f>F501</f>
        <v>671.6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2"/>
      <c r="C501" s="39"/>
      <c r="D501" s="43" t="s">
        <v>441</v>
      </c>
      <c r="E501" s="39"/>
      <c r="F501" s="44">
        <f>F490+F480+F469+F458+F449+F440+F430</f>
        <v>671.6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52" t="s">
        <v>442</v>
      </c>
      <c r="E502" s="52" t="s">
        <v>53</v>
      </c>
      <c r="F502" s="53">
        <f>F500</f>
        <v>671.6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52" t="s">
        <v>443</v>
      </c>
      <c r="E503" s="52" t="s">
        <v>53</v>
      </c>
      <c r="F503" s="53">
        <f>F502</f>
        <v>671.6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39" t="s">
        <v>444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2" t="s">
        <v>445</v>
      </c>
      <c r="C505" s="39">
        <v>999771</v>
      </c>
      <c r="D505" s="39" t="s">
        <v>446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2"/>
      <c r="C506" s="39"/>
      <c r="D506" s="43" t="s">
        <v>362</v>
      </c>
      <c r="E506" s="39"/>
      <c r="F506" s="44">
        <v>1</v>
      </c>
      <c r="G506" s="41"/>
      <c r="H506" s="41"/>
      <c r="I506" s="90"/>
    </row>
    <row r="507" spans="1:9">
      <c r="A507" s="33"/>
      <c r="B507" s="34"/>
      <c r="C507" s="34">
        <v>772</v>
      </c>
      <c r="D507" s="34" t="s">
        <v>24</v>
      </c>
      <c r="E507" s="34"/>
      <c r="F507" s="35"/>
      <c r="G507" s="36"/>
      <c r="H507" s="36">
        <f>SUM(H508:H519)</f>
        <v>0</v>
      </c>
      <c r="I507" s="109"/>
    </row>
    <row r="508" spans="1:9" ht="13.5" customHeight="1">
      <c r="A508" s="141">
        <v>116</v>
      </c>
      <c r="B508" s="92" t="s">
        <v>447</v>
      </c>
      <c r="C508" s="39" t="s">
        <v>448</v>
      </c>
      <c r="D508" s="39" t="s">
        <v>449</v>
      </c>
      <c r="E508" s="39" t="s">
        <v>53</v>
      </c>
      <c r="F508" s="40">
        <f>SUM(F514:F514)</f>
        <v>24.3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266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143" t="s">
        <v>633</v>
      </c>
      <c r="E510" s="39"/>
      <c r="F510" s="44"/>
      <c r="G510" s="41"/>
      <c r="H510" s="41"/>
      <c r="I510" s="90"/>
    </row>
    <row r="511" spans="1:9" ht="13.5" customHeight="1">
      <c r="A511" s="38"/>
      <c r="B511" s="92"/>
      <c r="C511" s="39"/>
      <c r="D511" s="143" t="s">
        <v>632</v>
      </c>
      <c r="E511" s="39"/>
      <c r="F511" s="44"/>
      <c r="G511" s="41"/>
      <c r="H511" s="41"/>
      <c r="I511" s="90"/>
    </row>
    <row r="512" spans="1:9" ht="13.5" customHeight="1">
      <c r="A512" s="38"/>
      <c r="B512" s="92"/>
      <c r="C512" s="39"/>
      <c r="D512" s="143" t="s">
        <v>641</v>
      </c>
      <c r="E512" s="39"/>
      <c r="F512" s="44"/>
      <c r="G512" s="41"/>
      <c r="H512" s="41"/>
      <c r="I512" s="90"/>
    </row>
    <row r="513" spans="1:9" ht="13.5" customHeight="1">
      <c r="A513" s="38"/>
      <c r="B513" s="92"/>
      <c r="C513" s="39"/>
      <c r="D513" s="143" t="s">
        <v>450</v>
      </c>
      <c r="E513" s="39"/>
      <c r="F513" s="44"/>
      <c r="G513" s="41"/>
      <c r="H513" s="41"/>
      <c r="I513" s="90"/>
    </row>
    <row r="514" spans="1:9" ht="13.5" customHeight="1">
      <c r="A514" s="38"/>
      <c r="B514" s="92"/>
      <c r="C514" s="39"/>
      <c r="D514" s="143" t="s">
        <v>451</v>
      </c>
      <c r="E514" s="39"/>
      <c r="F514" s="44">
        <v>24.3</v>
      </c>
      <c r="G514" s="41"/>
      <c r="H514" s="41"/>
      <c r="I514" s="90"/>
    </row>
    <row r="515" spans="1:9" ht="13.5" customHeight="1">
      <c r="A515" s="38">
        <v>117</v>
      </c>
      <c r="B515" s="39">
        <v>771</v>
      </c>
      <c r="C515" s="39" t="s">
        <v>439</v>
      </c>
      <c r="D515" s="39" t="s">
        <v>452</v>
      </c>
      <c r="E515" s="39" t="s">
        <v>53</v>
      </c>
      <c r="F515" s="40">
        <f>F516</f>
        <v>24.3</v>
      </c>
      <c r="G515" s="41"/>
      <c r="H515" s="41">
        <f>F515*G515</f>
        <v>0</v>
      </c>
      <c r="I515" s="42" t="s">
        <v>59</v>
      </c>
    </row>
    <row r="516" spans="1:9" ht="13.5" customHeight="1">
      <c r="A516" s="38"/>
      <c r="B516" s="92"/>
      <c r="C516" s="39"/>
      <c r="D516" s="43" t="s">
        <v>441</v>
      </c>
      <c r="E516" s="39"/>
      <c r="F516" s="44">
        <f>F508</f>
        <v>24.3</v>
      </c>
      <c r="G516" s="41"/>
      <c r="H516" s="41"/>
      <c r="I516" s="42"/>
    </row>
    <row r="517" spans="1:9" ht="13.5" customHeight="1">
      <c r="A517" s="38">
        <v>118</v>
      </c>
      <c r="B517" s="39" t="s">
        <v>453</v>
      </c>
      <c r="C517" s="39">
        <v>998772202</v>
      </c>
      <c r="D517" s="39" t="s">
        <v>454</v>
      </c>
      <c r="E517" s="39" t="s">
        <v>258</v>
      </c>
      <c r="F517" s="40">
        <v>5.1100000000000003</v>
      </c>
      <c r="G517" s="41"/>
      <c r="H517" s="41">
        <f>F517*G517</f>
        <v>0</v>
      </c>
      <c r="I517" s="42" t="s">
        <v>54</v>
      </c>
    </row>
    <row r="518" spans="1:9" ht="13.5" customHeight="1">
      <c r="A518" s="38">
        <v>119</v>
      </c>
      <c r="B518" s="92" t="s">
        <v>445</v>
      </c>
      <c r="C518" s="39">
        <v>999772</v>
      </c>
      <c r="D518" s="39" t="s">
        <v>446</v>
      </c>
      <c r="E518" s="39" t="s">
        <v>243</v>
      </c>
      <c r="F518" s="40">
        <f>F519</f>
        <v>1</v>
      </c>
      <c r="G518" s="41"/>
      <c r="H518" s="41">
        <f>F518*G518</f>
        <v>0</v>
      </c>
      <c r="I518" s="42" t="s">
        <v>59</v>
      </c>
    </row>
    <row r="519" spans="1:9" ht="27" customHeight="1">
      <c r="A519" s="38"/>
      <c r="B519" s="92"/>
      <c r="C519" s="39"/>
      <c r="D519" s="43" t="s">
        <v>362</v>
      </c>
      <c r="E519" s="39"/>
      <c r="F519" s="44">
        <v>1</v>
      </c>
      <c r="G519" s="41"/>
      <c r="H519" s="41"/>
      <c r="I519" s="90"/>
    </row>
    <row r="520" spans="1:9">
      <c r="A520" s="33"/>
      <c r="B520" s="34"/>
      <c r="C520" s="34">
        <v>776</v>
      </c>
      <c r="D520" s="34" t="s">
        <v>25</v>
      </c>
      <c r="E520" s="34"/>
      <c r="F520" s="35"/>
      <c r="G520" s="36"/>
      <c r="H520" s="36">
        <f>SUM(H521:H606)</f>
        <v>0</v>
      </c>
      <c r="I520" s="109"/>
    </row>
    <row r="521" spans="1:9" s="27" customFormat="1" ht="13.5" customHeight="1">
      <c r="A521" s="139">
        <v>120</v>
      </c>
      <c r="B521" s="77" t="s">
        <v>455</v>
      </c>
      <c r="C521" s="52" t="s">
        <v>456</v>
      </c>
      <c r="D521" s="52" t="s">
        <v>562</v>
      </c>
      <c r="E521" s="52" t="s">
        <v>53</v>
      </c>
      <c r="F521" s="53">
        <f>SUM(F529:F530)</f>
        <v>279.89999999999998</v>
      </c>
      <c r="G521" s="41"/>
      <c r="H521" s="41">
        <f>F521*G521</f>
        <v>0</v>
      </c>
      <c r="I521" s="42" t="s">
        <v>59</v>
      </c>
    </row>
    <row r="522" spans="1:9" ht="13.5" customHeight="1">
      <c r="A522" s="56"/>
      <c r="B522" s="57"/>
      <c r="C522" s="57"/>
      <c r="D522" s="76" t="s">
        <v>266</v>
      </c>
      <c r="E522" s="57"/>
      <c r="F522" s="61"/>
      <c r="G522" s="63"/>
      <c r="H522" s="54"/>
      <c r="I522" s="55"/>
    </row>
    <row r="523" spans="1:9" ht="27" customHeight="1">
      <c r="A523" s="56"/>
      <c r="B523" s="57"/>
      <c r="C523" s="57"/>
      <c r="D523" s="43" t="s">
        <v>616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143" t="s">
        <v>599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143" t="s">
        <v>600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143" t="s">
        <v>601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143" t="s">
        <v>457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143" t="s">
        <v>602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143" t="s">
        <v>423</v>
      </c>
      <c r="E529" s="57"/>
      <c r="F529" s="61">
        <v>62.4</v>
      </c>
      <c r="G529" s="63"/>
      <c r="H529" s="54"/>
      <c r="I529" s="55"/>
    </row>
    <row r="530" spans="1:9" ht="13.5" customHeight="1">
      <c r="A530" s="56"/>
      <c r="B530" s="57"/>
      <c r="C530" s="57"/>
      <c r="D530" s="143" t="s">
        <v>424</v>
      </c>
      <c r="E530" s="57"/>
      <c r="F530" s="61">
        <v>217.5</v>
      </c>
      <c r="G530" s="63"/>
      <c r="H530" s="54"/>
      <c r="I530" s="55"/>
    </row>
    <row r="531" spans="1:9" s="27" customFormat="1" ht="13.5" customHeight="1">
      <c r="A531" s="139">
        <v>121</v>
      </c>
      <c r="B531" s="77" t="s">
        <v>455</v>
      </c>
      <c r="C531" s="52" t="s">
        <v>458</v>
      </c>
      <c r="D531" s="52" t="s">
        <v>563</v>
      </c>
      <c r="E531" s="52" t="s">
        <v>53</v>
      </c>
      <c r="F531" s="53">
        <f>F540</f>
        <v>53.6</v>
      </c>
      <c r="G531" s="41"/>
      <c r="H531" s="41">
        <f>F531*G531</f>
        <v>0</v>
      </c>
      <c r="I531" s="42" t="s">
        <v>59</v>
      </c>
    </row>
    <row r="532" spans="1:9" ht="13.5" customHeight="1">
      <c r="A532" s="56"/>
      <c r="B532" s="57"/>
      <c r="C532" s="57"/>
      <c r="D532" s="76" t="s">
        <v>266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607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143" t="s">
        <v>603</v>
      </c>
      <c r="E534" s="57"/>
      <c r="F534" s="61"/>
      <c r="G534" s="63"/>
      <c r="H534" s="54"/>
      <c r="I534" s="55"/>
    </row>
    <row r="535" spans="1:9" ht="27" customHeight="1">
      <c r="A535" s="56"/>
      <c r="B535" s="57"/>
      <c r="C535" s="57"/>
      <c r="D535" s="143" t="s">
        <v>604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143" t="s">
        <v>605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143" t="s">
        <v>606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143" t="s">
        <v>457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143" t="s">
        <v>602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143" t="s">
        <v>423</v>
      </c>
      <c r="E540" s="57"/>
      <c r="F540" s="61">
        <v>53.6</v>
      </c>
      <c r="G540" s="63"/>
      <c r="H540" s="54"/>
      <c r="I540" s="55"/>
    </row>
    <row r="541" spans="1:9" s="27" customFormat="1" ht="13.5" customHeight="1">
      <c r="A541" s="139">
        <v>122</v>
      </c>
      <c r="B541" s="77" t="s">
        <v>455</v>
      </c>
      <c r="C541" s="52" t="s">
        <v>459</v>
      </c>
      <c r="D541" s="52" t="s">
        <v>460</v>
      </c>
      <c r="E541" s="52" t="s">
        <v>53</v>
      </c>
      <c r="F541" s="53">
        <f>F549</f>
        <v>191.2</v>
      </c>
      <c r="G541" s="41"/>
      <c r="H541" s="41">
        <f>F541*G541</f>
        <v>0</v>
      </c>
      <c r="I541" s="42" t="s">
        <v>59</v>
      </c>
    </row>
    <row r="542" spans="1:9" ht="13.5" customHeight="1">
      <c r="A542" s="56"/>
      <c r="B542" s="57"/>
      <c r="C542" s="57"/>
      <c r="D542" s="76" t="s">
        <v>266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611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43" t="s">
        <v>608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43" t="s">
        <v>609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143" t="s">
        <v>610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143" t="s">
        <v>457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143" t="s">
        <v>602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143" t="s">
        <v>424</v>
      </c>
      <c r="E549" s="57"/>
      <c r="F549" s="61">
        <v>191.2</v>
      </c>
      <c r="G549" s="63"/>
      <c r="H549" s="54"/>
      <c r="I549" s="55"/>
    </row>
    <row r="550" spans="1:9" s="27" customFormat="1" ht="13.5" customHeight="1">
      <c r="A550" s="139">
        <v>123</v>
      </c>
      <c r="B550" s="77" t="s">
        <v>455</v>
      </c>
      <c r="C550" s="52" t="s">
        <v>461</v>
      </c>
      <c r="D550" s="52" t="s">
        <v>564</v>
      </c>
      <c r="E550" s="52" t="s">
        <v>53</v>
      </c>
      <c r="F550" s="53">
        <f>SUM(F559:F560)</f>
        <v>548.79999999999995</v>
      </c>
      <c r="G550" s="41"/>
      <c r="H550" s="41">
        <f>F550*G550</f>
        <v>0</v>
      </c>
      <c r="I550" s="42" t="s">
        <v>59</v>
      </c>
    </row>
    <row r="551" spans="1:9" ht="13.5" customHeight="1">
      <c r="A551" s="56"/>
      <c r="B551" s="57"/>
      <c r="C551" s="57"/>
      <c r="D551" s="76" t="s">
        <v>266</v>
      </c>
      <c r="E551" s="57"/>
      <c r="F551" s="61"/>
      <c r="G551" s="63"/>
      <c r="H551" s="54"/>
      <c r="I551" s="55"/>
    </row>
    <row r="552" spans="1:9" ht="40.5" customHeight="1">
      <c r="A552" s="56"/>
      <c r="B552" s="57"/>
      <c r="C552" s="57"/>
      <c r="D552" s="143" t="s">
        <v>617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43" t="s">
        <v>612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143" t="s">
        <v>613</v>
      </c>
      <c r="E554" s="57"/>
      <c r="F554" s="61"/>
      <c r="G554" s="63"/>
      <c r="H554" s="54"/>
      <c r="I554" s="55"/>
    </row>
    <row r="555" spans="1:9" ht="27" customHeight="1">
      <c r="A555" s="56"/>
      <c r="B555" s="57"/>
      <c r="C555" s="57"/>
      <c r="D555" s="143" t="s">
        <v>614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143" t="s">
        <v>615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143" t="s">
        <v>457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143" t="s">
        <v>602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143" t="s">
        <v>424</v>
      </c>
      <c r="E559" s="57"/>
      <c r="F559" s="61">
        <v>108</v>
      </c>
      <c r="G559" s="63"/>
      <c r="H559" s="54"/>
      <c r="I559" s="55"/>
    </row>
    <row r="560" spans="1:9" ht="13.5" customHeight="1">
      <c r="A560" s="56"/>
      <c r="B560" s="57"/>
      <c r="C560" s="57"/>
      <c r="D560" s="143" t="s">
        <v>431</v>
      </c>
      <c r="E560" s="57"/>
      <c r="F560" s="61">
        <v>440.8</v>
      </c>
      <c r="G560" s="63"/>
      <c r="H560" s="54"/>
      <c r="I560" s="55"/>
    </row>
    <row r="561" spans="1:9" s="27" customFormat="1" ht="13.5" customHeight="1">
      <c r="A561" s="139">
        <v>124</v>
      </c>
      <c r="B561" s="77" t="s">
        <v>455</v>
      </c>
      <c r="C561" s="52" t="s">
        <v>462</v>
      </c>
      <c r="D561" s="52" t="s">
        <v>565</v>
      </c>
      <c r="E561" s="52" t="s">
        <v>53</v>
      </c>
      <c r="F561" s="53">
        <f>F569</f>
        <v>7.4</v>
      </c>
      <c r="G561" s="41"/>
      <c r="H561" s="41">
        <f>F561*G561</f>
        <v>0</v>
      </c>
      <c r="I561" s="42" t="s">
        <v>59</v>
      </c>
    </row>
    <row r="562" spans="1:9" ht="13.5" customHeight="1">
      <c r="A562" s="144"/>
      <c r="B562" s="145"/>
      <c r="C562" s="145"/>
      <c r="D562" s="143" t="s">
        <v>266</v>
      </c>
      <c r="E562" s="145"/>
      <c r="F562" s="146"/>
      <c r="G562" s="147"/>
      <c r="H562" s="148"/>
      <c r="I562" s="149"/>
    </row>
    <row r="563" spans="1:9" ht="13.5" customHeight="1">
      <c r="A563" s="144"/>
      <c r="B563" s="145"/>
      <c r="C563" s="145"/>
      <c r="D563" s="143" t="s">
        <v>637</v>
      </c>
      <c r="E563" s="145"/>
      <c r="F563" s="146"/>
      <c r="G563" s="147"/>
      <c r="H563" s="148"/>
      <c r="I563" s="149"/>
    </row>
    <row r="564" spans="1:9" ht="13.5" customHeight="1">
      <c r="A564" s="144"/>
      <c r="B564" s="145"/>
      <c r="C564" s="145"/>
      <c r="D564" s="143" t="s">
        <v>638</v>
      </c>
      <c r="E564" s="145"/>
      <c r="F564" s="146"/>
      <c r="G564" s="147"/>
      <c r="H564" s="148"/>
      <c r="I564" s="149"/>
    </row>
    <row r="565" spans="1:9" ht="13.5" customHeight="1">
      <c r="A565" s="144"/>
      <c r="B565" s="145"/>
      <c r="C565" s="145"/>
      <c r="D565" s="143" t="s">
        <v>639</v>
      </c>
      <c r="E565" s="145"/>
      <c r="F565" s="146"/>
      <c r="G565" s="147"/>
      <c r="H565" s="148"/>
      <c r="I565" s="149"/>
    </row>
    <row r="566" spans="1:9" ht="13.5" customHeight="1">
      <c r="A566" s="144"/>
      <c r="B566" s="145"/>
      <c r="C566" s="145"/>
      <c r="D566" s="143" t="s">
        <v>640</v>
      </c>
      <c r="E566" s="145"/>
      <c r="F566" s="146"/>
      <c r="G566" s="147"/>
      <c r="H566" s="148"/>
      <c r="I566" s="149"/>
    </row>
    <row r="567" spans="1:9" ht="13.5" customHeight="1">
      <c r="A567" s="144"/>
      <c r="B567" s="145"/>
      <c r="C567" s="145"/>
      <c r="D567" s="143" t="s">
        <v>457</v>
      </c>
      <c r="E567" s="145"/>
      <c r="F567" s="146"/>
      <c r="G567" s="147"/>
      <c r="H567" s="148"/>
      <c r="I567" s="149"/>
    </row>
    <row r="568" spans="1:9" ht="13.5" customHeight="1">
      <c r="A568" s="144"/>
      <c r="B568" s="145"/>
      <c r="C568" s="145"/>
      <c r="D568" s="143" t="s">
        <v>602</v>
      </c>
      <c r="E568" s="145"/>
      <c r="F568" s="146"/>
      <c r="G568" s="147"/>
      <c r="H568" s="148"/>
      <c r="I568" s="149"/>
    </row>
    <row r="569" spans="1:9" ht="13.5" customHeight="1">
      <c r="A569" s="144"/>
      <c r="B569" s="145"/>
      <c r="C569" s="145"/>
      <c r="D569" s="143" t="s">
        <v>424</v>
      </c>
      <c r="E569" s="145"/>
      <c r="F569" s="146">
        <v>7.4</v>
      </c>
      <c r="G569" s="147"/>
      <c r="H569" s="148"/>
      <c r="I569" s="149"/>
    </row>
    <row r="570" spans="1:9" s="27" customFormat="1" ht="13.5" customHeight="1">
      <c r="A570" s="139">
        <v>125</v>
      </c>
      <c r="B570" s="77" t="s">
        <v>455</v>
      </c>
      <c r="C570" s="52" t="s">
        <v>463</v>
      </c>
      <c r="D570" s="52" t="s">
        <v>464</v>
      </c>
      <c r="E570" s="52" t="s">
        <v>53</v>
      </c>
      <c r="F570" s="53">
        <f>SUM(F579:F580)</f>
        <v>189.6</v>
      </c>
      <c r="G570" s="41"/>
      <c r="H570" s="41">
        <f>F570*G570</f>
        <v>0</v>
      </c>
      <c r="I570" s="42" t="s">
        <v>59</v>
      </c>
    </row>
    <row r="571" spans="1:9" ht="13.5" customHeight="1">
      <c r="A571" s="56"/>
      <c r="B571" s="57"/>
      <c r="C571" s="57"/>
      <c r="D571" s="76" t="s">
        <v>266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622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143" t="s">
        <v>618</v>
      </c>
      <c r="E573" s="57"/>
      <c r="F573" s="61"/>
      <c r="G573" s="63"/>
      <c r="H573" s="54"/>
      <c r="I573" s="55"/>
    </row>
    <row r="574" spans="1:9" ht="13.5" customHeight="1">
      <c r="A574" s="56"/>
      <c r="B574" s="57"/>
      <c r="C574" s="57"/>
      <c r="D574" s="143" t="s">
        <v>619</v>
      </c>
      <c r="E574" s="57"/>
      <c r="F574" s="61"/>
      <c r="G574" s="63"/>
      <c r="H574" s="54"/>
      <c r="I574" s="55"/>
    </row>
    <row r="575" spans="1:9" ht="27" customHeight="1">
      <c r="A575" s="56"/>
      <c r="B575" s="57"/>
      <c r="C575" s="57"/>
      <c r="D575" s="143" t="s">
        <v>620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143" t="s">
        <v>621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143" t="s">
        <v>457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143" t="s">
        <v>602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143" t="s">
        <v>424</v>
      </c>
      <c r="E579" s="57"/>
      <c r="F579" s="61">
        <v>39</v>
      </c>
      <c r="G579" s="63"/>
      <c r="H579" s="54"/>
      <c r="I579" s="55"/>
    </row>
    <row r="580" spans="1:9" ht="13.5" customHeight="1">
      <c r="A580" s="56"/>
      <c r="B580" s="57"/>
      <c r="C580" s="57"/>
      <c r="D580" s="143" t="s">
        <v>431</v>
      </c>
      <c r="E580" s="57"/>
      <c r="F580" s="61">
        <v>150.6</v>
      </c>
      <c r="G580" s="63"/>
      <c r="H580" s="54"/>
      <c r="I580" s="55"/>
    </row>
    <row r="581" spans="1:9" s="27" customFormat="1" ht="13.5" customHeight="1">
      <c r="A581" s="139">
        <v>126</v>
      </c>
      <c r="B581" s="77" t="s">
        <v>455</v>
      </c>
      <c r="C581" s="52" t="s">
        <v>465</v>
      </c>
      <c r="D581" s="52" t="s">
        <v>566</v>
      </c>
      <c r="E581" s="52" t="s">
        <v>53</v>
      </c>
      <c r="F581" s="53">
        <f>F590</f>
        <v>285.7</v>
      </c>
      <c r="G581" s="41"/>
      <c r="H581" s="41">
        <f>F581*G581</f>
        <v>0</v>
      </c>
      <c r="I581" s="42" t="s">
        <v>59</v>
      </c>
    </row>
    <row r="582" spans="1:9" ht="13.5" customHeight="1">
      <c r="A582" s="56"/>
      <c r="B582" s="57"/>
      <c r="C582" s="57"/>
      <c r="D582" s="76" t="s">
        <v>266</v>
      </c>
      <c r="E582" s="57"/>
      <c r="F582" s="61"/>
      <c r="G582" s="63"/>
      <c r="H582" s="54"/>
      <c r="I582" s="55"/>
    </row>
    <row r="583" spans="1:9" ht="27" customHeight="1">
      <c r="A583" s="56"/>
      <c r="B583" s="57"/>
      <c r="C583" s="57"/>
      <c r="D583" s="43" t="s">
        <v>627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43" t="s">
        <v>623</v>
      </c>
      <c r="E584" s="57"/>
      <c r="F584" s="61"/>
      <c r="G584" s="63"/>
      <c r="H584" s="54"/>
      <c r="I584" s="55"/>
    </row>
    <row r="585" spans="1:9" ht="13.5" customHeight="1">
      <c r="A585" s="56"/>
      <c r="B585" s="57"/>
      <c r="C585" s="57"/>
      <c r="D585" s="143" t="s">
        <v>624</v>
      </c>
      <c r="E585" s="57"/>
      <c r="F585" s="61"/>
      <c r="G585" s="63"/>
      <c r="H585" s="54"/>
      <c r="I585" s="55"/>
    </row>
    <row r="586" spans="1:9" ht="27" customHeight="1">
      <c r="A586" s="56"/>
      <c r="B586" s="57"/>
      <c r="C586" s="57"/>
      <c r="D586" s="143" t="s">
        <v>625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143" t="s">
        <v>626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143" t="s">
        <v>457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143" t="s">
        <v>602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143" t="s">
        <v>431</v>
      </c>
      <c r="E590" s="57"/>
      <c r="F590" s="61">
        <v>285.7</v>
      </c>
      <c r="G590" s="63"/>
      <c r="H590" s="54"/>
      <c r="I590" s="55"/>
    </row>
    <row r="591" spans="1:9" s="27" customFormat="1" ht="13.5" customHeight="1">
      <c r="A591" s="139">
        <v>127</v>
      </c>
      <c r="B591" s="77" t="s">
        <v>455</v>
      </c>
      <c r="C591" s="52" t="s">
        <v>466</v>
      </c>
      <c r="D591" s="52" t="s">
        <v>467</v>
      </c>
      <c r="E591" s="52" t="s">
        <v>53</v>
      </c>
      <c r="F591" s="53">
        <f>SUM(F598:F599)</f>
        <v>12.6</v>
      </c>
      <c r="G591" s="41"/>
      <c r="H591" s="41">
        <f>F591*G591</f>
        <v>0</v>
      </c>
      <c r="I591" s="42" t="s">
        <v>59</v>
      </c>
    </row>
    <row r="592" spans="1:9" ht="13.5" customHeight="1">
      <c r="A592" s="56"/>
      <c r="B592" s="57"/>
      <c r="C592" s="57"/>
      <c r="D592" s="76" t="s">
        <v>266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468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634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43" t="s">
        <v>635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43" t="s">
        <v>636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43" t="s">
        <v>457</v>
      </c>
      <c r="E597" s="57"/>
      <c r="F597" s="61"/>
      <c r="G597" s="63"/>
      <c r="H597" s="54"/>
      <c r="I597" s="55"/>
    </row>
    <row r="598" spans="1:9" ht="13.5" customHeight="1">
      <c r="A598" s="56"/>
      <c r="B598" s="57"/>
      <c r="C598" s="57"/>
      <c r="D598" s="43" t="s">
        <v>423</v>
      </c>
      <c r="E598" s="57"/>
      <c r="F598" s="61">
        <v>7.3</v>
      </c>
      <c r="G598" s="63"/>
      <c r="H598" s="54"/>
      <c r="I598" s="55"/>
    </row>
    <row r="599" spans="1:9" ht="13.5" customHeight="1">
      <c r="A599" s="56"/>
      <c r="B599" s="57"/>
      <c r="C599" s="57"/>
      <c r="D599" s="43" t="s">
        <v>424</v>
      </c>
      <c r="E599" s="57"/>
      <c r="F599" s="61">
        <v>5.3</v>
      </c>
      <c r="G599" s="63"/>
      <c r="H599" s="54"/>
      <c r="I599" s="55"/>
    </row>
    <row r="600" spans="1:9" ht="13.5" customHeight="1">
      <c r="A600" s="38">
        <v>128</v>
      </c>
      <c r="B600" s="39">
        <v>776</v>
      </c>
      <c r="C600" s="39" t="s">
        <v>469</v>
      </c>
      <c r="D600" s="39" t="s">
        <v>470</v>
      </c>
      <c r="E600" s="39" t="s">
        <v>53</v>
      </c>
      <c r="F600" s="40">
        <f>F601</f>
        <v>1515.1999999999998</v>
      </c>
      <c r="G600" s="41"/>
      <c r="H600" s="41">
        <f>F600*G600</f>
        <v>0</v>
      </c>
      <c r="I600" s="42" t="s">
        <v>59</v>
      </c>
    </row>
    <row r="601" spans="1:9" ht="13.5" customHeight="1">
      <c r="A601" s="38"/>
      <c r="B601" s="92"/>
      <c r="C601" s="39"/>
      <c r="D601" s="43" t="s">
        <v>441</v>
      </c>
      <c r="E601" s="39"/>
      <c r="F601" s="44">
        <f>F591+F581+F570+F561+F550+F541+F521</f>
        <v>1515.1999999999998</v>
      </c>
      <c r="G601" s="41"/>
      <c r="H601" s="41"/>
      <c r="I601" s="42"/>
    </row>
    <row r="602" spans="1:9" s="81" customFormat="1" ht="13.5" customHeight="1">
      <c r="A602" s="51">
        <v>129</v>
      </c>
      <c r="B602" s="77" t="s">
        <v>455</v>
      </c>
      <c r="C602" s="52">
        <v>776111311</v>
      </c>
      <c r="D602" s="52" t="s">
        <v>471</v>
      </c>
      <c r="E602" s="52" t="s">
        <v>53</v>
      </c>
      <c r="F602" s="53">
        <f>F600</f>
        <v>1515.1999999999998</v>
      </c>
      <c r="G602" s="41"/>
      <c r="H602" s="54">
        <f>F602*G602</f>
        <v>0</v>
      </c>
      <c r="I602" s="55" t="s">
        <v>54</v>
      </c>
    </row>
    <row r="603" spans="1:9" s="81" customFormat="1" ht="13.5" customHeight="1">
      <c r="A603" s="51">
        <v>130</v>
      </c>
      <c r="B603" s="77" t="s">
        <v>455</v>
      </c>
      <c r="C603" s="52">
        <v>776121311</v>
      </c>
      <c r="D603" s="52" t="s">
        <v>472</v>
      </c>
      <c r="E603" s="52" t="s">
        <v>53</v>
      </c>
      <c r="F603" s="53">
        <f>F602</f>
        <v>1515.1999999999998</v>
      </c>
      <c r="G603" s="41"/>
      <c r="H603" s="54">
        <f>F603*G603</f>
        <v>0</v>
      </c>
      <c r="I603" s="55" t="s">
        <v>54</v>
      </c>
    </row>
    <row r="604" spans="1:9" ht="13.5" customHeight="1">
      <c r="A604" s="38">
        <v>131</v>
      </c>
      <c r="B604" s="39">
        <v>776</v>
      </c>
      <c r="C604" s="39">
        <v>998776202</v>
      </c>
      <c r="D604" s="39" t="s">
        <v>473</v>
      </c>
      <c r="E604" s="39" t="s">
        <v>258</v>
      </c>
      <c r="F604" s="40">
        <v>0.38</v>
      </c>
      <c r="G604" s="41"/>
      <c r="H604" s="41">
        <f>F604*G604</f>
        <v>0</v>
      </c>
      <c r="I604" s="42" t="s">
        <v>54</v>
      </c>
    </row>
    <row r="605" spans="1:9" ht="13.5" customHeight="1">
      <c r="A605" s="38">
        <v>132</v>
      </c>
      <c r="B605" s="92" t="s">
        <v>455</v>
      </c>
      <c r="C605" s="39">
        <v>999776</v>
      </c>
      <c r="D605" s="39" t="s">
        <v>474</v>
      </c>
      <c r="E605" s="39" t="s">
        <v>243</v>
      </c>
      <c r="F605" s="40">
        <f>F606</f>
        <v>1</v>
      </c>
      <c r="G605" s="41"/>
      <c r="H605" s="41">
        <f>F605*G605</f>
        <v>0</v>
      </c>
      <c r="I605" s="42" t="s">
        <v>59</v>
      </c>
    </row>
    <row r="606" spans="1:9" ht="27" customHeight="1">
      <c r="A606" s="38"/>
      <c r="B606" s="92"/>
      <c r="C606" s="39"/>
      <c r="D606" s="43" t="s">
        <v>362</v>
      </c>
      <c r="E606" s="39"/>
      <c r="F606" s="44">
        <v>1</v>
      </c>
      <c r="G606" s="41"/>
      <c r="H606" s="41"/>
      <c r="I606" s="90"/>
    </row>
    <row r="607" spans="1:9">
      <c r="A607" s="33"/>
      <c r="B607" s="34"/>
      <c r="C607" s="34">
        <v>777</v>
      </c>
      <c r="D607" s="34" t="s">
        <v>26</v>
      </c>
      <c r="E607" s="34"/>
      <c r="F607" s="35"/>
      <c r="G607" s="36"/>
      <c r="H607" s="36">
        <f>SUM(H608:H620)</f>
        <v>0</v>
      </c>
      <c r="I607" s="109"/>
    </row>
    <row r="608" spans="1:9" s="27" customFormat="1" ht="13.5" customHeight="1">
      <c r="A608" s="139">
        <v>133</v>
      </c>
      <c r="B608" s="77">
        <v>777</v>
      </c>
      <c r="C608" s="52" t="s">
        <v>475</v>
      </c>
      <c r="D608" s="52" t="s">
        <v>476</v>
      </c>
      <c r="E608" s="52" t="s">
        <v>53</v>
      </c>
      <c r="F608" s="53">
        <f>F615</f>
        <v>96.5</v>
      </c>
      <c r="G608" s="41"/>
      <c r="H608" s="54">
        <f>F608*G608</f>
        <v>0</v>
      </c>
      <c r="I608" s="55" t="s">
        <v>59</v>
      </c>
    </row>
    <row r="609" spans="1:9" ht="13.5" customHeight="1">
      <c r="A609" s="51"/>
      <c r="B609" s="77"/>
      <c r="C609" s="52"/>
      <c r="D609" s="76" t="s">
        <v>266</v>
      </c>
      <c r="E609" s="52"/>
      <c r="F609" s="44"/>
      <c r="G609" s="41"/>
      <c r="H609" s="54"/>
      <c r="I609" s="55"/>
    </row>
    <row r="610" spans="1:9" ht="13.5" customHeight="1">
      <c r="A610" s="51"/>
      <c r="B610" s="77"/>
      <c r="C610" s="52"/>
      <c r="D610" s="143" t="s">
        <v>628</v>
      </c>
      <c r="E610" s="52"/>
      <c r="F610" s="53"/>
      <c r="G610" s="41"/>
      <c r="H610" s="54"/>
      <c r="I610" s="55"/>
    </row>
    <row r="611" spans="1:9" ht="13.5" customHeight="1">
      <c r="A611" s="51"/>
      <c r="B611" s="77"/>
      <c r="C611" s="52"/>
      <c r="D611" s="143" t="s">
        <v>629</v>
      </c>
      <c r="E611" s="52"/>
      <c r="F611" s="53"/>
      <c r="G611" s="41"/>
      <c r="H611" s="54"/>
      <c r="I611" s="55"/>
    </row>
    <row r="612" spans="1:9" ht="13.5" customHeight="1">
      <c r="A612" s="51"/>
      <c r="B612" s="77"/>
      <c r="C612" s="52"/>
      <c r="D612" s="143" t="s">
        <v>630</v>
      </c>
      <c r="E612" s="52"/>
      <c r="F612" s="53"/>
      <c r="G612" s="41"/>
      <c r="H612" s="54"/>
      <c r="I612" s="55"/>
    </row>
    <row r="613" spans="1:9" ht="13.5" customHeight="1">
      <c r="A613" s="51"/>
      <c r="B613" s="77"/>
      <c r="C613" s="52"/>
      <c r="D613" s="143" t="s">
        <v>631</v>
      </c>
      <c r="E613" s="52"/>
      <c r="F613" s="53"/>
      <c r="G613" s="41"/>
      <c r="H613" s="54"/>
      <c r="I613" s="55"/>
    </row>
    <row r="614" spans="1:9" ht="13.5" customHeight="1">
      <c r="A614" s="51"/>
      <c r="B614" s="77"/>
      <c r="C614" s="52"/>
      <c r="D614" s="143" t="s">
        <v>450</v>
      </c>
      <c r="E614" s="52"/>
      <c r="F614" s="53"/>
      <c r="G614" s="41"/>
      <c r="H614" s="54"/>
      <c r="I614" s="55"/>
    </row>
    <row r="615" spans="1:9" ht="13.5" customHeight="1">
      <c r="A615" s="51"/>
      <c r="B615" s="77"/>
      <c r="C615" s="52"/>
      <c r="D615" s="143" t="s">
        <v>477</v>
      </c>
      <c r="E615" s="52"/>
      <c r="F615" s="61">
        <v>96.5</v>
      </c>
      <c r="G615" s="41"/>
      <c r="H615" s="54"/>
      <c r="I615" s="55"/>
    </row>
    <row r="616" spans="1:9" ht="13.5" customHeight="1">
      <c r="A616" s="38">
        <v>134</v>
      </c>
      <c r="B616" s="39">
        <v>777</v>
      </c>
      <c r="C616" s="39" t="s">
        <v>478</v>
      </c>
      <c r="D616" s="39" t="s">
        <v>479</v>
      </c>
      <c r="E616" s="39" t="s">
        <v>53</v>
      </c>
      <c r="F616" s="40">
        <f>F617</f>
        <v>96.5</v>
      </c>
      <c r="G616" s="41"/>
      <c r="H616" s="41">
        <f>F616*G616</f>
        <v>0</v>
      </c>
      <c r="I616" s="42" t="s">
        <v>59</v>
      </c>
    </row>
    <row r="617" spans="1:9" ht="13.5" customHeight="1">
      <c r="A617" s="38"/>
      <c r="B617" s="92"/>
      <c r="C617" s="39"/>
      <c r="D617" s="43" t="s">
        <v>441</v>
      </c>
      <c r="E617" s="39"/>
      <c r="F617" s="44">
        <f>F608</f>
        <v>96.5</v>
      </c>
      <c r="G617" s="41"/>
      <c r="H617" s="41"/>
      <c r="I617" s="42"/>
    </row>
    <row r="618" spans="1:9" ht="13.5" customHeight="1">
      <c r="A618" s="38">
        <v>135</v>
      </c>
      <c r="B618" s="39">
        <v>777</v>
      </c>
      <c r="C618" s="39">
        <v>998777202</v>
      </c>
      <c r="D618" s="39" t="s">
        <v>480</v>
      </c>
      <c r="E618" s="39" t="s">
        <v>258</v>
      </c>
      <c r="F618" s="40">
        <v>0.8</v>
      </c>
      <c r="G618" s="41"/>
      <c r="H618" s="41">
        <f>F618*G618</f>
        <v>0</v>
      </c>
      <c r="I618" s="42" t="s">
        <v>54</v>
      </c>
    </row>
    <row r="619" spans="1:9" ht="13.5" customHeight="1">
      <c r="A619" s="38">
        <v>136</v>
      </c>
      <c r="B619" s="92" t="s">
        <v>481</v>
      </c>
      <c r="C619" s="39">
        <v>999777</v>
      </c>
      <c r="D619" s="39" t="s">
        <v>482</v>
      </c>
      <c r="E619" s="39" t="s">
        <v>243</v>
      </c>
      <c r="F619" s="40">
        <f>F620</f>
        <v>1</v>
      </c>
      <c r="G619" s="41"/>
      <c r="H619" s="41">
        <f>F619*G619</f>
        <v>0</v>
      </c>
      <c r="I619" s="42" t="s">
        <v>59</v>
      </c>
    </row>
    <row r="620" spans="1:9" s="27" customFormat="1" ht="27" customHeight="1">
      <c r="A620" s="56"/>
      <c r="B620" s="57"/>
      <c r="C620" s="57"/>
      <c r="D620" s="43" t="s">
        <v>362</v>
      </c>
      <c r="E620" s="57"/>
      <c r="F620" s="61">
        <v>1</v>
      </c>
      <c r="G620" s="63"/>
      <c r="H620" s="54"/>
      <c r="I620" s="55"/>
    </row>
    <row r="621" spans="1:9" ht="13.5" customHeight="1">
      <c r="A621" s="69"/>
      <c r="B621" s="71"/>
      <c r="C621" s="71" t="s">
        <v>483</v>
      </c>
      <c r="D621" s="71" t="s">
        <v>484</v>
      </c>
      <c r="E621" s="71"/>
      <c r="F621" s="79"/>
      <c r="G621" s="73"/>
      <c r="H621" s="73">
        <f>SUM(H622:H637)</f>
        <v>0</v>
      </c>
      <c r="I621" s="60"/>
    </row>
    <row r="622" spans="1:9" ht="13.5" customHeight="1">
      <c r="A622" s="51">
        <v>137</v>
      </c>
      <c r="B622" s="52" t="s">
        <v>483</v>
      </c>
      <c r="C622" s="52" t="s">
        <v>485</v>
      </c>
      <c r="D622" s="52" t="s">
        <v>486</v>
      </c>
      <c r="E622" s="52" t="s">
        <v>53</v>
      </c>
      <c r="F622" s="53">
        <f>F623+F624+F625</f>
        <v>1183.634</v>
      </c>
      <c r="G622" s="54"/>
      <c r="H622" s="54">
        <f>F622*G622</f>
        <v>0</v>
      </c>
      <c r="I622" s="98" t="s">
        <v>59</v>
      </c>
    </row>
    <row r="623" spans="1:9" s="81" customFormat="1" ht="13.5" customHeight="1">
      <c r="A623" s="51"/>
      <c r="B623" s="77"/>
      <c r="C623" s="52"/>
      <c r="D623" s="76" t="s">
        <v>487</v>
      </c>
      <c r="E623" s="52"/>
      <c r="F623" s="61">
        <f>125.3*1.07</f>
        <v>134.071</v>
      </c>
      <c r="G623" s="54"/>
      <c r="H623" s="54"/>
      <c r="I623" s="80"/>
    </row>
    <row r="624" spans="1:9" s="81" customFormat="1" ht="13.5" customHeight="1">
      <c r="A624" s="51"/>
      <c r="B624" s="77"/>
      <c r="C624" s="52"/>
      <c r="D624" s="76" t="s">
        <v>488</v>
      </c>
      <c r="E624" s="52"/>
      <c r="F624" s="61">
        <f>411.8*1.07</f>
        <v>440.62600000000003</v>
      </c>
      <c r="G624" s="54"/>
      <c r="H624" s="54"/>
      <c r="I624" s="80"/>
    </row>
    <row r="625" spans="1:9" s="81" customFormat="1" ht="13.5" customHeight="1">
      <c r="A625" s="51"/>
      <c r="B625" s="77"/>
      <c r="C625" s="52"/>
      <c r="D625" s="76" t="s">
        <v>489</v>
      </c>
      <c r="E625" s="52"/>
      <c r="F625" s="61">
        <f>569.1*1.07</f>
        <v>608.93700000000001</v>
      </c>
      <c r="G625" s="54"/>
      <c r="H625" s="54"/>
      <c r="I625" s="80"/>
    </row>
    <row r="626" spans="1:9" ht="38.25" customHeight="1">
      <c r="A626" s="51"/>
      <c r="B626" s="77"/>
      <c r="C626" s="52"/>
      <c r="D626" s="76" t="s">
        <v>490</v>
      </c>
      <c r="E626" s="52"/>
      <c r="F626" s="58"/>
      <c r="G626" s="54"/>
      <c r="H626" s="54"/>
      <c r="I626" s="80"/>
    </row>
    <row r="627" spans="1:9" s="27" customFormat="1" ht="24.75" customHeight="1">
      <c r="A627" s="56"/>
      <c r="B627" s="57"/>
      <c r="C627" s="57"/>
      <c r="D627" s="76" t="s">
        <v>491</v>
      </c>
      <c r="E627" s="57"/>
      <c r="F627" s="61"/>
      <c r="G627" s="59"/>
      <c r="H627" s="54"/>
      <c r="I627" s="60"/>
    </row>
    <row r="628" spans="1:9" ht="13.5" customHeight="1">
      <c r="A628" s="139" t="s">
        <v>642</v>
      </c>
      <c r="B628" s="52" t="s">
        <v>483</v>
      </c>
      <c r="C628" s="52" t="s">
        <v>643</v>
      </c>
      <c r="D628" s="52" t="s">
        <v>644</v>
      </c>
      <c r="E628" s="52" t="s">
        <v>53</v>
      </c>
      <c r="F628" s="53">
        <f>SUM(F629:F630)</f>
        <v>14.2</v>
      </c>
      <c r="G628" s="54"/>
      <c r="H628" s="54">
        <f>F628*G628</f>
        <v>0</v>
      </c>
      <c r="I628" s="98" t="s">
        <v>59</v>
      </c>
    </row>
    <row r="629" spans="1:9" s="27" customFormat="1" ht="13.5" customHeight="1">
      <c r="A629" s="56"/>
      <c r="B629" s="57"/>
      <c r="C629" s="57"/>
      <c r="D629" s="76" t="s">
        <v>645</v>
      </c>
      <c r="E629" s="57"/>
      <c r="F629" s="61">
        <v>4.2</v>
      </c>
      <c r="G629" s="59"/>
      <c r="H629" s="54"/>
      <c r="I629" s="60"/>
    </row>
    <row r="630" spans="1:9" s="27" customFormat="1" ht="13.5" customHeight="1">
      <c r="A630" s="56"/>
      <c r="B630" s="57"/>
      <c r="C630" s="57"/>
      <c r="D630" s="76" t="s">
        <v>646</v>
      </c>
      <c r="E630" s="57"/>
      <c r="F630" s="61">
        <v>10</v>
      </c>
      <c r="G630" s="59"/>
      <c r="H630" s="54"/>
      <c r="I630" s="60"/>
    </row>
    <row r="631" spans="1:9" ht="38.25" customHeight="1">
      <c r="A631" s="51"/>
      <c r="B631" s="77"/>
      <c r="C631" s="52"/>
      <c r="D631" s="76" t="s">
        <v>490</v>
      </c>
      <c r="E631" s="52"/>
      <c r="F631" s="58"/>
      <c r="G631" s="54"/>
      <c r="H631" s="54"/>
      <c r="I631" s="80"/>
    </row>
    <row r="632" spans="1:9" s="27" customFormat="1" ht="24.75" customHeight="1">
      <c r="A632" s="56"/>
      <c r="B632" s="57"/>
      <c r="C632" s="57"/>
      <c r="D632" s="76" t="s">
        <v>491</v>
      </c>
      <c r="E632" s="57"/>
      <c r="F632" s="61"/>
      <c r="G632" s="59"/>
      <c r="H632" s="54"/>
      <c r="I632" s="60"/>
    </row>
    <row r="633" spans="1:9" ht="25.5" customHeight="1">
      <c r="A633" s="51">
        <v>138</v>
      </c>
      <c r="B633" s="52" t="s">
        <v>483</v>
      </c>
      <c r="C633" s="52">
        <v>781479196</v>
      </c>
      <c r="D633" s="52" t="s">
        <v>492</v>
      </c>
      <c r="E633" s="52" t="s">
        <v>53</v>
      </c>
      <c r="F633" s="53">
        <f>F622+F628</f>
        <v>1197.8340000000001</v>
      </c>
      <c r="G633" s="54"/>
      <c r="H633" s="54">
        <f>F633*G633</f>
        <v>0</v>
      </c>
      <c r="I633" s="55" t="s">
        <v>54</v>
      </c>
    </row>
    <row r="634" spans="1:9" ht="13.5" customHeight="1">
      <c r="A634" s="51">
        <v>139</v>
      </c>
      <c r="B634" s="52" t="s">
        <v>483</v>
      </c>
      <c r="C634" s="52">
        <v>781495111</v>
      </c>
      <c r="D634" s="52" t="s">
        <v>493</v>
      </c>
      <c r="E634" s="52" t="s">
        <v>53</v>
      </c>
      <c r="F634" s="53">
        <f>F633</f>
        <v>1197.8340000000001</v>
      </c>
      <c r="G634" s="54"/>
      <c r="H634" s="54">
        <f>F634*G634</f>
        <v>0</v>
      </c>
      <c r="I634" s="55" t="s">
        <v>54</v>
      </c>
    </row>
    <row r="635" spans="1:9" ht="13.5" customHeight="1">
      <c r="A635" s="51">
        <v>140</v>
      </c>
      <c r="B635" s="52" t="s">
        <v>483</v>
      </c>
      <c r="C635" s="52">
        <v>998781202</v>
      </c>
      <c r="D635" s="52" t="s">
        <v>494</v>
      </c>
      <c r="E635" s="52" t="s">
        <v>258</v>
      </c>
      <c r="F635" s="53">
        <v>3.37</v>
      </c>
      <c r="G635" s="54"/>
      <c r="H635" s="54">
        <f>F635*G635</f>
        <v>0</v>
      </c>
      <c r="I635" s="55" t="s">
        <v>54</v>
      </c>
    </row>
    <row r="636" spans="1:9" s="100" customFormat="1" ht="13.5" customHeight="1">
      <c r="A636" s="97">
        <v>141</v>
      </c>
      <c r="B636" s="77" t="s">
        <v>483</v>
      </c>
      <c r="C636" s="52">
        <v>999781</v>
      </c>
      <c r="D636" s="52" t="s">
        <v>495</v>
      </c>
      <c r="E636" s="52" t="s">
        <v>243</v>
      </c>
      <c r="F636" s="53">
        <f>F637</f>
        <v>1</v>
      </c>
      <c r="G636" s="54"/>
      <c r="H636" s="54">
        <f>F636*G636</f>
        <v>0</v>
      </c>
      <c r="I636" s="98" t="s">
        <v>59</v>
      </c>
    </row>
    <row r="637" spans="1:9" ht="27" customHeight="1">
      <c r="A637" s="56"/>
      <c r="B637" s="57"/>
      <c r="C637" s="57"/>
      <c r="D637" s="76" t="s">
        <v>362</v>
      </c>
      <c r="E637" s="57"/>
      <c r="F637" s="61">
        <v>1</v>
      </c>
      <c r="G637" s="59"/>
      <c r="H637" s="54"/>
      <c r="I637" s="55"/>
    </row>
    <row r="638" spans="1:9" s="27" customFormat="1" ht="13.5" customHeight="1">
      <c r="A638" s="69"/>
      <c r="B638" s="71"/>
      <c r="C638" s="71">
        <v>783</v>
      </c>
      <c r="D638" s="71" t="s">
        <v>28</v>
      </c>
      <c r="E638" s="71"/>
      <c r="F638" s="79"/>
      <c r="G638" s="73"/>
      <c r="H638" s="73">
        <f>SUM(H639:H645)</f>
        <v>0</v>
      </c>
      <c r="I638" s="60"/>
    </row>
    <row r="639" spans="1:9" ht="13.5" customHeight="1">
      <c r="A639" s="51">
        <v>142</v>
      </c>
      <c r="B639" s="52">
        <v>783</v>
      </c>
      <c r="C639" s="52" t="s">
        <v>496</v>
      </c>
      <c r="D639" s="52" t="s">
        <v>497</v>
      </c>
      <c r="E639" s="52" t="s">
        <v>53</v>
      </c>
      <c r="F639" s="53">
        <f>SUM(F642:F643)</f>
        <v>723.2</v>
      </c>
      <c r="G639" s="54"/>
      <c r="H639" s="54">
        <f>F639*G639</f>
        <v>0</v>
      </c>
      <c r="I639" s="98" t="s">
        <v>59</v>
      </c>
    </row>
    <row r="640" spans="1:9" ht="13.5" customHeight="1">
      <c r="A640" s="51"/>
      <c r="B640" s="52"/>
      <c r="C640" s="52"/>
      <c r="D640" s="43" t="s">
        <v>498</v>
      </c>
      <c r="E640" s="52"/>
      <c r="F640" s="53"/>
      <c r="G640" s="54"/>
      <c r="H640" s="54"/>
      <c r="I640" s="98"/>
    </row>
    <row r="641" spans="1:10" ht="13.5" customHeight="1">
      <c r="A641" s="51"/>
      <c r="B641" s="52"/>
      <c r="C641" s="52"/>
      <c r="D641" s="43" t="s">
        <v>499</v>
      </c>
      <c r="E641" s="52"/>
      <c r="F641" s="53"/>
      <c r="G641" s="54"/>
      <c r="H641" s="54"/>
      <c r="I641" s="98"/>
    </row>
    <row r="642" spans="1:10" ht="13.5" customHeight="1">
      <c r="A642" s="51"/>
      <c r="B642" s="52"/>
      <c r="C642" s="52"/>
      <c r="D642" s="43" t="s">
        <v>500</v>
      </c>
      <c r="E642" s="52"/>
      <c r="F642" s="44">
        <v>453.8</v>
      </c>
      <c r="G642" s="54"/>
      <c r="H642" s="54"/>
      <c r="I642" s="98"/>
    </row>
    <row r="643" spans="1:10" ht="13.5" customHeight="1">
      <c r="A643" s="51"/>
      <c r="B643" s="52"/>
      <c r="C643" s="52"/>
      <c r="D643" s="43" t="s">
        <v>501</v>
      </c>
      <c r="E643" s="52"/>
      <c r="F643" s="44">
        <v>269.39999999999998</v>
      </c>
      <c r="G643" s="54"/>
      <c r="H643" s="54"/>
      <c r="I643" s="98"/>
    </row>
    <row r="644" spans="1:10" s="100" customFormat="1" ht="13.5" customHeight="1">
      <c r="A644" s="97">
        <v>143</v>
      </c>
      <c r="B644" s="77" t="s">
        <v>483</v>
      </c>
      <c r="C644" s="52">
        <v>999783</v>
      </c>
      <c r="D644" s="52" t="s">
        <v>495</v>
      </c>
      <c r="E644" s="52" t="s">
        <v>243</v>
      </c>
      <c r="F644" s="53">
        <f>F645</f>
        <v>1</v>
      </c>
      <c r="G644" s="54"/>
      <c r="H644" s="54">
        <f>F644*G644</f>
        <v>0</v>
      </c>
      <c r="I644" s="98" t="s">
        <v>59</v>
      </c>
    </row>
    <row r="645" spans="1:10" ht="27" customHeight="1">
      <c r="A645" s="56"/>
      <c r="B645" s="57"/>
      <c r="C645" s="57"/>
      <c r="D645" s="76" t="s">
        <v>362</v>
      </c>
      <c r="E645" s="57"/>
      <c r="F645" s="61">
        <v>1</v>
      </c>
      <c r="G645" s="59"/>
      <c r="H645" s="54"/>
      <c r="I645" s="55"/>
    </row>
    <row r="646" spans="1:10" s="27" customFormat="1" ht="15" customHeight="1">
      <c r="A646" s="33"/>
      <c r="B646" s="34"/>
      <c r="C646" s="34" t="s">
        <v>502</v>
      </c>
      <c r="D646" s="34" t="s">
        <v>29</v>
      </c>
      <c r="E646" s="34"/>
      <c r="F646" s="35"/>
      <c r="G646" s="36"/>
      <c r="H646" s="36">
        <f>SUM(H647:H659)</f>
        <v>0</v>
      </c>
      <c r="I646" s="42"/>
    </row>
    <row r="647" spans="1:10" ht="13.5" customHeight="1">
      <c r="A647" s="38">
        <v>144</v>
      </c>
      <c r="B647" s="39" t="s">
        <v>502</v>
      </c>
      <c r="C647" s="39">
        <v>784181103</v>
      </c>
      <c r="D647" s="39" t="s">
        <v>503</v>
      </c>
      <c r="E647" s="39" t="s">
        <v>53</v>
      </c>
      <c r="F647" s="40">
        <f>F648</f>
        <v>11768.850000000002</v>
      </c>
      <c r="G647" s="41"/>
      <c r="H647" s="41">
        <f>F647*G647</f>
        <v>0</v>
      </c>
      <c r="I647" s="42" t="s">
        <v>54</v>
      </c>
      <c r="J647" s="27"/>
    </row>
    <row r="648" spans="1:10" ht="24.75" customHeight="1">
      <c r="A648" s="38">
        <v>145</v>
      </c>
      <c r="B648" s="39" t="s">
        <v>502</v>
      </c>
      <c r="C648" s="39">
        <v>784211103</v>
      </c>
      <c r="D648" s="39" t="s">
        <v>504</v>
      </c>
      <c r="E648" s="39" t="s">
        <v>53</v>
      </c>
      <c r="F648" s="40">
        <f>SUM(F650:F659)</f>
        <v>11768.850000000002</v>
      </c>
      <c r="G648" s="41"/>
      <c r="H648" s="41">
        <f>F648*G648</f>
        <v>0</v>
      </c>
      <c r="I648" s="42" t="s">
        <v>54</v>
      </c>
      <c r="J648" s="27"/>
    </row>
    <row r="649" spans="1:10" ht="13.5" customHeight="1">
      <c r="A649" s="38"/>
      <c r="B649" s="39"/>
      <c r="C649" s="39"/>
      <c r="D649" s="43" t="s">
        <v>499</v>
      </c>
      <c r="E649" s="39"/>
      <c r="F649" s="44"/>
      <c r="G649" s="41"/>
      <c r="H649" s="41"/>
      <c r="I649" s="42"/>
      <c r="J649" s="27"/>
    </row>
    <row r="650" spans="1:10" ht="13.5" customHeight="1">
      <c r="A650" s="38"/>
      <c r="B650" s="39"/>
      <c r="C650" s="39"/>
      <c r="D650" s="43" t="s">
        <v>505</v>
      </c>
      <c r="E650" s="39"/>
      <c r="F650" s="44">
        <f>2*(F345+F352+F357)+F385+F392</f>
        <v>471.80000000000007</v>
      </c>
      <c r="G650" s="41"/>
      <c r="H650" s="41"/>
      <c r="I650" s="42"/>
      <c r="J650" s="27"/>
    </row>
    <row r="651" spans="1:10" ht="13.5" customHeight="1">
      <c r="A651" s="38"/>
      <c r="B651" s="39"/>
      <c r="C651" s="39"/>
      <c r="D651" s="43" t="s">
        <v>506</v>
      </c>
      <c r="E651" s="39"/>
      <c r="F651" s="44">
        <f>2*(F346+F358+F364+F369+F374+F380)+F386+F393</f>
        <v>3151.2000000000003</v>
      </c>
      <c r="G651" s="41"/>
      <c r="H651" s="41"/>
      <c r="I651" s="42"/>
      <c r="J651" s="27"/>
    </row>
    <row r="652" spans="1:10" ht="13.5" customHeight="1">
      <c r="A652" s="38"/>
      <c r="B652" s="39"/>
      <c r="C652" s="39"/>
      <c r="D652" s="43" t="s">
        <v>507</v>
      </c>
      <c r="E652" s="39"/>
      <c r="F652" s="44">
        <f>2*(F347+F359+F375)+F387+F394</f>
        <v>3244.0000000000005</v>
      </c>
      <c r="G652" s="41"/>
      <c r="H652" s="41"/>
      <c r="I652" s="42"/>
      <c r="J652" s="27"/>
    </row>
    <row r="653" spans="1:10" ht="13.5" customHeight="1">
      <c r="A653" s="38"/>
      <c r="B653" s="39"/>
      <c r="C653" s="39"/>
      <c r="D653" s="43" t="s">
        <v>508</v>
      </c>
      <c r="E653" s="39"/>
      <c r="F653" s="44">
        <f>F405+F396</f>
        <v>183.1</v>
      </c>
      <c r="G653" s="41"/>
      <c r="H653" s="41"/>
      <c r="I653" s="42"/>
      <c r="J653" s="27"/>
    </row>
    <row r="654" spans="1:10" ht="13.5" customHeight="1">
      <c r="A654" s="38"/>
      <c r="B654" s="39"/>
      <c r="C654" s="39"/>
      <c r="D654" s="43" t="s">
        <v>509</v>
      </c>
      <c r="E654" s="39"/>
      <c r="F654" s="44">
        <f>F406+F401+F397</f>
        <v>1098</v>
      </c>
      <c r="G654" s="41"/>
      <c r="H654" s="41"/>
      <c r="I654" s="42"/>
      <c r="J654" s="27"/>
    </row>
    <row r="655" spans="1:10" ht="13.5" customHeight="1">
      <c r="A655" s="38"/>
      <c r="B655" s="39"/>
      <c r="C655" s="39"/>
      <c r="D655" s="43" t="s">
        <v>510</v>
      </c>
      <c r="E655" s="39"/>
      <c r="F655" s="44">
        <f>F414+F410+F407+F402+F398</f>
        <v>1090.9000000000001</v>
      </c>
      <c r="G655" s="41"/>
      <c r="H655" s="41"/>
      <c r="I655" s="42"/>
      <c r="J655" s="27"/>
    </row>
    <row r="656" spans="1:10" ht="13.5" customHeight="1">
      <c r="A656" s="38"/>
      <c r="B656" s="39"/>
      <c r="C656" s="39"/>
      <c r="D656" s="43" t="s">
        <v>511</v>
      </c>
      <c r="E656" s="39"/>
      <c r="F656" s="44">
        <v>332.9</v>
      </c>
      <c r="G656" s="41"/>
      <c r="H656" s="41"/>
      <c r="I656" s="42"/>
      <c r="J656" s="75"/>
    </row>
    <row r="657" spans="1:10" ht="13.5" customHeight="1">
      <c r="A657" s="38"/>
      <c r="B657" s="39"/>
      <c r="C657" s="39"/>
      <c r="D657" s="43" t="s">
        <v>512</v>
      </c>
      <c r="E657" s="39"/>
      <c r="F657" s="44">
        <v>1084</v>
      </c>
      <c r="G657" s="41"/>
      <c r="H657" s="41"/>
      <c r="I657" s="42"/>
      <c r="J657" s="75"/>
    </row>
    <row r="658" spans="1:10" ht="13.5" customHeight="1">
      <c r="A658" s="38"/>
      <c r="B658" s="39"/>
      <c r="C658" s="39"/>
      <c r="D658" s="43" t="s">
        <v>513</v>
      </c>
      <c r="E658" s="39"/>
      <c r="F658" s="44">
        <v>1089.2</v>
      </c>
      <c r="G658" s="41"/>
      <c r="H658" s="41"/>
      <c r="I658" s="42"/>
      <c r="J658" s="75"/>
    </row>
    <row r="659" spans="1:10" ht="13.5" customHeight="1">
      <c r="A659" s="38"/>
      <c r="B659" s="39"/>
      <c r="C659" s="39"/>
      <c r="D659" s="43" t="s">
        <v>514</v>
      </c>
      <c r="E659" s="39"/>
      <c r="F659" s="44">
        <f>8.28+5.15+10.32</f>
        <v>23.75</v>
      </c>
      <c r="G659" s="41"/>
      <c r="H659" s="41"/>
      <c r="I659" s="42"/>
      <c r="J659" s="75"/>
    </row>
    <row r="660" spans="1:10" ht="13.5" customHeight="1">
      <c r="A660" s="69"/>
      <c r="B660" s="71"/>
      <c r="C660" s="71">
        <v>786</v>
      </c>
      <c r="D660" s="71" t="s">
        <v>30</v>
      </c>
      <c r="E660" s="71"/>
      <c r="F660" s="79"/>
      <c r="G660" s="73"/>
      <c r="H660" s="73">
        <f>SUM(H661:H667)</f>
        <v>0</v>
      </c>
      <c r="I660" s="55"/>
      <c r="J660" s="27"/>
    </row>
    <row r="661" spans="1:10" ht="27" customHeight="1">
      <c r="A661" s="140">
        <v>146</v>
      </c>
      <c r="B661" s="110">
        <v>786</v>
      </c>
      <c r="C661" s="52" t="s">
        <v>515</v>
      </c>
      <c r="D661" s="52" t="s">
        <v>546</v>
      </c>
      <c r="E661" s="52" t="s">
        <v>53</v>
      </c>
      <c r="F661" s="53">
        <f>SUM(F662:F663)</f>
        <v>172.60000000000002</v>
      </c>
      <c r="G661" s="54"/>
      <c r="H661" s="111">
        <f>F661*G661</f>
        <v>0</v>
      </c>
      <c r="I661" s="55" t="s">
        <v>59</v>
      </c>
      <c r="J661" s="27"/>
    </row>
    <row r="662" spans="1:10" ht="13.5" customHeight="1">
      <c r="A662" s="51"/>
      <c r="B662" s="52"/>
      <c r="C662" s="52"/>
      <c r="D662" s="76" t="s">
        <v>147</v>
      </c>
      <c r="E662" s="52"/>
      <c r="F662" s="61">
        <v>84.9</v>
      </c>
      <c r="G662" s="54"/>
      <c r="H662" s="54"/>
      <c r="I662" s="55"/>
      <c r="J662" s="27"/>
    </row>
    <row r="663" spans="1:10" ht="13.5" customHeight="1">
      <c r="A663" s="51"/>
      <c r="B663" s="52"/>
      <c r="C663" s="52"/>
      <c r="D663" s="76" t="s">
        <v>148</v>
      </c>
      <c r="E663" s="52"/>
      <c r="F663" s="61">
        <v>87.7</v>
      </c>
      <c r="G663" s="54"/>
      <c r="H663" s="54"/>
      <c r="I663" s="55"/>
      <c r="J663" s="27"/>
    </row>
    <row r="664" spans="1:10" ht="27" customHeight="1">
      <c r="A664" s="51"/>
      <c r="B664" s="52"/>
      <c r="C664" s="52"/>
      <c r="D664" s="76" t="s">
        <v>547</v>
      </c>
      <c r="E664" s="52"/>
      <c r="F664" s="61"/>
      <c r="G664" s="54"/>
      <c r="H664" s="54"/>
      <c r="I664" s="55"/>
      <c r="J664" s="27"/>
    </row>
    <row r="665" spans="1:10" ht="13.5" customHeight="1">
      <c r="A665" s="38">
        <v>147</v>
      </c>
      <c r="B665" s="39">
        <v>786</v>
      </c>
      <c r="C665" s="39">
        <v>998786202</v>
      </c>
      <c r="D665" s="39" t="s">
        <v>516</v>
      </c>
      <c r="E665" s="39" t="s">
        <v>258</v>
      </c>
      <c r="F665" s="40">
        <v>0.33</v>
      </c>
      <c r="G665" s="41"/>
      <c r="H665" s="41">
        <f>F665*G665</f>
        <v>0</v>
      </c>
      <c r="I665" s="93" t="s">
        <v>59</v>
      </c>
      <c r="J665" s="27"/>
    </row>
    <row r="666" spans="1:10" ht="13.5" customHeight="1">
      <c r="A666" s="51">
        <v>148</v>
      </c>
      <c r="B666" s="52">
        <v>786</v>
      </c>
      <c r="C666" s="52">
        <v>999786</v>
      </c>
      <c r="D666" s="52" t="s">
        <v>517</v>
      </c>
      <c r="E666" s="52" t="s">
        <v>518</v>
      </c>
      <c r="F666" s="53">
        <f>F667</f>
        <v>1</v>
      </c>
      <c r="G666" s="54"/>
      <c r="H666" s="54">
        <f>F666*G666</f>
        <v>0</v>
      </c>
      <c r="I666" s="98" t="s">
        <v>59</v>
      </c>
      <c r="J666" s="27"/>
    </row>
    <row r="667" spans="1:10" ht="13.5" customHeight="1">
      <c r="A667" s="51"/>
      <c r="B667" s="52"/>
      <c r="C667" s="52"/>
      <c r="D667" s="76" t="s">
        <v>519</v>
      </c>
      <c r="E667" s="52"/>
      <c r="F667" s="61">
        <v>1</v>
      </c>
      <c r="G667" s="54"/>
      <c r="H667" s="54"/>
      <c r="I667" s="55"/>
      <c r="J667" s="27"/>
    </row>
    <row r="668" spans="1:10" ht="21" customHeight="1">
      <c r="A668" s="69"/>
      <c r="B668" s="70"/>
      <c r="C668" s="71" t="s">
        <v>31</v>
      </c>
      <c r="D668" s="71" t="s">
        <v>32</v>
      </c>
      <c r="E668" s="71"/>
      <c r="F668" s="79"/>
      <c r="G668" s="73"/>
      <c r="H668" s="73">
        <f>H669</f>
        <v>0</v>
      </c>
      <c r="I668" s="60"/>
    </row>
    <row r="669" spans="1:10" ht="13.5" customHeight="1">
      <c r="A669" s="69"/>
      <c r="B669" s="71"/>
      <c r="C669" s="71" t="s">
        <v>33</v>
      </c>
      <c r="D669" s="71" t="s">
        <v>34</v>
      </c>
      <c r="E669" s="71"/>
      <c r="F669" s="79"/>
      <c r="G669" s="73"/>
      <c r="H669" s="73">
        <f>SUM(H670:H679)</f>
        <v>0</v>
      </c>
      <c r="I669" s="60"/>
    </row>
    <row r="670" spans="1:10" ht="24" customHeight="1">
      <c r="A670" s="51">
        <v>149</v>
      </c>
      <c r="B670" s="52" t="s">
        <v>520</v>
      </c>
      <c r="C670" s="52" t="s">
        <v>521</v>
      </c>
      <c r="D670" s="52" t="s">
        <v>522</v>
      </c>
      <c r="E670" s="52" t="s">
        <v>523</v>
      </c>
      <c r="F670" s="53">
        <v>1</v>
      </c>
      <c r="G670" s="54"/>
      <c r="H670" s="54">
        <f>F670*G670</f>
        <v>0</v>
      </c>
      <c r="I670" s="98" t="s">
        <v>59</v>
      </c>
    </row>
    <row r="671" spans="1:10" ht="13.5" customHeight="1">
      <c r="A671" s="51">
        <v>150</v>
      </c>
      <c r="B671" s="52">
        <v>922</v>
      </c>
      <c r="C671" s="52" t="s">
        <v>524</v>
      </c>
      <c r="D671" s="52" t="s">
        <v>525</v>
      </c>
      <c r="E671" s="52" t="s">
        <v>523</v>
      </c>
      <c r="F671" s="53">
        <v>1</v>
      </c>
      <c r="G671" s="54"/>
      <c r="H671" s="54">
        <f>F671*G671</f>
        <v>0</v>
      </c>
      <c r="I671" s="98" t="s">
        <v>59</v>
      </c>
    </row>
    <row r="672" spans="1:10" ht="25.5" customHeight="1">
      <c r="A672" s="139">
        <v>151</v>
      </c>
      <c r="B672" s="52">
        <v>922</v>
      </c>
      <c r="C672" s="52" t="s">
        <v>526</v>
      </c>
      <c r="D672" s="52" t="s">
        <v>527</v>
      </c>
      <c r="E672" s="52" t="s">
        <v>523</v>
      </c>
      <c r="F672" s="150" t="s">
        <v>555</v>
      </c>
      <c r="G672" s="151"/>
      <c r="H672" s="152"/>
      <c r="I672" s="98" t="s">
        <v>59</v>
      </c>
    </row>
    <row r="673" spans="1:9" ht="13.5" customHeight="1">
      <c r="A673" s="56"/>
      <c r="B673" s="57"/>
      <c r="C673" s="57"/>
      <c r="D673" s="76" t="s">
        <v>528</v>
      </c>
      <c r="E673" s="57"/>
      <c r="F673" s="61"/>
      <c r="G673" s="59"/>
      <c r="H673" s="54"/>
      <c r="I673" s="60"/>
    </row>
    <row r="674" spans="1:9" ht="13.5" customHeight="1">
      <c r="A674" s="51">
        <v>153</v>
      </c>
      <c r="B674" s="52">
        <v>933</v>
      </c>
      <c r="C674" s="52" t="s">
        <v>529</v>
      </c>
      <c r="D674" s="52" t="s">
        <v>530</v>
      </c>
      <c r="E674" s="52" t="s">
        <v>409</v>
      </c>
      <c r="F674" s="53">
        <f>F676</f>
        <v>1</v>
      </c>
      <c r="G674" s="41"/>
      <c r="H674" s="54">
        <f>F674*G674</f>
        <v>0</v>
      </c>
      <c r="I674" s="98" t="s">
        <v>59</v>
      </c>
    </row>
    <row r="675" spans="1:9" ht="13.5" customHeight="1">
      <c r="A675" s="51"/>
      <c r="B675" s="52"/>
      <c r="C675" s="52"/>
      <c r="D675" s="76" t="s">
        <v>531</v>
      </c>
      <c r="E675" s="52"/>
      <c r="F675" s="53"/>
      <c r="G675" s="41"/>
      <c r="H675" s="54"/>
      <c r="I675" s="98"/>
    </row>
    <row r="676" spans="1:9" ht="13.5" customHeight="1">
      <c r="A676" s="51"/>
      <c r="B676" s="52"/>
      <c r="C676" s="52"/>
      <c r="D676" s="76" t="s">
        <v>532</v>
      </c>
      <c r="E676" s="52"/>
      <c r="F676" s="61">
        <v>1</v>
      </c>
      <c r="G676" s="41"/>
      <c r="H676" s="54"/>
      <c r="I676" s="98"/>
    </row>
    <row r="677" spans="1:9" ht="13.5" customHeight="1">
      <c r="A677" s="51">
        <v>154</v>
      </c>
      <c r="B677" s="52">
        <v>933</v>
      </c>
      <c r="C677" s="52" t="s">
        <v>533</v>
      </c>
      <c r="D677" s="52" t="s">
        <v>534</v>
      </c>
      <c r="E677" s="52" t="s">
        <v>409</v>
      </c>
      <c r="F677" s="53">
        <f>F679</f>
        <v>1</v>
      </c>
      <c r="G677" s="41"/>
      <c r="H677" s="54">
        <f>F677*G677</f>
        <v>0</v>
      </c>
      <c r="I677" s="98" t="s">
        <v>59</v>
      </c>
    </row>
    <row r="678" spans="1:9" ht="13.5" customHeight="1">
      <c r="A678" s="51"/>
      <c r="B678" s="52"/>
      <c r="C678" s="52"/>
      <c r="D678" s="76" t="s">
        <v>535</v>
      </c>
      <c r="E678" s="52"/>
      <c r="F678" s="53"/>
      <c r="G678" s="41"/>
      <c r="H678" s="54"/>
      <c r="I678" s="98"/>
    </row>
    <row r="679" spans="1:9" ht="13.5" customHeight="1">
      <c r="A679" s="51"/>
      <c r="B679" s="52"/>
      <c r="C679" s="52"/>
      <c r="D679" s="76" t="s">
        <v>536</v>
      </c>
      <c r="E679" s="52"/>
      <c r="F679" s="61">
        <v>1</v>
      </c>
      <c r="G679" s="54"/>
      <c r="H679" s="54"/>
      <c r="I679" s="98"/>
    </row>
    <row r="680" spans="1:9" ht="21" customHeight="1">
      <c r="A680" s="112"/>
      <c r="B680" s="113"/>
      <c r="C680" s="113"/>
      <c r="D680" s="113" t="s">
        <v>537</v>
      </c>
      <c r="E680" s="113"/>
      <c r="F680" s="114"/>
      <c r="G680" s="115"/>
      <c r="H680" s="115">
        <f>H203+H9+H668</f>
        <v>0</v>
      </c>
      <c r="I680" s="27"/>
    </row>
    <row r="681" spans="1:9" s="120" customFormat="1" ht="13.5" customHeight="1">
      <c r="A681" s="116"/>
      <c r="B681" s="117"/>
      <c r="C681" s="117"/>
      <c r="D681" s="117"/>
      <c r="E681" s="117"/>
      <c r="F681" s="118"/>
      <c r="G681" s="119"/>
      <c r="H681" s="119"/>
    </row>
    <row r="682" spans="1:9" s="27" customFormat="1" ht="13.5" customHeight="1">
      <c r="A682" s="154" t="s">
        <v>538</v>
      </c>
      <c r="B682" s="154"/>
      <c r="C682" s="154"/>
      <c r="D682" s="121" t="s">
        <v>539</v>
      </c>
      <c r="E682" s="122"/>
      <c r="F682" s="123"/>
      <c r="G682" s="124"/>
      <c r="H682" s="125">
        <f>H680</f>
        <v>0</v>
      </c>
    </row>
    <row r="683" spans="1:9" ht="13.5" customHeight="1">
      <c r="A683" s="126"/>
      <c r="B683" s="127"/>
      <c r="C683" s="128"/>
      <c r="D683" s="129"/>
      <c r="E683" s="130"/>
      <c r="F683" s="131"/>
      <c r="G683" s="132"/>
      <c r="H683" s="133"/>
      <c r="I683" s="133"/>
    </row>
    <row r="684" spans="1:9" s="134" customFormat="1" ht="13.5" customHeight="1">
      <c r="A684" s="134" t="s">
        <v>540</v>
      </c>
      <c r="B684" s="135"/>
      <c r="I684" s="136"/>
    </row>
    <row r="685" spans="1:9" ht="26.25" customHeight="1">
      <c r="A685" s="153" t="s">
        <v>541</v>
      </c>
      <c r="B685" s="153"/>
      <c r="C685" s="153"/>
      <c r="D685" s="153"/>
      <c r="E685" s="153"/>
      <c r="F685" s="153"/>
      <c r="G685" s="153"/>
      <c r="H685" s="134"/>
      <c r="I685" s="133"/>
    </row>
    <row r="686" spans="1:9" ht="93" customHeight="1">
      <c r="A686" s="153" t="s">
        <v>542</v>
      </c>
      <c r="B686" s="153"/>
      <c r="C686" s="153"/>
      <c r="D686" s="153"/>
      <c r="E686" s="153"/>
      <c r="F686" s="153"/>
      <c r="G686" s="153"/>
      <c r="H686" s="134"/>
      <c r="I686" s="134"/>
    </row>
    <row r="687" spans="1:9" s="81" customFormat="1" ht="13.5" customHeight="1">
      <c r="A687" s="153" t="s">
        <v>543</v>
      </c>
      <c r="B687" s="153"/>
      <c r="C687" s="153"/>
      <c r="D687" s="153"/>
      <c r="E687" s="153"/>
      <c r="F687" s="153"/>
      <c r="G687" s="153"/>
      <c r="H687" s="137"/>
      <c r="I687" s="138"/>
    </row>
    <row r="688" spans="1:9" s="81" customFormat="1" ht="13.5" customHeight="1">
      <c r="A688" s="153" t="s">
        <v>544</v>
      </c>
      <c r="B688" s="153"/>
      <c r="C688" s="153"/>
      <c r="D688" s="153"/>
      <c r="E688" s="153"/>
      <c r="F688" s="153"/>
      <c r="G688" s="153"/>
      <c r="H688" s="137"/>
      <c r="I688" s="138"/>
    </row>
  </sheetData>
  <mergeCells count="6">
    <mergeCell ref="F672:H672"/>
    <mergeCell ref="A688:G688"/>
    <mergeCell ref="A682:C682"/>
    <mergeCell ref="A685:G685"/>
    <mergeCell ref="A686:G686"/>
    <mergeCell ref="A687:G687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2017-03-01T07:59:18Z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