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4115" windowHeight="77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Položky!$A$1:$G$79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4525"/>
</workbook>
</file>

<file path=xl/calcChain.xml><?xml version="1.0" encoding="utf-8"?>
<calcChain xmlns="http://schemas.openxmlformats.org/spreadsheetml/2006/main">
  <c r="G22" i="1" l="1"/>
  <c r="BE78" i="3" l="1"/>
  <c r="BE79" i="3" s="1"/>
  <c r="I16" i="2" s="1"/>
  <c r="BD78" i="3"/>
  <c r="BC78" i="3"/>
  <c r="BA78" i="3"/>
  <c r="BA79" i="3" s="1"/>
  <c r="E16" i="2" s="1"/>
  <c r="G78" i="3"/>
  <c r="BB78" i="3" s="1"/>
  <c r="BE77" i="3"/>
  <c r="BD77" i="3"/>
  <c r="BD79" i="3" s="1"/>
  <c r="H16" i="2" s="1"/>
  <c r="BC77" i="3"/>
  <c r="BC79" i="3" s="1"/>
  <c r="G16" i="2" s="1"/>
  <c r="BA77" i="3"/>
  <c r="G77" i="3"/>
  <c r="BB77" i="3" s="1"/>
  <c r="B16" i="2"/>
  <c r="A16" i="2"/>
  <c r="G79" i="3"/>
  <c r="C79" i="3"/>
  <c r="BE74" i="3"/>
  <c r="BE75" i="3" s="1"/>
  <c r="I15" i="2" s="1"/>
  <c r="BD74" i="3"/>
  <c r="BD75" i="3" s="1"/>
  <c r="H15" i="2" s="1"/>
  <c r="BC74" i="3"/>
  <c r="BC75" i="3" s="1"/>
  <c r="G15" i="2" s="1"/>
  <c r="BA74" i="3"/>
  <c r="G74" i="3"/>
  <c r="BB74" i="3" s="1"/>
  <c r="BB75" i="3" s="1"/>
  <c r="F15" i="2" s="1"/>
  <c r="B15" i="2"/>
  <c r="A15" i="2"/>
  <c r="BA75" i="3"/>
  <c r="E15" i="2" s="1"/>
  <c r="G75" i="3"/>
  <c r="C75" i="3"/>
  <c r="BE71" i="3"/>
  <c r="BD71" i="3"/>
  <c r="BC71" i="3"/>
  <c r="BB71" i="3"/>
  <c r="G71" i="3"/>
  <c r="BA71" i="3" s="1"/>
  <c r="BE70" i="3"/>
  <c r="BD70" i="3"/>
  <c r="BC70" i="3"/>
  <c r="BB70" i="3"/>
  <c r="BA70" i="3"/>
  <c r="G70" i="3"/>
  <c r="BE69" i="3"/>
  <c r="BD69" i="3"/>
  <c r="BC69" i="3"/>
  <c r="BB69" i="3"/>
  <c r="G69" i="3"/>
  <c r="BA69" i="3" s="1"/>
  <c r="BE68" i="3"/>
  <c r="BD68" i="3"/>
  <c r="BC68" i="3"/>
  <c r="BB68" i="3"/>
  <c r="G68" i="3"/>
  <c r="BA68" i="3" s="1"/>
  <c r="BE67" i="3"/>
  <c r="BD67" i="3"/>
  <c r="BC67" i="3"/>
  <c r="BB67" i="3"/>
  <c r="G67" i="3"/>
  <c r="BA67" i="3" s="1"/>
  <c r="BE66" i="3"/>
  <c r="BD66" i="3"/>
  <c r="BC66" i="3"/>
  <c r="BB66" i="3"/>
  <c r="BA66" i="3"/>
  <c r="G66" i="3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BB72" i="3" s="1"/>
  <c r="F14" i="2" s="1"/>
  <c r="G62" i="3"/>
  <c r="BA62" i="3" s="1"/>
  <c r="B14" i="2"/>
  <c r="A14" i="2"/>
  <c r="C72" i="3"/>
  <c r="BE59" i="3"/>
  <c r="BD59" i="3"/>
  <c r="BC59" i="3"/>
  <c r="BB59" i="3"/>
  <c r="BA59" i="3"/>
  <c r="G59" i="3"/>
  <c r="BE58" i="3"/>
  <c r="BD58" i="3"/>
  <c r="BC58" i="3"/>
  <c r="BC60" i="3" s="1"/>
  <c r="G13" i="2" s="1"/>
  <c r="BB58" i="3"/>
  <c r="G58" i="3"/>
  <c r="BA58" i="3" s="1"/>
  <c r="B13" i="2"/>
  <c r="A13" i="2"/>
  <c r="G60" i="3"/>
  <c r="C60" i="3"/>
  <c r="BE55" i="3"/>
  <c r="BD55" i="3"/>
  <c r="BC55" i="3"/>
  <c r="BC56" i="3" s="1"/>
  <c r="G12" i="2" s="1"/>
  <c r="BB55" i="3"/>
  <c r="G55" i="3"/>
  <c r="BA55" i="3" s="1"/>
  <c r="BE54" i="3"/>
  <c r="BD54" i="3"/>
  <c r="BC54" i="3"/>
  <c r="BB54" i="3"/>
  <c r="BB56" i="3" s="1"/>
  <c r="F12" i="2" s="1"/>
  <c r="G54" i="3"/>
  <c r="G56" i="3" s="1"/>
  <c r="B12" i="2"/>
  <c r="A12" i="2"/>
  <c r="C56" i="3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11" i="2"/>
  <c r="A11" i="2"/>
  <c r="C52" i="3"/>
  <c r="BE45" i="3"/>
  <c r="BD45" i="3"/>
  <c r="BC45" i="3"/>
  <c r="BC46" i="3" s="1"/>
  <c r="G10" i="2" s="1"/>
  <c r="BB45" i="3"/>
  <c r="BB46" i="3" s="1"/>
  <c r="F10" i="2" s="1"/>
  <c r="G45" i="3"/>
  <c r="BA45" i="3" s="1"/>
  <c r="BA46" i="3" s="1"/>
  <c r="E10" i="2" s="1"/>
  <c r="B10" i="2"/>
  <c r="A10" i="2"/>
  <c r="BE46" i="3"/>
  <c r="I10" i="2" s="1"/>
  <c r="BD46" i="3"/>
  <c r="H10" i="2" s="1"/>
  <c r="C46" i="3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9" i="2"/>
  <c r="A9" i="2"/>
  <c r="C43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BA28" i="3"/>
  <c r="G28" i="3"/>
  <c r="BE27" i="3"/>
  <c r="BD27" i="3"/>
  <c r="BC27" i="3"/>
  <c r="BC31" i="3" s="1"/>
  <c r="G8" i="2" s="1"/>
  <c r="BB27" i="3"/>
  <c r="G27" i="3"/>
  <c r="BA27" i="3" s="1"/>
  <c r="BE26" i="3"/>
  <c r="BD26" i="3"/>
  <c r="BC26" i="3"/>
  <c r="BB26" i="3"/>
  <c r="G26" i="3"/>
  <c r="G31" i="3" s="1"/>
  <c r="B8" i="2"/>
  <c r="A8" i="2"/>
  <c r="C31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BA9" i="3"/>
  <c r="G9" i="3"/>
  <c r="BE8" i="3"/>
  <c r="BD8" i="3"/>
  <c r="BC8" i="3"/>
  <c r="BC24" i="3" s="1"/>
  <c r="G7" i="2" s="1"/>
  <c r="BB8" i="3"/>
  <c r="G8" i="3"/>
  <c r="BA8" i="3" s="1"/>
  <c r="B7" i="2"/>
  <c r="A7" i="2"/>
  <c r="C24" i="3"/>
  <c r="C4" i="3"/>
  <c r="F3" i="3"/>
  <c r="C3" i="3"/>
  <c r="H23" i="2"/>
  <c r="G22" i="2"/>
  <c r="I22" i="2" s="1"/>
  <c r="C2" i="2"/>
  <c r="C1" i="2"/>
  <c r="F31" i="1"/>
  <c r="G8" i="1"/>
  <c r="BC43" i="3" l="1"/>
  <c r="G9" i="2" s="1"/>
  <c r="G52" i="3"/>
  <c r="BD60" i="3"/>
  <c r="H13" i="2" s="1"/>
  <c r="BD43" i="3"/>
  <c r="H9" i="2" s="1"/>
  <c r="G46" i="3"/>
  <c r="BC52" i="3"/>
  <c r="G11" i="2" s="1"/>
  <c r="BE52" i="3"/>
  <c r="I11" i="2" s="1"/>
  <c r="BD52" i="3"/>
  <c r="H11" i="2" s="1"/>
  <c r="BA60" i="3"/>
  <c r="E13" i="2" s="1"/>
  <c r="BE72" i="3"/>
  <c r="I14" i="2" s="1"/>
  <c r="BD56" i="3"/>
  <c r="H12" i="2" s="1"/>
  <c r="BB31" i="3"/>
  <c r="F8" i="2" s="1"/>
  <c r="G43" i="3"/>
  <c r="BB43" i="3"/>
  <c r="F9" i="2" s="1"/>
  <c r="BD31" i="3"/>
  <c r="H8" i="2" s="1"/>
  <c r="BD24" i="3"/>
  <c r="H7" i="2" s="1"/>
  <c r="G24" i="3"/>
  <c r="BE24" i="3"/>
  <c r="I7" i="2" s="1"/>
  <c r="BA54" i="3"/>
  <c r="BE56" i="3"/>
  <c r="I12" i="2" s="1"/>
  <c r="BB60" i="3"/>
  <c r="F13" i="2" s="1"/>
  <c r="BB79" i="3"/>
  <c r="F16" i="2" s="1"/>
  <c r="BA24" i="3"/>
  <c r="E7" i="2" s="1"/>
  <c r="BA52" i="3"/>
  <c r="E11" i="2" s="1"/>
  <c r="BE60" i="3"/>
  <c r="I13" i="2" s="1"/>
  <c r="BB24" i="3"/>
  <c r="F7" i="2" s="1"/>
  <c r="BA26" i="3"/>
  <c r="BA31" i="3" s="1"/>
  <c r="E8" i="2" s="1"/>
  <c r="BE31" i="3"/>
  <c r="I8" i="2" s="1"/>
  <c r="BA33" i="3"/>
  <c r="BA43" i="3" s="1"/>
  <c r="E9" i="2" s="1"/>
  <c r="BE43" i="3"/>
  <c r="I9" i="2" s="1"/>
  <c r="BB52" i="3"/>
  <c r="F11" i="2" s="1"/>
  <c r="G72" i="3"/>
  <c r="BD72" i="3"/>
  <c r="H14" i="2" s="1"/>
  <c r="H17" i="2" s="1"/>
  <c r="C15" i="1" s="1"/>
  <c r="BC72" i="3"/>
  <c r="G14" i="2" s="1"/>
  <c r="BA72" i="3"/>
  <c r="E14" i="2" s="1"/>
  <c r="G17" i="2"/>
  <c r="C14" i="1" s="1"/>
  <c r="BA56" i="3"/>
  <c r="E12" i="2" s="1"/>
  <c r="I17" i="2" l="1"/>
  <c r="C20" i="1" s="1"/>
  <c r="E17" i="2"/>
  <c r="C16" i="1" s="1"/>
  <c r="F17" i="2"/>
  <c r="C17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<sst xmlns="http://schemas.openxmlformats.org/spreadsheetml/2006/main" count="295" uniqueCount="206">
  <si>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</si>
  <si>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</si>
  <si>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</si>
  <si>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</si>
  <si>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</si>
  <si>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</si>
  <si>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</si>
  <si>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</si>
  <si>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</si>
  <si>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</si>
  <si>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</si>
  <si>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</si>
  <si>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</si>
  <si>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</si>
  <si>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</si>
  <si>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</si>
  <si>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</si>
  <si>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</si>
  <si>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</si>
  <si>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</si>
  <si>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</si>
  <si>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</si>
  <si>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</si>
  <si>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</si>
  <si>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</si>
  <si>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</si>
  <si>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</si>
  <si>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</si>
  <si>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</si>
  <si>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</si>
  <si>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</si>
  <si>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</si>
  <si>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</si>
  <si>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</si>
  <si>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</si>
  <si>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</si>
  <si>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</si>
  <si>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</si>
  <si>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</si>
  <si>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</si>
  <si>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</si>
  <si>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</si>
  <si>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</si>
  <si>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</si>
  <si>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</si>
  <si>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</si>
  <si>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</si>
  <si>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</si>
  <si>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</si>
  <si>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</si>
  <si>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</si>
  <si>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</si>
  <si>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</si>
  <si>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</si>
  <si>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</si>
  <si>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</si>
  <si>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</si>
  <si>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</si>
  <si>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</si>
  <si>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</si>
  <si>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</si>
  <si>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</si>
  <si>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</si>
  <si>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</si>
  <si>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</si>
  <si>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</si>
  <si>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</si>
  <si>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</si>
  <si>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121 10-1101.R00</t>
  </si>
  <si>
    <t xml:space="preserve">Sejmutí ornice s přemístěním do 50 m </t>
  </si>
  <si>
    <t>m3</t>
  </si>
  <si>
    <t>132 20-1110.R00</t>
  </si>
  <si>
    <t xml:space="preserve">Hloubení rýh š.do 60 cm v hor.3 do 50 m3, STROJNĚ </t>
  </si>
  <si>
    <t>122 20-1102.R00</t>
  </si>
  <si>
    <t xml:space="preserve">Odkopávky nezapažené v hor. 3 do 1000 m3 </t>
  </si>
  <si>
    <t>161 10-1102.R00</t>
  </si>
  <si>
    <t xml:space="preserve">Svislé přemístění výkopku z hor.1-4 do 4,0 m </t>
  </si>
  <si>
    <t>162 20-1102.R00</t>
  </si>
  <si>
    <t xml:space="preserve">Vodorovné přemístění výkopku z hor.1-4 do 50 m </t>
  </si>
  <si>
    <t>162 30-1102.R14</t>
  </si>
  <si>
    <t>Vodorovné přemístění výkopku z hor.1-4 do 1000 m kapacita vozu 12 m3</t>
  </si>
  <si>
    <t>162 70-1102.R14</t>
  </si>
  <si>
    <t>Vodorovné přemístění výkopku z hor.1-4 do 7000 m kapacita vozu 12 m3</t>
  </si>
  <si>
    <t>122 20-1109.R00</t>
  </si>
  <si>
    <t xml:space="preserve">Příplatek za lepivost - odkopávky v hor. 3 </t>
  </si>
  <si>
    <t>132 20-1119.R00</t>
  </si>
  <si>
    <t xml:space="preserve">Příplatek za lepivost - hloubení rýh 60 cm v hor.3 </t>
  </si>
  <si>
    <t>167 10-1102.R00</t>
  </si>
  <si>
    <t xml:space="preserve">Nakládání výkopku z hor.1-4 v množství nad 100 m3 </t>
  </si>
  <si>
    <t>199 00-0001.R00</t>
  </si>
  <si>
    <t xml:space="preserve">Poplatek za skládku - ornice </t>
  </si>
  <si>
    <t>199 00-0005.R00</t>
  </si>
  <si>
    <t xml:space="preserve">Poplatek za skládku zeminy 1- 4 </t>
  </si>
  <si>
    <t>t</t>
  </si>
  <si>
    <t>181 30-1102.R00</t>
  </si>
  <si>
    <t xml:space="preserve">Rozprostření ornice, rovina, tl. 10-15 cm,do 500m2 </t>
  </si>
  <si>
    <t>m2</t>
  </si>
  <si>
    <t>183 40-5211.R00</t>
  </si>
  <si>
    <t xml:space="preserve">Výsev trávníku hydroosevem na ornici </t>
  </si>
  <si>
    <t>181 10-1101.R00</t>
  </si>
  <si>
    <t xml:space="preserve">Úprava pláně v zářezech v hor. 1-4, bez zhutnění </t>
  </si>
  <si>
    <t>174 10-1101.R00</t>
  </si>
  <si>
    <t>Zásyp jam, rýh, šachet se zhutněním staré jíky</t>
  </si>
  <si>
    <t>2</t>
  </si>
  <si>
    <t>Základy,zvláštní zakládání</t>
  </si>
  <si>
    <t>215 90-1101.R00</t>
  </si>
  <si>
    <t xml:space="preserve">Zhutnění podloží z hornin nesoudržných do 92% PS </t>
  </si>
  <si>
    <t>274 32-1311.R00</t>
  </si>
  <si>
    <t xml:space="preserve">Železobeton základových pasů C 16/20 </t>
  </si>
  <si>
    <t>274 35-1215.R00</t>
  </si>
  <si>
    <t xml:space="preserve">Bednění stěn základových pasů - zřízení </t>
  </si>
  <si>
    <t>274 35-1216.R00</t>
  </si>
  <si>
    <t xml:space="preserve">Bednění stěn základových pasů - odstranění </t>
  </si>
  <si>
    <t>279 31-1115.R00</t>
  </si>
  <si>
    <t xml:space="preserve">Postupné podbetonování zákl. zdiva  C 20/25 </t>
  </si>
  <si>
    <t>3</t>
  </si>
  <si>
    <t>Svislé a kompletní konstrukce</t>
  </si>
  <si>
    <t>311 11-2040.RT1</t>
  </si>
  <si>
    <t>Uložení tvárnic ztraceného bednění, tl. 50 cm bez dodávky tvárnic a betonu</t>
  </si>
  <si>
    <t>595-15514</t>
  </si>
  <si>
    <t xml:space="preserve">BEST ztracené bednění 50 250/400/500 mm </t>
  </si>
  <si>
    <t>kus</t>
  </si>
  <si>
    <t>311 32-1312.R00</t>
  </si>
  <si>
    <t>Železobeton nadzákladových zdí C 20/25 zálivka tvárnic</t>
  </si>
  <si>
    <t>311 36-1821.R00</t>
  </si>
  <si>
    <t>Výztuž nadzákladových zdí z betonářské ocelí 10505 základ + zed</t>
  </si>
  <si>
    <t>311 32-0000R00</t>
  </si>
  <si>
    <t>Příplatek za urovnání horního líce zabetonování tvárnic (stržení povrch-pohledová část)</t>
  </si>
  <si>
    <t>m</t>
  </si>
  <si>
    <t>348 17-1211.R00</t>
  </si>
  <si>
    <t xml:space="preserve">Osazení oc.zábradlí na zdech a valech do 100 kg/m </t>
  </si>
  <si>
    <t>3 PC</t>
  </si>
  <si>
    <t xml:space="preserve">Zábradlí žárově zinkované viz technická zpráva </t>
  </si>
  <si>
    <t>327 59-1111.R00</t>
  </si>
  <si>
    <t xml:space="preserve">Zřízení výplně a protimrazových klínů z jílu </t>
  </si>
  <si>
    <t>317 12-0010.RAC</t>
  </si>
  <si>
    <t>Osazení překladů prefa, otvor šířky do 105 cm včetně dodávky RZP 3-120  119 x 14 x 21,5</t>
  </si>
  <si>
    <t>317 94-1123.RT3</t>
  </si>
  <si>
    <t>Osazení ocelových válcovaných nosníků  č.14-22 včetně dodávky profilu I č.16</t>
  </si>
  <si>
    <t>4</t>
  </si>
  <si>
    <t>Vodorovné konstrukce</t>
  </si>
  <si>
    <t>411 38-7588.R00</t>
  </si>
  <si>
    <t xml:space="preserve">Zabetonování I profilů </t>
  </si>
  <si>
    <t>5</t>
  </si>
  <si>
    <t>Komunikace</t>
  </si>
  <si>
    <t>564 86-1111.R00</t>
  </si>
  <si>
    <t>Podklad ze štěrkodrti po zhutnění tloušťky 20 cm pod základ</t>
  </si>
  <si>
    <t>Podklad ze štěrkodrti po zhutnění tloušťky 20 cm pod dno koridoru</t>
  </si>
  <si>
    <t>581 14-2113.R00</t>
  </si>
  <si>
    <t xml:space="preserve">Kryt cementobeton. komunikací skup.1 a 2 tl. 23 cm </t>
  </si>
  <si>
    <t>565 16-1111.R00</t>
  </si>
  <si>
    <t xml:space="preserve">Podklad z obal kam.ACP 16+,ACP 22+,do 3 m,tl. 8 cm </t>
  </si>
  <si>
    <t>91</t>
  </si>
  <si>
    <t>Doplňující práce na komunikaci</t>
  </si>
  <si>
    <t>917 76-2111.RT7</t>
  </si>
  <si>
    <t>Osazení ležat. obrub. bet. s opěrou,lože z C 12/15 včetně obrubníku ABO 2 - 15 100/15/25</t>
  </si>
  <si>
    <t>900 10-0002.RA0</t>
  </si>
  <si>
    <t xml:space="preserve">Oplocení z poplastovaného pletiva, ocelové sloupky </t>
  </si>
  <si>
    <t>100 m</t>
  </si>
  <si>
    <t>95</t>
  </si>
  <si>
    <t>Dokončovací kce na pozem.stav.</t>
  </si>
  <si>
    <t>952 90-1188.R00</t>
  </si>
  <si>
    <t xml:space="preserve">Celkový úklid stavby </t>
  </si>
  <si>
    <t>kpl</t>
  </si>
  <si>
    <t>952 90-0000.R00</t>
  </si>
  <si>
    <t xml:space="preserve">Předpokládané přípomocné práce </t>
  </si>
  <si>
    <t>hod</t>
  </si>
  <si>
    <t>99</t>
  </si>
  <si>
    <t>Staveništní přesun hmot</t>
  </si>
  <si>
    <t>998 22-2011.R00</t>
  </si>
  <si>
    <t xml:space="preserve">Přesun hmot, pozemní komunikace, kryt z kameniva </t>
  </si>
  <si>
    <t>998 22-2094.R00</t>
  </si>
  <si>
    <t xml:space="preserve">Přesun hmot, komunikace z kameniva, příplatek 5 km </t>
  </si>
  <si>
    <t>998 22-2095.R00</t>
  </si>
  <si>
    <t xml:space="preserve">Přesun hmot, komunikace z kameniva, dalších 5 km </t>
  </si>
  <si>
    <t>998 15-2121.R00</t>
  </si>
  <si>
    <t xml:space="preserve">Přesun hmot, oplocení, zvláštní obj. monol. do 3 m </t>
  </si>
  <si>
    <t>998 15-2122.R00</t>
  </si>
  <si>
    <t xml:space="preserve">Přesun hmot, oplocení, zvláštní obj. monol. do 10m </t>
  </si>
  <si>
    <t>998 15-2135.R00</t>
  </si>
  <si>
    <t xml:space="preserve">Přesun hmot, oplocení monolit. příplatek do 5 km </t>
  </si>
  <si>
    <t>998 15-2136.R00</t>
  </si>
  <si>
    <t xml:space="preserve">Přesun hmot, oplocení monolit. přípl. dalších 5 km </t>
  </si>
  <si>
    <t>998 15-3131.R00</t>
  </si>
  <si>
    <t xml:space="preserve">Přesun hmot, zdi a valy samostatné zděné do 20 m </t>
  </si>
  <si>
    <t>998 15-3132.R00</t>
  </si>
  <si>
    <t xml:space="preserve">Přesun hmot, zdi a valy zděné, příplatek 1 km </t>
  </si>
  <si>
    <t>998 15-3136.R00</t>
  </si>
  <si>
    <t xml:space="preserve">Přesun hmot, zdi a valy zděné, přípl. dalších 5 km </t>
  </si>
  <si>
    <t>767</t>
  </si>
  <si>
    <t>Konstrukce zámečnické</t>
  </si>
  <si>
    <t>767 99-3333.RA0</t>
  </si>
  <si>
    <t>Atypické ocelové konstrukce- spojení profilů pásovinou v četně dodávky pásoviny</t>
  </si>
  <si>
    <t>783</t>
  </si>
  <si>
    <t>Nátěry</t>
  </si>
  <si>
    <t>783 22-2155.R00</t>
  </si>
  <si>
    <t xml:space="preserve">Nátěr syntetický 2x, 1x základní, zábradlí </t>
  </si>
  <si>
    <t>783 89-5555.R00</t>
  </si>
  <si>
    <t>Nátěr dna s části stěny koridorů hydrofobním nátěrem</t>
  </si>
  <si>
    <t>zařízení staveniště</t>
  </si>
  <si>
    <t>vytyčení sítí</t>
  </si>
  <si>
    <t>Koridor K1, K2</t>
  </si>
  <si>
    <t xml:space="preserve">COV-KSUSV Jihlava,  </t>
  </si>
  <si>
    <t>atelier ALFA Jihlava</t>
  </si>
  <si>
    <t>KSUSV Jihlava</t>
  </si>
  <si>
    <t>ROZPOČTOVÉ NÁKLADY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</si>
</sst>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9" workbookViewId="0">
      <selection activeCell="G19" sqref="G19:G2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201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202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 t="s">
        <v>203</v>
      </c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 t="s">
        <v>204</v>
      </c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205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19</v>
      </c>
      <c r="B15" s="41" t="s">
        <v>20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 t="s">
        <v>200</v>
      </c>
      <c r="E19" s="46"/>
      <c r="F19" s="47"/>
      <c r="G19" s="42"/>
    </row>
    <row r="20" spans="1:7" ht="15.95" customHeight="1" x14ac:dyDescent="0.2">
      <c r="A20" s="49" t="s">
        <v>26</v>
      </c>
      <c r="B20" s="41"/>
      <c r="C20" s="42">
        <f>HZS</f>
        <v>0</v>
      </c>
      <c r="D20" s="24" t="s">
        <v>199</v>
      </c>
      <c r="E20" s="46"/>
      <c r="F20" s="47"/>
      <c r="G20" s="42"/>
    </row>
    <row r="21" spans="1:7" ht="15.95" customHeight="1" x14ac:dyDescent="0.2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42"/>
    </row>
    <row r="22" spans="1:7" ht="15.95" customHeight="1" thickBot="1" x14ac:dyDescent="0.25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>
        <f>SUM(G19:G21)</f>
        <v>0</v>
      </c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15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15</v>
      </c>
      <c r="D31" s="15" t="s">
        <v>39</v>
      </c>
      <c r="E31" s="16"/>
      <c r="F31" s="60">
        <f>ROUND(PRODUCT(F30,C31/100),0)</f>
        <v>0</v>
      </c>
      <c r="G31" s="27"/>
    </row>
    <row r="32" spans="1:7" x14ac:dyDescent="0.2">
      <c r="A32" s="13" t="s">
        <v>38</v>
      </c>
      <c r="B32" s="15"/>
      <c r="C32" s="58">
        <v>21</v>
      </c>
      <c r="D32" s="15" t="s">
        <v>39</v>
      </c>
      <c r="E32" s="16"/>
      <c r="F32" s="59">
        <f>C22</f>
        <v>0</v>
      </c>
      <c r="G32" s="17"/>
    </row>
    <row r="33" spans="1:8" x14ac:dyDescent="0.2">
      <c r="A33" s="13" t="s">
        <v>40</v>
      </c>
      <c r="B33" s="15"/>
      <c r="C33" s="58">
        <v>21</v>
      </c>
      <c r="D33" s="15" t="s">
        <v>39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42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A22" sqref="A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2" t="s">
        <v>5</v>
      </c>
      <c r="B1" s="183"/>
      <c r="C1" s="69" t="str">
        <f>CONCATENATE(cislostavby," ",nazevstavby)</f>
        <v xml:space="preserve"> COV-KSUSV Jihlava,  </v>
      </c>
      <c r="D1" s="70"/>
      <c r="E1" s="71"/>
      <c r="F1" s="70"/>
      <c r="G1" s="72"/>
      <c r="H1" s="73"/>
      <c r="I1" s="74"/>
    </row>
    <row r="2" spans="1:9" ht="13.5" thickBot="1" x14ac:dyDescent="0.25">
      <c r="A2" s="184" t="s">
        <v>1</v>
      </c>
      <c r="B2" s="185"/>
      <c r="C2" s="75" t="str">
        <f>CONCATENATE(cisloobjektu," ",nazevobjektu)</f>
        <v xml:space="preserve"> Koridor K1, K2</v>
      </c>
      <c r="D2" s="76"/>
      <c r="E2" s="77"/>
      <c r="F2" s="76"/>
      <c r="G2" s="186"/>
      <c r="H2" s="186"/>
      <c r="I2" s="187"/>
    </row>
    <row r="3" spans="1:9" ht="13.5" thickTop="1" x14ac:dyDescent="0.2">
      <c r="F3" s="11"/>
    </row>
    <row r="4" spans="1:9" ht="19.5" customHeight="1" x14ac:dyDescent="0.25">
      <c r="A4" s="78" t="s">
        <v>43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44</v>
      </c>
      <c r="C6" s="81"/>
      <c r="D6" s="82"/>
      <c r="E6" s="83" t="s">
        <v>45</v>
      </c>
      <c r="F6" s="84" t="s">
        <v>46</v>
      </c>
      <c r="G6" s="84" t="s">
        <v>47</v>
      </c>
      <c r="H6" s="84" t="s">
        <v>48</v>
      </c>
      <c r="I6" s="85" t="s">
        <v>26</v>
      </c>
    </row>
    <row r="7" spans="1:9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Položky!BA24</f>
        <v>0</v>
      </c>
      <c r="F7" s="173">
        <f>Položky!BB24</f>
        <v>0</v>
      </c>
      <c r="G7" s="173">
        <f>Položky!BC24</f>
        <v>0</v>
      </c>
      <c r="H7" s="173">
        <f>Položky!BD24</f>
        <v>0</v>
      </c>
      <c r="I7" s="174">
        <f>Položky!BE24</f>
        <v>0</v>
      </c>
    </row>
    <row r="8" spans="1:9" s="11" customFormat="1" x14ac:dyDescent="0.2">
      <c r="A8" s="171" t="str">
        <f>Položky!B25</f>
        <v>2</v>
      </c>
      <c r="B8" s="86" t="str">
        <f>Položky!C25</f>
        <v>Základy,zvláštní zakládání</v>
      </c>
      <c r="C8" s="87"/>
      <c r="D8" s="88"/>
      <c r="E8" s="172">
        <f>Položky!BA31</f>
        <v>0</v>
      </c>
      <c r="F8" s="173">
        <f>Položky!BB31</f>
        <v>0</v>
      </c>
      <c r="G8" s="173">
        <f>Položky!BC31</f>
        <v>0</v>
      </c>
      <c r="H8" s="173">
        <f>Položky!BD31</f>
        <v>0</v>
      </c>
      <c r="I8" s="174">
        <f>Položky!BE31</f>
        <v>0</v>
      </c>
    </row>
    <row r="9" spans="1:9" s="11" customFormat="1" x14ac:dyDescent="0.2">
      <c r="A9" s="171" t="str">
        <f>Položky!B32</f>
        <v>3</v>
      </c>
      <c r="B9" s="86" t="str">
        <f>Položky!C32</f>
        <v>Svislé a kompletní konstrukce</v>
      </c>
      <c r="C9" s="87"/>
      <c r="D9" s="88"/>
      <c r="E9" s="172">
        <f>Položky!BA43</f>
        <v>0</v>
      </c>
      <c r="F9" s="173">
        <f>Položky!BB43</f>
        <v>0</v>
      </c>
      <c r="G9" s="173">
        <f>Položky!BC43</f>
        <v>0</v>
      </c>
      <c r="H9" s="173">
        <f>Položky!BD43</f>
        <v>0</v>
      </c>
      <c r="I9" s="174">
        <f>Položky!BE43</f>
        <v>0</v>
      </c>
    </row>
    <row r="10" spans="1:9" s="11" customFormat="1" x14ac:dyDescent="0.2">
      <c r="A10" s="171" t="str">
        <f>Položky!B44</f>
        <v>4</v>
      </c>
      <c r="B10" s="86" t="str">
        <f>Položky!C44</f>
        <v>Vodorovné konstrukce</v>
      </c>
      <c r="C10" s="87"/>
      <c r="D10" s="88"/>
      <c r="E10" s="172">
        <f>Položky!BA46</f>
        <v>0</v>
      </c>
      <c r="F10" s="173">
        <f>Položky!BB46</f>
        <v>0</v>
      </c>
      <c r="G10" s="173">
        <f>Položky!BC46</f>
        <v>0</v>
      </c>
      <c r="H10" s="173">
        <f>Položky!BD46</f>
        <v>0</v>
      </c>
      <c r="I10" s="174">
        <f>Položky!BE46</f>
        <v>0</v>
      </c>
    </row>
    <row r="11" spans="1:9" s="11" customFormat="1" x14ac:dyDescent="0.2">
      <c r="A11" s="171" t="str">
        <f>Položky!B47</f>
        <v>5</v>
      </c>
      <c r="B11" s="86" t="str">
        <f>Položky!C47</f>
        <v>Komunikace</v>
      </c>
      <c r="C11" s="87"/>
      <c r="D11" s="88"/>
      <c r="E11" s="172">
        <f>Položky!BA52</f>
        <v>0</v>
      </c>
      <c r="F11" s="173">
        <f>Položky!BB52</f>
        <v>0</v>
      </c>
      <c r="G11" s="173">
        <f>Položky!BC52</f>
        <v>0</v>
      </c>
      <c r="H11" s="173">
        <f>Položky!BD52</f>
        <v>0</v>
      </c>
      <c r="I11" s="174">
        <f>Položky!BE52</f>
        <v>0</v>
      </c>
    </row>
    <row r="12" spans="1:9" s="11" customFormat="1" x14ac:dyDescent="0.2">
      <c r="A12" s="171" t="str">
        <f>Položky!B53</f>
        <v>91</v>
      </c>
      <c r="B12" s="86" t="str">
        <f>Položky!C53</f>
        <v>Doplňující práce na komunikaci</v>
      </c>
      <c r="C12" s="87"/>
      <c r="D12" s="88"/>
      <c r="E12" s="172">
        <f>Položky!BA56</f>
        <v>0</v>
      </c>
      <c r="F12" s="173">
        <f>Položky!BB56</f>
        <v>0</v>
      </c>
      <c r="G12" s="173">
        <f>Položky!BC56</f>
        <v>0</v>
      </c>
      <c r="H12" s="173">
        <f>Položky!BD56</f>
        <v>0</v>
      </c>
      <c r="I12" s="174">
        <f>Položky!BE56</f>
        <v>0</v>
      </c>
    </row>
    <row r="13" spans="1:9" s="11" customFormat="1" x14ac:dyDescent="0.2">
      <c r="A13" s="171" t="str">
        <f>Položky!B57</f>
        <v>95</v>
      </c>
      <c r="B13" s="86" t="str">
        <f>Položky!C57</f>
        <v>Dokončovací kce na pozem.stav.</v>
      </c>
      <c r="C13" s="87"/>
      <c r="D13" s="88"/>
      <c r="E13" s="172">
        <f>Položky!BA60</f>
        <v>0</v>
      </c>
      <c r="F13" s="173">
        <f>Položky!BB60</f>
        <v>0</v>
      </c>
      <c r="G13" s="173">
        <f>Položky!BC60</f>
        <v>0</v>
      </c>
      <c r="H13" s="173">
        <f>Položky!BD60</f>
        <v>0</v>
      </c>
      <c r="I13" s="174">
        <f>Položky!BE60</f>
        <v>0</v>
      </c>
    </row>
    <row r="14" spans="1:9" s="11" customFormat="1" x14ac:dyDescent="0.2">
      <c r="A14" s="171" t="str">
        <f>Položky!B61</f>
        <v>99</v>
      </c>
      <c r="B14" s="86" t="str">
        <f>Položky!C61</f>
        <v>Staveništní přesun hmot</v>
      </c>
      <c r="C14" s="87"/>
      <c r="D14" s="88"/>
      <c r="E14" s="172">
        <f>Položky!BA72</f>
        <v>0</v>
      </c>
      <c r="F14" s="173">
        <f>Položky!BB72</f>
        <v>0</v>
      </c>
      <c r="G14" s="173">
        <f>Položky!BC72</f>
        <v>0</v>
      </c>
      <c r="H14" s="173">
        <f>Položky!BD72</f>
        <v>0</v>
      </c>
      <c r="I14" s="174">
        <f>Položky!BE72</f>
        <v>0</v>
      </c>
    </row>
    <row r="15" spans="1:9" s="11" customFormat="1" x14ac:dyDescent="0.2">
      <c r="A15" s="171" t="str">
        <f>Položky!B73</f>
        <v>767</v>
      </c>
      <c r="B15" s="86" t="str">
        <f>Položky!C73</f>
        <v>Konstrukce zámečnické</v>
      </c>
      <c r="C15" s="87"/>
      <c r="D15" s="88"/>
      <c r="E15" s="172">
        <f>Položky!BA75</f>
        <v>0</v>
      </c>
      <c r="F15" s="173">
        <f>Položky!BB75</f>
        <v>0</v>
      </c>
      <c r="G15" s="173">
        <f>Položky!BC75</f>
        <v>0</v>
      </c>
      <c r="H15" s="173">
        <f>Položky!BD75</f>
        <v>0</v>
      </c>
      <c r="I15" s="174">
        <f>Položky!BE75</f>
        <v>0</v>
      </c>
    </row>
    <row r="16" spans="1:9" s="11" customFormat="1" ht="13.5" thickBot="1" x14ac:dyDescent="0.25">
      <c r="A16" s="171" t="str">
        <f>Položky!B76</f>
        <v>783</v>
      </c>
      <c r="B16" s="86" t="str">
        <f>Položky!C76</f>
        <v>Nátěry</v>
      </c>
      <c r="C16" s="87"/>
      <c r="D16" s="88"/>
      <c r="E16" s="172">
        <f>Položky!BA79</f>
        <v>0</v>
      </c>
      <c r="F16" s="173">
        <f>Položky!BB79</f>
        <v>0</v>
      </c>
      <c r="G16" s="173">
        <f>Položky!BC79</f>
        <v>0</v>
      </c>
      <c r="H16" s="173">
        <f>Položky!BD79</f>
        <v>0</v>
      </c>
      <c r="I16" s="174">
        <f>Položky!BE79</f>
        <v>0</v>
      </c>
    </row>
    <row r="17" spans="1:57" s="94" customFormat="1" ht="13.5" thickBot="1" x14ac:dyDescent="0.25">
      <c r="A17" s="89"/>
      <c r="B17" s="81" t="s">
        <v>49</v>
      </c>
      <c r="C17" s="81"/>
      <c r="D17" s="90"/>
      <c r="E17" s="91">
        <f>SUM(E7:E16)</f>
        <v>0</v>
      </c>
      <c r="F17" s="92">
        <f>SUM(F7:F16)</f>
        <v>0</v>
      </c>
      <c r="G17" s="92">
        <f>SUM(G7:G16)</f>
        <v>0</v>
      </c>
      <c r="H17" s="92">
        <f>SUM(H7:H16)</f>
        <v>0</v>
      </c>
      <c r="I17" s="93">
        <f>SUM(I7:I16)</f>
        <v>0</v>
      </c>
    </row>
    <row r="18" spans="1:57" x14ac:dyDescent="0.2">
      <c r="A18" s="87"/>
      <c r="B18" s="87"/>
      <c r="C18" s="87"/>
      <c r="D18" s="87"/>
      <c r="E18" s="87"/>
      <c r="F18" s="87"/>
      <c r="G18" s="87"/>
      <c r="H18" s="87"/>
      <c r="I18" s="87"/>
    </row>
    <row r="19" spans="1:57" ht="19.5" customHeight="1" x14ac:dyDescent="0.25">
      <c r="A19" s="95" t="s">
        <v>50</v>
      </c>
      <c r="B19" s="95"/>
      <c r="C19" s="95"/>
      <c r="D19" s="95"/>
      <c r="E19" s="95"/>
      <c r="F19" s="95"/>
      <c r="G19" s="96"/>
      <c r="H19" s="95"/>
      <c r="I19" s="95"/>
      <c r="BA19" s="30"/>
      <c r="BB19" s="30"/>
      <c r="BC19" s="30"/>
      <c r="BD19" s="30"/>
      <c r="BE19" s="30"/>
    </row>
    <row r="20" spans="1:57" ht="13.5" thickBot="1" x14ac:dyDescent="0.25">
      <c r="A20" s="97"/>
      <c r="B20" s="97"/>
      <c r="C20" s="97"/>
      <c r="D20" s="97"/>
      <c r="E20" s="97"/>
      <c r="F20" s="97"/>
      <c r="G20" s="97"/>
      <c r="H20" s="97"/>
      <c r="I20" s="97"/>
    </row>
    <row r="21" spans="1:57" x14ac:dyDescent="0.2">
      <c r="A21" s="98" t="s">
        <v>51</v>
      </c>
      <c r="B21" s="99"/>
      <c r="C21" s="99"/>
      <c r="D21" s="100"/>
      <c r="E21" s="101" t="s">
        <v>52</v>
      </c>
      <c r="F21" s="102" t="s">
        <v>53</v>
      </c>
      <c r="G21" s="103" t="s">
        <v>54</v>
      </c>
      <c r="H21" s="104"/>
      <c r="I21" s="105" t="s">
        <v>52</v>
      </c>
    </row>
    <row r="22" spans="1:57" x14ac:dyDescent="0.2">
      <c r="A22" s="106"/>
      <c r="B22" s="107"/>
      <c r="C22" s="107"/>
      <c r="D22" s="108"/>
      <c r="E22" s="109"/>
      <c r="F22" s="110"/>
      <c r="G22" s="111">
        <f>CHOOSE(BA22+1,HSV+PSV,HSV+PSV+Mont,HSV+PSV+Dodavka+Mont,HSV,PSV,Mont,Dodavka,Mont+Dodavka,0)</f>
        <v>0</v>
      </c>
      <c r="H22" s="112"/>
      <c r="I22" s="113">
        <f>E22+F22*G22/100</f>
        <v>0</v>
      </c>
      <c r="BA22">
        <v>8</v>
      </c>
    </row>
    <row r="23" spans="1:57" ht="13.5" thickBot="1" x14ac:dyDescent="0.25">
      <c r="A23" s="114"/>
      <c r="B23" s="115" t="s">
        <v>55</v>
      </c>
      <c r="C23" s="116"/>
      <c r="D23" s="117"/>
      <c r="E23" s="118"/>
      <c r="F23" s="119"/>
      <c r="G23" s="119"/>
      <c r="H23" s="188">
        <f>SUM(H22:H22)</f>
        <v>0</v>
      </c>
      <c r="I23" s="189"/>
    </row>
    <row r="24" spans="1:57" x14ac:dyDescent="0.2">
      <c r="A24" s="97"/>
      <c r="B24" s="97"/>
      <c r="C24" s="97"/>
      <c r="D24" s="97"/>
      <c r="E24" s="97"/>
      <c r="F24" s="97"/>
      <c r="G24" s="97"/>
      <c r="H24" s="97"/>
      <c r="I24" s="97"/>
    </row>
    <row r="25" spans="1:57" x14ac:dyDescent="0.2">
      <c r="B25" s="94"/>
      <c r="F25" s="120"/>
      <c r="G25" s="121"/>
      <c r="H25" s="121"/>
      <c r="I25" s="122"/>
    </row>
    <row r="26" spans="1:57" x14ac:dyDescent="0.2">
      <c r="F26" s="120"/>
      <c r="G26" s="121"/>
      <c r="H26" s="121"/>
      <c r="I26" s="122"/>
    </row>
    <row r="27" spans="1:57" x14ac:dyDescent="0.2">
      <c r="F27" s="120"/>
      <c r="G27" s="121"/>
      <c r="H27" s="121"/>
      <c r="I27" s="122"/>
    </row>
    <row r="28" spans="1:57" x14ac:dyDescent="0.2">
      <c r="F28" s="120"/>
      <c r="G28" s="121"/>
      <c r="H28" s="121"/>
      <c r="I28" s="122"/>
    </row>
    <row r="29" spans="1:57" x14ac:dyDescent="0.2">
      <c r="F29" s="120"/>
      <c r="G29" s="121"/>
      <c r="H29" s="121"/>
      <c r="I29" s="122"/>
    </row>
    <row r="30" spans="1:57" x14ac:dyDescent="0.2">
      <c r="F30" s="120"/>
      <c r="G30" s="121"/>
      <c r="H30" s="121"/>
      <c r="I30" s="122"/>
    </row>
    <row r="31" spans="1:57" x14ac:dyDescent="0.2"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2"/>
  <sheetViews>
    <sheetView showGridLines="0" showZeros="0" topLeftCell="A55" zoomScaleNormal="100" workbookViewId="0">
      <selection activeCell="F37" sqref="F37:F84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56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COV-KSUSV Jihlava,  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Koridor K1, K2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65</v>
      </c>
      <c r="C7" s="145" t="s">
        <v>66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68</v>
      </c>
      <c r="C8" s="153" t="s">
        <v>69</v>
      </c>
      <c r="D8" s="154" t="s">
        <v>70</v>
      </c>
      <c r="E8" s="155">
        <v>24.86</v>
      </c>
      <c r="F8" s="155"/>
      <c r="G8" s="156">
        <f t="shared" ref="G8:G23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23" si="1">IF(AZ8=1,G8,0)</f>
        <v>0</v>
      </c>
      <c r="BB8" s="123">
        <f t="shared" ref="BB8:BB23" si="2">IF(AZ8=2,G8,0)</f>
        <v>0</v>
      </c>
      <c r="BC8" s="123">
        <f t="shared" ref="BC8:BC23" si="3">IF(AZ8=3,G8,0)</f>
        <v>0</v>
      </c>
      <c r="BD8" s="123">
        <f t="shared" ref="BD8:BD23" si="4">IF(AZ8=4,G8,0)</f>
        <v>0</v>
      </c>
      <c r="BE8" s="123">
        <f t="shared" ref="BE8:BE23" si="5">IF(AZ8=5,G8,0)</f>
        <v>0</v>
      </c>
      <c r="CZ8" s="123">
        <v>0</v>
      </c>
    </row>
    <row r="9" spans="1:104" x14ac:dyDescent="0.2">
      <c r="A9" s="151">
        <v>2</v>
      </c>
      <c r="B9" s="152" t="s">
        <v>71</v>
      </c>
      <c r="C9" s="153" t="s">
        <v>72</v>
      </c>
      <c r="D9" s="154" t="s">
        <v>70</v>
      </c>
      <c r="E9" s="155">
        <v>33.408000000000001</v>
      </c>
      <c r="F9" s="155"/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73</v>
      </c>
      <c r="C10" s="153" t="s">
        <v>74</v>
      </c>
      <c r="D10" s="154" t="s">
        <v>70</v>
      </c>
      <c r="E10" s="155">
        <v>166.05</v>
      </c>
      <c r="F10" s="155"/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">
      <c r="A11" s="151">
        <v>4</v>
      </c>
      <c r="B11" s="152" t="s">
        <v>75</v>
      </c>
      <c r="C11" s="153" t="s">
        <v>76</v>
      </c>
      <c r="D11" s="154" t="s">
        <v>70</v>
      </c>
      <c r="E11" s="155">
        <v>224.31800000000001</v>
      </c>
      <c r="F11" s="155"/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">
      <c r="A12" s="151">
        <v>5</v>
      </c>
      <c r="B12" s="152" t="s">
        <v>77</v>
      </c>
      <c r="C12" s="153" t="s">
        <v>78</v>
      </c>
      <c r="D12" s="154" t="s">
        <v>70</v>
      </c>
      <c r="E12" s="155">
        <v>224.31800000000001</v>
      </c>
      <c r="F12" s="155"/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ht="22.5" x14ac:dyDescent="0.2">
      <c r="A13" s="151">
        <v>6</v>
      </c>
      <c r="B13" s="152" t="s">
        <v>79</v>
      </c>
      <c r="C13" s="153" t="s">
        <v>80</v>
      </c>
      <c r="D13" s="154" t="s">
        <v>70</v>
      </c>
      <c r="E13" s="155">
        <v>140.578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ht="22.5" x14ac:dyDescent="0.2">
      <c r="A14" s="151">
        <v>7</v>
      </c>
      <c r="B14" s="152" t="s">
        <v>81</v>
      </c>
      <c r="C14" s="153" t="s">
        <v>82</v>
      </c>
      <c r="D14" s="154" t="s">
        <v>70</v>
      </c>
      <c r="E14" s="155">
        <v>140.578</v>
      </c>
      <c r="F14" s="155"/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8</v>
      </c>
      <c r="B15" s="152" t="s">
        <v>83</v>
      </c>
      <c r="C15" s="153" t="s">
        <v>84</v>
      </c>
      <c r="D15" s="154" t="s">
        <v>70</v>
      </c>
      <c r="E15" s="155">
        <v>166.05</v>
      </c>
      <c r="F15" s="155"/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x14ac:dyDescent="0.2">
      <c r="A16" s="151">
        <v>9</v>
      </c>
      <c r="B16" s="152" t="s">
        <v>85</v>
      </c>
      <c r="C16" s="153" t="s">
        <v>86</v>
      </c>
      <c r="D16" s="154" t="s">
        <v>70</v>
      </c>
      <c r="E16" s="155">
        <v>33.408000000000001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10</v>
      </c>
      <c r="B17" s="152" t="s">
        <v>87</v>
      </c>
      <c r="C17" s="153" t="s">
        <v>88</v>
      </c>
      <c r="D17" s="154" t="s">
        <v>70</v>
      </c>
      <c r="E17" s="155">
        <v>224.31800000000001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11</v>
      </c>
      <c r="B18" s="152" t="s">
        <v>89</v>
      </c>
      <c r="C18" s="153" t="s">
        <v>90</v>
      </c>
      <c r="D18" s="154" t="s">
        <v>70</v>
      </c>
      <c r="E18" s="155">
        <v>20.059999999999999</v>
      </c>
      <c r="F18" s="155"/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11</v>
      </c>
      <c r="AZ18" s="123">
        <v>1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">
      <c r="A19" s="151">
        <v>12</v>
      </c>
      <c r="B19" s="152" t="s">
        <v>91</v>
      </c>
      <c r="C19" s="153" t="s">
        <v>92</v>
      </c>
      <c r="D19" s="154" t="s">
        <v>93</v>
      </c>
      <c r="E19" s="155">
        <v>140.578</v>
      </c>
      <c r="F19" s="155"/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12</v>
      </c>
      <c r="AZ19" s="123">
        <v>1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x14ac:dyDescent="0.2">
      <c r="A20" s="151">
        <v>13</v>
      </c>
      <c r="B20" s="152" t="s">
        <v>94</v>
      </c>
      <c r="C20" s="153" t="s">
        <v>95</v>
      </c>
      <c r="D20" s="154" t="s">
        <v>96</v>
      </c>
      <c r="E20" s="155">
        <v>32</v>
      </c>
      <c r="F20" s="155"/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13</v>
      </c>
      <c r="AZ20" s="123">
        <v>1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x14ac:dyDescent="0.2">
      <c r="A21" s="151">
        <v>14</v>
      </c>
      <c r="B21" s="152" t="s">
        <v>97</v>
      </c>
      <c r="C21" s="153" t="s">
        <v>98</v>
      </c>
      <c r="D21" s="154" t="s">
        <v>96</v>
      </c>
      <c r="E21" s="155">
        <v>74</v>
      </c>
      <c r="F21" s="155"/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14</v>
      </c>
      <c r="AZ21" s="123">
        <v>1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5.4000000000000001E-4</v>
      </c>
    </row>
    <row r="22" spans="1:104" x14ac:dyDescent="0.2">
      <c r="A22" s="151">
        <v>15</v>
      </c>
      <c r="B22" s="152" t="s">
        <v>99</v>
      </c>
      <c r="C22" s="153" t="s">
        <v>100</v>
      </c>
      <c r="D22" s="154" t="s">
        <v>96</v>
      </c>
      <c r="E22" s="155">
        <v>148</v>
      </c>
      <c r="F22" s="155"/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15</v>
      </c>
      <c r="AZ22" s="123">
        <v>1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">
      <c r="A23" s="151">
        <v>16</v>
      </c>
      <c r="B23" s="152" t="s">
        <v>101</v>
      </c>
      <c r="C23" s="153" t="s">
        <v>102</v>
      </c>
      <c r="D23" s="154" t="s">
        <v>70</v>
      </c>
      <c r="E23" s="155">
        <v>83.73</v>
      </c>
      <c r="F23" s="155"/>
      <c r="G23" s="156">
        <f t="shared" si="0"/>
        <v>0</v>
      </c>
      <c r="O23" s="150">
        <v>2</v>
      </c>
      <c r="AA23" s="123">
        <v>12</v>
      </c>
      <c r="AB23" s="123">
        <v>0</v>
      </c>
      <c r="AC23" s="123">
        <v>16</v>
      </c>
      <c r="AZ23" s="123">
        <v>1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x14ac:dyDescent="0.2">
      <c r="A24" s="157"/>
      <c r="B24" s="158" t="s">
        <v>67</v>
      </c>
      <c r="C24" s="159" t="str">
        <f>CONCATENATE(B7," ",C7)</f>
        <v>1 Zemní práce</v>
      </c>
      <c r="D24" s="157"/>
      <c r="E24" s="160"/>
      <c r="F24" s="160"/>
      <c r="G24" s="161">
        <f>SUM(G7:G23)</f>
        <v>0</v>
      </c>
      <c r="O24" s="150">
        <v>4</v>
      </c>
      <c r="BA24" s="162">
        <f>SUM(BA7:BA23)</f>
        <v>0</v>
      </c>
      <c r="BB24" s="162">
        <f>SUM(BB7:BB23)</f>
        <v>0</v>
      </c>
      <c r="BC24" s="162">
        <f>SUM(BC7:BC23)</f>
        <v>0</v>
      </c>
      <c r="BD24" s="162">
        <f>SUM(BD7:BD23)</f>
        <v>0</v>
      </c>
      <c r="BE24" s="162">
        <f>SUM(BE7:BE23)</f>
        <v>0</v>
      </c>
    </row>
    <row r="25" spans="1:104" x14ac:dyDescent="0.2">
      <c r="A25" s="143" t="s">
        <v>64</v>
      </c>
      <c r="B25" s="144" t="s">
        <v>103</v>
      </c>
      <c r="C25" s="145" t="s">
        <v>104</v>
      </c>
      <c r="D25" s="146"/>
      <c r="E25" s="147"/>
      <c r="F25" s="147"/>
      <c r="G25" s="148"/>
      <c r="H25" s="149"/>
      <c r="I25" s="149"/>
      <c r="O25" s="150">
        <v>1</v>
      </c>
    </row>
    <row r="26" spans="1:104" x14ac:dyDescent="0.2">
      <c r="A26" s="151">
        <v>17</v>
      </c>
      <c r="B26" s="152" t="s">
        <v>105</v>
      </c>
      <c r="C26" s="153" t="s">
        <v>106</v>
      </c>
      <c r="D26" s="154" t="s">
        <v>96</v>
      </c>
      <c r="E26" s="155">
        <v>165.7</v>
      </c>
      <c r="F26" s="155"/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17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0</v>
      </c>
    </row>
    <row r="27" spans="1:104" x14ac:dyDescent="0.2">
      <c r="A27" s="151">
        <v>18</v>
      </c>
      <c r="B27" s="152" t="s">
        <v>107</v>
      </c>
      <c r="C27" s="153" t="s">
        <v>108</v>
      </c>
      <c r="D27" s="154" t="s">
        <v>70</v>
      </c>
      <c r="E27" s="155">
        <v>41.76</v>
      </c>
      <c r="F27" s="155"/>
      <c r="G27" s="156">
        <f>E27*F27</f>
        <v>0</v>
      </c>
      <c r="O27" s="150">
        <v>2</v>
      </c>
      <c r="AA27" s="123">
        <v>12</v>
      </c>
      <c r="AB27" s="123">
        <v>0</v>
      </c>
      <c r="AC27" s="123">
        <v>18</v>
      </c>
      <c r="AZ27" s="123">
        <v>1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2.5249999999999999</v>
      </c>
    </row>
    <row r="28" spans="1:104" x14ac:dyDescent="0.2">
      <c r="A28" s="151">
        <v>19</v>
      </c>
      <c r="B28" s="152" t="s">
        <v>109</v>
      </c>
      <c r="C28" s="153" t="s">
        <v>110</v>
      </c>
      <c r="D28" s="154" t="s">
        <v>96</v>
      </c>
      <c r="E28" s="155">
        <v>26.1</v>
      </c>
      <c r="F28" s="155"/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19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3.916E-2</v>
      </c>
    </row>
    <row r="29" spans="1:104" x14ac:dyDescent="0.2">
      <c r="A29" s="151">
        <v>20</v>
      </c>
      <c r="B29" s="152" t="s">
        <v>111</v>
      </c>
      <c r="C29" s="153" t="s">
        <v>112</v>
      </c>
      <c r="D29" s="154" t="s">
        <v>96</v>
      </c>
      <c r="E29" s="155">
        <v>26.1</v>
      </c>
      <c r="F29" s="155"/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20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">
      <c r="A30" s="151">
        <v>21</v>
      </c>
      <c r="B30" s="152" t="s">
        <v>113</v>
      </c>
      <c r="C30" s="153" t="s">
        <v>114</v>
      </c>
      <c r="D30" s="154" t="s">
        <v>70</v>
      </c>
      <c r="E30" s="155">
        <v>0.86</v>
      </c>
      <c r="F30" s="155"/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21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2.52766</v>
      </c>
    </row>
    <row r="31" spans="1:104" x14ac:dyDescent="0.2">
      <c r="A31" s="157"/>
      <c r="B31" s="158" t="s">
        <v>67</v>
      </c>
      <c r="C31" s="159" t="str">
        <f>CONCATENATE(B25," ",C25)</f>
        <v>2 Základy,zvláštní zakládání</v>
      </c>
      <c r="D31" s="157"/>
      <c r="E31" s="160"/>
      <c r="F31" s="160"/>
      <c r="G31" s="161">
        <f>SUM(G25:G30)</f>
        <v>0</v>
      </c>
      <c r="O31" s="150">
        <v>4</v>
      </c>
      <c r="BA31" s="162">
        <f>SUM(BA25:BA30)</f>
        <v>0</v>
      </c>
      <c r="BB31" s="162">
        <f>SUM(BB25:BB30)</f>
        <v>0</v>
      </c>
      <c r="BC31" s="162">
        <f>SUM(BC25:BC30)</f>
        <v>0</v>
      </c>
      <c r="BD31" s="162">
        <f>SUM(BD25:BD30)</f>
        <v>0</v>
      </c>
      <c r="BE31" s="162">
        <f>SUM(BE25:BE30)</f>
        <v>0</v>
      </c>
    </row>
    <row r="32" spans="1:104" x14ac:dyDescent="0.2">
      <c r="A32" s="143" t="s">
        <v>64</v>
      </c>
      <c r="B32" s="144" t="s">
        <v>115</v>
      </c>
      <c r="C32" s="145" t="s">
        <v>116</v>
      </c>
      <c r="D32" s="146"/>
      <c r="E32" s="147"/>
      <c r="F32" s="147"/>
      <c r="G32" s="148"/>
      <c r="H32" s="149"/>
      <c r="I32" s="149"/>
      <c r="O32" s="150">
        <v>1</v>
      </c>
    </row>
    <row r="33" spans="1:104" ht="22.5" x14ac:dyDescent="0.2">
      <c r="A33" s="151">
        <v>22</v>
      </c>
      <c r="B33" s="152" t="s">
        <v>117</v>
      </c>
      <c r="C33" s="153" t="s">
        <v>118</v>
      </c>
      <c r="D33" s="154" t="s">
        <v>96</v>
      </c>
      <c r="E33" s="155">
        <v>86.93</v>
      </c>
      <c r="F33" s="155"/>
      <c r="G33" s="156">
        <f t="shared" ref="G33:G42" si="6">E33*F33</f>
        <v>0</v>
      </c>
      <c r="O33" s="150">
        <v>2</v>
      </c>
      <c r="AA33" s="123">
        <v>12</v>
      </c>
      <c r="AB33" s="123">
        <v>0</v>
      </c>
      <c r="AC33" s="123">
        <v>22</v>
      </c>
      <c r="AZ33" s="123">
        <v>1</v>
      </c>
      <c r="BA33" s="123">
        <f t="shared" ref="BA33:BA42" si="7">IF(AZ33=1,G33,0)</f>
        <v>0</v>
      </c>
      <c r="BB33" s="123">
        <f t="shared" ref="BB33:BB42" si="8">IF(AZ33=2,G33,0)</f>
        <v>0</v>
      </c>
      <c r="BC33" s="123">
        <f t="shared" ref="BC33:BC42" si="9">IF(AZ33=3,G33,0)</f>
        <v>0</v>
      </c>
      <c r="BD33" s="123">
        <f t="shared" ref="BD33:BD42" si="10">IF(AZ33=4,G33,0)</f>
        <v>0</v>
      </c>
      <c r="BE33" s="123">
        <f t="shared" ref="BE33:BE42" si="11">IF(AZ33=5,G33,0)</f>
        <v>0</v>
      </c>
      <c r="CZ33" s="123">
        <v>0</v>
      </c>
    </row>
    <row r="34" spans="1:104" x14ac:dyDescent="0.2">
      <c r="A34" s="151">
        <v>23</v>
      </c>
      <c r="B34" s="152" t="s">
        <v>119</v>
      </c>
      <c r="C34" s="153" t="s">
        <v>120</v>
      </c>
      <c r="D34" s="154" t="s">
        <v>121</v>
      </c>
      <c r="E34" s="155">
        <v>955</v>
      </c>
      <c r="F34" s="155"/>
      <c r="G34" s="156">
        <f t="shared" si="6"/>
        <v>0</v>
      </c>
      <c r="O34" s="150">
        <v>2</v>
      </c>
      <c r="AA34" s="123">
        <v>12</v>
      </c>
      <c r="AB34" s="123">
        <v>1</v>
      </c>
      <c r="AC34" s="123">
        <v>23</v>
      </c>
      <c r="AZ34" s="123">
        <v>1</v>
      </c>
      <c r="BA34" s="123">
        <f t="shared" si="7"/>
        <v>0</v>
      </c>
      <c r="BB34" s="123">
        <f t="shared" si="8"/>
        <v>0</v>
      </c>
      <c r="BC34" s="123">
        <f t="shared" si="9"/>
        <v>0</v>
      </c>
      <c r="BD34" s="123">
        <f t="shared" si="10"/>
        <v>0</v>
      </c>
      <c r="BE34" s="123">
        <f t="shared" si="11"/>
        <v>0</v>
      </c>
      <c r="CZ34" s="123">
        <v>3.5000000000000003E-2</v>
      </c>
    </row>
    <row r="35" spans="1:104" ht="22.5" x14ac:dyDescent="0.2">
      <c r="A35" s="151">
        <v>24</v>
      </c>
      <c r="B35" s="152" t="s">
        <v>122</v>
      </c>
      <c r="C35" s="153" t="s">
        <v>123</v>
      </c>
      <c r="D35" s="154" t="s">
        <v>70</v>
      </c>
      <c r="E35" s="155">
        <v>31.3</v>
      </c>
      <c r="F35" s="155"/>
      <c r="G35" s="156">
        <f t="shared" si="6"/>
        <v>0</v>
      </c>
      <c r="O35" s="150">
        <v>2</v>
      </c>
      <c r="AA35" s="123">
        <v>12</v>
      </c>
      <c r="AB35" s="123">
        <v>0</v>
      </c>
      <c r="AC35" s="123">
        <v>24</v>
      </c>
      <c r="AZ35" s="123">
        <v>1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2.5276700000000001</v>
      </c>
    </row>
    <row r="36" spans="1:104" ht="22.5" x14ac:dyDescent="0.2">
      <c r="A36" s="151">
        <v>25</v>
      </c>
      <c r="B36" s="152" t="s">
        <v>124</v>
      </c>
      <c r="C36" s="153" t="s">
        <v>125</v>
      </c>
      <c r="D36" s="154" t="s">
        <v>93</v>
      </c>
      <c r="E36" s="155">
        <v>2.9169999999999998</v>
      </c>
      <c r="F36" s="155"/>
      <c r="G36" s="156">
        <f t="shared" si="6"/>
        <v>0</v>
      </c>
      <c r="O36" s="150">
        <v>2</v>
      </c>
      <c r="AA36" s="123">
        <v>12</v>
      </c>
      <c r="AB36" s="123">
        <v>0</v>
      </c>
      <c r="AC36" s="123">
        <v>25</v>
      </c>
      <c r="AZ36" s="123">
        <v>1</v>
      </c>
      <c r="BA36" s="123">
        <f t="shared" si="7"/>
        <v>0</v>
      </c>
      <c r="BB36" s="123">
        <f t="shared" si="8"/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2.8999999999999998E-3</v>
      </c>
    </row>
    <row r="37" spans="1:104" ht="22.5" x14ac:dyDescent="0.2">
      <c r="A37" s="151">
        <v>26</v>
      </c>
      <c r="B37" s="152" t="s">
        <v>126</v>
      </c>
      <c r="C37" s="153" t="s">
        <v>127</v>
      </c>
      <c r="D37" s="154" t="s">
        <v>128</v>
      </c>
      <c r="E37" s="155">
        <v>87</v>
      </c>
      <c r="F37" s="155"/>
      <c r="G37" s="156">
        <f t="shared" si="6"/>
        <v>0</v>
      </c>
      <c r="O37" s="150">
        <v>2</v>
      </c>
      <c r="AA37" s="123">
        <v>12</v>
      </c>
      <c r="AB37" s="123">
        <v>0</v>
      </c>
      <c r="AC37" s="123">
        <v>26</v>
      </c>
      <c r="AZ37" s="123">
        <v>1</v>
      </c>
      <c r="BA37" s="123">
        <f t="shared" si="7"/>
        <v>0</v>
      </c>
      <c r="BB37" s="123">
        <f t="shared" si="8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0</v>
      </c>
    </row>
    <row r="38" spans="1:104" x14ac:dyDescent="0.2">
      <c r="A38" s="151">
        <v>27</v>
      </c>
      <c r="B38" s="152" t="s">
        <v>129</v>
      </c>
      <c r="C38" s="153" t="s">
        <v>130</v>
      </c>
      <c r="D38" s="154" t="s">
        <v>128</v>
      </c>
      <c r="E38" s="155">
        <v>68</v>
      </c>
      <c r="F38" s="155"/>
      <c r="G38" s="156">
        <f t="shared" si="6"/>
        <v>0</v>
      </c>
      <c r="O38" s="150">
        <v>2</v>
      </c>
      <c r="AA38" s="123">
        <v>12</v>
      </c>
      <c r="AB38" s="123">
        <v>0</v>
      </c>
      <c r="AC38" s="123">
        <v>27</v>
      </c>
      <c r="AZ38" s="123">
        <v>1</v>
      </c>
      <c r="BA38" s="123">
        <f t="shared" si="7"/>
        <v>0</v>
      </c>
      <c r="BB38" s="123">
        <f t="shared" si="8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3.29E-3</v>
      </c>
    </row>
    <row r="39" spans="1:104" x14ac:dyDescent="0.2">
      <c r="A39" s="151">
        <v>28</v>
      </c>
      <c r="B39" s="152" t="s">
        <v>131</v>
      </c>
      <c r="C39" s="153" t="s">
        <v>132</v>
      </c>
      <c r="D39" s="154" t="s">
        <v>128</v>
      </c>
      <c r="E39" s="155">
        <v>68</v>
      </c>
      <c r="F39" s="155"/>
      <c r="G39" s="156">
        <f t="shared" si="6"/>
        <v>0</v>
      </c>
      <c r="O39" s="150">
        <v>2</v>
      </c>
      <c r="AA39" s="123">
        <v>12</v>
      </c>
      <c r="AB39" s="123">
        <v>0</v>
      </c>
      <c r="AC39" s="123">
        <v>28</v>
      </c>
      <c r="AZ39" s="123">
        <v>1</v>
      </c>
      <c r="BA39" s="123">
        <f t="shared" si="7"/>
        <v>0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0</v>
      </c>
    </row>
    <row r="40" spans="1:104" x14ac:dyDescent="0.2">
      <c r="A40" s="151">
        <v>29</v>
      </c>
      <c r="B40" s="152" t="s">
        <v>133</v>
      </c>
      <c r="C40" s="153" t="s">
        <v>134</v>
      </c>
      <c r="D40" s="154" t="s">
        <v>70</v>
      </c>
      <c r="E40" s="155">
        <v>11.75</v>
      </c>
      <c r="F40" s="155"/>
      <c r="G40" s="156">
        <f t="shared" si="6"/>
        <v>0</v>
      </c>
      <c r="O40" s="150">
        <v>2</v>
      </c>
      <c r="AA40" s="123">
        <v>12</v>
      </c>
      <c r="AB40" s="123">
        <v>0</v>
      </c>
      <c r="AC40" s="123">
        <v>29</v>
      </c>
      <c r="AZ40" s="123">
        <v>1</v>
      </c>
      <c r="BA40" s="123">
        <f t="shared" si="7"/>
        <v>0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0</v>
      </c>
    </row>
    <row r="41" spans="1:104" ht="22.5" x14ac:dyDescent="0.2">
      <c r="A41" s="151">
        <v>30</v>
      </c>
      <c r="B41" s="152" t="s">
        <v>135</v>
      </c>
      <c r="C41" s="153" t="s">
        <v>136</v>
      </c>
      <c r="D41" s="154" t="s">
        <v>121</v>
      </c>
      <c r="E41" s="155">
        <v>4</v>
      </c>
      <c r="F41" s="155"/>
      <c r="G41" s="156">
        <f t="shared" si="6"/>
        <v>0</v>
      </c>
      <c r="O41" s="150">
        <v>2</v>
      </c>
      <c r="AA41" s="123">
        <v>12</v>
      </c>
      <c r="AB41" s="123">
        <v>0</v>
      </c>
      <c r="AC41" s="123">
        <v>30</v>
      </c>
      <c r="AZ41" s="123">
        <v>1</v>
      </c>
      <c r="BA41" s="123">
        <f t="shared" si="7"/>
        <v>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9.8030000000000006E-2</v>
      </c>
    </row>
    <row r="42" spans="1:104" ht="22.5" x14ac:dyDescent="0.2">
      <c r="A42" s="151">
        <v>31</v>
      </c>
      <c r="B42" s="152" t="s">
        <v>137</v>
      </c>
      <c r="C42" s="153" t="s">
        <v>138</v>
      </c>
      <c r="D42" s="154" t="s">
        <v>93</v>
      </c>
      <c r="E42" s="155">
        <v>0.04</v>
      </c>
      <c r="F42" s="155"/>
      <c r="G42" s="156">
        <f t="shared" si="6"/>
        <v>0</v>
      </c>
      <c r="O42" s="150">
        <v>2</v>
      </c>
      <c r="AA42" s="123">
        <v>12</v>
      </c>
      <c r="AB42" s="123">
        <v>0</v>
      </c>
      <c r="AC42" s="123">
        <v>31</v>
      </c>
      <c r="AZ42" s="123">
        <v>1</v>
      </c>
      <c r="BA42" s="123">
        <f t="shared" si="7"/>
        <v>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1.0970899999999999</v>
      </c>
    </row>
    <row r="43" spans="1:104" x14ac:dyDescent="0.2">
      <c r="A43" s="157"/>
      <c r="B43" s="158" t="s">
        <v>67</v>
      </c>
      <c r="C43" s="159" t="str">
        <f>CONCATENATE(B32," ",C32)</f>
        <v>3 Svislé a kompletní konstrukce</v>
      </c>
      <c r="D43" s="157"/>
      <c r="E43" s="160"/>
      <c r="F43" s="160"/>
      <c r="G43" s="161">
        <f>SUM(G32:G42)</f>
        <v>0</v>
      </c>
      <c r="O43" s="150">
        <v>4</v>
      </c>
      <c r="BA43" s="162">
        <f>SUM(BA32:BA42)</f>
        <v>0</v>
      </c>
      <c r="BB43" s="162">
        <f>SUM(BB32:BB42)</f>
        <v>0</v>
      </c>
      <c r="BC43" s="162">
        <f>SUM(BC32:BC42)</f>
        <v>0</v>
      </c>
      <c r="BD43" s="162">
        <f>SUM(BD32:BD42)</f>
        <v>0</v>
      </c>
      <c r="BE43" s="162">
        <f>SUM(BE32:BE42)</f>
        <v>0</v>
      </c>
    </row>
    <row r="44" spans="1:104" x14ac:dyDescent="0.2">
      <c r="A44" s="143" t="s">
        <v>64</v>
      </c>
      <c r="B44" s="144" t="s">
        <v>139</v>
      </c>
      <c r="C44" s="145" t="s">
        <v>140</v>
      </c>
      <c r="D44" s="146"/>
      <c r="E44" s="147"/>
      <c r="F44" s="147"/>
      <c r="G44" s="148"/>
      <c r="H44" s="149"/>
      <c r="I44" s="149"/>
      <c r="O44" s="150">
        <v>1</v>
      </c>
    </row>
    <row r="45" spans="1:104" x14ac:dyDescent="0.2">
      <c r="A45" s="151">
        <v>32</v>
      </c>
      <c r="B45" s="152" t="s">
        <v>141</v>
      </c>
      <c r="C45" s="153" t="s">
        <v>142</v>
      </c>
      <c r="D45" s="154" t="s">
        <v>121</v>
      </c>
      <c r="E45" s="155">
        <v>1</v>
      </c>
      <c r="F45" s="155"/>
      <c r="G45" s="156">
        <f>E45*F45</f>
        <v>0</v>
      </c>
      <c r="O45" s="150">
        <v>2</v>
      </c>
      <c r="AA45" s="123">
        <v>12</v>
      </c>
      <c r="AB45" s="123">
        <v>0</v>
      </c>
      <c r="AC45" s="123">
        <v>32</v>
      </c>
      <c r="AZ45" s="123">
        <v>1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5.0200000000000002E-2</v>
      </c>
    </row>
    <row r="46" spans="1:104" x14ac:dyDescent="0.2">
      <c r="A46" s="157"/>
      <c r="B46" s="158" t="s">
        <v>67</v>
      </c>
      <c r="C46" s="159" t="str">
        <f>CONCATENATE(B44," ",C44)</f>
        <v>4 Vodorovné konstrukce</v>
      </c>
      <c r="D46" s="157"/>
      <c r="E46" s="160"/>
      <c r="F46" s="160"/>
      <c r="G46" s="161">
        <f>SUM(G44:G45)</f>
        <v>0</v>
      </c>
      <c r="O46" s="150">
        <v>4</v>
      </c>
      <c r="BA46" s="162">
        <f>SUM(BA44:BA45)</f>
        <v>0</v>
      </c>
      <c r="BB46" s="162">
        <f>SUM(BB44:BB45)</f>
        <v>0</v>
      </c>
      <c r="BC46" s="162">
        <f>SUM(BC44:BC45)</f>
        <v>0</v>
      </c>
      <c r="BD46" s="162">
        <f>SUM(BD44:BD45)</f>
        <v>0</v>
      </c>
      <c r="BE46" s="162">
        <f>SUM(BE44:BE45)</f>
        <v>0</v>
      </c>
    </row>
    <row r="47" spans="1:104" x14ac:dyDescent="0.2">
      <c r="A47" s="143" t="s">
        <v>64</v>
      </c>
      <c r="B47" s="144" t="s">
        <v>143</v>
      </c>
      <c r="C47" s="145" t="s">
        <v>144</v>
      </c>
      <c r="D47" s="146"/>
      <c r="E47" s="147"/>
      <c r="F47" s="147"/>
      <c r="G47" s="148"/>
      <c r="H47" s="149"/>
      <c r="I47" s="149"/>
      <c r="O47" s="150">
        <v>1</v>
      </c>
    </row>
    <row r="48" spans="1:104" ht="22.5" x14ac:dyDescent="0.2">
      <c r="A48" s="151">
        <v>33</v>
      </c>
      <c r="B48" s="152" t="s">
        <v>145</v>
      </c>
      <c r="C48" s="153" t="s">
        <v>146</v>
      </c>
      <c r="D48" s="154" t="s">
        <v>96</v>
      </c>
      <c r="E48" s="155">
        <v>69.599999999999994</v>
      </c>
      <c r="F48" s="155"/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33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0.37080000000000002</v>
      </c>
    </row>
    <row r="49" spans="1:104" ht="22.5" x14ac:dyDescent="0.2">
      <c r="A49" s="151">
        <v>34</v>
      </c>
      <c r="B49" s="152" t="s">
        <v>145</v>
      </c>
      <c r="C49" s="153" t="s">
        <v>147</v>
      </c>
      <c r="D49" s="154" t="s">
        <v>96</v>
      </c>
      <c r="E49" s="155">
        <v>109.8</v>
      </c>
      <c r="F49" s="155"/>
      <c r="G49" s="156">
        <f>E49*F49</f>
        <v>0</v>
      </c>
      <c r="O49" s="150">
        <v>2</v>
      </c>
      <c r="AA49" s="123">
        <v>12</v>
      </c>
      <c r="AB49" s="123">
        <v>0</v>
      </c>
      <c r="AC49" s="123">
        <v>34</v>
      </c>
      <c r="AZ49" s="123">
        <v>1</v>
      </c>
      <c r="BA49" s="123">
        <f>IF(AZ49=1,G49,0)</f>
        <v>0</v>
      </c>
      <c r="BB49" s="123">
        <f>IF(AZ49=2,G49,0)</f>
        <v>0</v>
      </c>
      <c r="BC49" s="123">
        <f>IF(AZ49=3,G49,0)</f>
        <v>0</v>
      </c>
      <c r="BD49" s="123">
        <f>IF(AZ49=4,G49,0)</f>
        <v>0</v>
      </c>
      <c r="BE49" s="123">
        <f>IF(AZ49=5,G49,0)</f>
        <v>0</v>
      </c>
      <c r="CZ49" s="123">
        <v>0.37080000000000002</v>
      </c>
    </row>
    <row r="50" spans="1:104" x14ac:dyDescent="0.2">
      <c r="A50" s="151">
        <v>35</v>
      </c>
      <c r="B50" s="152" t="s">
        <v>148</v>
      </c>
      <c r="C50" s="153" t="s">
        <v>149</v>
      </c>
      <c r="D50" s="154" t="s">
        <v>96</v>
      </c>
      <c r="E50" s="155">
        <v>118.5</v>
      </c>
      <c r="F50" s="155"/>
      <c r="G50" s="156">
        <f>E50*F50</f>
        <v>0</v>
      </c>
      <c r="O50" s="150">
        <v>2</v>
      </c>
      <c r="AA50" s="123">
        <v>12</v>
      </c>
      <c r="AB50" s="123">
        <v>0</v>
      </c>
      <c r="AC50" s="123">
        <v>35</v>
      </c>
      <c r="AZ50" s="123">
        <v>1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0.59582999999999997</v>
      </c>
    </row>
    <row r="51" spans="1:104" x14ac:dyDescent="0.2">
      <c r="A51" s="151">
        <v>36</v>
      </c>
      <c r="B51" s="152" t="s">
        <v>150</v>
      </c>
      <c r="C51" s="153" t="s">
        <v>151</v>
      </c>
      <c r="D51" s="154" t="s">
        <v>96</v>
      </c>
      <c r="E51" s="155">
        <v>118.5</v>
      </c>
      <c r="F51" s="155"/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36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0.21099999999999999</v>
      </c>
    </row>
    <row r="52" spans="1:104" x14ac:dyDescent="0.2">
      <c r="A52" s="157"/>
      <c r="B52" s="158" t="s">
        <v>67</v>
      </c>
      <c r="C52" s="159" t="str">
        <f>CONCATENATE(B47," ",C47)</f>
        <v>5 Komunikace</v>
      </c>
      <c r="D52" s="157"/>
      <c r="E52" s="160"/>
      <c r="F52" s="160"/>
      <c r="G52" s="161">
        <f>SUM(G47:G51)</f>
        <v>0</v>
      </c>
      <c r="O52" s="150">
        <v>4</v>
      </c>
      <c r="BA52" s="162">
        <f>SUM(BA47:BA51)</f>
        <v>0</v>
      </c>
      <c r="BB52" s="162">
        <f>SUM(BB47:BB51)</f>
        <v>0</v>
      </c>
      <c r="BC52" s="162">
        <f>SUM(BC47:BC51)</f>
        <v>0</v>
      </c>
      <c r="BD52" s="162">
        <f>SUM(BD47:BD51)</f>
        <v>0</v>
      </c>
      <c r="BE52" s="162">
        <f>SUM(BE47:BE51)</f>
        <v>0</v>
      </c>
    </row>
    <row r="53" spans="1:104" x14ac:dyDescent="0.2">
      <c r="A53" s="143" t="s">
        <v>64</v>
      </c>
      <c r="B53" s="144" t="s">
        <v>152</v>
      </c>
      <c r="C53" s="145" t="s">
        <v>153</v>
      </c>
      <c r="D53" s="146"/>
      <c r="E53" s="147"/>
      <c r="F53" s="147"/>
      <c r="G53" s="148"/>
      <c r="H53" s="149"/>
      <c r="I53" s="149"/>
      <c r="O53" s="150">
        <v>1</v>
      </c>
    </row>
    <row r="54" spans="1:104" ht="22.5" x14ac:dyDescent="0.2">
      <c r="A54" s="151">
        <v>37</v>
      </c>
      <c r="B54" s="152" t="s">
        <v>154</v>
      </c>
      <c r="C54" s="153" t="s">
        <v>155</v>
      </c>
      <c r="D54" s="154" t="s">
        <v>128</v>
      </c>
      <c r="E54" s="155">
        <v>74</v>
      </c>
      <c r="F54" s="155"/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37</v>
      </c>
      <c r="AZ54" s="123">
        <v>1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0.26987</v>
      </c>
    </row>
    <row r="55" spans="1:104" x14ac:dyDescent="0.2">
      <c r="A55" s="151">
        <v>38</v>
      </c>
      <c r="B55" s="152" t="s">
        <v>156</v>
      </c>
      <c r="C55" s="153" t="s">
        <v>157</v>
      </c>
      <c r="D55" s="154" t="s">
        <v>158</v>
      </c>
      <c r="E55" s="155">
        <v>0.18</v>
      </c>
      <c r="F55" s="155"/>
      <c r="G55" s="156">
        <f>E55*F55</f>
        <v>0</v>
      </c>
      <c r="O55" s="150">
        <v>2</v>
      </c>
      <c r="AA55" s="123">
        <v>12</v>
      </c>
      <c r="AB55" s="123">
        <v>0</v>
      </c>
      <c r="AC55" s="123">
        <v>38</v>
      </c>
      <c r="AZ55" s="123">
        <v>1</v>
      </c>
      <c r="BA55" s="123">
        <f>IF(AZ55=1,G55,0)</f>
        <v>0</v>
      </c>
      <c r="BB55" s="123">
        <f>IF(AZ55=2,G55,0)</f>
        <v>0</v>
      </c>
      <c r="BC55" s="123">
        <f>IF(AZ55=3,G55,0)</f>
        <v>0</v>
      </c>
      <c r="BD55" s="123">
        <f>IF(AZ55=4,G55,0)</f>
        <v>0</v>
      </c>
      <c r="BE55" s="123">
        <f>IF(AZ55=5,G55,0)</f>
        <v>0</v>
      </c>
      <c r="CZ55" s="123">
        <v>5.2595599999999996</v>
      </c>
    </row>
    <row r="56" spans="1:104" x14ac:dyDescent="0.2">
      <c r="A56" s="157"/>
      <c r="B56" s="158" t="s">
        <v>67</v>
      </c>
      <c r="C56" s="159" t="str">
        <f>CONCATENATE(B53," ",C53)</f>
        <v>91 Doplňující práce na komunikaci</v>
      </c>
      <c r="D56" s="157"/>
      <c r="E56" s="160"/>
      <c r="F56" s="160"/>
      <c r="G56" s="161">
        <f>SUM(G53:G55)</f>
        <v>0</v>
      </c>
      <c r="O56" s="150">
        <v>4</v>
      </c>
      <c r="BA56" s="162">
        <f>SUM(BA53:BA55)</f>
        <v>0</v>
      </c>
      <c r="BB56" s="162">
        <f>SUM(BB53:BB55)</f>
        <v>0</v>
      </c>
      <c r="BC56" s="162">
        <f>SUM(BC53:BC55)</f>
        <v>0</v>
      </c>
      <c r="BD56" s="162">
        <f>SUM(BD53:BD55)</f>
        <v>0</v>
      </c>
      <c r="BE56" s="162">
        <f>SUM(BE53:BE55)</f>
        <v>0</v>
      </c>
    </row>
    <row r="57" spans="1:104" x14ac:dyDescent="0.2">
      <c r="A57" s="143" t="s">
        <v>64</v>
      </c>
      <c r="B57" s="144" t="s">
        <v>159</v>
      </c>
      <c r="C57" s="145" t="s">
        <v>160</v>
      </c>
      <c r="D57" s="146"/>
      <c r="E57" s="147"/>
      <c r="F57" s="147"/>
      <c r="G57" s="148"/>
      <c r="H57" s="149"/>
      <c r="I57" s="149"/>
      <c r="O57" s="150">
        <v>1</v>
      </c>
    </row>
    <row r="58" spans="1:104" x14ac:dyDescent="0.2">
      <c r="A58" s="151">
        <v>39</v>
      </c>
      <c r="B58" s="152" t="s">
        <v>161</v>
      </c>
      <c r="C58" s="153" t="s">
        <v>162</v>
      </c>
      <c r="D58" s="154" t="s">
        <v>163</v>
      </c>
      <c r="E58" s="155">
        <v>1</v>
      </c>
      <c r="F58" s="155"/>
      <c r="G58" s="156">
        <f>E58*F58</f>
        <v>0</v>
      </c>
      <c r="O58" s="150">
        <v>2</v>
      </c>
      <c r="AA58" s="123">
        <v>12</v>
      </c>
      <c r="AB58" s="123">
        <v>0</v>
      </c>
      <c r="AC58" s="123">
        <v>39</v>
      </c>
      <c r="AZ58" s="123">
        <v>1</v>
      </c>
      <c r="BA58" s="123">
        <f>IF(AZ58=1,G58,0)</f>
        <v>0</v>
      </c>
      <c r="BB58" s="123">
        <f>IF(AZ58=2,G58,0)</f>
        <v>0</v>
      </c>
      <c r="BC58" s="123">
        <f>IF(AZ58=3,G58,0)</f>
        <v>0</v>
      </c>
      <c r="BD58" s="123">
        <f>IF(AZ58=4,G58,0)</f>
        <v>0</v>
      </c>
      <c r="BE58" s="123">
        <f>IF(AZ58=5,G58,0)</f>
        <v>0</v>
      </c>
      <c r="CZ58" s="123">
        <v>1.0000000000000001E-5</v>
      </c>
    </row>
    <row r="59" spans="1:104" x14ac:dyDescent="0.2">
      <c r="A59" s="151">
        <v>40</v>
      </c>
      <c r="B59" s="152" t="s">
        <v>164</v>
      </c>
      <c r="C59" s="153" t="s">
        <v>165</v>
      </c>
      <c r="D59" s="154" t="s">
        <v>166</v>
      </c>
      <c r="E59" s="155">
        <v>10</v>
      </c>
      <c r="F59" s="155"/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40</v>
      </c>
      <c r="AZ59" s="123">
        <v>1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1.0000000000000001E-5</v>
      </c>
    </row>
    <row r="60" spans="1:104" x14ac:dyDescent="0.2">
      <c r="A60" s="157"/>
      <c r="B60" s="158" t="s">
        <v>67</v>
      </c>
      <c r="C60" s="159" t="str">
        <f>CONCATENATE(B57," ",C57)</f>
        <v>95 Dokončovací kce na pozem.stav.</v>
      </c>
      <c r="D60" s="157"/>
      <c r="E60" s="160"/>
      <c r="F60" s="160"/>
      <c r="G60" s="161">
        <f>SUM(G57:G59)</f>
        <v>0</v>
      </c>
      <c r="O60" s="150">
        <v>4</v>
      </c>
      <c r="BA60" s="162">
        <f>SUM(BA57:BA59)</f>
        <v>0</v>
      </c>
      <c r="BB60" s="162">
        <f>SUM(BB57:BB59)</f>
        <v>0</v>
      </c>
      <c r="BC60" s="162">
        <f>SUM(BC57:BC59)</f>
        <v>0</v>
      </c>
      <c r="BD60" s="162">
        <f>SUM(BD57:BD59)</f>
        <v>0</v>
      </c>
      <c r="BE60" s="162">
        <f>SUM(BE57:BE59)</f>
        <v>0</v>
      </c>
    </row>
    <row r="61" spans="1:104" x14ac:dyDescent="0.2">
      <c r="A61" s="143" t="s">
        <v>64</v>
      </c>
      <c r="B61" s="144" t="s">
        <v>167</v>
      </c>
      <c r="C61" s="145" t="s">
        <v>168</v>
      </c>
      <c r="D61" s="146"/>
      <c r="E61" s="147"/>
      <c r="F61" s="147"/>
      <c r="G61" s="148"/>
      <c r="H61" s="149"/>
      <c r="I61" s="149"/>
      <c r="O61" s="150">
        <v>1</v>
      </c>
    </row>
    <row r="62" spans="1:104" x14ac:dyDescent="0.2">
      <c r="A62" s="151">
        <v>41</v>
      </c>
      <c r="B62" s="152" t="s">
        <v>169</v>
      </c>
      <c r="C62" s="153" t="s">
        <v>170</v>
      </c>
      <c r="D62" s="154" t="s">
        <v>93</v>
      </c>
      <c r="E62" s="155">
        <v>182.101</v>
      </c>
      <c r="F62" s="155"/>
      <c r="G62" s="156">
        <f t="shared" ref="G62:G71" si="12">E62*F62</f>
        <v>0</v>
      </c>
      <c r="O62" s="150">
        <v>2</v>
      </c>
      <c r="AA62" s="123">
        <v>12</v>
      </c>
      <c r="AB62" s="123">
        <v>0</v>
      </c>
      <c r="AC62" s="123">
        <v>41</v>
      </c>
      <c r="AZ62" s="123">
        <v>1</v>
      </c>
      <c r="BA62" s="123">
        <f t="shared" ref="BA62:BA71" si="13">IF(AZ62=1,G62,0)</f>
        <v>0</v>
      </c>
      <c r="BB62" s="123">
        <f t="shared" ref="BB62:BB71" si="14">IF(AZ62=2,G62,0)</f>
        <v>0</v>
      </c>
      <c r="BC62" s="123">
        <f t="shared" ref="BC62:BC71" si="15">IF(AZ62=3,G62,0)</f>
        <v>0</v>
      </c>
      <c r="BD62" s="123">
        <f t="shared" ref="BD62:BD71" si="16">IF(AZ62=4,G62,0)</f>
        <v>0</v>
      </c>
      <c r="BE62" s="123">
        <f t="shared" ref="BE62:BE71" si="17">IF(AZ62=5,G62,0)</f>
        <v>0</v>
      </c>
      <c r="CZ62" s="123">
        <v>0</v>
      </c>
    </row>
    <row r="63" spans="1:104" x14ac:dyDescent="0.2">
      <c r="A63" s="151">
        <v>42</v>
      </c>
      <c r="B63" s="152" t="s">
        <v>171</v>
      </c>
      <c r="C63" s="153" t="s">
        <v>172</v>
      </c>
      <c r="D63" s="154" t="s">
        <v>93</v>
      </c>
      <c r="E63" s="155">
        <v>182.101</v>
      </c>
      <c r="F63" s="155"/>
      <c r="G63" s="156">
        <f t="shared" si="12"/>
        <v>0</v>
      </c>
      <c r="O63" s="150">
        <v>2</v>
      </c>
      <c r="AA63" s="123">
        <v>12</v>
      </c>
      <c r="AB63" s="123">
        <v>0</v>
      </c>
      <c r="AC63" s="123">
        <v>42</v>
      </c>
      <c r="AZ63" s="123">
        <v>1</v>
      </c>
      <c r="BA63" s="123">
        <f t="shared" si="13"/>
        <v>0</v>
      </c>
      <c r="BB63" s="123">
        <f t="shared" si="14"/>
        <v>0</v>
      </c>
      <c r="BC63" s="123">
        <f t="shared" si="15"/>
        <v>0</v>
      </c>
      <c r="BD63" s="123">
        <f t="shared" si="16"/>
        <v>0</v>
      </c>
      <c r="BE63" s="123">
        <f t="shared" si="17"/>
        <v>0</v>
      </c>
      <c r="CZ63" s="123">
        <v>0</v>
      </c>
    </row>
    <row r="64" spans="1:104" x14ac:dyDescent="0.2">
      <c r="A64" s="151">
        <v>43</v>
      </c>
      <c r="B64" s="152" t="s">
        <v>173</v>
      </c>
      <c r="C64" s="153" t="s">
        <v>174</v>
      </c>
      <c r="D64" s="154" t="s">
        <v>93</v>
      </c>
      <c r="E64" s="155">
        <v>182.101</v>
      </c>
      <c r="F64" s="155"/>
      <c r="G64" s="156">
        <f t="shared" si="12"/>
        <v>0</v>
      </c>
      <c r="O64" s="150">
        <v>2</v>
      </c>
      <c r="AA64" s="123">
        <v>12</v>
      </c>
      <c r="AB64" s="123">
        <v>0</v>
      </c>
      <c r="AC64" s="123">
        <v>43</v>
      </c>
      <c r="AZ64" s="123">
        <v>1</v>
      </c>
      <c r="BA64" s="123">
        <f t="shared" si="13"/>
        <v>0</v>
      </c>
      <c r="BB64" s="123">
        <f t="shared" si="14"/>
        <v>0</v>
      </c>
      <c r="BC64" s="123">
        <f t="shared" si="15"/>
        <v>0</v>
      </c>
      <c r="BD64" s="123">
        <f t="shared" si="16"/>
        <v>0</v>
      </c>
      <c r="BE64" s="123">
        <f t="shared" si="17"/>
        <v>0</v>
      </c>
      <c r="CZ64" s="123">
        <v>0</v>
      </c>
    </row>
    <row r="65" spans="1:104" x14ac:dyDescent="0.2">
      <c r="A65" s="151">
        <v>44</v>
      </c>
      <c r="B65" s="152" t="s">
        <v>175</v>
      </c>
      <c r="C65" s="153" t="s">
        <v>176</v>
      </c>
      <c r="D65" s="154" t="s">
        <v>93</v>
      </c>
      <c r="E65" s="155">
        <v>0.94699999999999995</v>
      </c>
      <c r="F65" s="155"/>
      <c r="G65" s="156">
        <f t="shared" si="12"/>
        <v>0</v>
      </c>
      <c r="O65" s="150">
        <v>2</v>
      </c>
      <c r="AA65" s="123">
        <v>12</v>
      </c>
      <c r="AB65" s="123">
        <v>0</v>
      </c>
      <c r="AC65" s="123">
        <v>44</v>
      </c>
      <c r="AZ65" s="123">
        <v>1</v>
      </c>
      <c r="BA65" s="123">
        <f t="shared" si="13"/>
        <v>0</v>
      </c>
      <c r="BB65" s="123">
        <f t="shared" si="14"/>
        <v>0</v>
      </c>
      <c r="BC65" s="123">
        <f t="shared" si="15"/>
        <v>0</v>
      </c>
      <c r="BD65" s="123">
        <f t="shared" si="16"/>
        <v>0</v>
      </c>
      <c r="BE65" s="123">
        <f t="shared" si="17"/>
        <v>0</v>
      </c>
      <c r="CZ65" s="123">
        <v>0</v>
      </c>
    </row>
    <row r="66" spans="1:104" x14ac:dyDescent="0.2">
      <c r="A66" s="151">
        <v>45</v>
      </c>
      <c r="B66" s="152" t="s">
        <v>177</v>
      </c>
      <c r="C66" s="153" t="s">
        <v>178</v>
      </c>
      <c r="D66" s="154" t="s">
        <v>93</v>
      </c>
      <c r="E66" s="155">
        <v>0.94699999999999995</v>
      </c>
      <c r="F66" s="155"/>
      <c r="G66" s="156">
        <f t="shared" si="12"/>
        <v>0</v>
      </c>
      <c r="O66" s="150">
        <v>2</v>
      </c>
      <c r="AA66" s="123">
        <v>12</v>
      </c>
      <c r="AB66" s="123">
        <v>0</v>
      </c>
      <c r="AC66" s="123">
        <v>45</v>
      </c>
      <c r="AZ66" s="123">
        <v>1</v>
      </c>
      <c r="BA66" s="123">
        <f t="shared" si="13"/>
        <v>0</v>
      </c>
      <c r="BB66" s="123">
        <f t="shared" si="14"/>
        <v>0</v>
      </c>
      <c r="BC66" s="123">
        <f t="shared" si="15"/>
        <v>0</v>
      </c>
      <c r="BD66" s="123">
        <f t="shared" si="16"/>
        <v>0</v>
      </c>
      <c r="BE66" s="123">
        <f t="shared" si="17"/>
        <v>0</v>
      </c>
      <c r="CZ66" s="123">
        <v>0</v>
      </c>
    </row>
    <row r="67" spans="1:104" x14ac:dyDescent="0.2">
      <c r="A67" s="151">
        <v>46</v>
      </c>
      <c r="B67" s="152" t="s">
        <v>179</v>
      </c>
      <c r="C67" s="153" t="s">
        <v>180</v>
      </c>
      <c r="D67" s="154" t="s">
        <v>93</v>
      </c>
      <c r="E67" s="155">
        <v>0.94699999999999995</v>
      </c>
      <c r="F67" s="155"/>
      <c r="G67" s="156">
        <f t="shared" si="12"/>
        <v>0</v>
      </c>
      <c r="O67" s="150">
        <v>2</v>
      </c>
      <c r="AA67" s="123">
        <v>12</v>
      </c>
      <c r="AB67" s="123">
        <v>0</v>
      </c>
      <c r="AC67" s="123">
        <v>46</v>
      </c>
      <c r="AZ67" s="123">
        <v>1</v>
      </c>
      <c r="BA67" s="123">
        <f t="shared" si="13"/>
        <v>0</v>
      </c>
      <c r="BB67" s="123">
        <f t="shared" si="14"/>
        <v>0</v>
      </c>
      <c r="BC67" s="123">
        <f t="shared" si="15"/>
        <v>0</v>
      </c>
      <c r="BD67" s="123">
        <f t="shared" si="16"/>
        <v>0</v>
      </c>
      <c r="BE67" s="123">
        <f t="shared" si="17"/>
        <v>0</v>
      </c>
      <c r="CZ67" s="123">
        <v>0</v>
      </c>
    </row>
    <row r="68" spans="1:104" x14ac:dyDescent="0.2">
      <c r="A68" s="151">
        <v>47</v>
      </c>
      <c r="B68" s="152" t="s">
        <v>181</v>
      </c>
      <c r="C68" s="153" t="s">
        <v>182</v>
      </c>
      <c r="D68" s="154" t="s">
        <v>93</v>
      </c>
      <c r="E68" s="155">
        <v>0.94699999999999995</v>
      </c>
      <c r="F68" s="155"/>
      <c r="G68" s="156">
        <f t="shared" si="12"/>
        <v>0</v>
      </c>
      <c r="O68" s="150">
        <v>2</v>
      </c>
      <c r="AA68" s="123">
        <v>12</v>
      </c>
      <c r="AB68" s="123">
        <v>0</v>
      </c>
      <c r="AC68" s="123">
        <v>47</v>
      </c>
      <c r="AZ68" s="123">
        <v>1</v>
      </c>
      <c r="BA68" s="123">
        <f t="shared" si="13"/>
        <v>0</v>
      </c>
      <c r="BB68" s="123">
        <f t="shared" si="14"/>
        <v>0</v>
      </c>
      <c r="BC68" s="123">
        <f t="shared" si="15"/>
        <v>0</v>
      </c>
      <c r="BD68" s="123">
        <f t="shared" si="16"/>
        <v>0</v>
      </c>
      <c r="BE68" s="123">
        <f t="shared" si="17"/>
        <v>0</v>
      </c>
      <c r="CZ68" s="123">
        <v>0</v>
      </c>
    </row>
    <row r="69" spans="1:104" x14ac:dyDescent="0.2">
      <c r="A69" s="151">
        <v>48</v>
      </c>
      <c r="B69" s="152" t="s">
        <v>183</v>
      </c>
      <c r="C69" s="153" t="s">
        <v>184</v>
      </c>
      <c r="D69" s="154" t="s">
        <v>93</v>
      </c>
      <c r="E69" s="155">
        <v>222.107</v>
      </c>
      <c r="F69" s="155"/>
      <c r="G69" s="156">
        <f t="shared" si="12"/>
        <v>0</v>
      </c>
      <c r="O69" s="150">
        <v>2</v>
      </c>
      <c r="AA69" s="123">
        <v>12</v>
      </c>
      <c r="AB69" s="123">
        <v>0</v>
      </c>
      <c r="AC69" s="123">
        <v>48</v>
      </c>
      <c r="AZ69" s="123">
        <v>1</v>
      </c>
      <c r="BA69" s="123">
        <f t="shared" si="13"/>
        <v>0</v>
      </c>
      <c r="BB69" s="123">
        <f t="shared" si="14"/>
        <v>0</v>
      </c>
      <c r="BC69" s="123">
        <f t="shared" si="15"/>
        <v>0</v>
      </c>
      <c r="BD69" s="123">
        <f t="shared" si="16"/>
        <v>0</v>
      </c>
      <c r="BE69" s="123">
        <f t="shared" si="17"/>
        <v>0</v>
      </c>
      <c r="CZ69" s="123">
        <v>0</v>
      </c>
    </row>
    <row r="70" spans="1:104" x14ac:dyDescent="0.2">
      <c r="A70" s="151">
        <v>49</v>
      </c>
      <c r="B70" s="152" t="s">
        <v>185</v>
      </c>
      <c r="C70" s="153" t="s">
        <v>186</v>
      </c>
      <c r="D70" s="154" t="s">
        <v>93</v>
      </c>
      <c r="E70" s="155">
        <v>222.107</v>
      </c>
      <c r="F70" s="155"/>
      <c r="G70" s="156">
        <f t="shared" si="12"/>
        <v>0</v>
      </c>
      <c r="O70" s="150">
        <v>2</v>
      </c>
      <c r="AA70" s="123">
        <v>12</v>
      </c>
      <c r="AB70" s="123">
        <v>0</v>
      </c>
      <c r="AC70" s="123">
        <v>49</v>
      </c>
      <c r="AZ70" s="123">
        <v>1</v>
      </c>
      <c r="BA70" s="123">
        <f t="shared" si="13"/>
        <v>0</v>
      </c>
      <c r="BB70" s="123">
        <f t="shared" si="14"/>
        <v>0</v>
      </c>
      <c r="BC70" s="123">
        <f t="shared" si="15"/>
        <v>0</v>
      </c>
      <c r="BD70" s="123">
        <f t="shared" si="16"/>
        <v>0</v>
      </c>
      <c r="BE70" s="123">
        <f t="shared" si="17"/>
        <v>0</v>
      </c>
      <c r="CZ70" s="123">
        <v>0</v>
      </c>
    </row>
    <row r="71" spans="1:104" x14ac:dyDescent="0.2">
      <c r="A71" s="151">
        <v>50</v>
      </c>
      <c r="B71" s="152" t="s">
        <v>187</v>
      </c>
      <c r="C71" s="153" t="s">
        <v>188</v>
      </c>
      <c r="D71" s="154" t="s">
        <v>93</v>
      </c>
      <c r="E71" s="155">
        <v>444.214</v>
      </c>
      <c r="F71" s="155"/>
      <c r="G71" s="156">
        <f t="shared" si="12"/>
        <v>0</v>
      </c>
      <c r="O71" s="150">
        <v>2</v>
      </c>
      <c r="AA71" s="123">
        <v>12</v>
      </c>
      <c r="AB71" s="123">
        <v>0</v>
      </c>
      <c r="AC71" s="123">
        <v>50</v>
      </c>
      <c r="AZ71" s="123">
        <v>1</v>
      </c>
      <c r="BA71" s="123">
        <f t="shared" si="13"/>
        <v>0</v>
      </c>
      <c r="BB71" s="123">
        <f t="shared" si="14"/>
        <v>0</v>
      </c>
      <c r="BC71" s="123">
        <f t="shared" si="15"/>
        <v>0</v>
      </c>
      <c r="BD71" s="123">
        <f t="shared" si="16"/>
        <v>0</v>
      </c>
      <c r="BE71" s="123">
        <f t="shared" si="17"/>
        <v>0</v>
      </c>
      <c r="CZ71" s="123">
        <v>0</v>
      </c>
    </row>
    <row r="72" spans="1:104" x14ac:dyDescent="0.2">
      <c r="A72" s="157"/>
      <c r="B72" s="158" t="s">
        <v>67</v>
      </c>
      <c r="C72" s="159" t="str">
        <f>CONCATENATE(B61," ",C61)</f>
        <v>99 Staveništní přesun hmot</v>
      </c>
      <c r="D72" s="157"/>
      <c r="E72" s="160"/>
      <c r="F72" s="160"/>
      <c r="G72" s="161">
        <f>SUM(G61:G71)</f>
        <v>0</v>
      </c>
      <c r="O72" s="150">
        <v>4</v>
      </c>
      <c r="BA72" s="162">
        <f>SUM(BA61:BA71)</f>
        <v>0</v>
      </c>
      <c r="BB72" s="162">
        <f>SUM(BB61:BB71)</f>
        <v>0</v>
      </c>
      <c r="BC72" s="162">
        <f>SUM(BC61:BC71)</f>
        <v>0</v>
      </c>
      <c r="BD72" s="162">
        <f>SUM(BD61:BD71)</f>
        <v>0</v>
      </c>
      <c r="BE72" s="162">
        <f>SUM(BE61:BE71)</f>
        <v>0</v>
      </c>
    </row>
    <row r="73" spans="1:104" x14ac:dyDescent="0.2">
      <c r="A73" s="143" t="s">
        <v>64</v>
      </c>
      <c r="B73" s="144" t="s">
        <v>189</v>
      </c>
      <c r="C73" s="145" t="s">
        <v>190</v>
      </c>
      <c r="D73" s="146"/>
      <c r="E73" s="147"/>
      <c r="F73" s="147"/>
      <c r="G73" s="148"/>
      <c r="H73" s="149"/>
      <c r="I73" s="149"/>
      <c r="O73" s="150">
        <v>1</v>
      </c>
    </row>
    <row r="74" spans="1:104" ht="22.5" x14ac:dyDescent="0.2">
      <c r="A74" s="151">
        <v>51</v>
      </c>
      <c r="B74" s="152" t="s">
        <v>191</v>
      </c>
      <c r="C74" s="153" t="s">
        <v>192</v>
      </c>
      <c r="D74" s="154" t="s">
        <v>163</v>
      </c>
      <c r="E74" s="155">
        <v>1</v>
      </c>
      <c r="F74" s="155"/>
      <c r="G74" s="156">
        <f>E74*F74</f>
        <v>0</v>
      </c>
      <c r="O74" s="150">
        <v>2</v>
      </c>
      <c r="AA74" s="123">
        <v>12</v>
      </c>
      <c r="AB74" s="123">
        <v>0</v>
      </c>
      <c r="AC74" s="123">
        <v>51</v>
      </c>
      <c r="AZ74" s="123">
        <v>2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1.06E-3</v>
      </c>
    </row>
    <row r="75" spans="1:104" x14ac:dyDescent="0.2">
      <c r="A75" s="157"/>
      <c r="B75" s="158" t="s">
        <v>67</v>
      </c>
      <c r="C75" s="159" t="str">
        <f>CONCATENATE(B73," ",C73)</f>
        <v>767 Konstrukce zámečnické</v>
      </c>
      <c r="D75" s="157"/>
      <c r="E75" s="160"/>
      <c r="F75" s="160"/>
      <c r="G75" s="161">
        <f>SUM(G73:G74)</f>
        <v>0</v>
      </c>
      <c r="O75" s="150">
        <v>4</v>
      </c>
      <c r="BA75" s="162">
        <f>SUM(BA73:BA74)</f>
        <v>0</v>
      </c>
      <c r="BB75" s="162">
        <f>SUM(BB73:BB74)</f>
        <v>0</v>
      </c>
      <c r="BC75" s="162">
        <f>SUM(BC73:BC74)</f>
        <v>0</v>
      </c>
      <c r="BD75" s="162">
        <f>SUM(BD73:BD74)</f>
        <v>0</v>
      </c>
      <c r="BE75" s="162">
        <f>SUM(BE73:BE74)</f>
        <v>0</v>
      </c>
    </row>
    <row r="76" spans="1:104" x14ac:dyDescent="0.2">
      <c r="A76" s="143" t="s">
        <v>64</v>
      </c>
      <c r="B76" s="144" t="s">
        <v>193</v>
      </c>
      <c r="C76" s="145" t="s">
        <v>194</v>
      </c>
      <c r="D76" s="146"/>
      <c r="E76" s="147"/>
      <c r="F76" s="147"/>
      <c r="G76" s="148"/>
      <c r="H76" s="149"/>
      <c r="I76" s="149"/>
      <c r="O76" s="150">
        <v>1</v>
      </c>
    </row>
    <row r="77" spans="1:104" x14ac:dyDescent="0.2">
      <c r="A77" s="151">
        <v>52</v>
      </c>
      <c r="B77" s="152" t="s">
        <v>195</v>
      </c>
      <c r="C77" s="153" t="s">
        <v>196</v>
      </c>
      <c r="D77" s="154" t="s">
        <v>163</v>
      </c>
      <c r="E77" s="155">
        <v>1</v>
      </c>
      <c r="F77" s="155"/>
      <c r="G77" s="156">
        <f>E77*F77</f>
        <v>0</v>
      </c>
      <c r="O77" s="150">
        <v>2</v>
      </c>
      <c r="AA77" s="123">
        <v>12</v>
      </c>
      <c r="AB77" s="123">
        <v>0</v>
      </c>
      <c r="AC77" s="123">
        <v>52</v>
      </c>
      <c r="AZ77" s="123">
        <v>2</v>
      </c>
      <c r="BA77" s="123">
        <f>IF(AZ77=1,G77,0)</f>
        <v>0</v>
      </c>
      <c r="BB77" s="123">
        <f>IF(AZ77=2,G77,0)</f>
        <v>0</v>
      </c>
      <c r="BC77" s="123">
        <f>IF(AZ77=3,G77,0)</f>
        <v>0</v>
      </c>
      <c r="BD77" s="123">
        <f>IF(AZ77=4,G77,0)</f>
        <v>0</v>
      </c>
      <c r="BE77" s="123">
        <f>IF(AZ77=5,G77,0)</f>
        <v>0</v>
      </c>
      <c r="CZ77" s="123">
        <v>2.4000000000000001E-4</v>
      </c>
    </row>
    <row r="78" spans="1:104" x14ac:dyDescent="0.2">
      <c r="A78" s="151">
        <v>53</v>
      </c>
      <c r="B78" s="152" t="s">
        <v>197</v>
      </c>
      <c r="C78" s="153" t="s">
        <v>198</v>
      </c>
      <c r="D78" s="154" t="s">
        <v>96</v>
      </c>
      <c r="E78" s="155">
        <v>188.5</v>
      </c>
      <c r="F78" s="155"/>
      <c r="G78" s="156">
        <f>E78*F78</f>
        <v>0</v>
      </c>
      <c r="O78" s="150">
        <v>2</v>
      </c>
      <c r="AA78" s="123">
        <v>12</v>
      </c>
      <c r="AB78" s="123">
        <v>0</v>
      </c>
      <c r="AC78" s="123">
        <v>53</v>
      </c>
      <c r="AZ78" s="123">
        <v>2</v>
      </c>
      <c r="BA78" s="123">
        <f>IF(AZ78=1,G78,0)</f>
        <v>0</v>
      </c>
      <c r="BB78" s="123">
        <f>IF(AZ78=2,G78,0)</f>
        <v>0</v>
      </c>
      <c r="BC78" s="123">
        <f>IF(AZ78=3,G78,0)</f>
        <v>0</v>
      </c>
      <c r="BD78" s="123">
        <f>IF(AZ78=4,G78,0)</f>
        <v>0</v>
      </c>
      <c r="BE78" s="123">
        <f>IF(AZ78=5,G78,0)</f>
        <v>0</v>
      </c>
      <c r="CZ78" s="123">
        <v>2.0000000000000001E-4</v>
      </c>
    </row>
    <row r="79" spans="1:104" x14ac:dyDescent="0.2">
      <c r="A79" s="157"/>
      <c r="B79" s="158" t="s">
        <v>67</v>
      </c>
      <c r="C79" s="159" t="str">
        <f>CONCATENATE(B76," ",C76)</f>
        <v>783 Nátěry</v>
      </c>
      <c r="D79" s="157"/>
      <c r="E79" s="160"/>
      <c r="F79" s="160"/>
      <c r="G79" s="161">
        <f>SUM(G76:G78)</f>
        <v>0</v>
      </c>
      <c r="O79" s="150">
        <v>4</v>
      </c>
      <c r="BA79" s="162">
        <f>SUM(BA76:BA78)</f>
        <v>0</v>
      </c>
      <c r="BB79" s="162">
        <f>SUM(BB76:BB78)</f>
        <v>0</v>
      </c>
      <c r="BC79" s="162">
        <f>SUM(BC76:BC78)</f>
        <v>0</v>
      </c>
      <c r="BD79" s="162">
        <f>SUM(BD76:BD78)</f>
        <v>0</v>
      </c>
      <c r="BE79" s="162">
        <f>SUM(BE76:BE78)</f>
        <v>0</v>
      </c>
    </row>
    <row r="80" spans="1:104" x14ac:dyDescent="0.2">
      <c r="A80" s="124"/>
      <c r="B80" s="124"/>
      <c r="C80" s="124"/>
      <c r="D80" s="124"/>
      <c r="E80" s="124"/>
      <c r="F80" s="124"/>
      <c r="G80" s="124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A103" s="163"/>
      <c r="B103" s="163"/>
      <c r="C103" s="163"/>
      <c r="D103" s="163"/>
      <c r="E103" s="163"/>
      <c r="F103" s="163"/>
      <c r="G103" s="163"/>
    </row>
    <row r="104" spans="1:7" x14ac:dyDescent="0.2">
      <c r="A104" s="163"/>
      <c r="B104" s="163"/>
      <c r="C104" s="163"/>
      <c r="D104" s="163"/>
      <c r="E104" s="163"/>
      <c r="F104" s="163"/>
      <c r="G104" s="163"/>
    </row>
    <row r="105" spans="1:7" x14ac:dyDescent="0.2">
      <c r="A105" s="163"/>
      <c r="B105" s="163"/>
      <c r="C105" s="163"/>
      <c r="D105" s="163"/>
      <c r="E105" s="163"/>
      <c r="F105" s="163"/>
      <c r="G105" s="163"/>
    </row>
    <row r="106" spans="1:7" x14ac:dyDescent="0.2">
      <c r="A106" s="163"/>
      <c r="B106" s="163"/>
      <c r="C106" s="163"/>
      <c r="D106" s="163"/>
      <c r="E106" s="163"/>
      <c r="F106" s="163"/>
      <c r="G106" s="16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E131" s="123"/>
    </row>
    <row r="132" spans="1:7" x14ac:dyDescent="0.2">
      <c r="E132" s="123"/>
    </row>
    <row r="133" spans="1:7" x14ac:dyDescent="0.2">
      <c r="E133" s="123"/>
    </row>
    <row r="134" spans="1:7" x14ac:dyDescent="0.2">
      <c r="E134" s="123"/>
    </row>
    <row r="135" spans="1:7" x14ac:dyDescent="0.2">
      <c r="E135" s="123"/>
    </row>
    <row r="136" spans="1:7" x14ac:dyDescent="0.2">
      <c r="E136" s="123"/>
    </row>
    <row r="137" spans="1:7" x14ac:dyDescent="0.2">
      <c r="E137" s="123"/>
    </row>
    <row r="138" spans="1:7" x14ac:dyDescent="0.2">
      <c r="A138" s="164"/>
      <c r="B138" s="164"/>
    </row>
    <row r="139" spans="1:7" x14ac:dyDescent="0.2">
      <c r="A139" s="163"/>
      <c r="B139" s="163"/>
      <c r="C139" s="166"/>
      <c r="D139" s="166"/>
      <c r="E139" s="167"/>
      <c r="F139" s="166"/>
      <c r="G139" s="168"/>
    </row>
    <row r="140" spans="1:7" x14ac:dyDescent="0.2">
      <c r="A140" s="169"/>
      <c r="B140" s="169"/>
      <c r="C140" s="163"/>
      <c r="D140" s="163"/>
      <c r="E140" s="170"/>
      <c r="F140" s="163"/>
      <c r="G140" s="163"/>
    </row>
    <row r="141" spans="1:7" x14ac:dyDescent="0.2">
      <c r="A141" s="163"/>
      <c r="B141" s="163"/>
      <c r="C141" s="163"/>
      <c r="D141" s="163"/>
      <c r="E141" s="170"/>
      <c r="F141" s="163"/>
      <c r="G141" s="163"/>
    </row>
    <row r="142" spans="1:7" x14ac:dyDescent="0.2">
      <c r="A142" s="163"/>
      <c r="B142" s="163"/>
      <c r="C142" s="163"/>
      <c r="D142" s="163"/>
      <c r="E142" s="170"/>
      <c r="F142" s="163"/>
      <c r="G142" s="163"/>
    </row>
    <row r="143" spans="1:7" x14ac:dyDescent="0.2">
      <c r="A143" s="163"/>
      <c r="B143" s="163"/>
      <c r="C143" s="163"/>
      <c r="D143" s="163"/>
      <c r="E143" s="170"/>
      <c r="F143" s="163"/>
      <c r="G143" s="163"/>
    </row>
    <row r="144" spans="1:7" x14ac:dyDescent="0.2">
      <c r="A144" s="163"/>
      <c r="B144" s="163"/>
      <c r="C144" s="163"/>
      <c r="D144" s="163"/>
      <c r="E144" s="170"/>
      <c r="F144" s="163"/>
      <c r="G144" s="163"/>
    </row>
    <row r="145" spans="1:7" x14ac:dyDescent="0.2">
      <c r="A145" s="163"/>
      <c r="B145" s="163"/>
      <c r="C145" s="163"/>
      <c r="D145" s="163"/>
      <c r="E145" s="170"/>
      <c r="F145" s="163"/>
      <c r="G145" s="163"/>
    </row>
    <row r="146" spans="1:7" x14ac:dyDescent="0.2">
      <c r="A146" s="163"/>
      <c r="B146" s="163"/>
      <c r="C146" s="163"/>
      <c r="D146" s="163"/>
      <c r="E146" s="170"/>
      <c r="F146" s="163"/>
      <c r="G146" s="163"/>
    </row>
    <row r="147" spans="1:7" x14ac:dyDescent="0.2">
      <c r="A147" s="163"/>
      <c r="B147" s="163"/>
      <c r="C147" s="163"/>
      <c r="D147" s="163"/>
      <c r="E147" s="170"/>
      <c r="F147" s="163"/>
      <c r="G147" s="163"/>
    </row>
    <row r="148" spans="1:7" x14ac:dyDescent="0.2">
      <c r="A148" s="163"/>
      <c r="B148" s="163"/>
      <c r="C148" s="163"/>
      <c r="D148" s="163"/>
      <c r="E148" s="170"/>
      <c r="F148" s="163"/>
      <c r="G148" s="163"/>
    </row>
    <row r="149" spans="1:7" x14ac:dyDescent="0.2">
      <c r="A149" s="163"/>
      <c r="B149" s="163"/>
      <c r="C149" s="163"/>
      <c r="D149" s="163"/>
      <c r="E149" s="170"/>
      <c r="F149" s="163"/>
      <c r="G149" s="163"/>
    </row>
    <row r="150" spans="1:7" x14ac:dyDescent="0.2">
      <c r="A150" s="163"/>
      <c r="B150" s="163"/>
      <c r="C150" s="163"/>
      <c r="D150" s="163"/>
      <c r="E150" s="170"/>
      <c r="F150" s="163"/>
      <c r="G150" s="163"/>
    </row>
    <row r="151" spans="1:7" x14ac:dyDescent="0.2">
      <c r="A151" s="163"/>
      <c r="B151" s="163"/>
      <c r="C151" s="163"/>
      <c r="D151" s="163"/>
      <c r="E151" s="170"/>
      <c r="F151" s="163"/>
      <c r="G151" s="163"/>
    </row>
    <row r="152" spans="1:7" x14ac:dyDescent="0.2">
      <c r="A152" s="163"/>
      <c r="B152" s="163"/>
      <c r="C152" s="163"/>
      <c r="D152" s="163"/>
      <c r="E152" s="170"/>
      <c r="F152" s="163"/>
      <c r="G152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Evička</dc:creator>
  <cp:lastModifiedBy>Evička</cp:lastModifiedBy>
  <dcterms:created xsi:type="dcterms:W3CDTF">2016-12-04T19:10:49Z</dcterms:created>
  <dcterms:modified xsi:type="dcterms:W3CDTF">2016-12-04T19:18:49Z</dcterms:modified>
</cp:coreProperties>
</file>