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150" yWindow="645" windowWidth="23655" windowHeight="11700" activeTab="0"/>
  </bookViews>
  <sheets>
    <sheet name="Rekapitulace stavby" sheetId="1" r:id="rId1"/>
    <sheet name="SO 01 Stavební úprav. stáje" sheetId="4" r:id="rId2"/>
    <sheet name="SO 03 Skl. jímka a výd. plocha" sheetId="5" r:id="rId3"/>
    <sheet name="Pokyny pro vyplnění" sheetId="7" r:id="rId4"/>
  </sheets>
  <definedNames>
    <definedName name="_xlnm._FilterDatabase" localSheetId="1" hidden="1">'SO 01 Stavební úprav. stáje'!$C$86:$K$253</definedName>
    <definedName name="_xlnm._FilterDatabase" localSheetId="2" hidden="1">'SO 03 Skl. jímka a výd. plocha'!$C$85:$K$196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Area" localSheetId="1">'SO 01 Stavební úprav. stáje'!$C$4:$J$36,'SO 01 Stavební úprav. stáje'!$C$42:$J$68,'SO 01 Stavební úprav. stáje'!$C$74:$K$253</definedName>
    <definedName name="_xlnm.Print_Area" localSheetId="2">'SO 03 Skl. jímka a výd. plocha'!$C$4:$J$36,'SO 03 Skl. jímka a výd. plocha'!$C$42:$J$67,'SO 03 Skl. jímka a výd. plocha'!$C$73:$K$196</definedName>
    <definedName name="_xlnm.Print_Titles" localSheetId="0">'Rekapitulace stavby'!$49:$49</definedName>
    <definedName name="_xlnm.Print_Titles" localSheetId="1">'SO 01 Stavební úprav. stáje'!$86:$86</definedName>
    <definedName name="_xlnm.Print_Titles" localSheetId="2">'SO 03 Skl. jímka a výd. plocha'!$85:$85</definedName>
  </definedNames>
  <calcPr calcId="152511"/>
</workbook>
</file>

<file path=xl/sharedStrings.xml><?xml version="1.0" encoding="utf-8"?>
<sst xmlns="http://schemas.openxmlformats.org/spreadsheetml/2006/main" count="4706" uniqueCount="1105">
  <si>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</si>
  <si>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</si>
  <si>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</si>
  <si>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</si>
  <si>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</si>
  <si>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</si>
  <si>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</si>
  <si>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{54c60752-1bc9-4d2f-8075-342de0d94284}</t>
  </si>
  <si>
    <t>&gt;&gt;  skryté sloupce  &lt;&lt;</t>
  </si>
  <si>
    <t>0,01</t>
  </si>
  <si>
    <t>21</t>
  </si>
  <si>
    <t>0,1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</si>
  <si>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</si>
  <si>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</si>
  <si>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</si>
  <si>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</si>
  <si>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</si>
  <si>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</si>
  <si>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</si>
  <si>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</si>
  <si>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KSO:</t>
  </si>
  <si>
    <t>CC-CZ:</t>
  </si>
  <si>
    <t>Místo:</t>
  </si>
  <si>
    <t>Školní statek Humpolec</t>
  </si>
  <si>
    <t>Datum:</t>
  </si>
  <si>
    <t>29. 6. 2017</t>
  </si>
  <si>
    <t>Zadavatel:</t>
  </si>
  <si>
    <t>IČ:</t>
  </si>
  <si>
    <t>70890749</t>
  </si>
  <si>
    <t xml:space="preserve"> Kraj Vysočina, Jihlava, Žižkova 57/1882, PSČ 5873</t>
  </si>
  <si>
    <t>DIČ:</t>
  </si>
  <si>
    <t>CZ70890749</t>
  </si>
  <si>
    <t>Uchazeč:</t>
  </si>
  <si>
    <t>Vyplň údaj</t>
  </si>
  <si>
    <t>Projektant:</t>
  </si>
  <si>
    <t>25925881</t>
  </si>
  <si>
    <t xml:space="preserve"> AG Komplet s.r.o.</t>
  </si>
  <si>
    <t>CZ25925881</t>
  </si>
  <si>
    <t>True</t>
  </si>
  <si>
    <t>1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</si>
  <si>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</si>
  <si>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</si>
  <si>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</si>
  <si>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</si>
  <si>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</si>
  <si>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</si>
  <si>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</si>
  <si>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</si>
  <si>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</si>
  <si>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</si>
  <si>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</si>
  <si>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</si>
  <si>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</si>
  <si>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</si>
  <si>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</si>
  <si>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</si>
  <si>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</si>
  <si>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</si>
  <si>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</si>
  <si>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</si>
  <si>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</si>
  <si>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</si>
  <si>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</si>
  <si>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</si>
  <si>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</si>
  <si>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</si>
  <si>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</si>
  <si>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</si>
  <si>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</si>
  <si>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</si>
  <si>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</si>
  <si>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</si>
  <si>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</si>
  <si>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</si>
  <si>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</si>
  <si>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</si>
  <si>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</si>
  <si>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</si>
  <si>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</si>
  <si>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</si>
  <si>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STA</t>
  </si>
  <si>
    <t>2</t>
  </si>
  <si>
    <t>3</t>
  </si>
  <si>
    <t xml:space="preserve"> SO.1   STÁJ - ELEKTRO</t>
  </si>
  <si>
    <t>{7dfc103e-e987-43c8-b6f4-e04ca373a55e}</t>
  </si>
  <si>
    <t>4</t>
  </si>
  <si>
    <t xml:space="preserve"> SO.2, SO.3   JÍMKY - ELEKTRO</t>
  </si>
  <si>
    <t>{75cb6715-a17a-41ca-839d-3faf52753dbc}</t>
  </si>
  <si>
    <t>5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</si>
  <si>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</si>
  <si>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</si>
  <si>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</si>
  <si>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</si>
  <si>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</si>
  <si>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</si>
  <si>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</si>
  <si>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REKAPITULACE ČLENĚNÍ SOUPISU PRACÍ</t>
  </si>
  <si>
    <t>Kód dílu - Popis</t>
  </si>
  <si>
    <t>Cena celkem [CZK]</t>
  </si>
  <si>
    <t>Náklady soupisu celkem</t>
  </si>
  <si>
    <t>-1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</si>
  <si>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</si>
  <si>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</si>
  <si>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</si>
  <si>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</si>
  <si>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</si>
  <si>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</si>
  <si>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</si>
  <si>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</si>
  <si>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</si>
  <si>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</si>
  <si>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</si>
  <si>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</si>
  <si>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</si>
  <si>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</si>
  <si>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 xml:space="preserve"> PŘÍSTROJE</t>
  </si>
  <si>
    <t>ROZPOCET</t>
  </si>
  <si>
    <t>K</t>
  </si>
  <si>
    <t>741310001</t>
  </si>
  <si>
    <t>Montáž vypínač nástěnný 1-jednopólový prostředí normální</t>
  </si>
  <si>
    <t>kus</t>
  </si>
  <si>
    <t>16</t>
  </si>
  <si>
    <t>M</t>
  </si>
  <si>
    <t>Pol4</t>
  </si>
  <si>
    <t>V11 - vypínač nástěnný průmyslový , 250V,10A,50Hz, IP54</t>
  </si>
  <si>
    <t>ks</t>
  </si>
  <si>
    <t>8</t>
  </si>
  <si>
    <t>741313032</t>
  </si>
  <si>
    <t>Montáž zásuvka vestavná šroubové připojení 2P se zapojením vodičů</t>
  </si>
  <si>
    <t>Pol1</t>
  </si>
  <si>
    <t>6</t>
  </si>
  <si>
    <t>741313402</t>
  </si>
  <si>
    <t>Montáž zásuvka průmyslová ve skříni jištěná 32 A</t>
  </si>
  <si>
    <t>7</t>
  </si>
  <si>
    <t>9</t>
  </si>
  <si>
    <t>64</t>
  </si>
  <si>
    <t>10</t>
  </si>
  <si>
    <t>11</t>
  </si>
  <si>
    <t>Pol7</t>
  </si>
  <si>
    <t>12</t>
  </si>
  <si>
    <t>220260103</t>
  </si>
  <si>
    <t>Montáž krabicové rozvodky  se 4 vývody</t>
  </si>
  <si>
    <t>13</t>
  </si>
  <si>
    <t>Pol8</t>
  </si>
  <si>
    <t>Krabice  velká 6455-27P, IP67</t>
  </si>
  <si>
    <t>14</t>
  </si>
  <si>
    <t>m</t>
  </si>
  <si>
    <t>32</t>
  </si>
  <si>
    <t>17</t>
  </si>
  <si>
    <t>18</t>
  </si>
  <si>
    <t>19</t>
  </si>
  <si>
    <t>20</t>
  </si>
  <si>
    <t>741122011</t>
  </si>
  <si>
    <t>Montáž kabel Cu bez ukončení uložený pod omítku plný kulatý 2x1,5 až 2,5 mm2 (CYKY)</t>
  </si>
  <si>
    <t>22</t>
  </si>
  <si>
    <t>Pol18</t>
  </si>
  <si>
    <t>Kabel CYKY 2A*1,5</t>
  </si>
  <si>
    <t>23</t>
  </si>
  <si>
    <t>741122015</t>
  </si>
  <si>
    <t>Montáž kabel Cu bez ukončení uložený pod omítku plný kulatý 3x1,5 mm2 (CYKY)</t>
  </si>
  <si>
    <t>24</t>
  </si>
  <si>
    <t>Pol17</t>
  </si>
  <si>
    <t>Kabel CYKY 3C*1,5</t>
  </si>
  <si>
    <t>25</t>
  </si>
  <si>
    <t>Pol19</t>
  </si>
  <si>
    <t>Kabel CYKY 3A*1,5</t>
  </si>
  <si>
    <t>26</t>
  </si>
  <si>
    <t>741122016</t>
  </si>
  <si>
    <t>Montáž kabel Cu bez ukončení uložený pod omítku plný kulatý 3x2,5 až 6 mm2 (CYKY)</t>
  </si>
  <si>
    <t>27</t>
  </si>
  <si>
    <t>Pol15</t>
  </si>
  <si>
    <t>Kabel CYKY 3Cx2,5</t>
  </si>
  <si>
    <t>28</t>
  </si>
  <si>
    <t>741122031</t>
  </si>
  <si>
    <t>Montáž kabel Cu bez ukončení uložený pod omítku plný kulatý 5x1,5 až 2,5 mm2 (CYKY)</t>
  </si>
  <si>
    <t>29</t>
  </si>
  <si>
    <t>Pol14</t>
  </si>
  <si>
    <t>Kabel CYKY 5Cx1,5</t>
  </si>
  <si>
    <t>30</t>
  </si>
  <si>
    <t>741122033</t>
  </si>
  <si>
    <t>Montáž kabel Cu bez ukončení uložený pod omítku plný kulatý 5x10mm2 (CYKY)</t>
  </si>
  <si>
    <t>31</t>
  </si>
  <si>
    <t>Pol13</t>
  </si>
  <si>
    <t>Kabel CYKY 5Cx10</t>
  </si>
  <si>
    <t>33</t>
  </si>
  <si>
    <t>Pol12</t>
  </si>
  <si>
    <t>34</t>
  </si>
  <si>
    <t>35</t>
  </si>
  <si>
    <t>36</t>
  </si>
  <si>
    <t>37</t>
  </si>
  <si>
    <t>38</t>
  </si>
  <si>
    <t>741372012</t>
  </si>
  <si>
    <t>Montáž svítidlo LED bytové přisazené nástěnné reflektorové bez čidla</t>
  </si>
  <si>
    <t>39</t>
  </si>
  <si>
    <t>40</t>
  </si>
  <si>
    <t>741372151</t>
  </si>
  <si>
    <t>Montáž svítidlo LED průmyslové závěsné lampa</t>
  </si>
  <si>
    <t>41</t>
  </si>
  <si>
    <t>42</t>
  </si>
  <si>
    <t>741372013</t>
  </si>
  <si>
    <t>Montáž svítidlo LED bytové přisazené nástěnné reflektorové s čidlem</t>
  </si>
  <si>
    <t>43</t>
  </si>
  <si>
    <t xml:space="preserve"> ROZVADĚČE SILNOPROUD</t>
  </si>
  <si>
    <t>98</t>
  </si>
  <si>
    <t>Pol24</t>
  </si>
  <si>
    <t>VV</t>
  </si>
  <si>
    <t>"rozvaděče budou zahrnovat</t>
  </si>
  <si>
    <t>"vnitř. prodrátování vodiči s předepsanou zkrat. odolností vč. upevň. mat</t>
  </si>
  <si>
    <t>"přístroj. svorkovnicevč. svorek pro nul. a ochr. vodič</t>
  </si>
  <si>
    <t>"připojení všech příchozích a odchozích vodičů</t>
  </si>
  <si>
    <t>"uložení výkresů schéma zapojení v pouzdru na vnitř. straně dveří rozv.</t>
  </si>
  <si>
    <t>"popisy přístrojů, svorek  a pod. v rozvaděči</t>
  </si>
  <si>
    <t>"vše v trvanlivém provedení"1</t>
  </si>
  <si>
    <t>45</t>
  </si>
  <si>
    <t>Pol25</t>
  </si>
  <si>
    <t>46</t>
  </si>
  <si>
    <t>Pol26</t>
  </si>
  <si>
    <t>Svorkovnice PE, propojení lištou, 4-35mm2</t>
  </si>
  <si>
    <t>47</t>
  </si>
  <si>
    <t>Pol27</t>
  </si>
  <si>
    <t>48</t>
  </si>
  <si>
    <t>Pol28</t>
  </si>
  <si>
    <t>49</t>
  </si>
  <si>
    <t>Pol29</t>
  </si>
  <si>
    <t>Svorkovnice PE, propojení lištou, 2.5-10mm2</t>
  </si>
  <si>
    <t>50</t>
  </si>
  <si>
    <t>Pol30</t>
  </si>
  <si>
    <t>Svorkovnice  0.5-4 mm2</t>
  </si>
  <si>
    <t>51</t>
  </si>
  <si>
    <t>Pol31</t>
  </si>
  <si>
    <t>52</t>
  </si>
  <si>
    <t>53</t>
  </si>
  <si>
    <t>54</t>
  </si>
  <si>
    <t>Pol34</t>
  </si>
  <si>
    <t>55</t>
  </si>
  <si>
    <t>56</t>
  </si>
  <si>
    <t>57</t>
  </si>
  <si>
    <t>Pol37</t>
  </si>
  <si>
    <t>58</t>
  </si>
  <si>
    <t>Pol38</t>
  </si>
  <si>
    <t>59</t>
  </si>
  <si>
    <t>Pol39</t>
  </si>
  <si>
    <t>60</t>
  </si>
  <si>
    <t>Pol40</t>
  </si>
  <si>
    <t>61</t>
  </si>
  <si>
    <t>Pol41</t>
  </si>
  <si>
    <t>62</t>
  </si>
  <si>
    <t>Pol42</t>
  </si>
  <si>
    <t xml:space="preserve"> Ovládací skříň osvětlení MS</t>
  </si>
  <si>
    <t>63</t>
  </si>
  <si>
    <t>Pol43</t>
  </si>
  <si>
    <t>65</t>
  </si>
  <si>
    <t>Pol45</t>
  </si>
  <si>
    <t>Ovládací hlavice tlačítka, prosvětlené, zapuštěné, bez aretace, kroužek titan, modrá</t>
  </si>
  <si>
    <t>66</t>
  </si>
  <si>
    <t>Pol46</t>
  </si>
  <si>
    <t>Upevňovací adaptér, čelní montáž, 3 kont./LED prvky</t>
  </si>
  <si>
    <t>67</t>
  </si>
  <si>
    <t>Pol47</t>
  </si>
  <si>
    <t>Prvek LED, šroubové svorky, čelní upevnění, 85-264VAC, 5-15mA, modrá</t>
  </si>
  <si>
    <t>68</t>
  </si>
  <si>
    <t>Pol48</t>
  </si>
  <si>
    <t>Kontaktní prvek, šroubové svorky, čelní upevnění, 1Z</t>
  </si>
  <si>
    <t xml:space="preserve"> Hromosvodová soustava + Uzemnění + Dodatečné pospojení</t>
  </si>
  <si>
    <t>Bude zřízen obvodový</t>
  </si>
  <si>
    <t>69</t>
  </si>
  <si>
    <t>210220231</t>
  </si>
  <si>
    <t>Montáž tyčí jímacích délky do 3 m na stojan</t>
  </si>
  <si>
    <t>70</t>
  </si>
  <si>
    <t>354410400</t>
  </si>
  <si>
    <t>tyč jímací JV2,0 se závitem do dřeva 2000 mm FeZn</t>
  </si>
  <si>
    <t>128</t>
  </si>
  <si>
    <t>71</t>
  </si>
  <si>
    <t>354418600</t>
  </si>
  <si>
    <t>svorka SJ 1 k jímací tyči-4 šrouby</t>
  </si>
  <si>
    <t>72</t>
  </si>
  <si>
    <t>210220301</t>
  </si>
  <si>
    <t>Montáž svorek hromosvodných typu SS, SR 03 se 2 šrouby</t>
  </si>
  <si>
    <t>73</t>
  </si>
  <si>
    <t>354418850</t>
  </si>
  <si>
    <t>svorka spojovací SS pro lano D8-10 mm</t>
  </si>
  <si>
    <t>74</t>
  </si>
  <si>
    <t>210220303</t>
  </si>
  <si>
    <t>Montáž svorek hromosvodných typu S0 na okapové žlaby</t>
  </si>
  <si>
    <t>75</t>
  </si>
  <si>
    <t>354419050</t>
  </si>
  <si>
    <t>svorka připojovací SOc k připojení okapových žlabů</t>
  </si>
  <si>
    <t>76</t>
  </si>
  <si>
    <t>210220451</t>
  </si>
  <si>
    <t>Montáž vedení hromosvodné - ochranného pospojování volně nebo pod omítku</t>
  </si>
  <si>
    <t>77</t>
  </si>
  <si>
    <t>354410720</t>
  </si>
  <si>
    <t>drát průměr 8 mm FeZn</t>
  </si>
  <si>
    <t>kg</t>
  </si>
  <si>
    <t>78</t>
  </si>
  <si>
    <t>741410003</t>
  </si>
  <si>
    <t>Montáž vodič uzemňovací drát nebo lano D do 10 mm na povrchu</t>
  </si>
  <si>
    <t>79</t>
  </si>
  <si>
    <t>354410730</t>
  </si>
  <si>
    <t>drát průměr 10 mm FeZn</t>
  </si>
  <si>
    <t>80</t>
  </si>
  <si>
    <t>741410042</t>
  </si>
  <si>
    <t>Montáž vodič uzemňovací drát nebo lano D do 10 mm v průmysl výstavbě</t>
  </si>
  <si>
    <t>81</t>
  </si>
  <si>
    <t>354420620</t>
  </si>
  <si>
    <t>pás zemnící 30 x 4 mm FeZn</t>
  </si>
  <si>
    <t>82</t>
  </si>
  <si>
    <t>354419960</t>
  </si>
  <si>
    <t>svorka odbočovací a spojovací SR 3a pro spojování kruhových a páskových vodičů    FeZn</t>
  </si>
  <si>
    <t>83</t>
  </si>
  <si>
    <t>741420001</t>
  </si>
  <si>
    <t>Montáž drát nebo lano hromosvodné svodové D do 10 mm s podpěrou</t>
  </si>
  <si>
    <t>84</t>
  </si>
  <si>
    <t>354410920</t>
  </si>
  <si>
    <t>lano průřez 50 mm2  FeZn</t>
  </si>
  <si>
    <t>85</t>
  </si>
  <si>
    <t>354414700</t>
  </si>
  <si>
    <t>podpěra vedení PV11 FeZn pod taškovou krytinu 100 mm</t>
  </si>
  <si>
    <t>86</t>
  </si>
  <si>
    <t>741420051</t>
  </si>
  <si>
    <t>Montáž vedení hromosvodné-úhelník nebo trubka s držáky do zdiva</t>
  </si>
  <si>
    <t>87</t>
  </si>
  <si>
    <t>354418310</t>
  </si>
  <si>
    <t>úhelník ochranný OU 2.0 na ochranu svodu 2 m</t>
  </si>
  <si>
    <t>88</t>
  </si>
  <si>
    <t>354418360</t>
  </si>
  <si>
    <t>držák ochranného úhelníku do zdiva DOU FeZn</t>
  </si>
  <si>
    <t>89</t>
  </si>
  <si>
    <t>741420083</t>
  </si>
  <si>
    <t>Montáž vedení hromosvodné-štítek k označení svodu</t>
  </si>
  <si>
    <t>90</t>
  </si>
  <si>
    <t>354421100</t>
  </si>
  <si>
    <t>štítek plastový č. 31 -  čísla svodů</t>
  </si>
  <si>
    <t>91</t>
  </si>
  <si>
    <t>741420101</t>
  </si>
  <si>
    <t>Montáž držáků oddáleného vedení do zdiva</t>
  </si>
  <si>
    <t>92</t>
  </si>
  <si>
    <t>354416400</t>
  </si>
  <si>
    <t>podpěra vedení PV42 FeZn do zdiva pro zemní pásek 30x4</t>
  </si>
  <si>
    <t>93</t>
  </si>
  <si>
    <t>220111741</t>
  </si>
  <si>
    <t>Montáž svorka rozpojovací zkušební</t>
  </si>
  <si>
    <t>94</t>
  </si>
  <si>
    <t>354419250</t>
  </si>
  <si>
    <t>svorka zkušební SZ pro lano D6-12 mm   FeZn</t>
  </si>
  <si>
    <t>D1</t>
  </si>
  <si>
    <t>97</t>
  </si>
  <si>
    <t>1.1</t>
  </si>
  <si>
    <t>Délky vodičů jsou stanoveny jen pro určitou orientaci, neboť záleží na skutečně vybrané trase, na způsobu montáže a na ostatních vlivech.</t>
  </si>
  <si>
    <t>D4 -  SILOVÉ KABELY A VODIČE vč.vytyčení,protažení,ukončení vodičů a ozn.pom. mat.Jmen. napětí 0,6kV</t>
  </si>
  <si>
    <t>D10 -  Hromosvodová soustava + Uzemnění + Dodatečné pospojení</t>
  </si>
  <si>
    <t xml:space="preserve">    Bude zřízen obvodový -  Bude zřízen obvodový zemnič objektu .V objektu bude provedeno doplňující pospojování na ochr.přípoj</t>
  </si>
  <si>
    <t>D20 -  POZNÁMKA</t>
  </si>
  <si>
    <t>Pol84</t>
  </si>
  <si>
    <t>X 1   -   zásuvka vestaná jednoduchá 250V,16A,50Hz,, bílá</t>
  </si>
  <si>
    <t>210160011</t>
  </si>
  <si>
    <t>Montáž spínačů časových</t>
  </si>
  <si>
    <t>Pol90</t>
  </si>
  <si>
    <t>Pol92</t>
  </si>
  <si>
    <t>V 3  -   spínač sériový vestavný 250V,10A,50Hz,  bílá</t>
  </si>
  <si>
    <t>751122012</t>
  </si>
  <si>
    <t>Mtž vent rad ntl nástěnného základního D do 200 mm</t>
  </si>
  <si>
    <t>D3</t>
  </si>
  <si>
    <t>Montáž krabicové rozvodky se 4 vývody</t>
  </si>
  <si>
    <t>D4</t>
  </si>
  <si>
    <t xml:space="preserve"> SILOVÉ KABELY A VODIČE vč.vytyčení,protažení,ukončení vodičů a ozn.pom. mat.Jmen. napětí 0,6kV</t>
  </si>
  <si>
    <t>741122032</t>
  </si>
  <si>
    <t>Montáž kabel Cu bez ukončení uložený pod omítku plný kulatý 5x4 až 6 mm2 (CYKY)</t>
  </si>
  <si>
    <t>Pol110</t>
  </si>
  <si>
    <t>Kabel CYKY 5Cx4</t>
  </si>
  <si>
    <t>44</t>
  </si>
  <si>
    <t>D5</t>
  </si>
  <si>
    <t>Pol122</t>
  </si>
  <si>
    <t>N1 -   Svítidlo nouzové nástěnné FULGUR BETA 180, 9W,230V,50Hz, IP65, 1 hod, nebo jiný EKVIVALENTNÍ výrobek</t>
  </si>
  <si>
    <t>741372051</t>
  </si>
  <si>
    <t>Montáž svítidlo LED bytové přisazené stropní reflektorové bez čidla</t>
  </si>
  <si>
    <t>D7</t>
  </si>
  <si>
    <t>D8</t>
  </si>
  <si>
    <t>Zaslepovací pás max. délka 1m, pro výřezy 45mm, šedý</t>
  </si>
  <si>
    <t>Svorkovnice , 4-35 mm2</t>
  </si>
  <si>
    <t>Svorkovnice, 2.5-10 mm2</t>
  </si>
  <si>
    <t>Jistič PL7, char B, 3+N-pólový, Icn=10kA, In=40A</t>
  </si>
  <si>
    <t>Jistič PL7, char B, 1+N-pólový, Icn=10kA, In=16A</t>
  </si>
  <si>
    <t>Jistič PL7, char B, 3+N-pólový, Icn=10kA, In=6A</t>
  </si>
  <si>
    <t>Jistič pomocných obvodů, char.B, 1+N-pól, Icn=10kA, In=4A</t>
  </si>
  <si>
    <t>Jistič PL7, char B, 1+N-pólový, Icn=10kA, In=10A</t>
  </si>
  <si>
    <t>Zásuvka na DIN lištu s clonkami a kolíkem</t>
  </si>
  <si>
    <t>Impulsní relé, tlačítko, 230 V~, 2zap. kont.</t>
  </si>
  <si>
    <t>113</t>
  </si>
  <si>
    <t>D9</t>
  </si>
  <si>
    <t>D10</t>
  </si>
  <si>
    <t xml:space="preserve"> Bude zřízen obvodový zemnič objektu .V objektu bude provedeno doplňující pospojování na ochr.přípoj</t>
  </si>
  <si>
    <t>95</t>
  </si>
  <si>
    <t>96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</si>
  <si>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</si>
  <si>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</si>
  <si>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</si>
  <si>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</si>
  <si>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</si>
  <si>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</si>
  <si>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</si>
  <si>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</si>
  <si>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</si>
  <si>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</si>
  <si>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D20</t>
  </si>
  <si>
    <t xml:space="preserve"> POZNÁMKA</t>
  </si>
  <si>
    <t>112</t>
  </si>
  <si>
    <t>D1 -  ZÁSUVKY A VYPÍNAČE</t>
  </si>
  <si>
    <t>D3 -  KRABICE, TRUBKY A  MONTÁŽNÍ MATERIÁL vč. úchytů a pomocného mat.</t>
  </si>
  <si>
    <t>D5 -  OSVĚTLOVACÍ TĚLESA VČ. ZDROJŮ A UCHYCENÍ</t>
  </si>
  <si>
    <t>D6 -  Rozvaděč jímek RJ</t>
  </si>
  <si>
    <t xml:space="preserve">    D7 -  Náplň : j.c.</t>
  </si>
  <si>
    <t>D8 -  Ovládací skříň osvětlení MS</t>
  </si>
  <si>
    <t xml:space="preserve"> ZÁSUVKY A VYPÍNAČE</t>
  </si>
  <si>
    <t>-221010022</t>
  </si>
  <si>
    <t>Pol88</t>
  </si>
  <si>
    <t>V12  -   spínač střídavý nástěnný průmyslový , 250V,10A,50Hz, IP54</t>
  </si>
  <si>
    <t>-1878937633</t>
  </si>
  <si>
    <t>Pol89</t>
  </si>
  <si>
    <t>V13  -   spínač sériový nástěnný průmyslový , 250V,10A,50Hz, IP54</t>
  </si>
  <si>
    <t>270867100</t>
  </si>
  <si>
    <t>V 1  -   spínač jednopólový vestavný 250V,10A,50Hz,  bílá</t>
  </si>
  <si>
    <t>9125338</t>
  </si>
  <si>
    <t>Pol91</t>
  </si>
  <si>
    <t>V 2  -   spínač střídavý vestavný 250V,10A,50Hz, bílá</t>
  </si>
  <si>
    <t>2006186340</t>
  </si>
  <si>
    <t>202812221</t>
  </si>
  <si>
    <t>-1449827962</t>
  </si>
  <si>
    <t>55419942</t>
  </si>
  <si>
    <t>290385537</t>
  </si>
  <si>
    <t>X11 - zásuvka nástěnná 250V,16A,50Hz, -C02510 S zásuvka jednonásobná IP54, šedá</t>
  </si>
  <si>
    <t>64146242</t>
  </si>
  <si>
    <t>Pol93</t>
  </si>
  <si>
    <t>X 4  -   zásuvká nástěnná 400V,5P,16A,50Hz,IP44,</t>
  </si>
  <si>
    <t>-49558166</t>
  </si>
  <si>
    <t>1411413937</t>
  </si>
  <si>
    <t>Pol85</t>
  </si>
  <si>
    <t>X20 -    zásuvka vestaná dvojnásobná 2*250V,16A,50Hz,  bílá</t>
  </si>
  <si>
    <t>-683955681</t>
  </si>
  <si>
    <t>Pol86</t>
  </si>
  <si>
    <t>X40 -    zásuvka vestaná čtyřnásobná 4*250V,16A,50Hz,  bílá, ve společném rámečku</t>
  </si>
  <si>
    <t>639075824</t>
  </si>
  <si>
    <t>-1469408158</t>
  </si>
  <si>
    <t>Pol87</t>
  </si>
  <si>
    <t>XC  - zásuvková skříň , IP44,         32A/3f,400V +  2* 16A/1f, 230, 50Hz</t>
  </si>
  <si>
    <t>1138150203</t>
  </si>
  <si>
    <t>741310552</t>
  </si>
  <si>
    <t>Montáž spínač tří/čtyřpólový v krytu vačkový s přívodkou a pojistkami 63 A, 1 až 4 svorky</t>
  </si>
  <si>
    <t>1993127691</t>
  </si>
  <si>
    <t>Pol94</t>
  </si>
  <si>
    <t>X 8 - přívodka náhradního zdroje VZT,  400V,32A,50Hz,IP44</t>
  </si>
  <si>
    <t>-830904653</t>
  </si>
  <si>
    <t>36041 a</t>
  </si>
  <si>
    <t xml:space="preserve">Montáž termostatu </t>
  </si>
  <si>
    <t>-687023972</t>
  </si>
  <si>
    <t>Pol95</t>
  </si>
  <si>
    <t>T1 - termostat větrání líhně, 230V,IP54</t>
  </si>
  <si>
    <t>1466498563</t>
  </si>
  <si>
    <t>735419115</t>
  </si>
  <si>
    <t>Montáž konvektoru s osazením na hmoždinky délka do 1600 mm</t>
  </si>
  <si>
    <t>soubor</t>
  </si>
  <si>
    <t>-991422828</t>
  </si>
  <si>
    <t>Pol97</t>
  </si>
  <si>
    <t>EPT - elektrický topný konvertor 1,5kW,230V, IP24</t>
  </si>
  <si>
    <t>-153855411</t>
  </si>
  <si>
    <t>Pol98</t>
  </si>
  <si>
    <t>EPT - elektrický topný konvertor  2kW,230V, IP24</t>
  </si>
  <si>
    <t>877146260</t>
  </si>
  <si>
    <t>25081909</t>
  </si>
  <si>
    <t>Pol99</t>
  </si>
  <si>
    <t>MV - odvětrávací ventilátor s časovým doběhem, 230V,50Hz</t>
  </si>
  <si>
    <t>1757591130</t>
  </si>
  <si>
    <t>21019 a</t>
  </si>
  <si>
    <t>Montáž skříní pojistkových rozpojovacích v pilíři SR</t>
  </si>
  <si>
    <t>-108803360</t>
  </si>
  <si>
    <t>Pol102</t>
  </si>
  <si>
    <t>SP - kabelová rozpojovací skříň v plastovém pilíři SR502NKW, včetně nožových pojistek, dle výkresu</t>
  </si>
  <si>
    <t>1752781870</t>
  </si>
  <si>
    <t>MET -   hlavní ochranná svorka - přípojnice ,  - přípojnice Cu 30*5*270, - přípojovací svorky Schrack IS 505 189 , - nosný izolátor   IS 106 ( IK 011030 ), nebo jiný EKVIVALENTNÍ výrobek</t>
  </si>
  <si>
    <t>-60811279</t>
  </si>
  <si>
    <t>Pol103</t>
  </si>
  <si>
    <t>Elektrocentrála FV14000E,  3F,10.7kW,400V,50Hz</t>
  </si>
  <si>
    <t>-2099812592</t>
  </si>
  <si>
    <t xml:space="preserve"> KRABICE, TRUBKY A  MONTÁŽNÍ MATERIÁL vč. úchytů a pomocného mat.</t>
  </si>
  <si>
    <t>157528551</t>
  </si>
  <si>
    <t>-1556126283</t>
  </si>
  <si>
    <t>741110142</t>
  </si>
  <si>
    <t>Montáž trubka pancéřová kovová tuhá závitová D přes 16 do 29 mm uložená pevně</t>
  </si>
  <si>
    <t>1059326405</t>
  </si>
  <si>
    <t>Pol106</t>
  </si>
  <si>
    <t>Elektroinstalační trubka 09040</t>
  </si>
  <si>
    <t>-1133040954</t>
  </si>
  <si>
    <t>Pol107</t>
  </si>
  <si>
    <t>Elektroinstalační trubka  1225</t>
  </si>
  <si>
    <t>-1864760826</t>
  </si>
  <si>
    <t>742110102</t>
  </si>
  <si>
    <t>Montáž kabelového žlabu pro slaboproud drátěného 150/100 mm</t>
  </si>
  <si>
    <t>-2065401554</t>
  </si>
  <si>
    <t>40+10</t>
  </si>
  <si>
    <t>Pol105</t>
  </si>
  <si>
    <t>Kabelový žlab drátěný - 60*100, včetně nosných, spojovacích prvků</t>
  </si>
  <si>
    <t>1217294591</t>
  </si>
  <si>
    <t>742110104</t>
  </si>
  <si>
    <t>Montáž kabelového žlabu pro slaboproud drátěného 250/100 mm</t>
  </si>
  <si>
    <t>1745133270</t>
  </si>
  <si>
    <t>Pol104</t>
  </si>
  <si>
    <t>Kabelový žlab drátěný - 110*200, včetně nosných, spojovacích prvků</t>
  </si>
  <si>
    <t>319704057</t>
  </si>
  <si>
    <t>-17886035</t>
  </si>
  <si>
    <t>687548424</t>
  </si>
  <si>
    <t>2123900268</t>
  </si>
  <si>
    <t>-779931307</t>
  </si>
  <si>
    <t>706750534</t>
  </si>
  <si>
    <t>-1928829185</t>
  </si>
  <si>
    <t>1773415619</t>
  </si>
  <si>
    <t>-1288764614</t>
  </si>
  <si>
    <t>305690459</t>
  </si>
  <si>
    <t>Pol109</t>
  </si>
  <si>
    <t>Kabel CYKY 5Cx2,5</t>
  </si>
  <si>
    <t>1149041629</t>
  </si>
  <si>
    <t>-1515607301</t>
  </si>
  <si>
    <t>-254245724</t>
  </si>
  <si>
    <t>-425651284</t>
  </si>
  <si>
    <t>1901683142</t>
  </si>
  <si>
    <t>741122234b</t>
  </si>
  <si>
    <t>Montáž kabel Cu plný kulatý žíla 5x35</t>
  </si>
  <si>
    <t>1444922829</t>
  </si>
  <si>
    <t>Kabel CYKY 5C*35</t>
  </si>
  <si>
    <t>900890501</t>
  </si>
  <si>
    <t>741122354</t>
  </si>
  <si>
    <t>Montáž kabel Cu plný kulatý žíla 37x1,5 mm2 uložený volně (CYKY)</t>
  </si>
  <si>
    <t>359793828</t>
  </si>
  <si>
    <t>Pol111</t>
  </si>
  <si>
    <t>Kabel CYKY 37Cx1,5</t>
  </si>
  <si>
    <t>-1070749528</t>
  </si>
  <si>
    <t>741122647</t>
  </si>
  <si>
    <t>Montáž kabel Cu plný kulatý žíla 7x1,5 až 2,5 mm2 uložený pevně (CYKY)</t>
  </si>
  <si>
    <t>2141179171</t>
  </si>
  <si>
    <t>Pol166</t>
  </si>
  <si>
    <t>Kabel CYKY 7Cx1,5</t>
  </si>
  <si>
    <t>-236275791</t>
  </si>
  <si>
    <t xml:space="preserve"> OSVĚTLOVACÍ TĚLESA VČ. ZDROJŮ A UCHYCENÍ</t>
  </si>
  <si>
    <t>-949522771</t>
  </si>
  <si>
    <t>Pol118</t>
  </si>
  <si>
    <t>E 6 -   Svítidlo venkovní s čidlem PIR -  Svítidlo FULGUR - , Melissa senzor maxi, 18W,230V,50Hz, IP65, nebo jiný EKVIVALENTNÍ výrobek</t>
  </si>
  <si>
    <t>-494775444</t>
  </si>
  <si>
    <t>666800271</t>
  </si>
  <si>
    <t>-1239124510</t>
  </si>
  <si>
    <t>-1799107257</t>
  </si>
  <si>
    <t>Pol121</t>
  </si>
  <si>
    <t>E10 - Venkovní svítidlo nástěnné Greenlux DAISY LED, reflektorové svítidlo GXDS108, 50W, 3400lm, 230V,50Hz, IP65, nebo jiný EKVIVALENTNÍ výrobek</t>
  </si>
  <si>
    <t>1309683516</t>
  </si>
  <si>
    <t>-770052669</t>
  </si>
  <si>
    <t>Pol115</t>
  </si>
  <si>
    <t>E 3 -   Svítidla pod kuchyňskou linku - Argus 4004/10,           LED -  10W,850lm, 230V,50Hz,IP21, nebo jiný EKVIVALENTNÍ výrobek</t>
  </si>
  <si>
    <t>-1021101169</t>
  </si>
  <si>
    <t>Pol116</t>
  </si>
  <si>
    <t>E 4 -   Svítidla kancelář - TREVOS - LINEA 2.4ft 6400/840,           LED -  48W,5320lm,230V,50Hz, nebo jiný EKVIVALENTNÍ výrobek</t>
  </si>
  <si>
    <t>748996582</t>
  </si>
  <si>
    <t>Pol117</t>
  </si>
  <si>
    <t>E 5 -  Svítidlo míchárna-TREVOS-FUTURA 2.2ft ABS Al 3200/840,           LED - 25W,3130lm, 230V,50Hz, IP66, nebo jiný EKVIVALENTNÍ výrobek</t>
  </si>
  <si>
    <t>-1159961655</t>
  </si>
  <si>
    <t>Pol119</t>
  </si>
  <si>
    <t>E 8 -  Svítidlo chodba - TREVOS - LINEA 1.4ft 2600/840,           LED -  21W,2290lm, 230V,50Hz, IP54, nebo jiný EKVIVALENTNÍ výrobek</t>
  </si>
  <si>
    <t>1042004751</t>
  </si>
  <si>
    <t>Pol120</t>
  </si>
  <si>
    <t>E 9 -  Svítidlo soc. zařízení - TREVOS - LINEA ROUND 3600/840,           LED -  27W,2930lm, 230V,50Hz, IP54, nebo jiný EKVIVALENTNÍ výrobek</t>
  </si>
  <si>
    <t>-242648988</t>
  </si>
  <si>
    <t>741372151A</t>
  </si>
  <si>
    <t>4954148</t>
  </si>
  <si>
    <t>Pol114</t>
  </si>
  <si>
    <t>E 2 -   Svítidlo líheň - TREVOS LINEA 1.4ft 4400/840,           LED -  33W,3770lm, 230V,50Hz,IP54, nebo jiný EKVIVALENTNÍ výrobek</t>
  </si>
  <si>
    <t>1104724212</t>
  </si>
  <si>
    <t>-1211559989</t>
  </si>
  <si>
    <t>Pol113</t>
  </si>
  <si>
    <t>E 1 -   Svítidla stáje - TREVOS - FUTURA 2.2ft ABS Al 2600/840,           LED -  21W,2460lm,230V,50Hz,IP66, nebo jiný EKVIVALENTNÍ výrobek</t>
  </si>
  <si>
    <t>-776294591</t>
  </si>
  <si>
    <t>D6</t>
  </si>
  <si>
    <t xml:space="preserve"> Rozvaděč jímek RJ</t>
  </si>
  <si>
    <t>521729920</t>
  </si>
  <si>
    <t xml:space="preserve"> Náplň : j.c.</t>
  </si>
  <si>
    <t>Pol123</t>
  </si>
  <si>
    <t>Skříň s dveřmi, zámek Doppelbart, NA omítku, šedá, 1000x1560, IP54</t>
  </si>
  <si>
    <t>-1107061979</t>
  </si>
  <si>
    <t>Pol124</t>
  </si>
  <si>
    <t>Držák krycích desek, výška 1450 (sada)</t>
  </si>
  <si>
    <t>-422199211</t>
  </si>
  <si>
    <t>Pol125</t>
  </si>
  <si>
    <t>Kabelové příruby 4xM16, 6xM25, 8xM32</t>
  </si>
  <si>
    <t>-1538966582</t>
  </si>
  <si>
    <t>Pol126</t>
  </si>
  <si>
    <t>Sada pro montáž rozváděče na stěnu</t>
  </si>
  <si>
    <t>-1134746151</t>
  </si>
  <si>
    <t>Pol127</t>
  </si>
  <si>
    <t>Schránka na dokumentaci A4</t>
  </si>
  <si>
    <t>-220193632</t>
  </si>
  <si>
    <t>Pol128</t>
  </si>
  <si>
    <t>DIN lišta hliníková, šířka skříně = 1000, šířka lišty = 888</t>
  </si>
  <si>
    <t>-352065946</t>
  </si>
  <si>
    <t>Pol129</t>
  </si>
  <si>
    <t>Držák DIN lišty, pevná hloubka, sada 1pár</t>
  </si>
  <si>
    <t>-1741141485</t>
  </si>
  <si>
    <t>Pol130</t>
  </si>
  <si>
    <t>Držák lišty/mont desky, nastav.hloubka, sada 1pár</t>
  </si>
  <si>
    <t>-348722749</t>
  </si>
  <si>
    <t>Pol131</t>
  </si>
  <si>
    <t>Upevňovací úchytka s vodivým propojení (zelená)</t>
  </si>
  <si>
    <t>1942128989</t>
  </si>
  <si>
    <t>Pol132</t>
  </si>
  <si>
    <t>Upevňovací úchytka celoplastová (bílá)</t>
  </si>
  <si>
    <t>840050088</t>
  </si>
  <si>
    <t>Pol133</t>
  </si>
  <si>
    <t>Krycí deska, bez výřezu, plechová, šedá, Š=1000, V=150</t>
  </si>
  <si>
    <t>1726859194</t>
  </si>
  <si>
    <t>Pol134</t>
  </si>
  <si>
    <t>Krycí deska, s výřezem 45mm, plechová, šedá, Š=1000, V=150</t>
  </si>
  <si>
    <t>953369409</t>
  </si>
  <si>
    <t>Pol135</t>
  </si>
  <si>
    <t>Krycí deska, bez výřezu, plechová, šedá, Š=1000, V=50</t>
  </si>
  <si>
    <t>-2124695347</t>
  </si>
  <si>
    <t>522729198</t>
  </si>
  <si>
    <t>-893267141</t>
  </si>
  <si>
    <t>1999833091</t>
  </si>
  <si>
    <t>924936072</t>
  </si>
  <si>
    <t>290712760</t>
  </si>
  <si>
    <t>Svorkovnice, 0.5-4 mm2</t>
  </si>
  <si>
    <t>1410066848</t>
  </si>
  <si>
    <t>Svorkovnice PE, propojení lištou, 0.5-4mm2</t>
  </si>
  <si>
    <t>1003403238</t>
  </si>
  <si>
    <t>Pol136</t>
  </si>
  <si>
    <t>Jistič PLHT, char B, 3+N-pólový, Icn=20kA, In=80A</t>
  </si>
  <si>
    <t>1323775052</t>
  </si>
  <si>
    <t>Pol137</t>
  </si>
  <si>
    <t>Chránič Ir=250A, typ AC, 4-pól, Idn=0.30A, In=80A</t>
  </si>
  <si>
    <t>336366726</t>
  </si>
  <si>
    <t>Pol138</t>
  </si>
  <si>
    <t>Svodič přepětí třídy T1+T2 (B+C), 4pól sada pro TN-S</t>
  </si>
  <si>
    <t>-246160549</t>
  </si>
  <si>
    <t>1671812791</t>
  </si>
  <si>
    <t>Pol139</t>
  </si>
  <si>
    <t>Poj odpínače pro válc pojistky do 50 A, 3+N-pól</t>
  </si>
  <si>
    <t>-168360360</t>
  </si>
  <si>
    <t>Pol140</t>
  </si>
  <si>
    <t>Chránič Ir=250A, typ AC, 4-pól, Idn=0.03A, In=80A</t>
  </si>
  <si>
    <t>-72623222</t>
  </si>
  <si>
    <t>Pol141</t>
  </si>
  <si>
    <t>Jistič PL7, char B, 3+N-pólový, Icn=10kA, In=16A</t>
  </si>
  <si>
    <t>-1675218691</t>
  </si>
  <si>
    <t>-1390423376</t>
  </si>
  <si>
    <t>87995429</t>
  </si>
  <si>
    <t>1314287615</t>
  </si>
  <si>
    <t>109</t>
  </si>
  <si>
    <t>-1725648556</t>
  </si>
  <si>
    <t>110</t>
  </si>
  <si>
    <t>-886322067</t>
  </si>
  <si>
    <t>111</t>
  </si>
  <si>
    <t>Pol142</t>
  </si>
  <si>
    <t>Chránič s nadproudovou ochranou, Ir=250A, AC, 1+N, 10kA, char.B, Idn=0.03A, In=10A</t>
  </si>
  <si>
    <t>-1063091115</t>
  </si>
  <si>
    <t>Pol143</t>
  </si>
  <si>
    <t>Spínací hodiny digitální, 2-kanál, týdenní, 2-přep.kont</t>
  </si>
  <si>
    <t>1617304246</t>
  </si>
  <si>
    <t>Pol144</t>
  </si>
  <si>
    <t>Instalační stykač, 230V~, 25A, 2zap. kont.</t>
  </si>
  <si>
    <t>-1464987181</t>
  </si>
  <si>
    <t>114</t>
  </si>
  <si>
    <t>Pol145</t>
  </si>
  <si>
    <t>Ovládací hlavice přepínače, otočná hlavice, s aretací, kroužek titan, 60st, AUTO-0-MAN</t>
  </si>
  <si>
    <t>-1709260577</t>
  </si>
  <si>
    <t>115</t>
  </si>
  <si>
    <t>-550035071</t>
  </si>
  <si>
    <t>116</t>
  </si>
  <si>
    <t>773529889</t>
  </si>
  <si>
    <t>117</t>
  </si>
  <si>
    <t>Pol146</t>
  </si>
  <si>
    <t>Kontaktní prvek, šroubové svorky, čelní upevnění, 1V</t>
  </si>
  <si>
    <t>1233899886</t>
  </si>
  <si>
    <t>118</t>
  </si>
  <si>
    <t>233321846</t>
  </si>
  <si>
    <t>119</t>
  </si>
  <si>
    <t>Pol147</t>
  </si>
  <si>
    <t>Elektroinstalační krabice,  ABB Luca 12814 krabice montážní IP65 275x370x140</t>
  </si>
  <si>
    <t>-378841450</t>
  </si>
  <si>
    <t>120</t>
  </si>
  <si>
    <t>-1138169625</t>
  </si>
  <si>
    <t>121</t>
  </si>
  <si>
    <t>-1885548970</t>
  </si>
  <si>
    <t>122</t>
  </si>
  <si>
    <t>749023700</t>
  </si>
  <si>
    <t>123</t>
  </si>
  <si>
    <t>906384970</t>
  </si>
  <si>
    <t>124</t>
  </si>
  <si>
    <t>-157095023</t>
  </si>
  <si>
    <t>125</t>
  </si>
  <si>
    <t>-1213179187</t>
  </si>
  <si>
    <t>126</t>
  </si>
  <si>
    <t>-187870136</t>
  </si>
  <si>
    <t>127</t>
  </si>
  <si>
    <t>-2095647501</t>
  </si>
  <si>
    <t>1858674758</t>
  </si>
  <si>
    <t>129</t>
  </si>
  <si>
    <t>-1560917871</t>
  </si>
  <si>
    <t>130</t>
  </si>
  <si>
    <t>223757858</t>
  </si>
  <si>
    <t>131</t>
  </si>
  <si>
    <t>-474794180</t>
  </si>
  <si>
    <t>132</t>
  </si>
  <si>
    <t>-1372365717</t>
  </si>
  <si>
    <t>133</t>
  </si>
  <si>
    <t>301981983</t>
  </si>
  <si>
    <t>134</t>
  </si>
  <si>
    <t>-295871413</t>
  </si>
  <si>
    <t>135</t>
  </si>
  <si>
    <t>-739426501</t>
  </si>
  <si>
    <t>136</t>
  </si>
  <si>
    <t>31625781</t>
  </si>
  <si>
    <t>137</t>
  </si>
  <si>
    <t>1774503758</t>
  </si>
  <si>
    <t>138</t>
  </si>
  <si>
    <t>-1558272633</t>
  </si>
  <si>
    <t>139</t>
  </si>
  <si>
    <t>-1815073446</t>
  </si>
  <si>
    <t>140</t>
  </si>
  <si>
    <t>1758826573</t>
  </si>
  <si>
    <t>141</t>
  </si>
  <si>
    <t>-1224093506</t>
  </si>
  <si>
    <t>142</t>
  </si>
  <si>
    <t>157228682</t>
  </si>
  <si>
    <t>143</t>
  </si>
  <si>
    <t>-1953358939</t>
  </si>
  <si>
    <t>144</t>
  </si>
  <si>
    <t>-1153397838</t>
  </si>
  <si>
    <t>145</t>
  </si>
  <si>
    <t>-670210735</t>
  </si>
  <si>
    <t>146</t>
  </si>
  <si>
    <t>-131592610</t>
  </si>
  <si>
    <t>147</t>
  </si>
  <si>
    <t>-332332321</t>
  </si>
  <si>
    <t>148</t>
  </si>
  <si>
    <t>706403179</t>
  </si>
  <si>
    <t>149</t>
  </si>
  <si>
    <t>1748887674</t>
  </si>
  <si>
    <t>152</t>
  </si>
  <si>
    <t>8046899</t>
  </si>
  <si>
    <t>D1 -  PŘÍSTROJE</t>
  </si>
  <si>
    <t>D5 -  ROZVADĚČE SILNOPROUD</t>
  </si>
  <si>
    <t xml:space="preserve">    D6 -  Rozvaděč jímek RJ</t>
  </si>
  <si>
    <t xml:space="preserve">      D7 -  Náplň :j.c. se nevyplňují</t>
  </si>
  <si>
    <t>D8 -  Hromosvodová soustava + Uzemnění + Dodatečné pospojení</t>
  </si>
  <si>
    <t>D9 -  Zemní práce</t>
  </si>
  <si>
    <t>1792377343</t>
  </si>
  <si>
    <t>Pol148</t>
  </si>
  <si>
    <t>V11 - spínač jednopólový nástěnný 250V,10A,50Hz , IP54, ABB 3558N  vypínač jednopólový IP54, šedý</t>
  </si>
  <si>
    <t>1542809509</t>
  </si>
  <si>
    <t>-340770794</t>
  </si>
  <si>
    <t>-2138729694</t>
  </si>
  <si>
    <t>1030979438</t>
  </si>
  <si>
    <t>Pol149</t>
  </si>
  <si>
    <t>SB -    ovládací dvojtlačítko pro ovládaní výdejového čerpadla, M22-I2-M1</t>
  </si>
  <si>
    <t>967686342</t>
  </si>
  <si>
    <t>-455914727</t>
  </si>
  <si>
    <t>Pol150</t>
  </si>
  <si>
    <t>E 1 -   Venkovní svítidlo Philips Malaga SGS101 SON-T,            50W, 230V,50Hz, IP65 , včetně výbojky, nebo jiný EKVIVALENTNÍ výrobek</t>
  </si>
  <si>
    <t>-1943417653</t>
  </si>
  <si>
    <t>22037 a</t>
  </si>
  <si>
    <t>Montáž ovládací skříňky</t>
  </si>
  <si>
    <t>516815446</t>
  </si>
  <si>
    <t>Pol157</t>
  </si>
  <si>
    <t>BQ  -    Ultrazvukový senzor hladiny  ULS200, 230V</t>
  </si>
  <si>
    <t>914302268</t>
  </si>
  <si>
    <t>Pol158</t>
  </si>
  <si>
    <t>S1   -    Siréna havarijní hladiny  -  230V,50hz</t>
  </si>
  <si>
    <t>1396853698</t>
  </si>
  <si>
    <t>Pol159</t>
  </si>
  <si>
    <t>S2   -    Siréna poruchy přečerpávání  - 230V,50hz</t>
  </si>
  <si>
    <t>-1492958599</t>
  </si>
  <si>
    <t>MET -   hlavní ochranná svorka - přípojnice , HEP -l Mi 90101, - přípojnice Cu 30*5*270, - přípojovací svorky  IS 505 189 , - nosný izolátor   IS 106 ( IK 011030 )</t>
  </si>
  <si>
    <t>526838838</t>
  </si>
  <si>
    <t>220322004</t>
  </si>
  <si>
    <t>Montáž rozvodné kompaktní krabice pro EZS</t>
  </si>
  <si>
    <t>525154212</t>
  </si>
  <si>
    <t>Pol160</t>
  </si>
  <si>
    <t>RC - kompenzační rozvaděč, typ rozvaděče bude vybrán dodavatelskou firmou dle způsobu provozu čerpadel míchadel a naměřeného účiníku</t>
  </si>
  <si>
    <t>2128915399</t>
  </si>
  <si>
    <t>119447443</t>
  </si>
  <si>
    <t>Pol161</t>
  </si>
  <si>
    <t>Elektroinstalační drátěný žlab 60*60mm</t>
  </si>
  <si>
    <t>-2024907348</t>
  </si>
  <si>
    <t>Pol162</t>
  </si>
  <si>
    <t>Elektroinstalační drátěný žlab 60*100mm</t>
  </si>
  <si>
    <t>40961471</t>
  </si>
  <si>
    <t>1334418518</t>
  </si>
  <si>
    <t>Pol163</t>
  </si>
  <si>
    <t>Elektroinstalační trubka žárově pozinkovaná 6013 ZN</t>
  </si>
  <si>
    <t>-1447803666</t>
  </si>
  <si>
    <t>Pol164</t>
  </si>
  <si>
    <t>Elektroinstalační trubka žárově pozinkovaná 6016 ZN</t>
  </si>
  <si>
    <t>1173573112</t>
  </si>
  <si>
    <t>1412062905</t>
  </si>
  <si>
    <t>1213484378</t>
  </si>
  <si>
    <t>-919587617</t>
  </si>
  <si>
    <t>1164397170</t>
  </si>
  <si>
    <t>-1049796727</t>
  </si>
  <si>
    <t>1423251700</t>
  </si>
  <si>
    <t>355953128</t>
  </si>
  <si>
    <t>-1595870508</t>
  </si>
  <si>
    <t>Pol165</t>
  </si>
  <si>
    <t>Kabel CYKY 5Cx6</t>
  </si>
  <si>
    <t>1756982957</t>
  </si>
  <si>
    <t>741122362a</t>
  </si>
  <si>
    <t>Montáž kabel Cu plný kulatý žíla 48x4 mm2 uložený volně (CYKY)</t>
  </si>
  <si>
    <t>-1801102995</t>
  </si>
  <si>
    <t>Pol167</t>
  </si>
  <si>
    <t>Kabel CYKY 4B*4</t>
  </si>
  <si>
    <t>-248167219</t>
  </si>
  <si>
    <t>-1382504044</t>
  </si>
  <si>
    <t>1142169825</t>
  </si>
  <si>
    <t>309306487</t>
  </si>
  <si>
    <t>Pol169</t>
  </si>
  <si>
    <t>OEZ - DISTRIBOX, NP66-1206030-V pro venkovní použití, 600 * 1200 * 300 ( š * v * h ) mm, IP66, po otevření dveří IP20, vývody - vývodky PG , vnitřní výbava:, modulární systém, kryty modulárního systému, montážní úchyty, zámek, schránka na dokumentaci</t>
  </si>
  <si>
    <t>-1326506870</t>
  </si>
  <si>
    <t>-1139795045</t>
  </si>
  <si>
    <t>Svorkovnice PE, propojení lištou,  4-35mm2</t>
  </si>
  <si>
    <t>1333681337</t>
  </si>
  <si>
    <t>Svorkovnice  4-35 mm2</t>
  </si>
  <si>
    <t>1629482312</t>
  </si>
  <si>
    <t>-2031587298</t>
  </si>
  <si>
    <t>878274913</t>
  </si>
  <si>
    <t>382759209</t>
  </si>
  <si>
    <t>-1243038404</t>
  </si>
  <si>
    <t>-570332810</t>
  </si>
  <si>
    <t>95406118</t>
  </si>
  <si>
    <t>-1466066413</t>
  </si>
  <si>
    <t>Pol170</t>
  </si>
  <si>
    <t>Poj odpínače pro válc pojistky do 100 A, 3+N-pól</t>
  </si>
  <si>
    <t>1414520835</t>
  </si>
  <si>
    <t>-236124293</t>
  </si>
  <si>
    <t>Pol171</t>
  </si>
  <si>
    <t>Výkonový stykač 32A/15kW AC-3, 45A AC-1, 1V, Uc=400V/50HZ, 440V/60HZ</t>
  </si>
  <si>
    <t>-433099370</t>
  </si>
  <si>
    <t>309403454</t>
  </si>
  <si>
    <t>407868782</t>
  </si>
  <si>
    <t>-91040729</t>
  </si>
  <si>
    <t>1630708984</t>
  </si>
  <si>
    <t>98729551</t>
  </si>
  <si>
    <t>Pol172</t>
  </si>
  <si>
    <t>Instalační relé 230V AC, 1 zap. 1 vyp. kont.</t>
  </si>
  <si>
    <t>-409523341</t>
  </si>
  <si>
    <t>Pol173</t>
  </si>
  <si>
    <t>Signálka, zapuštěná, IP67, kroužek titan, žlutá</t>
  </si>
  <si>
    <t>-578467175</t>
  </si>
  <si>
    <t>-151617114</t>
  </si>
  <si>
    <t>Pol174</t>
  </si>
  <si>
    <t>Prvek LED, šroubové svorky, čelní upevnění, 85-264VAC, 5-15mA, bílá</t>
  </si>
  <si>
    <t>-1926205740</t>
  </si>
  <si>
    <t>Pol175</t>
  </si>
  <si>
    <t>Ovládací hlavice tlačítka, zapuštěné tlačítko, bez aretace, černý kroužek, černá</t>
  </si>
  <si>
    <t>-119078741</t>
  </si>
  <si>
    <t>Pol176</t>
  </si>
  <si>
    <t>Kontaktní prvek, šroubové svorky, čelní upevnění, 1Z, Instalační stykač, 230V~, 25A, 2zap. kont.</t>
  </si>
  <si>
    <t>-250552527</t>
  </si>
  <si>
    <t>1918914446</t>
  </si>
  <si>
    <t>-218088721</t>
  </si>
  <si>
    <t>2070857164</t>
  </si>
  <si>
    <t>20841052</t>
  </si>
  <si>
    <t>-1918476</t>
  </si>
  <si>
    <t>-112058535</t>
  </si>
  <si>
    <t>86990361</t>
  </si>
  <si>
    <t>-546479555</t>
  </si>
  <si>
    <t>1216624264</t>
  </si>
  <si>
    <t>1932772497</t>
  </si>
  <si>
    <t>-1956207330</t>
  </si>
  <si>
    <t>-711042821</t>
  </si>
  <si>
    <t>-552945632</t>
  </si>
  <si>
    <t>1885339535</t>
  </si>
  <si>
    <t>204902480</t>
  </si>
  <si>
    <t>-586755401</t>
  </si>
  <si>
    <t>-1724311778</t>
  </si>
  <si>
    <t>316200084</t>
  </si>
  <si>
    <t>1110032002</t>
  </si>
  <si>
    <t>1659130217</t>
  </si>
  <si>
    <t>-2022650053</t>
  </si>
  <si>
    <t>Pol178</t>
  </si>
  <si>
    <t>Ochrana proti korozi</t>
  </si>
  <si>
    <t>654865179</t>
  </si>
  <si>
    <t xml:space="preserve"> Zemní práce</t>
  </si>
  <si>
    <t>460010024</t>
  </si>
  <si>
    <t>Vytyčení trasy vedení kabelového podzemního v zastavěném prostoru</t>
  </si>
  <si>
    <t>km</t>
  </si>
  <si>
    <t>-1609940851</t>
  </si>
  <si>
    <t>460010025</t>
  </si>
  <si>
    <t>Vytyčení trasy inženýrských sítí v zastavěném prostoru</t>
  </si>
  <si>
    <t>-1273556351</t>
  </si>
  <si>
    <t>460202163</t>
  </si>
  <si>
    <t>Hloubení kabelových nezapažených rýh strojně š 35 cm, hl 80 cm, v hornině tř 3</t>
  </si>
  <si>
    <t>-546397640</t>
  </si>
  <si>
    <t>460300001</t>
  </si>
  <si>
    <t>Zásyp jam nebo rýh strojně včetně zhutnění v zástavbě</t>
  </si>
  <si>
    <t>m3</t>
  </si>
  <si>
    <t>1360435807</t>
  </si>
  <si>
    <t>52*0,35*0,8</t>
  </si>
  <si>
    <t>460421001</t>
  </si>
  <si>
    <t>Lože kabelů z písku nebo štěrkopísku tl 5 cm nad kabel, bez zakrytí, šířky lože do 65 cm</t>
  </si>
  <si>
    <t>1734265104</t>
  </si>
  <si>
    <t>460490013</t>
  </si>
  <si>
    <t>Krytí kabelů výstražnou fólií šířky 34 cm</t>
  </si>
  <si>
    <t>-891901224</t>
  </si>
  <si>
    <t>460560163</t>
  </si>
  <si>
    <t>Zásyp rýh ručně šířky 35 cm, hloubky 80 cm, z horniny třídy 3</t>
  </si>
  <si>
    <t>-2142341399</t>
  </si>
  <si>
    <t>460620013</t>
  </si>
  <si>
    <t>Provizorní úprava terénu se zhutněním, v hornině tř 3</t>
  </si>
  <si>
    <t>m2</t>
  </si>
  <si>
    <t>-1967049134</t>
  </si>
  <si>
    <t>-1005695816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</si>
  <si>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</si>
  <si>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</si>
  <si>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</si>
  <si>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</si>
  <si>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</si>
  <si>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</si>
  <si>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</si>
  <si>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</si>
  <si>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</si>
  <si>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</si>
  <si>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</si>
  <si>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</si>
  <si>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</si>
  <si>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</si>
  <si>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</si>
  <si>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</si>
  <si>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</si>
  <si>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</si>
  <si>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</si>
  <si>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</si>
  <si>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</si>
  <si>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</si>
  <si>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</si>
  <si>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</si>
  <si>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</si>
  <si>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</si>
  <si>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</si>
  <si>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</si>
  <si>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</si>
  <si>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</si>
  <si>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</si>
  <si>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</si>
  <si>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</si>
  <si>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</si>
  <si>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</si>
  <si>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</si>
  <si>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</si>
  <si>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</si>
  <si>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</si>
  <si>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</si>
  <si>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</si>
  <si>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</si>
  <si>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</si>
  <si>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</si>
  <si>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</si>
  <si>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</si>
  <si>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</si>
  <si>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</si>
  <si>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</si>
  <si>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</si>
  <si>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</si>
  <si>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</si>
  <si>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</si>
  <si>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</si>
  <si>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</si>
  <si>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</si>
  <si>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</si>
  <si>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</si>
  <si>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</si>
  <si>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</si>
  <si>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</si>
  <si>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</si>
  <si>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</si>
  <si>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</si>
  <si>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</si>
  <si>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</si>
  <si>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</si>
  <si>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</si>
  <si>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</si>
  <si>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</si>
  <si>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</si>
  <si>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</si>
  <si>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</si>
  <si>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</si>
  <si>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</si>
  <si>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</si>
  <si>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</si>
  <si>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</si>
  <si>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</si>
  <si>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</si>
  <si>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</si>
  <si>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</si>
  <si>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</si>
  <si>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</si>
  <si>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</si>
  <si>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</si>
  <si>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</si>
  <si>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</si>
  <si>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</si>
  <si>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</si>
  <si>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</si>
  <si>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</si>
  <si>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</si>
  <si>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</si>
  <si>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</si>
  <si>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</si>
  <si>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</si>
  <si>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</si>
  <si>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</si>
  <si>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</si>
  <si>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</si>
  <si>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</si>
  <si>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</si>
  <si>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</si>
  <si>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</si>
  <si>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</si>
  <si>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</si>
  <si>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</si>
  <si>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</si>
  <si>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</si>
  <si>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</si>
  <si>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</si>
  <si>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</si>
  <si>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</si>
  <si>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</si>
  <si>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</si>
  <si>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</si>
  <si>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</si>
  <si>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</si>
  <si>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</si>
  <si>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</si>
  <si>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</si>
  <si>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</si>
  <si>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</si>
  <si>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</si>
  <si>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</si>
  <si>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</si>
  <si>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</si>
  <si>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</si>
  <si>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</si>
  <si>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</si>
  <si>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</si>
  <si>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</si>
  <si>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</si>
  <si>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</si>
  <si>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</si>
  <si>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</si>
  <si>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</si>
  <si>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</si>
  <si>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</si>
  <si>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</si>
  <si>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</si>
  <si>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</si>
  <si>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</si>
  <si>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</si>
  <si>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</si>
  <si>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</si>
  <si>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</si>
  <si>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</si>
  <si>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</si>
  <si>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</si>
  <si>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</si>
  <si>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</si>
  <si>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</si>
  <si>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</si>
  <si>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</si>
  <si>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</si>
  <si>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</si>
  <si>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</si>
  <si>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</si>
  <si>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</si>
  <si>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</si>
  <si>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</si>
  <si>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</si>
  <si>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</si>
  <si>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</si>
  <si>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</si>
  <si>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</si>
  <si>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</si>
  <si>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</si>
  <si>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</si>
  <si>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</si>
  <si>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</si>
  <si>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</si>
  <si>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</si>
  <si>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</si>
  <si>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</si>
  <si>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</si>
  <si>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</si>
  <si>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</si>
  <si>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</si>
  <si>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</si>
  <si>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</si>
  <si>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Školní statek Humpolec - dostavba budov a areálu -Stavební úpravy stáje pro výkrm prasat - ELEKTRO</t>
  </si>
  <si>
    <t>SO 01 Stavební úpravy stáje pro výkrm prasat</t>
  </si>
  <si>
    <t>SO 03 Skladovací jímka a výdejní plocha</t>
  </si>
  <si>
    <t>oceloplechová typová rozvodnice nástěnná, včetně přístrojového  vybavení, svorek a vnitřního propojení, povrchové úpravy, položka se neoceňuje, cena rozvaděče vychází ze součtu cen položek náplně rozvaděče č. 79-117</t>
  </si>
  <si>
    <t>plastová nástěnná rozvodnice, včetně přístrojového  vybavení  a vnitřního propojení, napěť. soustava 1+Nstř.,50Hz, 230V-TN-S, položka se neoceňuje, cena rozvaděče vychází ze součtu cen položek náplně rozvaděče č. 119-123</t>
  </si>
  <si>
    <t>oceloplechová typová rozvodnice nástěnná, včetně přístrojového  vybavení, svorek a vnitřního propojení, povrchové úpravy, napěťová soustava 3+N+PE stř.,50Hz,400/230V-TN-S, položka neoceňuje, cena rozvaděče vychází ze součtu cen položek náplně rozvaděče č. 42-66</t>
  </si>
  <si>
    <t xml:space="preserve"> Náplň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</si>
</sst>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7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6" fillId="0" borderId="0" xfId="0" applyFont="1" applyBorder="1" applyAlignment="1">
      <alignment horizontal="left" vertical="center"/>
    </xf>
    <xf numFmtId="0" fontId="0" fillId="0" borderId="5" xfId="0" applyBorder="1"/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2" fillId="0" borderId="21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4" fontId="29" fillId="0" borderId="21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0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2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4" fontId="23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3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4" xfId="0" applyFont="1" applyBorder="1" applyAlignment="1">
      <alignment horizontal="left" vertical="center"/>
    </xf>
    <xf numFmtId="0" fontId="7" fillId="0" borderId="24" xfId="0" applyFont="1" applyBorder="1" applyAlignment="1">
      <alignment vertical="center"/>
    </xf>
    <xf numFmtId="0" fontId="7" fillId="0" borderId="24" xfId="0" applyFont="1" applyBorder="1" applyAlignment="1" applyProtection="1">
      <alignment vertical="center"/>
      <protection locked="0"/>
    </xf>
    <xf numFmtId="4" fontId="7" fillId="0" borderId="24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2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3" fillId="0" borderId="13" xfId="0" applyNumberFormat="1" applyFont="1" applyBorder="1" applyAlignment="1">
      <alignment/>
    </xf>
    <xf numFmtId="166" fontId="33" fillId="0" borderId="14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4" fontId="0" fillId="3" borderId="25" xfId="0" applyNumberFormat="1" applyFont="1" applyFill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2" fillId="3" borderId="25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5" fillId="0" borderId="25" xfId="0" applyFont="1" applyBorder="1" applyAlignment="1" applyProtection="1">
      <alignment horizontal="center" vertical="center"/>
      <protection locked="0"/>
    </xf>
    <xf numFmtId="49" fontId="35" fillId="0" borderId="25" xfId="0" applyNumberFormat="1" applyFont="1" applyBorder="1" applyAlignment="1" applyProtection="1">
      <alignment horizontal="left" vertical="center" wrapText="1"/>
      <protection locked="0"/>
    </xf>
    <xf numFmtId="0" fontId="35" fillId="0" borderId="25" xfId="0" applyFont="1" applyBorder="1" applyAlignment="1" applyProtection="1">
      <alignment horizontal="left" vertical="center" wrapText="1"/>
      <protection locked="0"/>
    </xf>
    <xf numFmtId="0" fontId="35" fillId="0" borderId="25" xfId="0" applyFont="1" applyBorder="1" applyAlignment="1" applyProtection="1">
      <alignment horizontal="center" vertical="center" wrapText="1"/>
      <protection locked="0"/>
    </xf>
    <xf numFmtId="167" fontId="35" fillId="0" borderId="25" xfId="0" applyNumberFormat="1" applyFont="1" applyBorder="1" applyAlignment="1" applyProtection="1">
      <alignment vertical="center"/>
      <protection locked="0"/>
    </xf>
    <xf numFmtId="4" fontId="35" fillId="3" borderId="25" xfId="0" applyNumberFormat="1" applyFont="1" applyFill="1" applyBorder="1" applyAlignment="1" applyProtection="1">
      <alignment vertical="center"/>
      <protection locked="0"/>
    </xf>
    <xf numFmtId="4" fontId="35" fillId="0" borderId="25" xfId="0" applyNumberFormat="1" applyFont="1" applyBorder="1" applyAlignment="1" applyProtection="1">
      <alignment vertical="center"/>
      <protection locked="0"/>
    </xf>
    <xf numFmtId="0" fontId="35" fillId="0" borderId="4" xfId="0" applyFont="1" applyBorder="1" applyAlignment="1">
      <alignment vertical="center"/>
    </xf>
    <xf numFmtId="0" fontId="35" fillId="3" borderId="25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166" fontId="2" fillId="0" borderId="26" xfId="0" applyNumberFormat="1" applyFont="1" applyBorder="1" applyAlignment="1">
      <alignment vertical="center"/>
    </xf>
    <xf numFmtId="0" fontId="3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167" fontId="10" fillId="0" borderId="0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7" xfId="0" applyFont="1" applyBorder="1" applyAlignment="1" applyProtection="1">
      <alignment vertical="center" wrapText="1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12" fillId="0" borderId="33" xfId="0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7" xfId="0" applyFont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3" xfId="0" applyFont="1" applyBorder="1" applyAlignment="1" applyProtection="1">
      <alignment horizontal="left" vertical="center"/>
      <protection locked="0"/>
    </xf>
    <xf numFmtId="0" fontId="28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12" fillId="0" borderId="33" xfId="0" applyFont="1" applyBorder="1" applyAlignment="1" applyProtection="1">
      <alignment horizontal="left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8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8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0" xfId="0" applyFont="1" applyBorder="1" applyAlignment="1" applyProtection="1">
      <alignment vertical="top"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0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2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0" fontId="15" fillId="6" borderId="0" xfId="0" applyFont="1" applyFill="1" applyAlignment="1">
      <alignment horizontal="center" vertical="center"/>
    </xf>
    <xf numFmtId="0" fontId="0" fillId="0" borderId="0" xfId="0"/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0" fillId="2" borderId="0" xfId="20" applyFont="1" applyFill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28" fillId="0" borderId="33" xfId="0" applyFont="1" applyBorder="1" applyAlignment="1" applyProtection="1">
      <alignment horizontal="left"/>
      <protection locked="0"/>
    </xf>
    <xf numFmtId="0" fontId="28" fillId="0" borderId="33" xfId="0" applyFont="1" applyBorder="1" applyAlignment="1" applyProtection="1">
      <alignment horizontal="left" wrapText="1"/>
      <protection locked="0"/>
    </xf>
    <xf numFmtId="0" fontId="0" fillId="0" borderId="25" xfId="0" applyFont="1" applyBorder="1" applyAlignment="1" applyProtection="1">
      <alignment horizontal="center" vertical="center"/>
      <protection/>
    </xf>
    <xf numFmtId="49" fontId="0" fillId="0" borderId="25" xfId="0" applyNumberFormat="1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167" fontId="0" fillId="0" borderId="25" xfId="0" applyNumberFormat="1" applyFont="1" applyBorder="1" applyAlignment="1" applyProtection="1">
      <alignment vertical="center"/>
      <protection/>
    </xf>
    <xf numFmtId="4" fontId="0" fillId="3" borderId="25" xfId="0" applyNumberFormat="1" applyFont="1" applyFill="1" applyBorder="1" applyAlignment="1" applyProtection="1">
      <alignment vertical="center"/>
      <protection/>
    </xf>
    <xf numFmtId="4" fontId="0" fillId="0" borderId="25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4" fontId="6" fillId="0" borderId="0" xfId="0" applyNumberFormat="1" applyFont="1" applyBorder="1" applyAlignment="1" applyProtection="1">
      <alignment/>
      <protection/>
    </xf>
    <xf numFmtId="0" fontId="8" fillId="0" borderId="4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4" fontId="7" fillId="0" borderId="0" xfId="0" applyNumberFormat="1" applyFont="1" applyBorder="1" applyAlignment="1" applyProtection="1">
      <alignment/>
      <protection locked="0"/>
    </xf>
    <xf numFmtId="0" fontId="8" fillId="0" borderId="21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166" fontId="8" fillId="0" borderId="0" xfId="0" applyNumberFormat="1" applyFont="1" applyBorder="1" applyAlignment="1" applyProtection="1">
      <alignment/>
      <protection locked="0"/>
    </xf>
    <xf numFmtId="166" fontId="8" fillId="0" borderId="15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  <protection locked="0"/>
    </xf>
    <xf numFmtId="4" fontId="8" fillId="0" borderId="0" xfId="0" applyNumberFormat="1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tabSelected="1" workbookViewId="0" topLeftCell="A1">
      <pane ySplit="1" topLeftCell="A2" activePane="bottomLeft" state="frozen"/>
      <selection pane="bottomLeft" activeCell="AN9" sqref="AN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AR2" s="320" t="s">
        <v>8</v>
      </c>
      <c r="AS2" s="321"/>
      <c r="AT2" s="321"/>
      <c r="AU2" s="321"/>
      <c r="AV2" s="321"/>
      <c r="AW2" s="321"/>
      <c r="AX2" s="321"/>
      <c r="AY2" s="321"/>
      <c r="AZ2" s="321"/>
      <c r="BA2" s="321"/>
      <c r="BB2" s="321"/>
      <c r="BC2" s="321"/>
      <c r="BD2" s="321"/>
      <c r="BE2" s="321"/>
      <c r="BS2" s="22" t="s">
        <v>9</v>
      </c>
      <c r="BT2" s="22" t="s">
        <v>10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11</v>
      </c>
      <c r="BT3" s="22" t="s">
        <v>12</v>
      </c>
    </row>
    <row r="4" spans="2:71" ht="36.95" customHeight="1">
      <c r="B4" s="26"/>
      <c r="C4" s="27"/>
      <c r="D4" s="28" t="s">
        <v>13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14</v>
      </c>
      <c r="BE4" s="31" t="s">
        <v>15</v>
      </c>
      <c r="BS4" s="22" t="s">
        <v>16</v>
      </c>
    </row>
    <row r="5" spans="2:71" ht="14.45" customHeight="1">
      <c r="B5" s="26"/>
      <c r="C5" s="27"/>
      <c r="D5" s="32" t="s">
        <v>17</v>
      </c>
      <c r="E5" s="27"/>
      <c r="F5" s="27"/>
      <c r="G5" s="27"/>
      <c r="H5" s="27"/>
      <c r="I5" s="27"/>
      <c r="J5" s="27"/>
      <c r="K5" s="292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  <c r="AM5" s="293"/>
      <c r="AN5" s="293"/>
      <c r="AO5" s="293"/>
      <c r="AP5" s="27"/>
      <c r="AQ5" s="29"/>
      <c r="BE5" s="290" t="s">
        <v>18</v>
      </c>
      <c r="BS5" s="22" t="s">
        <v>9</v>
      </c>
    </row>
    <row r="6" spans="2:71" ht="36.95" customHeight="1">
      <c r="B6" s="26"/>
      <c r="C6" s="27"/>
      <c r="D6" s="34" t="s">
        <v>19</v>
      </c>
      <c r="E6" s="27"/>
      <c r="F6" s="27"/>
      <c r="G6" s="27"/>
      <c r="H6" s="27"/>
      <c r="I6" s="27"/>
      <c r="J6" s="27"/>
      <c r="K6" s="294" t="s">
        <v>1098</v>
      </c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P6" s="27"/>
      <c r="AQ6" s="29"/>
      <c r="BE6" s="291"/>
      <c r="BS6" s="22" t="s">
        <v>9</v>
      </c>
    </row>
    <row r="7" spans="2:71" ht="14.45" customHeight="1">
      <c r="B7" s="26"/>
      <c r="C7" s="27"/>
      <c r="D7" s="35" t="s">
        <v>20</v>
      </c>
      <c r="E7" s="27"/>
      <c r="F7" s="27"/>
      <c r="G7" s="27"/>
      <c r="H7" s="27"/>
      <c r="I7" s="27"/>
      <c r="J7" s="27"/>
      <c r="K7" s="33" t="s">
        <v>5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21</v>
      </c>
      <c r="AL7" s="27"/>
      <c r="AM7" s="27"/>
      <c r="AN7" s="33" t="s">
        <v>5</v>
      </c>
      <c r="AO7" s="27"/>
      <c r="AP7" s="27"/>
      <c r="AQ7" s="29"/>
      <c r="BE7" s="291"/>
      <c r="BS7" s="22" t="s">
        <v>9</v>
      </c>
    </row>
    <row r="8" spans="2:71" ht="14.45" customHeight="1">
      <c r="B8" s="26"/>
      <c r="C8" s="27"/>
      <c r="D8" s="35" t="s">
        <v>22</v>
      </c>
      <c r="E8" s="27"/>
      <c r="F8" s="27"/>
      <c r="G8" s="27"/>
      <c r="H8" s="27"/>
      <c r="I8" s="27"/>
      <c r="J8" s="27"/>
      <c r="K8" s="33" t="s">
        <v>23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24</v>
      </c>
      <c r="AL8" s="27"/>
      <c r="AM8" s="27"/>
      <c r="AN8" s="36" t="s">
        <v>25</v>
      </c>
      <c r="AO8" s="27"/>
      <c r="AP8" s="27"/>
      <c r="AQ8" s="29"/>
      <c r="BE8" s="291"/>
      <c r="BS8" s="22" t="s">
        <v>9</v>
      </c>
    </row>
    <row r="9" spans="2:71" ht="14.4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291"/>
      <c r="BS9" s="22" t="s">
        <v>9</v>
      </c>
    </row>
    <row r="10" spans="2:71" ht="14.45" customHeight="1">
      <c r="B10" s="26"/>
      <c r="C10" s="27"/>
      <c r="D10" s="35" t="s">
        <v>26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27</v>
      </c>
      <c r="AL10" s="27"/>
      <c r="AM10" s="27"/>
      <c r="AN10" s="33" t="s">
        <v>28</v>
      </c>
      <c r="AO10" s="27"/>
      <c r="AP10" s="27"/>
      <c r="AQ10" s="29"/>
      <c r="BE10" s="291"/>
      <c r="BS10" s="22" t="s">
        <v>9</v>
      </c>
    </row>
    <row r="11" spans="2:71" ht="18.4" customHeight="1">
      <c r="B11" s="26"/>
      <c r="C11" s="27"/>
      <c r="D11" s="27"/>
      <c r="E11" s="33" t="s">
        <v>29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30</v>
      </c>
      <c r="AL11" s="27"/>
      <c r="AM11" s="27"/>
      <c r="AN11" s="33" t="s">
        <v>31</v>
      </c>
      <c r="AO11" s="27"/>
      <c r="AP11" s="27"/>
      <c r="AQ11" s="29"/>
      <c r="BE11" s="291"/>
      <c r="BS11" s="22" t="s">
        <v>9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291"/>
      <c r="BS12" s="22" t="s">
        <v>9</v>
      </c>
    </row>
    <row r="13" spans="2:71" ht="14.45" customHeight="1">
      <c r="B13" s="26"/>
      <c r="C13" s="27"/>
      <c r="D13" s="35" t="s">
        <v>32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27</v>
      </c>
      <c r="AL13" s="27"/>
      <c r="AM13" s="27"/>
      <c r="AN13" s="37" t="s">
        <v>33</v>
      </c>
      <c r="AO13" s="27"/>
      <c r="AP13" s="27"/>
      <c r="AQ13" s="29"/>
      <c r="BE13" s="291"/>
      <c r="BS13" s="22" t="s">
        <v>9</v>
      </c>
    </row>
    <row r="14" spans="2:71" ht="15">
      <c r="B14" s="26"/>
      <c r="C14" s="27"/>
      <c r="D14" s="27"/>
      <c r="E14" s="295" t="s">
        <v>33</v>
      </c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  <c r="AK14" s="35" t="s">
        <v>30</v>
      </c>
      <c r="AL14" s="27"/>
      <c r="AM14" s="27"/>
      <c r="AN14" s="37" t="s">
        <v>33</v>
      </c>
      <c r="AO14" s="27"/>
      <c r="AP14" s="27"/>
      <c r="AQ14" s="29"/>
      <c r="BE14" s="291"/>
      <c r="BS14" s="22" t="s">
        <v>9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291"/>
      <c r="BS15" s="22" t="s">
        <v>6</v>
      </c>
    </row>
    <row r="16" spans="2:71" ht="14.45" customHeight="1">
      <c r="B16" s="26"/>
      <c r="C16" s="27"/>
      <c r="D16" s="35" t="s">
        <v>34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27</v>
      </c>
      <c r="AL16" s="27"/>
      <c r="AM16" s="27"/>
      <c r="AN16" s="33" t="s">
        <v>35</v>
      </c>
      <c r="AO16" s="27"/>
      <c r="AP16" s="27"/>
      <c r="AQ16" s="29"/>
      <c r="BE16" s="291"/>
      <c r="BS16" s="22" t="s">
        <v>6</v>
      </c>
    </row>
    <row r="17" spans="2:71" ht="18.4" customHeight="1">
      <c r="B17" s="26"/>
      <c r="C17" s="27"/>
      <c r="D17" s="27"/>
      <c r="E17" s="33" t="s">
        <v>36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30</v>
      </c>
      <c r="AL17" s="27"/>
      <c r="AM17" s="27"/>
      <c r="AN17" s="33" t="s">
        <v>37</v>
      </c>
      <c r="AO17" s="27"/>
      <c r="AP17" s="27"/>
      <c r="AQ17" s="29"/>
      <c r="BE17" s="291"/>
      <c r="BS17" s="22" t="s">
        <v>38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291"/>
      <c r="BS18" s="22" t="s">
        <v>39</v>
      </c>
    </row>
    <row r="19" spans="2:71" ht="14.45" customHeight="1">
      <c r="B19" s="26"/>
      <c r="C19" s="27"/>
      <c r="D19" s="35" t="s">
        <v>40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291"/>
      <c r="BS19" s="22" t="s">
        <v>9</v>
      </c>
    </row>
    <row r="20" spans="2:71" ht="16.5" customHeight="1">
      <c r="B20" s="26"/>
      <c r="C20" s="27"/>
      <c r="D20" s="27"/>
      <c r="E20" s="297" t="s">
        <v>5</v>
      </c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7"/>
      <c r="AN20" s="297"/>
      <c r="AO20" s="27"/>
      <c r="AP20" s="27"/>
      <c r="AQ20" s="29"/>
      <c r="BE20" s="291"/>
      <c r="BS20" s="22" t="s">
        <v>6</v>
      </c>
    </row>
    <row r="21" spans="2:57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291"/>
    </row>
    <row r="22" spans="2:57" ht="6.95" customHeight="1">
      <c r="B22" s="26"/>
      <c r="C22" s="2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7"/>
      <c r="AQ22" s="29"/>
      <c r="BE22" s="291"/>
    </row>
    <row r="23" spans="2:57" s="1" customFormat="1" ht="25.9" customHeight="1">
      <c r="B23" s="39"/>
      <c r="C23" s="40"/>
      <c r="D23" s="41" t="s">
        <v>41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298">
        <f>ROUND(AG51,0)</f>
        <v>0</v>
      </c>
      <c r="AL23" s="299"/>
      <c r="AM23" s="299"/>
      <c r="AN23" s="299"/>
      <c r="AO23" s="299"/>
      <c r="AP23" s="40"/>
      <c r="AQ23" s="43"/>
      <c r="BE23" s="291"/>
    </row>
    <row r="24" spans="2:57" s="1" customFormat="1" ht="6.95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291"/>
    </row>
    <row r="25" spans="2:57" s="1" customFormat="1" ht="13.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00" t="s">
        <v>42</v>
      </c>
      <c r="M25" s="300"/>
      <c r="N25" s="300"/>
      <c r="O25" s="300"/>
      <c r="P25" s="40"/>
      <c r="Q25" s="40"/>
      <c r="R25" s="40"/>
      <c r="S25" s="40"/>
      <c r="T25" s="40"/>
      <c r="U25" s="40"/>
      <c r="V25" s="40"/>
      <c r="W25" s="300" t="s">
        <v>43</v>
      </c>
      <c r="X25" s="300"/>
      <c r="Y25" s="300"/>
      <c r="Z25" s="300"/>
      <c r="AA25" s="300"/>
      <c r="AB25" s="300"/>
      <c r="AC25" s="300"/>
      <c r="AD25" s="300"/>
      <c r="AE25" s="300"/>
      <c r="AF25" s="40"/>
      <c r="AG25" s="40"/>
      <c r="AH25" s="40"/>
      <c r="AI25" s="40"/>
      <c r="AJ25" s="40"/>
      <c r="AK25" s="300" t="s">
        <v>44</v>
      </c>
      <c r="AL25" s="300"/>
      <c r="AM25" s="300"/>
      <c r="AN25" s="300"/>
      <c r="AO25" s="300"/>
      <c r="AP25" s="40"/>
      <c r="AQ25" s="43"/>
      <c r="BE25" s="291"/>
    </row>
    <row r="26" spans="2:57" s="2" customFormat="1" ht="14.45" customHeight="1">
      <c r="B26" s="45"/>
      <c r="C26" s="46"/>
      <c r="D26" s="47" t="s">
        <v>45</v>
      </c>
      <c r="E26" s="46"/>
      <c r="F26" s="47" t="s">
        <v>46</v>
      </c>
      <c r="G26" s="46"/>
      <c r="H26" s="46"/>
      <c r="I26" s="46"/>
      <c r="J26" s="46"/>
      <c r="K26" s="46"/>
      <c r="L26" s="301">
        <v>0.21</v>
      </c>
      <c r="M26" s="302"/>
      <c r="N26" s="302"/>
      <c r="O26" s="302"/>
      <c r="P26" s="46"/>
      <c r="Q26" s="46"/>
      <c r="R26" s="46"/>
      <c r="S26" s="46"/>
      <c r="T26" s="46"/>
      <c r="U26" s="46"/>
      <c r="V26" s="46"/>
      <c r="W26" s="303">
        <f>ROUND(AZ51,0)</f>
        <v>0</v>
      </c>
      <c r="X26" s="302"/>
      <c r="Y26" s="302"/>
      <c r="Z26" s="302"/>
      <c r="AA26" s="302"/>
      <c r="AB26" s="302"/>
      <c r="AC26" s="302"/>
      <c r="AD26" s="302"/>
      <c r="AE26" s="302"/>
      <c r="AF26" s="46"/>
      <c r="AG26" s="46"/>
      <c r="AH26" s="46"/>
      <c r="AI26" s="46"/>
      <c r="AJ26" s="46"/>
      <c r="AK26" s="303">
        <f>ROUND(AV51,2)</f>
        <v>0</v>
      </c>
      <c r="AL26" s="302"/>
      <c r="AM26" s="302"/>
      <c r="AN26" s="302"/>
      <c r="AO26" s="302"/>
      <c r="AP26" s="46"/>
      <c r="AQ26" s="48"/>
      <c r="BE26" s="291"/>
    </row>
    <row r="27" spans="2:57" s="2" customFormat="1" ht="14.45" customHeight="1">
      <c r="B27" s="45"/>
      <c r="C27" s="46"/>
      <c r="D27" s="46"/>
      <c r="E27" s="46"/>
      <c r="F27" s="47" t="s">
        <v>47</v>
      </c>
      <c r="G27" s="46"/>
      <c r="H27" s="46"/>
      <c r="I27" s="46"/>
      <c r="J27" s="46"/>
      <c r="K27" s="46"/>
      <c r="L27" s="301">
        <v>0.15</v>
      </c>
      <c r="M27" s="302"/>
      <c r="N27" s="302"/>
      <c r="O27" s="302"/>
      <c r="P27" s="46"/>
      <c r="Q27" s="46"/>
      <c r="R27" s="46"/>
      <c r="S27" s="46"/>
      <c r="T27" s="46"/>
      <c r="U27" s="46"/>
      <c r="V27" s="46"/>
      <c r="W27" s="303">
        <f>ROUND(BA51,0)</f>
        <v>0</v>
      </c>
      <c r="X27" s="302"/>
      <c r="Y27" s="302"/>
      <c r="Z27" s="302"/>
      <c r="AA27" s="302"/>
      <c r="AB27" s="302"/>
      <c r="AC27" s="302"/>
      <c r="AD27" s="302"/>
      <c r="AE27" s="302"/>
      <c r="AF27" s="46"/>
      <c r="AG27" s="46"/>
      <c r="AH27" s="46"/>
      <c r="AI27" s="46"/>
      <c r="AJ27" s="46"/>
      <c r="AK27" s="303">
        <f>ROUND(AW51,2)</f>
        <v>0</v>
      </c>
      <c r="AL27" s="302"/>
      <c r="AM27" s="302"/>
      <c r="AN27" s="302"/>
      <c r="AO27" s="302"/>
      <c r="AP27" s="46"/>
      <c r="AQ27" s="48"/>
      <c r="BE27" s="291"/>
    </row>
    <row r="28" spans="2:57" s="2" customFormat="1" ht="14.45" customHeight="1" hidden="1">
      <c r="B28" s="45"/>
      <c r="C28" s="46"/>
      <c r="D28" s="46"/>
      <c r="E28" s="46"/>
      <c r="F28" s="47" t="s">
        <v>48</v>
      </c>
      <c r="G28" s="46"/>
      <c r="H28" s="46"/>
      <c r="I28" s="46"/>
      <c r="J28" s="46"/>
      <c r="K28" s="46"/>
      <c r="L28" s="301">
        <v>0.21</v>
      </c>
      <c r="M28" s="302"/>
      <c r="N28" s="302"/>
      <c r="O28" s="302"/>
      <c r="P28" s="46"/>
      <c r="Q28" s="46"/>
      <c r="R28" s="46"/>
      <c r="S28" s="46"/>
      <c r="T28" s="46"/>
      <c r="U28" s="46"/>
      <c r="V28" s="46"/>
      <c r="W28" s="303">
        <f>ROUND(BB51,0)</f>
        <v>0</v>
      </c>
      <c r="X28" s="302"/>
      <c r="Y28" s="302"/>
      <c r="Z28" s="302"/>
      <c r="AA28" s="302"/>
      <c r="AB28" s="302"/>
      <c r="AC28" s="302"/>
      <c r="AD28" s="302"/>
      <c r="AE28" s="302"/>
      <c r="AF28" s="46"/>
      <c r="AG28" s="46"/>
      <c r="AH28" s="46"/>
      <c r="AI28" s="46"/>
      <c r="AJ28" s="46"/>
      <c r="AK28" s="303">
        <v>0</v>
      </c>
      <c r="AL28" s="302"/>
      <c r="AM28" s="302"/>
      <c r="AN28" s="302"/>
      <c r="AO28" s="302"/>
      <c r="AP28" s="46"/>
      <c r="AQ28" s="48"/>
      <c r="BE28" s="291"/>
    </row>
    <row r="29" spans="2:57" s="2" customFormat="1" ht="14.45" customHeight="1" hidden="1">
      <c r="B29" s="45"/>
      <c r="C29" s="46"/>
      <c r="D29" s="46"/>
      <c r="E29" s="46"/>
      <c r="F29" s="47" t="s">
        <v>49</v>
      </c>
      <c r="G29" s="46"/>
      <c r="H29" s="46"/>
      <c r="I29" s="46"/>
      <c r="J29" s="46"/>
      <c r="K29" s="46"/>
      <c r="L29" s="301">
        <v>0.15</v>
      </c>
      <c r="M29" s="302"/>
      <c r="N29" s="302"/>
      <c r="O29" s="302"/>
      <c r="P29" s="46"/>
      <c r="Q29" s="46"/>
      <c r="R29" s="46"/>
      <c r="S29" s="46"/>
      <c r="T29" s="46"/>
      <c r="U29" s="46"/>
      <c r="V29" s="46"/>
      <c r="W29" s="303">
        <f>ROUND(BC51,0)</f>
        <v>0</v>
      </c>
      <c r="X29" s="302"/>
      <c r="Y29" s="302"/>
      <c r="Z29" s="302"/>
      <c r="AA29" s="302"/>
      <c r="AB29" s="302"/>
      <c r="AC29" s="302"/>
      <c r="AD29" s="302"/>
      <c r="AE29" s="302"/>
      <c r="AF29" s="46"/>
      <c r="AG29" s="46"/>
      <c r="AH29" s="46"/>
      <c r="AI29" s="46"/>
      <c r="AJ29" s="46"/>
      <c r="AK29" s="303">
        <v>0</v>
      </c>
      <c r="AL29" s="302"/>
      <c r="AM29" s="302"/>
      <c r="AN29" s="302"/>
      <c r="AO29" s="302"/>
      <c r="AP29" s="46"/>
      <c r="AQ29" s="48"/>
      <c r="BE29" s="291"/>
    </row>
    <row r="30" spans="2:57" s="2" customFormat="1" ht="14.45" customHeight="1" hidden="1">
      <c r="B30" s="45"/>
      <c r="C30" s="46"/>
      <c r="D30" s="46"/>
      <c r="E30" s="46"/>
      <c r="F30" s="47" t="s">
        <v>50</v>
      </c>
      <c r="G30" s="46"/>
      <c r="H30" s="46"/>
      <c r="I30" s="46"/>
      <c r="J30" s="46"/>
      <c r="K30" s="46"/>
      <c r="L30" s="301">
        <v>0</v>
      </c>
      <c r="M30" s="302"/>
      <c r="N30" s="302"/>
      <c r="O30" s="302"/>
      <c r="P30" s="46"/>
      <c r="Q30" s="46"/>
      <c r="R30" s="46"/>
      <c r="S30" s="46"/>
      <c r="T30" s="46"/>
      <c r="U30" s="46"/>
      <c r="V30" s="46"/>
      <c r="W30" s="303">
        <f>ROUND(BD51,0)</f>
        <v>0</v>
      </c>
      <c r="X30" s="302"/>
      <c r="Y30" s="302"/>
      <c r="Z30" s="302"/>
      <c r="AA30" s="302"/>
      <c r="AB30" s="302"/>
      <c r="AC30" s="302"/>
      <c r="AD30" s="302"/>
      <c r="AE30" s="302"/>
      <c r="AF30" s="46"/>
      <c r="AG30" s="46"/>
      <c r="AH30" s="46"/>
      <c r="AI30" s="46"/>
      <c r="AJ30" s="46"/>
      <c r="AK30" s="303">
        <v>0</v>
      </c>
      <c r="AL30" s="302"/>
      <c r="AM30" s="302"/>
      <c r="AN30" s="302"/>
      <c r="AO30" s="302"/>
      <c r="AP30" s="46"/>
      <c r="AQ30" s="48"/>
      <c r="BE30" s="291"/>
    </row>
    <row r="31" spans="2:57" s="1" customFormat="1" ht="6.95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291"/>
    </row>
    <row r="32" spans="2:57" s="1" customFormat="1" ht="25.9" customHeight="1">
      <c r="B32" s="39"/>
      <c r="C32" s="49"/>
      <c r="D32" s="50" t="s">
        <v>51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52</v>
      </c>
      <c r="U32" s="51"/>
      <c r="V32" s="51"/>
      <c r="W32" s="51"/>
      <c r="X32" s="304" t="s">
        <v>53</v>
      </c>
      <c r="Y32" s="305"/>
      <c r="Z32" s="305"/>
      <c r="AA32" s="305"/>
      <c r="AB32" s="305"/>
      <c r="AC32" s="51"/>
      <c r="AD32" s="51"/>
      <c r="AE32" s="51"/>
      <c r="AF32" s="51"/>
      <c r="AG32" s="51"/>
      <c r="AH32" s="51"/>
      <c r="AI32" s="51"/>
      <c r="AJ32" s="51"/>
      <c r="AK32" s="306">
        <f>SUM(AK23:AK30)</f>
        <v>0</v>
      </c>
      <c r="AL32" s="305"/>
      <c r="AM32" s="305"/>
      <c r="AN32" s="305"/>
      <c r="AO32" s="307"/>
      <c r="AP32" s="49"/>
      <c r="AQ32" s="53"/>
      <c r="BE32" s="291"/>
    </row>
    <row r="33" spans="2:43" s="1" customFormat="1" ht="6.95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43" s="1" customFormat="1" ht="6.9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44" s="1" customFormat="1" ht="6.9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39"/>
    </row>
    <row r="39" spans="2:44" s="1" customFormat="1" ht="36.95" customHeight="1">
      <c r="B39" s="39"/>
      <c r="C39" s="59" t="s">
        <v>54</v>
      </c>
      <c r="AR39" s="39"/>
    </row>
    <row r="40" spans="2:44" s="1" customFormat="1" ht="6.95" customHeight="1">
      <c r="B40" s="39"/>
      <c r="AR40" s="39"/>
    </row>
    <row r="41" spans="2:44" s="3" customFormat="1" ht="14.45" customHeight="1">
      <c r="B41" s="60"/>
      <c r="C41" s="61" t="s">
        <v>17</v>
      </c>
      <c r="AR41" s="60"/>
    </row>
    <row r="42" spans="2:44" s="4" customFormat="1" ht="36.95" customHeight="1">
      <c r="B42" s="62"/>
      <c r="C42" s="63" t="s">
        <v>19</v>
      </c>
      <c r="L42" s="308" t="str">
        <f>K6</f>
        <v>Školní statek Humpolec - dostavba budov a areálu -Stavební úpravy stáje pro výkrm prasat - ELEKTRO</v>
      </c>
      <c r="M42" s="309"/>
      <c r="N42" s="309"/>
      <c r="O42" s="309"/>
      <c r="P42" s="309"/>
      <c r="Q42" s="309"/>
      <c r="R42" s="309"/>
      <c r="S42" s="309"/>
      <c r="T42" s="309"/>
      <c r="U42" s="309"/>
      <c r="V42" s="309"/>
      <c r="W42" s="309"/>
      <c r="X42" s="309"/>
      <c r="Y42" s="309"/>
      <c r="Z42" s="309"/>
      <c r="AA42" s="309"/>
      <c r="AB42" s="309"/>
      <c r="AC42" s="309"/>
      <c r="AD42" s="309"/>
      <c r="AE42" s="309"/>
      <c r="AF42" s="309"/>
      <c r="AG42" s="309"/>
      <c r="AH42" s="309"/>
      <c r="AI42" s="309"/>
      <c r="AJ42" s="309"/>
      <c r="AK42" s="309"/>
      <c r="AL42" s="309"/>
      <c r="AM42" s="309"/>
      <c r="AN42" s="309"/>
      <c r="AO42" s="309"/>
      <c r="AR42" s="62"/>
    </row>
    <row r="43" spans="2:44" s="1" customFormat="1" ht="6.95" customHeight="1">
      <c r="B43" s="39"/>
      <c r="AR43" s="39"/>
    </row>
    <row r="44" spans="2:44" s="1" customFormat="1" ht="15">
      <c r="B44" s="39"/>
      <c r="C44" s="61" t="s">
        <v>22</v>
      </c>
      <c r="L44" s="64" t="str">
        <f>IF(K8="","",K8)</f>
        <v>Školní statek Humpolec</v>
      </c>
      <c r="AI44" s="61" t="s">
        <v>24</v>
      </c>
      <c r="AM44" s="310" t="str">
        <f>IF(AN8="","",AN8)</f>
        <v>29. 6. 2017</v>
      </c>
      <c r="AN44" s="310"/>
      <c r="AR44" s="39"/>
    </row>
    <row r="45" spans="2:44" s="1" customFormat="1" ht="6.95" customHeight="1">
      <c r="B45" s="39"/>
      <c r="AR45" s="39"/>
    </row>
    <row r="46" spans="2:56" s="1" customFormat="1" ht="15">
      <c r="B46" s="39"/>
      <c r="C46" s="61" t="s">
        <v>26</v>
      </c>
      <c r="L46" s="3" t="str">
        <f>IF(E11="","",E11)</f>
        <v xml:space="preserve"> Kraj Vysočina, Jihlava, Žižkova 57/1882, PSČ 5873</v>
      </c>
      <c r="AI46" s="61" t="s">
        <v>34</v>
      </c>
      <c r="AM46" s="311" t="str">
        <f>IF(E17="","",E17)</f>
        <v xml:space="preserve"> AG Komplet s.r.o.</v>
      </c>
      <c r="AN46" s="311"/>
      <c r="AO46" s="311"/>
      <c r="AP46" s="311"/>
      <c r="AR46" s="39"/>
      <c r="AS46" s="312" t="s">
        <v>55</v>
      </c>
      <c r="AT46" s="313"/>
      <c r="AU46" s="66"/>
      <c r="AV46" s="66"/>
      <c r="AW46" s="66"/>
      <c r="AX46" s="66"/>
      <c r="AY46" s="66"/>
      <c r="AZ46" s="66"/>
      <c r="BA46" s="66"/>
      <c r="BB46" s="66"/>
      <c r="BC46" s="66"/>
      <c r="BD46" s="67"/>
    </row>
    <row r="47" spans="2:56" s="1" customFormat="1" ht="15">
      <c r="B47" s="39"/>
      <c r="C47" s="61" t="s">
        <v>32</v>
      </c>
      <c r="L47" s="3" t="str">
        <f>IF(E14="Vyplň údaj","",E14)</f>
        <v/>
      </c>
      <c r="AR47" s="39"/>
      <c r="AS47" s="314"/>
      <c r="AT47" s="315"/>
      <c r="AU47" s="40"/>
      <c r="AV47" s="40"/>
      <c r="AW47" s="40"/>
      <c r="AX47" s="40"/>
      <c r="AY47" s="40"/>
      <c r="AZ47" s="40"/>
      <c r="BA47" s="40"/>
      <c r="BB47" s="40"/>
      <c r="BC47" s="40"/>
      <c r="BD47" s="68"/>
    </row>
    <row r="48" spans="2:56" s="1" customFormat="1" ht="10.9" customHeight="1">
      <c r="B48" s="39"/>
      <c r="AR48" s="39"/>
      <c r="AS48" s="314"/>
      <c r="AT48" s="315"/>
      <c r="AU48" s="40"/>
      <c r="AV48" s="40"/>
      <c r="AW48" s="40"/>
      <c r="AX48" s="40"/>
      <c r="AY48" s="40"/>
      <c r="AZ48" s="40"/>
      <c r="BA48" s="40"/>
      <c r="BB48" s="40"/>
      <c r="BC48" s="40"/>
      <c r="BD48" s="68"/>
    </row>
    <row r="49" spans="2:56" s="1" customFormat="1" ht="29.25" customHeight="1">
      <c r="B49" s="39"/>
      <c r="C49" s="316" t="s">
        <v>56</v>
      </c>
      <c r="D49" s="317"/>
      <c r="E49" s="317"/>
      <c r="F49" s="317"/>
      <c r="G49" s="317"/>
      <c r="H49" s="69"/>
      <c r="I49" s="318" t="s">
        <v>57</v>
      </c>
      <c r="J49" s="317"/>
      <c r="K49" s="317"/>
      <c r="L49" s="317"/>
      <c r="M49" s="317"/>
      <c r="N49" s="317"/>
      <c r="O49" s="317"/>
      <c r="P49" s="317"/>
      <c r="Q49" s="317"/>
      <c r="R49" s="317"/>
      <c r="S49" s="317"/>
      <c r="T49" s="317"/>
      <c r="U49" s="317"/>
      <c r="V49" s="317"/>
      <c r="W49" s="317"/>
      <c r="X49" s="317"/>
      <c r="Y49" s="317"/>
      <c r="Z49" s="317"/>
      <c r="AA49" s="317"/>
      <c r="AB49" s="317"/>
      <c r="AC49" s="317"/>
      <c r="AD49" s="317"/>
      <c r="AE49" s="317"/>
      <c r="AF49" s="317"/>
      <c r="AG49" s="319" t="s">
        <v>58</v>
      </c>
      <c r="AH49" s="317"/>
      <c r="AI49" s="317"/>
      <c r="AJ49" s="317"/>
      <c r="AK49" s="317"/>
      <c r="AL49" s="317"/>
      <c r="AM49" s="317"/>
      <c r="AN49" s="318" t="s">
        <v>59</v>
      </c>
      <c r="AO49" s="317"/>
      <c r="AP49" s="317"/>
      <c r="AQ49" s="70" t="s">
        <v>60</v>
      </c>
      <c r="AR49" s="39"/>
      <c r="AS49" s="71" t="s">
        <v>61</v>
      </c>
      <c r="AT49" s="72" t="s">
        <v>62</v>
      </c>
      <c r="AU49" s="72" t="s">
        <v>63</v>
      </c>
      <c r="AV49" s="72" t="s">
        <v>64</v>
      </c>
      <c r="AW49" s="72" t="s">
        <v>65</v>
      </c>
      <c r="AX49" s="72" t="s">
        <v>66</v>
      </c>
      <c r="AY49" s="72" t="s">
        <v>67</v>
      </c>
      <c r="AZ49" s="72" t="s">
        <v>68</v>
      </c>
      <c r="BA49" s="72" t="s">
        <v>69</v>
      </c>
      <c r="BB49" s="72" t="s">
        <v>70</v>
      </c>
      <c r="BC49" s="72" t="s">
        <v>71</v>
      </c>
      <c r="BD49" s="73" t="s">
        <v>72</v>
      </c>
    </row>
    <row r="50" spans="2:56" s="1" customFormat="1" ht="10.9" customHeight="1">
      <c r="B50" s="39"/>
      <c r="AR50" s="39"/>
      <c r="AS50" s="74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7"/>
    </row>
    <row r="51" spans="2:90" s="4" customFormat="1" ht="32.45" customHeight="1">
      <c r="B51" s="62"/>
      <c r="C51" s="75" t="s">
        <v>73</v>
      </c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322">
        <f>ROUND(SUM(AG52:AG53),0)</f>
        <v>0</v>
      </c>
      <c r="AH51" s="322"/>
      <c r="AI51" s="322"/>
      <c r="AJ51" s="322"/>
      <c r="AK51" s="322"/>
      <c r="AL51" s="322"/>
      <c r="AM51" s="322"/>
      <c r="AN51" s="323">
        <f aca="true" t="shared" si="0" ref="AN51:AN53">SUM(AG51,AT51)</f>
        <v>0</v>
      </c>
      <c r="AO51" s="323"/>
      <c r="AP51" s="323"/>
      <c r="AQ51" s="77" t="s">
        <v>5</v>
      </c>
      <c r="AR51" s="62"/>
      <c r="AS51" s="78">
        <f>ROUND(SUM(AS52:AS53),0)</f>
        <v>0</v>
      </c>
      <c r="AT51" s="79">
        <f aca="true" t="shared" si="1" ref="AT51:AT53">ROUND(SUM(AV51:AW51),2)</f>
        <v>0</v>
      </c>
      <c r="AU51" s="80">
        <f>ROUND(SUM(AU52:AU53),5)</f>
        <v>0</v>
      </c>
      <c r="AV51" s="79">
        <f>ROUND(AZ51*L26,2)</f>
        <v>0</v>
      </c>
      <c r="AW51" s="79">
        <f>ROUND(BA51*L27,2)</f>
        <v>0</v>
      </c>
      <c r="AX51" s="79">
        <f>ROUND(BB51*L26,2)</f>
        <v>0</v>
      </c>
      <c r="AY51" s="79">
        <f>ROUND(BC51*L27,2)</f>
        <v>0</v>
      </c>
      <c r="AZ51" s="79">
        <f>ROUND(SUM(AZ52:AZ53),0)</f>
        <v>0</v>
      </c>
      <c r="BA51" s="79">
        <f>ROUND(SUM(BA52:BA53),0)</f>
        <v>0</v>
      </c>
      <c r="BB51" s="79">
        <f>ROUND(SUM(BB52:BB53),0)</f>
        <v>0</v>
      </c>
      <c r="BC51" s="79">
        <f>ROUND(SUM(BC52:BC53),0)</f>
        <v>0</v>
      </c>
      <c r="BD51" s="81">
        <f>ROUND(SUM(BD52:BD53),0)</f>
        <v>0</v>
      </c>
      <c r="BS51" s="63" t="s">
        <v>74</v>
      </c>
      <c r="BT51" s="63" t="s">
        <v>75</v>
      </c>
      <c r="BU51" s="82" t="s">
        <v>76</v>
      </c>
      <c r="BV51" s="63" t="s">
        <v>77</v>
      </c>
      <c r="BW51" s="63" t="s">
        <v>7</v>
      </c>
      <c r="BX51" s="63" t="s">
        <v>78</v>
      </c>
      <c r="CL51" s="63" t="s">
        <v>5</v>
      </c>
    </row>
    <row r="52" spans="1:91" s="5" customFormat="1" ht="16.5" customHeight="1">
      <c r="A52" s="83" t="s">
        <v>79</v>
      </c>
      <c r="B52" s="84"/>
      <c r="C52" s="85"/>
      <c r="D52" s="326">
        <v>1</v>
      </c>
      <c r="E52" s="326"/>
      <c r="F52" s="326"/>
      <c r="G52" s="326"/>
      <c r="H52" s="326"/>
      <c r="I52" s="86"/>
      <c r="J52" s="326" t="s">
        <v>83</v>
      </c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4">
        <f>'SO 01 Stavební úprav. stáje'!J27</f>
        <v>0</v>
      </c>
      <c r="AH52" s="325"/>
      <c r="AI52" s="325"/>
      <c r="AJ52" s="325"/>
      <c r="AK52" s="325"/>
      <c r="AL52" s="325"/>
      <c r="AM52" s="325"/>
      <c r="AN52" s="324">
        <f t="shared" si="0"/>
        <v>0</v>
      </c>
      <c r="AO52" s="325"/>
      <c r="AP52" s="325"/>
      <c r="AQ52" s="87" t="s">
        <v>80</v>
      </c>
      <c r="AR52" s="84"/>
      <c r="AS52" s="88">
        <v>0</v>
      </c>
      <c r="AT52" s="89">
        <f t="shared" si="1"/>
        <v>0</v>
      </c>
      <c r="AU52" s="90">
        <f>'SO 01 Stavební úprav. stáje'!P87</f>
        <v>0</v>
      </c>
      <c r="AV52" s="89">
        <f>'SO 01 Stavební úprav. stáje'!J30</f>
        <v>0</v>
      </c>
      <c r="AW52" s="89">
        <f>'SO 01 Stavební úprav. stáje'!J31</f>
        <v>0</v>
      </c>
      <c r="AX52" s="89">
        <f>'SO 01 Stavební úprav. stáje'!J32</f>
        <v>0</v>
      </c>
      <c r="AY52" s="89">
        <f>'SO 01 Stavební úprav. stáje'!J33</f>
        <v>0</v>
      </c>
      <c r="AZ52" s="89">
        <f>'SO 01 Stavební úprav. stáje'!F30</f>
        <v>0</v>
      </c>
      <c r="BA52" s="89">
        <f>'SO 01 Stavební úprav. stáje'!F31</f>
        <v>0</v>
      </c>
      <c r="BB52" s="89">
        <f>'SO 01 Stavební úprav. stáje'!F32</f>
        <v>0</v>
      </c>
      <c r="BC52" s="89">
        <f>'SO 01 Stavební úprav. stáje'!F33</f>
        <v>0</v>
      </c>
      <c r="BD52" s="91">
        <f>'SO 01 Stavební úprav. stáje'!F34</f>
        <v>0</v>
      </c>
      <c r="BT52" s="92" t="s">
        <v>39</v>
      </c>
      <c r="BV52" s="92" t="s">
        <v>77</v>
      </c>
      <c r="BW52" s="92" t="s">
        <v>84</v>
      </c>
      <c r="BX52" s="92" t="s">
        <v>7</v>
      </c>
      <c r="CL52" s="92" t="s">
        <v>5</v>
      </c>
      <c r="CM52" s="92" t="s">
        <v>81</v>
      </c>
    </row>
    <row r="53" spans="1:91" s="5" customFormat="1" ht="16.5" customHeight="1">
      <c r="A53" s="83" t="s">
        <v>79</v>
      </c>
      <c r="B53" s="84"/>
      <c r="C53" s="85"/>
      <c r="D53" s="326">
        <v>2</v>
      </c>
      <c r="E53" s="326"/>
      <c r="F53" s="326"/>
      <c r="G53" s="326"/>
      <c r="H53" s="326"/>
      <c r="I53" s="86"/>
      <c r="J53" s="326" t="s">
        <v>86</v>
      </c>
      <c r="K53" s="326"/>
      <c r="L53" s="326"/>
      <c r="M53" s="326"/>
      <c r="N53" s="326"/>
      <c r="O53" s="326"/>
      <c r="P53" s="326"/>
      <c r="Q53" s="326"/>
      <c r="R53" s="326"/>
      <c r="S53" s="326"/>
      <c r="T53" s="326"/>
      <c r="U53" s="326"/>
      <c r="V53" s="326"/>
      <c r="W53" s="326"/>
      <c r="X53" s="326"/>
      <c r="Y53" s="326"/>
      <c r="Z53" s="326"/>
      <c r="AA53" s="326"/>
      <c r="AB53" s="326"/>
      <c r="AC53" s="326"/>
      <c r="AD53" s="326"/>
      <c r="AE53" s="326"/>
      <c r="AF53" s="326"/>
      <c r="AG53" s="324">
        <f>'SO 03 Skl. jímka a výd. plocha'!J27</f>
        <v>0</v>
      </c>
      <c r="AH53" s="325"/>
      <c r="AI53" s="325"/>
      <c r="AJ53" s="325"/>
      <c r="AK53" s="325"/>
      <c r="AL53" s="325"/>
      <c r="AM53" s="325"/>
      <c r="AN53" s="324">
        <f t="shared" si="0"/>
        <v>0</v>
      </c>
      <c r="AO53" s="325"/>
      <c r="AP53" s="325"/>
      <c r="AQ53" s="87" t="s">
        <v>80</v>
      </c>
      <c r="AR53" s="84"/>
      <c r="AS53" s="88">
        <v>0</v>
      </c>
      <c r="AT53" s="89">
        <f t="shared" si="1"/>
        <v>0</v>
      </c>
      <c r="AU53" s="90">
        <f>'SO 03 Skl. jímka a výd. plocha'!P86</f>
        <v>0</v>
      </c>
      <c r="AV53" s="89">
        <f>'SO 03 Skl. jímka a výd. plocha'!J30</f>
        <v>0</v>
      </c>
      <c r="AW53" s="89">
        <f>'SO 03 Skl. jímka a výd. plocha'!J31</f>
        <v>0</v>
      </c>
      <c r="AX53" s="89">
        <f>'SO 03 Skl. jímka a výd. plocha'!J32</f>
        <v>0</v>
      </c>
      <c r="AY53" s="89">
        <f>'SO 03 Skl. jímka a výd. plocha'!J33</f>
        <v>0</v>
      </c>
      <c r="AZ53" s="89">
        <f>'SO 03 Skl. jímka a výd. plocha'!F30</f>
        <v>0</v>
      </c>
      <c r="BA53" s="89">
        <f>'SO 03 Skl. jímka a výd. plocha'!F31</f>
        <v>0</v>
      </c>
      <c r="BB53" s="89">
        <f>'SO 03 Skl. jímka a výd. plocha'!F32</f>
        <v>0</v>
      </c>
      <c r="BC53" s="89">
        <f>'SO 03 Skl. jímka a výd. plocha'!F33</f>
        <v>0</v>
      </c>
      <c r="BD53" s="91">
        <f>'SO 03 Skl. jímka a výd. plocha'!F34</f>
        <v>0</v>
      </c>
      <c r="BT53" s="92" t="s">
        <v>39</v>
      </c>
      <c r="BV53" s="92" t="s">
        <v>77</v>
      </c>
      <c r="BW53" s="92" t="s">
        <v>87</v>
      </c>
      <c r="BX53" s="92" t="s">
        <v>7</v>
      </c>
      <c r="CL53" s="92" t="s">
        <v>5</v>
      </c>
      <c r="CM53" s="92" t="s">
        <v>81</v>
      </c>
    </row>
    <row r="54" spans="2:44" s="1" customFormat="1" ht="30" customHeight="1">
      <c r="B54" s="39"/>
      <c r="AR54" s="39"/>
    </row>
    <row r="55" spans="2:44" s="1" customFormat="1" ht="6.95" customHeight="1">
      <c r="B55" s="54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39"/>
    </row>
  </sheetData>
  <mergeCells count="45">
    <mergeCell ref="D52:H52"/>
    <mergeCell ref="J52:AF52"/>
    <mergeCell ref="AN53:AP53"/>
    <mergeCell ref="AG53:AM53"/>
    <mergeCell ref="D53:H53"/>
    <mergeCell ref="J53:AF53"/>
    <mergeCell ref="AR2:BE2"/>
    <mergeCell ref="AG51:AM51"/>
    <mergeCell ref="AN51:AP51"/>
    <mergeCell ref="AN52:AP52"/>
    <mergeCell ref="AG52:AM5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3 -  SO.1   STÁJ - ELEKTRO'!C2" display="/"/>
    <hyperlink ref="A53" location="'4 -  SO.2, SO.3   JÍMKY -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54"/>
  <sheetViews>
    <sheetView showGridLines="0" workbookViewId="0" topLeftCell="A1">
      <pane ySplit="1" topLeftCell="A2" activePane="bottomLeft" state="frozen"/>
      <selection pane="bottomLeft" activeCell="F217" sqref="F21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94"/>
      <c r="C1" s="94"/>
      <c r="D1" s="95" t="s">
        <v>1</v>
      </c>
      <c r="E1" s="94"/>
      <c r="F1" s="96" t="s">
        <v>89</v>
      </c>
      <c r="G1" s="331" t="s">
        <v>90</v>
      </c>
      <c r="H1" s="331"/>
      <c r="I1" s="97"/>
      <c r="J1" s="96" t="s">
        <v>91</v>
      </c>
      <c r="K1" s="95" t="s">
        <v>92</v>
      </c>
      <c r="L1" s="96" t="s">
        <v>93</v>
      </c>
      <c r="M1" s="96"/>
      <c r="N1" s="96"/>
      <c r="O1" s="96"/>
      <c r="P1" s="96"/>
      <c r="Q1" s="96"/>
      <c r="R1" s="96"/>
      <c r="S1" s="96"/>
      <c r="T1" s="96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20" t="s">
        <v>8</v>
      </c>
      <c r="M2" s="321"/>
      <c r="N2" s="321"/>
      <c r="O2" s="321"/>
      <c r="P2" s="321"/>
      <c r="Q2" s="321"/>
      <c r="R2" s="321"/>
      <c r="S2" s="321"/>
      <c r="T2" s="321"/>
      <c r="U2" s="321"/>
      <c r="V2" s="321"/>
      <c r="AT2" s="22" t="s">
        <v>84</v>
      </c>
    </row>
    <row r="3" spans="2:46" ht="6.95" customHeight="1">
      <c r="B3" s="23"/>
      <c r="C3" s="24"/>
      <c r="D3" s="24"/>
      <c r="E3" s="24"/>
      <c r="F3" s="24"/>
      <c r="G3" s="24"/>
      <c r="H3" s="24"/>
      <c r="I3" s="98"/>
      <c r="J3" s="24"/>
      <c r="K3" s="25"/>
      <c r="AT3" s="22" t="s">
        <v>81</v>
      </c>
    </row>
    <row r="4" spans="2:46" ht="36.95" customHeight="1">
      <c r="B4" s="26"/>
      <c r="C4" s="27"/>
      <c r="D4" s="28" t="s">
        <v>94</v>
      </c>
      <c r="E4" s="27"/>
      <c r="F4" s="27"/>
      <c r="G4" s="27"/>
      <c r="H4" s="27"/>
      <c r="I4" s="99"/>
      <c r="J4" s="27"/>
      <c r="K4" s="29"/>
      <c r="M4" s="30" t="s">
        <v>14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99"/>
      <c r="J5" s="27"/>
      <c r="K5" s="29"/>
    </row>
    <row r="6" spans="2:11" ht="15">
      <c r="B6" s="26"/>
      <c r="C6" s="27"/>
      <c r="D6" s="35" t="s">
        <v>19</v>
      </c>
      <c r="E6" s="27"/>
      <c r="F6" s="27"/>
      <c r="G6" s="27"/>
      <c r="H6" s="27"/>
      <c r="I6" s="99"/>
      <c r="J6" s="27"/>
      <c r="K6" s="29"/>
    </row>
    <row r="7" spans="2:11" ht="16.5" customHeight="1">
      <c r="B7" s="26"/>
      <c r="C7" s="27"/>
      <c r="D7" s="27"/>
      <c r="E7" s="332" t="str">
        <f>'Rekapitulace stavby'!K6</f>
        <v>Školní statek Humpolec - dostavba budov a areálu -Stavební úpravy stáje pro výkrm prasat - ELEKTRO</v>
      </c>
      <c r="F7" s="333"/>
      <c r="G7" s="333"/>
      <c r="H7" s="333"/>
      <c r="I7" s="99"/>
      <c r="J7" s="27"/>
      <c r="K7" s="29"/>
    </row>
    <row r="8" spans="2:11" s="1" customFormat="1" ht="15">
      <c r="B8" s="39"/>
      <c r="C8" s="40"/>
      <c r="D8" s="35" t="s">
        <v>95</v>
      </c>
      <c r="E8" s="40"/>
      <c r="F8" s="40"/>
      <c r="G8" s="40"/>
      <c r="H8" s="40"/>
      <c r="I8" s="100"/>
      <c r="J8" s="40"/>
      <c r="K8" s="43"/>
    </row>
    <row r="9" spans="2:11" s="1" customFormat="1" ht="36.95" customHeight="1">
      <c r="B9" s="39"/>
      <c r="C9" s="40"/>
      <c r="D9" s="40"/>
      <c r="E9" s="334" t="s">
        <v>1099</v>
      </c>
      <c r="F9" s="335"/>
      <c r="G9" s="335"/>
      <c r="H9" s="335"/>
      <c r="I9" s="100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00"/>
      <c r="J10" s="40"/>
      <c r="K10" s="43"/>
    </row>
    <row r="11" spans="2:11" s="1" customFormat="1" ht="14.45" customHeight="1">
      <c r="B11" s="39"/>
      <c r="C11" s="40"/>
      <c r="D11" s="35" t="s">
        <v>20</v>
      </c>
      <c r="E11" s="40"/>
      <c r="F11" s="33" t="s">
        <v>5</v>
      </c>
      <c r="G11" s="40"/>
      <c r="H11" s="40"/>
      <c r="I11" s="101" t="s">
        <v>21</v>
      </c>
      <c r="J11" s="33" t="s">
        <v>5</v>
      </c>
      <c r="K11" s="43"/>
    </row>
    <row r="12" spans="2:11" s="1" customFormat="1" ht="14.45" customHeight="1">
      <c r="B12" s="39"/>
      <c r="C12" s="40"/>
      <c r="D12" s="35" t="s">
        <v>22</v>
      </c>
      <c r="E12" s="40"/>
      <c r="F12" s="33" t="s">
        <v>23</v>
      </c>
      <c r="G12" s="40"/>
      <c r="H12" s="40"/>
      <c r="I12" s="101" t="s">
        <v>24</v>
      </c>
      <c r="J12" s="102" t="str">
        <f>'Rekapitulace stavby'!AN8</f>
        <v>29. 6. 2017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00"/>
      <c r="J13" s="40"/>
      <c r="K13" s="43"/>
    </row>
    <row r="14" spans="2:11" s="1" customFormat="1" ht="14.45" customHeight="1">
      <c r="B14" s="39"/>
      <c r="C14" s="40"/>
      <c r="D14" s="35" t="s">
        <v>26</v>
      </c>
      <c r="E14" s="40"/>
      <c r="F14" s="40"/>
      <c r="G14" s="40"/>
      <c r="H14" s="40"/>
      <c r="I14" s="101" t="s">
        <v>27</v>
      </c>
      <c r="J14" s="33" t="s">
        <v>28</v>
      </c>
      <c r="K14" s="43"/>
    </row>
    <row r="15" spans="2:11" s="1" customFormat="1" ht="18" customHeight="1">
      <c r="B15" s="39"/>
      <c r="C15" s="40"/>
      <c r="D15" s="40"/>
      <c r="E15" s="33" t="s">
        <v>29</v>
      </c>
      <c r="F15" s="40"/>
      <c r="G15" s="40"/>
      <c r="H15" s="40"/>
      <c r="I15" s="101" t="s">
        <v>30</v>
      </c>
      <c r="J15" s="33" t="s">
        <v>31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00"/>
      <c r="J16" s="40"/>
      <c r="K16" s="43"/>
    </row>
    <row r="17" spans="2:11" s="1" customFormat="1" ht="14.45" customHeight="1">
      <c r="B17" s="39"/>
      <c r="C17" s="40"/>
      <c r="D17" s="35" t="s">
        <v>32</v>
      </c>
      <c r="E17" s="40"/>
      <c r="F17" s="40"/>
      <c r="G17" s="40"/>
      <c r="H17" s="40"/>
      <c r="I17" s="101" t="s">
        <v>27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01" t="s">
        <v>30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00"/>
      <c r="J19" s="40"/>
      <c r="K19" s="43"/>
    </row>
    <row r="20" spans="2:11" s="1" customFormat="1" ht="14.45" customHeight="1">
      <c r="B20" s="39"/>
      <c r="C20" s="40"/>
      <c r="D20" s="35" t="s">
        <v>34</v>
      </c>
      <c r="E20" s="40"/>
      <c r="F20" s="40"/>
      <c r="G20" s="40"/>
      <c r="H20" s="40"/>
      <c r="I20" s="101" t="s">
        <v>27</v>
      </c>
      <c r="J20" s="33" t="s">
        <v>35</v>
      </c>
      <c r="K20" s="43"/>
    </row>
    <row r="21" spans="2:11" s="1" customFormat="1" ht="18" customHeight="1">
      <c r="B21" s="39"/>
      <c r="C21" s="40"/>
      <c r="D21" s="40"/>
      <c r="E21" s="33" t="s">
        <v>36</v>
      </c>
      <c r="F21" s="40"/>
      <c r="G21" s="40"/>
      <c r="H21" s="40"/>
      <c r="I21" s="101" t="s">
        <v>30</v>
      </c>
      <c r="J21" s="33" t="s">
        <v>37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00"/>
      <c r="J22" s="40"/>
      <c r="K22" s="43"/>
    </row>
    <row r="23" spans="2:11" s="1" customFormat="1" ht="14.45" customHeight="1">
      <c r="B23" s="39"/>
      <c r="C23" s="40"/>
      <c r="D23" s="35" t="s">
        <v>40</v>
      </c>
      <c r="E23" s="40"/>
      <c r="F23" s="40"/>
      <c r="G23" s="40"/>
      <c r="H23" s="40"/>
      <c r="I23" s="100"/>
      <c r="J23" s="40"/>
      <c r="K23" s="43"/>
    </row>
    <row r="24" spans="2:11" s="6" customFormat="1" ht="16.5" customHeight="1">
      <c r="B24" s="103"/>
      <c r="C24" s="104"/>
      <c r="D24" s="104"/>
      <c r="E24" s="297" t="s">
        <v>5</v>
      </c>
      <c r="F24" s="297"/>
      <c r="G24" s="297"/>
      <c r="H24" s="297"/>
      <c r="I24" s="105"/>
      <c r="J24" s="104"/>
      <c r="K24" s="106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00"/>
      <c r="J25" s="40"/>
      <c r="K25" s="43"/>
    </row>
    <row r="26" spans="2:11" s="1" customFormat="1" ht="6.95" customHeight="1">
      <c r="B26" s="39"/>
      <c r="C26" s="40"/>
      <c r="D26" s="66"/>
      <c r="E26" s="66"/>
      <c r="F26" s="66"/>
      <c r="G26" s="66"/>
      <c r="H26" s="66"/>
      <c r="I26" s="107"/>
      <c r="J26" s="66"/>
      <c r="K26" s="108"/>
    </row>
    <row r="27" spans="2:11" s="1" customFormat="1" ht="25.35" customHeight="1">
      <c r="B27" s="39"/>
      <c r="C27" s="40"/>
      <c r="D27" s="109" t="s">
        <v>41</v>
      </c>
      <c r="E27" s="40"/>
      <c r="F27" s="40"/>
      <c r="G27" s="40"/>
      <c r="H27" s="40"/>
      <c r="I27" s="100"/>
      <c r="J27" s="110">
        <f>ROUND(J87,0)</f>
        <v>0</v>
      </c>
      <c r="K27" s="43"/>
    </row>
    <row r="28" spans="2:11" s="1" customFormat="1" ht="6.95" customHeight="1">
      <c r="B28" s="39"/>
      <c r="C28" s="40"/>
      <c r="D28" s="66"/>
      <c r="E28" s="66"/>
      <c r="F28" s="66"/>
      <c r="G28" s="66"/>
      <c r="H28" s="66"/>
      <c r="I28" s="107"/>
      <c r="J28" s="66"/>
      <c r="K28" s="108"/>
    </row>
    <row r="29" spans="2:11" s="1" customFormat="1" ht="14.45" customHeight="1">
      <c r="B29" s="39"/>
      <c r="C29" s="40"/>
      <c r="D29" s="40"/>
      <c r="E29" s="40"/>
      <c r="F29" s="44" t="s">
        <v>43</v>
      </c>
      <c r="G29" s="40"/>
      <c r="H29" s="40"/>
      <c r="I29" s="111" t="s">
        <v>42</v>
      </c>
      <c r="J29" s="44" t="s">
        <v>44</v>
      </c>
      <c r="K29" s="43"/>
    </row>
    <row r="30" spans="2:11" s="1" customFormat="1" ht="14.45" customHeight="1">
      <c r="B30" s="39"/>
      <c r="C30" s="40"/>
      <c r="D30" s="47" t="s">
        <v>45</v>
      </c>
      <c r="E30" s="47" t="s">
        <v>46</v>
      </c>
      <c r="F30" s="112">
        <f>ROUND(SUM(BE87:BE253),0)</f>
        <v>0</v>
      </c>
      <c r="G30" s="40"/>
      <c r="H30" s="40"/>
      <c r="I30" s="113">
        <v>0.21</v>
      </c>
      <c r="J30" s="112">
        <f>ROUND(ROUND((SUM(BE87:BE253)),0)*I30,2)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47</v>
      </c>
      <c r="F31" s="112">
        <f>ROUND(SUM(BF87:BF253),0)</f>
        <v>0</v>
      </c>
      <c r="G31" s="40"/>
      <c r="H31" s="40"/>
      <c r="I31" s="113">
        <v>0.15</v>
      </c>
      <c r="J31" s="112">
        <f>ROUND(ROUND((SUM(BF87:BF253)),0)*I31,2)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48</v>
      </c>
      <c r="F32" s="112">
        <f>ROUND(SUM(BG87:BG253),0)</f>
        <v>0</v>
      </c>
      <c r="G32" s="40"/>
      <c r="H32" s="40"/>
      <c r="I32" s="113">
        <v>0.21</v>
      </c>
      <c r="J32" s="112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49</v>
      </c>
      <c r="F33" s="112">
        <f>ROUND(SUM(BH87:BH253),0)</f>
        <v>0</v>
      </c>
      <c r="G33" s="40"/>
      <c r="H33" s="40"/>
      <c r="I33" s="113">
        <v>0.15</v>
      </c>
      <c r="J33" s="112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50</v>
      </c>
      <c r="F34" s="112">
        <f>ROUND(SUM(BI87:BI253),0)</f>
        <v>0</v>
      </c>
      <c r="G34" s="40"/>
      <c r="H34" s="40"/>
      <c r="I34" s="113">
        <v>0</v>
      </c>
      <c r="J34" s="112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00"/>
      <c r="J35" s="40"/>
      <c r="K35" s="43"/>
    </row>
    <row r="36" spans="2:11" s="1" customFormat="1" ht="25.35" customHeight="1">
      <c r="B36" s="39"/>
      <c r="C36" s="114"/>
      <c r="D36" s="115" t="s">
        <v>51</v>
      </c>
      <c r="E36" s="69"/>
      <c r="F36" s="69"/>
      <c r="G36" s="116" t="s">
        <v>52</v>
      </c>
      <c r="H36" s="117" t="s">
        <v>53</v>
      </c>
      <c r="I36" s="118"/>
      <c r="J36" s="119">
        <f>SUM(J27:J34)</f>
        <v>0</v>
      </c>
      <c r="K36" s="120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21"/>
      <c r="J37" s="55"/>
      <c r="K37" s="56"/>
    </row>
    <row r="41" spans="2:11" s="1" customFormat="1" ht="6.95" customHeight="1">
      <c r="B41" s="57"/>
      <c r="C41" s="58"/>
      <c r="D41" s="58"/>
      <c r="E41" s="58"/>
      <c r="F41" s="58"/>
      <c r="G41" s="58"/>
      <c r="H41" s="58"/>
      <c r="I41" s="122"/>
      <c r="J41" s="58"/>
      <c r="K41" s="123"/>
    </row>
    <row r="42" spans="2:11" s="1" customFormat="1" ht="36.95" customHeight="1">
      <c r="B42" s="39"/>
      <c r="C42" s="28" t="s">
        <v>96</v>
      </c>
      <c r="D42" s="40"/>
      <c r="E42" s="40"/>
      <c r="F42" s="40"/>
      <c r="G42" s="40"/>
      <c r="H42" s="40"/>
      <c r="I42" s="100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00"/>
      <c r="J43" s="40"/>
      <c r="K43" s="43"/>
    </row>
    <row r="44" spans="2:11" s="1" customFormat="1" ht="14.45" customHeight="1">
      <c r="B44" s="39"/>
      <c r="C44" s="35" t="s">
        <v>19</v>
      </c>
      <c r="D44" s="40"/>
      <c r="E44" s="40"/>
      <c r="F44" s="40"/>
      <c r="G44" s="40"/>
      <c r="H44" s="40"/>
      <c r="I44" s="100"/>
      <c r="J44" s="40"/>
      <c r="K44" s="43"/>
    </row>
    <row r="45" spans="2:11" s="1" customFormat="1" ht="16.5" customHeight="1">
      <c r="B45" s="39"/>
      <c r="C45" s="40"/>
      <c r="D45" s="40"/>
      <c r="E45" s="332" t="str">
        <f>E7</f>
        <v>Školní statek Humpolec - dostavba budov a areálu -Stavební úpravy stáje pro výkrm prasat - ELEKTRO</v>
      </c>
      <c r="F45" s="333"/>
      <c r="G45" s="333"/>
      <c r="H45" s="333"/>
      <c r="I45" s="100"/>
      <c r="J45" s="40"/>
      <c r="K45" s="43"/>
    </row>
    <row r="46" spans="2:11" s="1" customFormat="1" ht="14.45" customHeight="1">
      <c r="B46" s="39"/>
      <c r="C46" s="35" t="s">
        <v>95</v>
      </c>
      <c r="D46" s="40"/>
      <c r="E46" s="40"/>
      <c r="F46" s="40"/>
      <c r="G46" s="40"/>
      <c r="H46" s="40"/>
      <c r="I46" s="100"/>
      <c r="J46" s="40"/>
      <c r="K46" s="43"/>
    </row>
    <row r="47" spans="2:11" s="1" customFormat="1" ht="17.25" customHeight="1">
      <c r="B47" s="39"/>
      <c r="C47" s="40"/>
      <c r="D47" s="40"/>
      <c r="E47" s="334" t="str">
        <f>E9</f>
        <v>SO 01 Stavební úpravy stáje pro výkrm prasat</v>
      </c>
      <c r="F47" s="335"/>
      <c r="G47" s="335"/>
      <c r="H47" s="335"/>
      <c r="I47" s="100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00"/>
      <c r="J48" s="40"/>
      <c r="K48" s="43"/>
    </row>
    <row r="49" spans="2:11" s="1" customFormat="1" ht="18" customHeight="1">
      <c r="B49" s="39"/>
      <c r="C49" s="35" t="s">
        <v>22</v>
      </c>
      <c r="D49" s="40"/>
      <c r="E49" s="40"/>
      <c r="F49" s="33" t="str">
        <f>F12</f>
        <v>Školní statek Humpolec</v>
      </c>
      <c r="G49" s="40"/>
      <c r="H49" s="40"/>
      <c r="I49" s="101" t="s">
        <v>24</v>
      </c>
      <c r="J49" s="102" t="str">
        <f>IF(J12="","",J12)</f>
        <v>29. 6. 2017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00"/>
      <c r="J50" s="40"/>
      <c r="K50" s="43"/>
    </row>
    <row r="51" spans="2:11" s="1" customFormat="1" ht="15">
      <c r="B51" s="39"/>
      <c r="C51" s="35" t="s">
        <v>26</v>
      </c>
      <c r="D51" s="40"/>
      <c r="E51" s="40"/>
      <c r="F51" s="33" t="str">
        <f>E15</f>
        <v xml:space="preserve"> Kraj Vysočina, Jihlava, Žižkova 57/1882, PSČ 5873</v>
      </c>
      <c r="G51" s="40"/>
      <c r="H51" s="40"/>
      <c r="I51" s="101" t="s">
        <v>34</v>
      </c>
      <c r="J51" s="297" t="str">
        <f>E21</f>
        <v xml:space="preserve"> AG Komplet s.r.o.</v>
      </c>
      <c r="K51" s="43"/>
    </row>
    <row r="52" spans="2:11" s="1" customFormat="1" ht="14.45" customHeight="1">
      <c r="B52" s="39"/>
      <c r="C52" s="35" t="s">
        <v>32</v>
      </c>
      <c r="D52" s="40"/>
      <c r="E52" s="40"/>
      <c r="F52" s="33" t="str">
        <f>IF(E18="","",E18)</f>
        <v/>
      </c>
      <c r="G52" s="40"/>
      <c r="H52" s="40"/>
      <c r="I52" s="100"/>
      <c r="J52" s="327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00"/>
      <c r="J53" s="40"/>
      <c r="K53" s="43"/>
    </row>
    <row r="54" spans="2:11" s="1" customFormat="1" ht="29.25" customHeight="1">
      <c r="B54" s="39"/>
      <c r="C54" s="124" t="s">
        <v>97</v>
      </c>
      <c r="D54" s="114"/>
      <c r="E54" s="114"/>
      <c r="F54" s="114"/>
      <c r="G54" s="114"/>
      <c r="H54" s="114"/>
      <c r="I54" s="125"/>
      <c r="J54" s="126" t="s">
        <v>98</v>
      </c>
      <c r="K54" s="127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00"/>
      <c r="J55" s="40"/>
      <c r="K55" s="43"/>
    </row>
    <row r="56" spans="2:47" s="1" customFormat="1" ht="29.25" customHeight="1">
      <c r="B56" s="39"/>
      <c r="C56" s="128" t="s">
        <v>99</v>
      </c>
      <c r="D56" s="40"/>
      <c r="E56" s="40"/>
      <c r="F56" s="40"/>
      <c r="G56" s="40"/>
      <c r="H56" s="40"/>
      <c r="I56" s="100"/>
      <c r="J56" s="110">
        <f>J87</f>
        <v>0</v>
      </c>
      <c r="K56" s="43"/>
      <c r="AU56" s="22" t="s">
        <v>100</v>
      </c>
    </row>
    <row r="57" spans="2:11" s="7" customFormat="1" ht="24.95" customHeight="1">
      <c r="B57" s="129"/>
      <c r="C57" s="130"/>
      <c r="D57" s="131" t="s">
        <v>407</v>
      </c>
      <c r="E57" s="132"/>
      <c r="F57" s="132"/>
      <c r="G57" s="132"/>
      <c r="H57" s="132"/>
      <c r="I57" s="133"/>
      <c r="J57" s="134">
        <f>J88</f>
        <v>0</v>
      </c>
      <c r="K57" s="135"/>
    </row>
    <row r="58" spans="2:11" s="7" customFormat="1" ht="24.95" customHeight="1">
      <c r="B58" s="129"/>
      <c r="C58" s="130"/>
      <c r="D58" s="131" t="s">
        <v>408</v>
      </c>
      <c r="E58" s="132"/>
      <c r="F58" s="132"/>
      <c r="G58" s="132"/>
      <c r="H58" s="132"/>
      <c r="I58" s="133"/>
      <c r="J58" s="134">
        <f>J118</f>
        <v>0</v>
      </c>
      <c r="K58" s="135"/>
    </row>
    <row r="59" spans="2:11" s="7" customFormat="1" ht="24.95" customHeight="1">
      <c r="B59" s="129"/>
      <c r="C59" s="130"/>
      <c r="D59" s="131" t="s">
        <v>349</v>
      </c>
      <c r="E59" s="132"/>
      <c r="F59" s="132"/>
      <c r="G59" s="132"/>
      <c r="H59" s="132"/>
      <c r="I59" s="133"/>
      <c r="J59" s="134">
        <f>J129</f>
        <v>0</v>
      </c>
      <c r="K59" s="135"/>
    </row>
    <row r="60" spans="2:11" s="7" customFormat="1" ht="24.95" customHeight="1">
      <c r="B60" s="129"/>
      <c r="C60" s="130"/>
      <c r="D60" s="131" t="s">
        <v>409</v>
      </c>
      <c r="E60" s="132"/>
      <c r="F60" s="132"/>
      <c r="G60" s="132"/>
      <c r="H60" s="132"/>
      <c r="I60" s="133"/>
      <c r="J60" s="134">
        <f>J150</f>
        <v>0</v>
      </c>
      <c r="K60" s="135"/>
    </row>
    <row r="61" spans="2:11" s="7" customFormat="1" ht="24.95" customHeight="1">
      <c r="B61" s="129"/>
      <c r="C61" s="130"/>
      <c r="D61" s="131" t="s">
        <v>410</v>
      </c>
      <c r="E61" s="132"/>
      <c r="F61" s="132"/>
      <c r="G61" s="132"/>
      <c r="H61" s="132"/>
      <c r="I61" s="133"/>
      <c r="J61" s="134">
        <f>J167</f>
        <v>0</v>
      </c>
      <c r="K61" s="135"/>
    </row>
    <row r="62" spans="2:11" s="8" customFormat="1" ht="19.9" customHeight="1">
      <c r="B62" s="136"/>
      <c r="C62" s="137"/>
      <c r="D62" s="138" t="s">
        <v>411</v>
      </c>
      <c r="E62" s="139"/>
      <c r="F62" s="139"/>
      <c r="G62" s="139"/>
      <c r="H62" s="139"/>
      <c r="I62" s="140"/>
      <c r="J62" s="141">
        <f>J176</f>
        <v>0</v>
      </c>
      <c r="K62" s="142"/>
    </row>
    <row r="63" spans="2:11" s="7" customFormat="1" ht="24.95" customHeight="1">
      <c r="B63" s="129"/>
      <c r="C63" s="130"/>
      <c r="D63" s="131" t="s">
        <v>412</v>
      </c>
      <c r="E63" s="132"/>
      <c r="F63" s="132"/>
      <c r="G63" s="132"/>
      <c r="H63" s="132"/>
      <c r="I63" s="133"/>
      <c r="J63" s="134">
        <f>J216</f>
        <v>0</v>
      </c>
      <c r="K63" s="135"/>
    </row>
    <row r="64" spans="2:11" s="8" customFormat="1" ht="19.9" customHeight="1">
      <c r="B64" s="136"/>
      <c r="C64" s="137"/>
      <c r="D64" s="138" t="s">
        <v>411</v>
      </c>
      <c r="E64" s="139"/>
      <c r="F64" s="139"/>
      <c r="G64" s="139"/>
      <c r="H64" s="139"/>
      <c r="I64" s="140"/>
      <c r="J64" s="141">
        <f>J218</f>
        <v>0</v>
      </c>
      <c r="K64" s="142"/>
    </row>
    <row r="65" spans="2:11" s="7" customFormat="1" ht="24.95" customHeight="1">
      <c r="B65" s="129"/>
      <c r="C65" s="130"/>
      <c r="D65" s="131" t="s">
        <v>350</v>
      </c>
      <c r="E65" s="132"/>
      <c r="F65" s="132"/>
      <c r="G65" s="132"/>
      <c r="H65" s="132"/>
      <c r="I65" s="133"/>
      <c r="J65" s="134">
        <f>J224</f>
        <v>0</v>
      </c>
      <c r="K65" s="135"/>
    </row>
    <row r="66" spans="2:11" s="8" customFormat="1" ht="19.9" customHeight="1">
      <c r="B66" s="136"/>
      <c r="C66" s="137"/>
      <c r="D66" s="138" t="s">
        <v>351</v>
      </c>
      <c r="E66" s="139"/>
      <c r="F66" s="139"/>
      <c r="G66" s="139"/>
      <c r="H66" s="139"/>
      <c r="I66" s="140"/>
      <c r="J66" s="141">
        <f>J225</f>
        <v>0</v>
      </c>
      <c r="K66" s="142"/>
    </row>
    <row r="67" spans="2:11" s="7" customFormat="1" ht="24.95" customHeight="1">
      <c r="B67" s="129"/>
      <c r="C67" s="130"/>
      <c r="D67" s="131" t="s">
        <v>352</v>
      </c>
      <c r="E67" s="132"/>
      <c r="F67" s="132"/>
      <c r="G67" s="132"/>
      <c r="H67" s="132"/>
      <c r="I67" s="133"/>
      <c r="J67" s="134">
        <f>J252</f>
        <v>0</v>
      </c>
      <c r="K67" s="135"/>
    </row>
    <row r="68" spans="2:11" s="1" customFormat="1" ht="21.75" customHeight="1">
      <c r="B68" s="39"/>
      <c r="C68" s="40"/>
      <c r="D68" s="40"/>
      <c r="E68" s="40"/>
      <c r="F68" s="40"/>
      <c r="G68" s="40"/>
      <c r="H68" s="40"/>
      <c r="I68" s="100"/>
      <c r="J68" s="40"/>
      <c r="K68" s="43"/>
    </row>
    <row r="69" spans="2:11" s="1" customFormat="1" ht="6.95" customHeight="1">
      <c r="B69" s="54"/>
      <c r="C69" s="55"/>
      <c r="D69" s="55"/>
      <c r="E69" s="55"/>
      <c r="F69" s="55"/>
      <c r="G69" s="55"/>
      <c r="H69" s="55"/>
      <c r="I69" s="121"/>
      <c r="J69" s="55"/>
      <c r="K69" s="56"/>
    </row>
    <row r="73" spans="2:12" s="1" customFormat="1" ht="6.95" customHeight="1">
      <c r="B73" s="57"/>
      <c r="C73" s="58"/>
      <c r="D73" s="58"/>
      <c r="E73" s="58"/>
      <c r="F73" s="58"/>
      <c r="G73" s="58"/>
      <c r="H73" s="58"/>
      <c r="I73" s="122"/>
      <c r="J73" s="58"/>
      <c r="K73" s="58"/>
      <c r="L73" s="39"/>
    </row>
    <row r="74" spans="2:12" s="1" customFormat="1" ht="36.95" customHeight="1">
      <c r="B74" s="39"/>
      <c r="C74" s="59" t="s">
        <v>101</v>
      </c>
      <c r="L74" s="39"/>
    </row>
    <row r="75" spans="2:12" s="1" customFormat="1" ht="6.95" customHeight="1">
      <c r="B75" s="39"/>
      <c r="L75" s="39"/>
    </row>
    <row r="76" spans="2:12" s="1" customFormat="1" ht="14.45" customHeight="1">
      <c r="B76" s="39"/>
      <c r="C76" s="61" t="s">
        <v>19</v>
      </c>
      <c r="L76" s="39"/>
    </row>
    <row r="77" spans="2:12" s="1" customFormat="1" ht="16.5" customHeight="1">
      <c r="B77" s="39"/>
      <c r="E77" s="328" t="str">
        <f>E7</f>
        <v>Školní statek Humpolec - dostavba budov a areálu -Stavební úpravy stáje pro výkrm prasat - ELEKTRO</v>
      </c>
      <c r="F77" s="329"/>
      <c r="G77" s="329"/>
      <c r="H77" s="329"/>
      <c r="L77" s="39"/>
    </row>
    <row r="78" spans="2:12" s="1" customFormat="1" ht="14.45" customHeight="1">
      <c r="B78" s="39"/>
      <c r="C78" s="61" t="s">
        <v>95</v>
      </c>
      <c r="L78" s="39"/>
    </row>
    <row r="79" spans="2:12" s="1" customFormat="1" ht="17.25" customHeight="1">
      <c r="B79" s="39"/>
      <c r="E79" s="308" t="str">
        <f>E9</f>
        <v>SO 01 Stavební úpravy stáje pro výkrm prasat</v>
      </c>
      <c r="F79" s="330"/>
      <c r="G79" s="330"/>
      <c r="H79" s="330"/>
      <c r="L79" s="39"/>
    </row>
    <row r="80" spans="2:12" s="1" customFormat="1" ht="6.95" customHeight="1">
      <c r="B80" s="39"/>
      <c r="L80" s="39"/>
    </row>
    <row r="81" spans="2:12" s="1" customFormat="1" ht="18" customHeight="1">
      <c r="B81" s="39"/>
      <c r="C81" s="61" t="s">
        <v>22</v>
      </c>
      <c r="F81" s="143" t="str">
        <f>F12</f>
        <v>Školní statek Humpolec</v>
      </c>
      <c r="I81" s="144" t="s">
        <v>24</v>
      </c>
      <c r="J81" s="65" t="str">
        <f>IF(J12="","",J12)</f>
        <v>29. 6. 2017</v>
      </c>
      <c r="L81" s="39"/>
    </row>
    <row r="82" spans="2:12" s="1" customFormat="1" ht="6.95" customHeight="1">
      <c r="B82" s="39"/>
      <c r="L82" s="39"/>
    </row>
    <row r="83" spans="2:12" s="1" customFormat="1" ht="15">
      <c r="B83" s="39"/>
      <c r="C83" s="61" t="s">
        <v>26</v>
      </c>
      <c r="F83" s="143" t="str">
        <f>E15</f>
        <v xml:space="preserve"> Kraj Vysočina, Jihlava, Žižkova 57/1882, PSČ 5873</v>
      </c>
      <c r="I83" s="144" t="s">
        <v>34</v>
      </c>
      <c r="J83" s="143" t="str">
        <f>E21</f>
        <v xml:space="preserve"> AG Komplet s.r.o.</v>
      </c>
      <c r="L83" s="39"/>
    </row>
    <row r="84" spans="2:12" s="1" customFormat="1" ht="14.45" customHeight="1">
      <c r="B84" s="39"/>
      <c r="C84" s="61" t="s">
        <v>32</v>
      </c>
      <c r="F84" s="143" t="str">
        <f>IF(E18="","",E18)</f>
        <v/>
      </c>
      <c r="L84" s="39"/>
    </row>
    <row r="85" spans="2:12" s="1" customFormat="1" ht="10.35" customHeight="1">
      <c r="B85" s="39"/>
      <c r="L85" s="39"/>
    </row>
    <row r="86" spans="2:20" s="9" customFormat="1" ht="29.25" customHeight="1">
      <c r="B86" s="145"/>
      <c r="C86" s="146" t="s">
        <v>102</v>
      </c>
      <c r="D86" s="147" t="s">
        <v>60</v>
      </c>
      <c r="E86" s="147" t="s">
        <v>56</v>
      </c>
      <c r="F86" s="147" t="s">
        <v>103</v>
      </c>
      <c r="G86" s="147" t="s">
        <v>104</v>
      </c>
      <c r="H86" s="147" t="s">
        <v>105</v>
      </c>
      <c r="I86" s="148" t="s">
        <v>106</v>
      </c>
      <c r="J86" s="147" t="s">
        <v>98</v>
      </c>
      <c r="K86" s="149" t="s">
        <v>107</v>
      </c>
      <c r="L86" s="145"/>
      <c r="M86" s="71" t="s">
        <v>108</v>
      </c>
      <c r="N86" s="72" t="s">
        <v>45</v>
      </c>
      <c r="O86" s="72" t="s">
        <v>109</v>
      </c>
      <c r="P86" s="72" t="s">
        <v>110</v>
      </c>
      <c r="Q86" s="72" t="s">
        <v>111</v>
      </c>
      <c r="R86" s="72" t="s">
        <v>112</v>
      </c>
      <c r="S86" s="72" t="s">
        <v>113</v>
      </c>
      <c r="T86" s="73" t="s">
        <v>114</v>
      </c>
    </row>
    <row r="87" spans="2:63" s="1" customFormat="1" ht="29.25" customHeight="1">
      <c r="B87" s="39"/>
      <c r="C87" s="75" t="s">
        <v>99</v>
      </c>
      <c r="J87" s="150">
        <f>BK87</f>
        <v>0</v>
      </c>
      <c r="L87" s="39"/>
      <c r="M87" s="74"/>
      <c r="N87" s="66"/>
      <c r="O87" s="66"/>
      <c r="P87" s="151">
        <f>P88+P118+P129+P150+P167+P216+P224+P252</f>
        <v>0</v>
      </c>
      <c r="Q87" s="66"/>
      <c r="R87" s="151">
        <f>R88+R118+R129+R150+R167+R216+R224+R252</f>
        <v>1.51</v>
      </c>
      <c r="S87" s="66"/>
      <c r="T87" s="152">
        <f>T88+T118+T129+T150+T167+T216+T224+T252</f>
        <v>0</v>
      </c>
      <c r="AT87" s="22" t="s">
        <v>74</v>
      </c>
      <c r="AU87" s="22" t="s">
        <v>100</v>
      </c>
      <c r="BK87" s="153">
        <f>BK88+BK118+BK129+BK150+BK167+BK216+BK224+BK252</f>
        <v>0</v>
      </c>
    </row>
    <row r="88" spans="2:63" s="10" customFormat="1" ht="37.35" customHeight="1">
      <c r="B88" s="154"/>
      <c r="D88" s="165" t="s">
        <v>74</v>
      </c>
      <c r="E88" s="202" t="s">
        <v>345</v>
      </c>
      <c r="F88" s="202" t="s">
        <v>413</v>
      </c>
      <c r="I88" s="157"/>
      <c r="J88" s="203">
        <f>BK88</f>
        <v>0</v>
      </c>
      <c r="L88" s="154"/>
      <c r="M88" s="159"/>
      <c r="N88" s="160"/>
      <c r="O88" s="160"/>
      <c r="P88" s="161">
        <f>SUM(P89:P117)</f>
        <v>0</v>
      </c>
      <c r="Q88" s="160"/>
      <c r="R88" s="161">
        <f>SUM(R89:R117)</f>
        <v>0</v>
      </c>
      <c r="S88" s="160"/>
      <c r="T88" s="162">
        <f>SUM(T89:T117)</f>
        <v>0</v>
      </c>
      <c r="AR88" s="155" t="s">
        <v>39</v>
      </c>
      <c r="AT88" s="163" t="s">
        <v>74</v>
      </c>
      <c r="AU88" s="163" t="s">
        <v>75</v>
      </c>
      <c r="AY88" s="155" t="s">
        <v>116</v>
      </c>
      <c r="BK88" s="164">
        <f>SUM(BK89:BK117)</f>
        <v>0</v>
      </c>
    </row>
    <row r="89" spans="2:65" s="1" customFormat="1" ht="16.5" customHeight="1">
      <c r="B89" s="168"/>
      <c r="C89" s="169" t="s">
        <v>39</v>
      </c>
      <c r="D89" s="169" t="s">
        <v>117</v>
      </c>
      <c r="E89" s="170" t="s">
        <v>355</v>
      </c>
      <c r="F89" s="171" t="s">
        <v>356</v>
      </c>
      <c r="G89" s="172" t="s">
        <v>120</v>
      </c>
      <c r="H89" s="173">
        <v>40</v>
      </c>
      <c r="I89" s="174"/>
      <c r="J89" s="175">
        <f aca="true" t="shared" si="0" ref="J89:J117">ROUND(I89*H89,1)</f>
        <v>0</v>
      </c>
      <c r="K89" s="171" t="s">
        <v>5</v>
      </c>
      <c r="L89" s="39"/>
      <c r="M89" s="176" t="s">
        <v>5</v>
      </c>
      <c r="N89" s="177" t="s">
        <v>46</v>
      </c>
      <c r="O89" s="40"/>
      <c r="P89" s="178">
        <f aca="true" t="shared" si="1" ref="P89:P117">O89*H89</f>
        <v>0</v>
      </c>
      <c r="Q89" s="178">
        <v>0</v>
      </c>
      <c r="R89" s="178">
        <f aca="true" t="shared" si="2" ref="R89:R117">Q89*H89</f>
        <v>0</v>
      </c>
      <c r="S89" s="178">
        <v>0</v>
      </c>
      <c r="T89" s="179">
        <f aca="true" t="shared" si="3" ref="T89:T117">S89*H89</f>
        <v>0</v>
      </c>
      <c r="AR89" s="22" t="s">
        <v>135</v>
      </c>
      <c r="AT89" s="22" t="s">
        <v>117</v>
      </c>
      <c r="AU89" s="22" t="s">
        <v>39</v>
      </c>
      <c r="AY89" s="22" t="s">
        <v>116</v>
      </c>
      <c r="BE89" s="180">
        <f aca="true" t="shared" si="4" ref="BE89:BE117">IF(N89="základní",J89,0)</f>
        <v>0</v>
      </c>
      <c r="BF89" s="180">
        <f aca="true" t="shared" si="5" ref="BF89:BF117">IF(N89="snížená",J89,0)</f>
        <v>0</v>
      </c>
      <c r="BG89" s="180">
        <f aca="true" t="shared" si="6" ref="BG89:BG117">IF(N89="zákl. přenesená",J89,0)</f>
        <v>0</v>
      </c>
      <c r="BH89" s="180">
        <f aca="true" t="shared" si="7" ref="BH89:BH117">IF(N89="sníž. přenesená",J89,0)</f>
        <v>0</v>
      </c>
      <c r="BI89" s="180">
        <f aca="true" t="shared" si="8" ref="BI89:BI117">IF(N89="nulová",J89,0)</f>
        <v>0</v>
      </c>
      <c r="BJ89" s="22" t="s">
        <v>39</v>
      </c>
      <c r="BK89" s="180">
        <f aca="true" t="shared" si="9" ref="BK89:BK117">ROUND(I89*H89,1)</f>
        <v>0</v>
      </c>
      <c r="BL89" s="22" t="s">
        <v>135</v>
      </c>
      <c r="BM89" s="22" t="s">
        <v>414</v>
      </c>
    </row>
    <row r="90" spans="2:65" s="1" customFormat="1" ht="16.5" customHeight="1">
      <c r="B90" s="168"/>
      <c r="C90" s="181" t="s">
        <v>81</v>
      </c>
      <c r="D90" s="181" t="s">
        <v>122</v>
      </c>
      <c r="E90" s="182" t="s">
        <v>415</v>
      </c>
      <c r="F90" s="183" t="s">
        <v>416</v>
      </c>
      <c r="G90" s="184" t="s">
        <v>125</v>
      </c>
      <c r="H90" s="185">
        <v>12</v>
      </c>
      <c r="I90" s="186"/>
      <c r="J90" s="187">
        <f t="shared" si="0"/>
        <v>0</v>
      </c>
      <c r="K90" s="183" t="s">
        <v>5</v>
      </c>
      <c r="L90" s="188"/>
      <c r="M90" s="189" t="s">
        <v>5</v>
      </c>
      <c r="N90" s="190" t="s">
        <v>46</v>
      </c>
      <c r="O90" s="40"/>
      <c r="P90" s="178">
        <f t="shared" si="1"/>
        <v>0</v>
      </c>
      <c r="Q90" s="178">
        <v>0</v>
      </c>
      <c r="R90" s="178">
        <f t="shared" si="2"/>
        <v>0</v>
      </c>
      <c r="S90" s="178">
        <v>0</v>
      </c>
      <c r="T90" s="179">
        <f t="shared" si="3"/>
        <v>0</v>
      </c>
      <c r="AR90" s="22" t="s">
        <v>126</v>
      </c>
      <c r="AT90" s="22" t="s">
        <v>122</v>
      </c>
      <c r="AU90" s="22" t="s">
        <v>39</v>
      </c>
      <c r="AY90" s="22" t="s">
        <v>116</v>
      </c>
      <c r="BE90" s="180">
        <f t="shared" si="4"/>
        <v>0</v>
      </c>
      <c r="BF90" s="180">
        <f t="shared" si="5"/>
        <v>0</v>
      </c>
      <c r="BG90" s="180">
        <f t="shared" si="6"/>
        <v>0</v>
      </c>
      <c r="BH90" s="180">
        <f t="shared" si="7"/>
        <v>0</v>
      </c>
      <c r="BI90" s="180">
        <f t="shared" si="8"/>
        <v>0</v>
      </c>
      <c r="BJ90" s="22" t="s">
        <v>39</v>
      </c>
      <c r="BK90" s="180">
        <f t="shared" si="9"/>
        <v>0</v>
      </c>
      <c r="BL90" s="22" t="s">
        <v>85</v>
      </c>
      <c r="BM90" s="22" t="s">
        <v>417</v>
      </c>
    </row>
    <row r="91" spans="2:65" s="1" customFormat="1" ht="16.5" customHeight="1">
      <c r="B91" s="168"/>
      <c r="C91" s="181" t="s">
        <v>82</v>
      </c>
      <c r="D91" s="181" t="s">
        <v>122</v>
      </c>
      <c r="E91" s="182" t="s">
        <v>418</v>
      </c>
      <c r="F91" s="183" t="s">
        <v>419</v>
      </c>
      <c r="G91" s="184" t="s">
        <v>125</v>
      </c>
      <c r="H91" s="185">
        <v>18</v>
      </c>
      <c r="I91" s="186"/>
      <c r="J91" s="187">
        <f t="shared" si="0"/>
        <v>0</v>
      </c>
      <c r="K91" s="183" t="s">
        <v>5</v>
      </c>
      <c r="L91" s="188"/>
      <c r="M91" s="189" t="s">
        <v>5</v>
      </c>
      <c r="N91" s="190" t="s">
        <v>46</v>
      </c>
      <c r="O91" s="40"/>
      <c r="P91" s="178">
        <f t="shared" si="1"/>
        <v>0</v>
      </c>
      <c r="Q91" s="178">
        <v>0</v>
      </c>
      <c r="R91" s="178">
        <f t="shared" si="2"/>
        <v>0</v>
      </c>
      <c r="S91" s="178">
        <v>0</v>
      </c>
      <c r="T91" s="179">
        <f t="shared" si="3"/>
        <v>0</v>
      </c>
      <c r="AR91" s="22" t="s">
        <v>126</v>
      </c>
      <c r="AT91" s="22" t="s">
        <v>122</v>
      </c>
      <c r="AU91" s="22" t="s">
        <v>39</v>
      </c>
      <c r="AY91" s="22" t="s">
        <v>116</v>
      </c>
      <c r="BE91" s="180">
        <f t="shared" si="4"/>
        <v>0</v>
      </c>
      <c r="BF91" s="180">
        <f t="shared" si="5"/>
        <v>0</v>
      </c>
      <c r="BG91" s="180">
        <f t="shared" si="6"/>
        <v>0</v>
      </c>
      <c r="BH91" s="180">
        <f t="shared" si="7"/>
        <v>0</v>
      </c>
      <c r="BI91" s="180">
        <f t="shared" si="8"/>
        <v>0</v>
      </c>
      <c r="BJ91" s="22" t="s">
        <v>39</v>
      </c>
      <c r="BK91" s="180">
        <f t="shared" si="9"/>
        <v>0</v>
      </c>
      <c r="BL91" s="22" t="s">
        <v>85</v>
      </c>
      <c r="BM91" s="22" t="s">
        <v>420</v>
      </c>
    </row>
    <row r="92" spans="2:65" s="1" customFormat="1" ht="16.5" customHeight="1">
      <c r="B92" s="168"/>
      <c r="C92" s="181" t="s">
        <v>85</v>
      </c>
      <c r="D92" s="181" t="s">
        <v>122</v>
      </c>
      <c r="E92" s="182" t="s">
        <v>357</v>
      </c>
      <c r="F92" s="183" t="s">
        <v>421</v>
      </c>
      <c r="G92" s="184" t="s">
        <v>125</v>
      </c>
      <c r="H92" s="185">
        <v>7</v>
      </c>
      <c r="I92" s="186"/>
      <c r="J92" s="187">
        <f t="shared" si="0"/>
        <v>0</v>
      </c>
      <c r="K92" s="183" t="s">
        <v>5</v>
      </c>
      <c r="L92" s="188"/>
      <c r="M92" s="189" t="s">
        <v>5</v>
      </c>
      <c r="N92" s="190" t="s">
        <v>46</v>
      </c>
      <c r="O92" s="40"/>
      <c r="P92" s="178">
        <f t="shared" si="1"/>
        <v>0</v>
      </c>
      <c r="Q92" s="178">
        <v>0</v>
      </c>
      <c r="R92" s="178">
        <f t="shared" si="2"/>
        <v>0</v>
      </c>
      <c r="S92" s="178">
        <v>0</v>
      </c>
      <c r="T92" s="179">
        <f t="shared" si="3"/>
        <v>0</v>
      </c>
      <c r="AR92" s="22" t="s">
        <v>126</v>
      </c>
      <c r="AT92" s="22" t="s">
        <v>122</v>
      </c>
      <c r="AU92" s="22" t="s">
        <v>39</v>
      </c>
      <c r="AY92" s="22" t="s">
        <v>116</v>
      </c>
      <c r="BE92" s="180">
        <f t="shared" si="4"/>
        <v>0</v>
      </c>
      <c r="BF92" s="180">
        <f t="shared" si="5"/>
        <v>0</v>
      </c>
      <c r="BG92" s="180">
        <f t="shared" si="6"/>
        <v>0</v>
      </c>
      <c r="BH92" s="180">
        <f t="shared" si="7"/>
        <v>0</v>
      </c>
      <c r="BI92" s="180">
        <f t="shared" si="8"/>
        <v>0</v>
      </c>
      <c r="BJ92" s="22" t="s">
        <v>39</v>
      </c>
      <c r="BK92" s="180">
        <f t="shared" si="9"/>
        <v>0</v>
      </c>
      <c r="BL92" s="22" t="s">
        <v>85</v>
      </c>
      <c r="BM92" s="22" t="s">
        <v>422</v>
      </c>
    </row>
    <row r="93" spans="2:65" s="1" customFormat="1" ht="16.5" customHeight="1">
      <c r="B93" s="168"/>
      <c r="C93" s="181" t="s">
        <v>88</v>
      </c>
      <c r="D93" s="181" t="s">
        <v>122</v>
      </c>
      <c r="E93" s="182" t="s">
        <v>423</v>
      </c>
      <c r="F93" s="183" t="s">
        <v>424</v>
      </c>
      <c r="G93" s="184" t="s">
        <v>125</v>
      </c>
      <c r="H93" s="185">
        <v>2</v>
      </c>
      <c r="I93" s="186"/>
      <c r="J93" s="187">
        <f t="shared" si="0"/>
        <v>0</v>
      </c>
      <c r="K93" s="183" t="s">
        <v>5</v>
      </c>
      <c r="L93" s="188"/>
      <c r="M93" s="189" t="s">
        <v>5</v>
      </c>
      <c r="N93" s="190" t="s">
        <v>46</v>
      </c>
      <c r="O93" s="40"/>
      <c r="P93" s="178">
        <f t="shared" si="1"/>
        <v>0</v>
      </c>
      <c r="Q93" s="178">
        <v>0</v>
      </c>
      <c r="R93" s="178">
        <f t="shared" si="2"/>
        <v>0</v>
      </c>
      <c r="S93" s="178">
        <v>0</v>
      </c>
      <c r="T93" s="179">
        <f t="shared" si="3"/>
        <v>0</v>
      </c>
      <c r="AR93" s="22" t="s">
        <v>126</v>
      </c>
      <c r="AT93" s="22" t="s">
        <v>122</v>
      </c>
      <c r="AU93" s="22" t="s">
        <v>39</v>
      </c>
      <c r="AY93" s="22" t="s">
        <v>116</v>
      </c>
      <c r="BE93" s="180">
        <f t="shared" si="4"/>
        <v>0</v>
      </c>
      <c r="BF93" s="180">
        <f t="shared" si="5"/>
        <v>0</v>
      </c>
      <c r="BG93" s="180">
        <f t="shared" si="6"/>
        <v>0</v>
      </c>
      <c r="BH93" s="180">
        <f t="shared" si="7"/>
        <v>0</v>
      </c>
      <c r="BI93" s="180">
        <f t="shared" si="8"/>
        <v>0</v>
      </c>
      <c r="BJ93" s="22" t="s">
        <v>39</v>
      </c>
      <c r="BK93" s="180">
        <f t="shared" si="9"/>
        <v>0</v>
      </c>
      <c r="BL93" s="22" t="s">
        <v>85</v>
      </c>
      <c r="BM93" s="22" t="s">
        <v>425</v>
      </c>
    </row>
    <row r="94" spans="2:65" s="1" customFormat="1" ht="16.5" customHeight="1">
      <c r="B94" s="168"/>
      <c r="C94" s="181" t="s">
        <v>130</v>
      </c>
      <c r="D94" s="181" t="s">
        <v>122</v>
      </c>
      <c r="E94" s="182" t="s">
        <v>358</v>
      </c>
      <c r="F94" s="183" t="s">
        <v>359</v>
      </c>
      <c r="G94" s="184" t="s">
        <v>125</v>
      </c>
      <c r="H94" s="185">
        <v>1</v>
      </c>
      <c r="I94" s="186"/>
      <c r="J94" s="187">
        <f t="shared" si="0"/>
        <v>0</v>
      </c>
      <c r="K94" s="183" t="s">
        <v>5</v>
      </c>
      <c r="L94" s="188"/>
      <c r="M94" s="189" t="s">
        <v>5</v>
      </c>
      <c r="N94" s="190" t="s">
        <v>46</v>
      </c>
      <c r="O94" s="40"/>
      <c r="P94" s="178">
        <f t="shared" si="1"/>
        <v>0</v>
      </c>
      <c r="Q94" s="178">
        <v>0</v>
      </c>
      <c r="R94" s="178">
        <f t="shared" si="2"/>
        <v>0</v>
      </c>
      <c r="S94" s="178">
        <v>0</v>
      </c>
      <c r="T94" s="179">
        <f t="shared" si="3"/>
        <v>0</v>
      </c>
      <c r="AR94" s="22" t="s">
        <v>126</v>
      </c>
      <c r="AT94" s="22" t="s">
        <v>122</v>
      </c>
      <c r="AU94" s="22" t="s">
        <v>39</v>
      </c>
      <c r="AY94" s="22" t="s">
        <v>116</v>
      </c>
      <c r="BE94" s="180">
        <f t="shared" si="4"/>
        <v>0</v>
      </c>
      <c r="BF94" s="180">
        <f t="shared" si="5"/>
        <v>0</v>
      </c>
      <c r="BG94" s="180">
        <f t="shared" si="6"/>
        <v>0</v>
      </c>
      <c r="BH94" s="180">
        <f t="shared" si="7"/>
        <v>0</v>
      </c>
      <c r="BI94" s="180">
        <f t="shared" si="8"/>
        <v>0</v>
      </c>
      <c r="BJ94" s="22" t="s">
        <v>39</v>
      </c>
      <c r="BK94" s="180">
        <f t="shared" si="9"/>
        <v>0</v>
      </c>
      <c r="BL94" s="22" t="s">
        <v>85</v>
      </c>
      <c r="BM94" s="22" t="s">
        <v>426</v>
      </c>
    </row>
    <row r="95" spans="2:65" s="1" customFormat="1" ht="16.5" customHeight="1">
      <c r="B95" s="168"/>
      <c r="C95" s="169" t="s">
        <v>133</v>
      </c>
      <c r="D95" s="169" t="s">
        <v>117</v>
      </c>
      <c r="E95" s="170" t="s">
        <v>118</v>
      </c>
      <c r="F95" s="171" t="s">
        <v>119</v>
      </c>
      <c r="G95" s="172" t="s">
        <v>120</v>
      </c>
      <c r="H95" s="173">
        <v>4</v>
      </c>
      <c r="I95" s="174"/>
      <c r="J95" s="175">
        <f t="shared" si="0"/>
        <v>0</v>
      </c>
      <c r="K95" s="171" t="s">
        <v>5</v>
      </c>
      <c r="L95" s="39"/>
      <c r="M95" s="176" t="s">
        <v>5</v>
      </c>
      <c r="N95" s="177" t="s">
        <v>46</v>
      </c>
      <c r="O95" s="40"/>
      <c r="P95" s="178">
        <f t="shared" si="1"/>
        <v>0</v>
      </c>
      <c r="Q95" s="178">
        <v>0</v>
      </c>
      <c r="R95" s="178">
        <f t="shared" si="2"/>
        <v>0</v>
      </c>
      <c r="S95" s="178">
        <v>0</v>
      </c>
      <c r="T95" s="179">
        <f t="shared" si="3"/>
        <v>0</v>
      </c>
      <c r="AR95" s="22" t="s">
        <v>121</v>
      </c>
      <c r="AT95" s="22" t="s">
        <v>117</v>
      </c>
      <c r="AU95" s="22" t="s">
        <v>39</v>
      </c>
      <c r="AY95" s="22" t="s">
        <v>116</v>
      </c>
      <c r="BE95" s="180">
        <f t="shared" si="4"/>
        <v>0</v>
      </c>
      <c r="BF95" s="180">
        <f t="shared" si="5"/>
        <v>0</v>
      </c>
      <c r="BG95" s="180">
        <f t="shared" si="6"/>
        <v>0</v>
      </c>
      <c r="BH95" s="180">
        <f t="shared" si="7"/>
        <v>0</v>
      </c>
      <c r="BI95" s="180">
        <f t="shared" si="8"/>
        <v>0</v>
      </c>
      <c r="BJ95" s="22" t="s">
        <v>39</v>
      </c>
      <c r="BK95" s="180">
        <f t="shared" si="9"/>
        <v>0</v>
      </c>
      <c r="BL95" s="22" t="s">
        <v>121</v>
      </c>
      <c r="BM95" s="22" t="s">
        <v>427</v>
      </c>
    </row>
    <row r="96" spans="2:65" s="1" customFormat="1" ht="16.5" customHeight="1">
      <c r="B96" s="168"/>
      <c r="C96" s="181" t="s">
        <v>126</v>
      </c>
      <c r="D96" s="181" t="s">
        <v>122</v>
      </c>
      <c r="E96" s="182" t="s">
        <v>123</v>
      </c>
      <c r="F96" s="183" t="s">
        <v>124</v>
      </c>
      <c r="G96" s="184" t="s">
        <v>125</v>
      </c>
      <c r="H96" s="185">
        <v>4</v>
      </c>
      <c r="I96" s="186"/>
      <c r="J96" s="187">
        <f t="shared" si="0"/>
        <v>0</v>
      </c>
      <c r="K96" s="183" t="s">
        <v>5</v>
      </c>
      <c r="L96" s="188"/>
      <c r="M96" s="189" t="s">
        <v>5</v>
      </c>
      <c r="N96" s="190" t="s">
        <v>46</v>
      </c>
      <c r="O96" s="40"/>
      <c r="P96" s="178">
        <f t="shared" si="1"/>
        <v>0</v>
      </c>
      <c r="Q96" s="178">
        <v>0</v>
      </c>
      <c r="R96" s="178">
        <f t="shared" si="2"/>
        <v>0</v>
      </c>
      <c r="S96" s="178">
        <v>0</v>
      </c>
      <c r="T96" s="179">
        <f t="shared" si="3"/>
        <v>0</v>
      </c>
      <c r="AR96" s="22" t="s">
        <v>126</v>
      </c>
      <c r="AT96" s="22" t="s">
        <v>122</v>
      </c>
      <c r="AU96" s="22" t="s">
        <v>39</v>
      </c>
      <c r="AY96" s="22" t="s">
        <v>116</v>
      </c>
      <c r="BE96" s="180">
        <f t="shared" si="4"/>
        <v>0</v>
      </c>
      <c r="BF96" s="180">
        <f t="shared" si="5"/>
        <v>0</v>
      </c>
      <c r="BG96" s="180">
        <f t="shared" si="6"/>
        <v>0</v>
      </c>
      <c r="BH96" s="180">
        <f t="shared" si="7"/>
        <v>0</v>
      </c>
      <c r="BI96" s="180">
        <f t="shared" si="8"/>
        <v>0</v>
      </c>
      <c r="BJ96" s="22" t="s">
        <v>39</v>
      </c>
      <c r="BK96" s="180">
        <f t="shared" si="9"/>
        <v>0</v>
      </c>
      <c r="BL96" s="22" t="s">
        <v>85</v>
      </c>
      <c r="BM96" s="22" t="s">
        <v>428</v>
      </c>
    </row>
    <row r="97" spans="2:65" s="1" customFormat="1" ht="16.5" customHeight="1">
      <c r="B97" s="168"/>
      <c r="C97" s="169" t="s">
        <v>134</v>
      </c>
      <c r="D97" s="169" t="s">
        <v>117</v>
      </c>
      <c r="E97" s="170" t="s">
        <v>127</v>
      </c>
      <c r="F97" s="171" t="s">
        <v>128</v>
      </c>
      <c r="G97" s="172" t="s">
        <v>120</v>
      </c>
      <c r="H97" s="173">
        <v>51</v>
      </c>
      <c r="I97" s="174"/>
      <c r="J97" s="175">
        <f t="shared" si="0"/>
        <v>0</v>
      </c>
      <c r="K97" s="171" t="s">
        <v>5</v>
      </c>
      <c r="L97" s="39"/>
      <c r="M97" s="176" t="s">
        <v>5</v>
      </c>
      <c r="N97" s="177" t="s">
        <v>46</v>
      </c>
      <c r="O97" s="40"/>
      <c r="P97" s="178">
        <f t="shared" si="1"/>
        <v>0</v>
      </c>
      <c r="Q97" s="178">
        <v>0</v>
      </c>
      <c r="R97" s="178">
        <f t="shared" si="2"/>
        <v>0</v>
      </c>
      <c r="S97" s="178">
        <v>0</v>
      </c>
      <c r="T97" s="179">
        <f t="shared" si="3"/>
        <v>0</v>
      </c>
      <c r="AR97" s="22" t="s">
        <v>121</v>
      </c>
      <c r="AT97" s="22" t="s">
        <v>117</v>
      </c>
      <c r="AU97" s="22" t="s">
        <v>39</v>
      </c>
      <c r="AY97" s="22" t="s">
        <v>116</v>
      </c>
      <c r="BE97" s="180">
        <f t="shared" si="4"/>
        <v>0</v>
      </c>
      <c r="BF97" s="180">
        <f t="shared" si="5"/>
        <v>0</v>
      </c>
      <c r="BG97" s="180">
        <f t="shared" si="6"/>
        <v>0</v>
      </c>
      <c r="BH97" s="180">
        <f t="shared" si="7"/>
        <v>0</v>
      </c>
      <c r="BI97" s="180">
        <f t="shared" si="8"/>
        <v>0</v>
      </c>
      <c r="BJ97" s="22" t="s">
        <v>39</v>
      </c>
      <c r="BK97" s="180">
        <f t="shared" si="9"/>
        <v>0</v>
      </c>
      <c r="BL97" s="22" t="s">
        <v>121</v>
      </c>
      <c r="BM97" s="22" t="s">
        <v>429</v>
      </c>
    </row>
    <row r="98" spans="2:65" s="1" customFormat="1" ht="25.5" customHeight="1">
      <c r="B98" s="168"/>
      <c r="C98" s="181" t="s">
        <v>136</v>
      </c>
      <c r="D98" s="181" t="s">
        <v>122</v>
      </c>
      <c r="E98" s="182" t="s">
        <v>129</v>
      </c>
      <c r="F98" s="183" t="s">
        <v>430</v>
      </c>
      <c r="G98" s="184" t="s">
        <v>125</v>
      </c>
      <c r="H98" s="185">
        <v>28</v>
      </c>
      <c r="I98" s="186"/>
      <c r="J98" s="187">
        <f t="shared" si="0"/>
        <v>0</v>
      </c>
      <c r="K98" s="183" t="s">
        <v>5</v>
      </c>
      <c r="L98" s="188"/>
      <c r="M98" s="189" t="s">
        <v>5</v>
      </c>
      <c r="N98" s="190" t="s">
        <v>46</v>
      </c>
      <c r="O98" s="40"/>
      <c r="P98" s="178">
        <f t="shared" si="1"/>
        <v>0</v>
      </c>
      <c r="Q98" s="178">
        <v>0</v>
      </c>
      <c r="R98" s="178">
        <f t="shared" si="2"/>
        <v>0</v>
      </c>
      <c r="S98" s="178">
        <v>0</v>
      </c>
      <c r="T98" s="179">
        <f t="shared" si="3"/>
        <v>0</v>
      </c>
      <c r="AR98" s="22" t="s">
        <v>126</v>
      </c>
      <c r="AT98" s="22" t="s">
        <v>122</v>
      </c>
      <c r="AU98" s="22" t="s">
        <v>39</v>
      </c>
      <c r="AY98" s="22" t="s">
        <v>116</v>
      </c>
      <c r="BE98" s="180">
        <f t="shared" si="4"/>
        <v>0</v>
      </c>
      <c r="BF98" s="180">
        <f t="shared" si="5"/>
        <v>0</v>
      </c>
      <c r="BG98" s="180">
        <f t="shared" si="6"/>
        <v>0</v>
      </c>
      <c r="BH98" s="180">
        <f t="shared" si="7"/>
        <v>0</v>
      </c>
      <c r="BI98" s="180">
        <f t="shared" si="8"/>
        <v>0</v>
      </c>
      <c r="BJ98" s="22" t="s">
        <v>39</v>
      </c>
      <c r="BK98" s="180">
        <f t="shared" si="9"/>
        <v>0</v>
      </c>
      <c r="BL98" s="22" t="s">
        <v>85</v>
      </c>
      <c r="BM98" s="22" t="s">
        <v>431</v>
      </c>
    </row>
    <row r="99" spans="2:65" s="1" customFormat="1" ht="16.5" customHeight="1">
      <c r="B99" s="168"/>
      <c r="C99" s="181" t="s">
        <v>137</v>
      </c>
      <c r="D99" s="181" t="s">
        <v>122</v>
      </c>
      <c r="E99" s="182" t="s">
        <v>432</v>
      </c>
      <c r="F99" s="183" t="s">
        <v>433</v>
      </c>
      <c r="G99" s="184" t="s">
        <v>125</v>
      </c>
      <c r="H99" s="185">
        <v>16</v>
      </c>
      <c r="I99" s="186"/>
      <c r="J99" s="187">
        <f t="shared" si="0"/>
        <v>0</v>
      </c>
      <c r="K99" s="183" t="s">
        <v>5</v>
      </c>
      <c r="L99" s="188"/>
      <c r="M99" s="189" t="s">
        <v>5</v>
      </c>
      <c r="N99" s="190" t="s">
        <v>46</v>
      </c>
      <c r="O99" s="40"/>
      <c r="P99" s="178">
        <f t="shared" si="1"/>
        <v>0</v>
      </c>
      <c r="Q99" s="178">
        <v>0</v>
      </c>
      <c r="R99" s="178">
        <f t="shared" si="2"/>
        <v>0</v>
      </c>
      <c r="S99" s="178">
        <v>0</v>
      </c>
      <c r="T99" s="179">
        <f t="shared" si="3"/>
        <v>0</v>
      </c>
      <c r="AR99" s="22" t="s">
        <v>126</v>
      </c>
      <c r="AT99" s="22" t="s">
        <v>122</v>
      </c>
      <c r="AU99" s="22" t="s">
        <v>39</v>
      </c>
      <c r="AY99" s="22" t="s">
        <v>116</v>
      </c>
      <c r="BE99" s="180">
        <f t="shared" si="4"/>
        <v>0</v>
      </c>
      <c r="BF99" s="180">
        <f t="shared" si="5"/>
        <v>0</v>
      </c>
      <c r="BG99" s="180">
        <f t="shared" si="6"/>
        <v>0</v>
      </c>
      <c r="BH99" s="180">
        <f t="shared" si="7"/>
        <v>0</v>
      </c>
      <c r="BI99" s="180">
        <f t="shared" si="8"/>
        <v>0</v>
      </c>
      <c r="BJ99" s="22" t="s">
        <v>39</v>
      </c>
      <c r="BK99" s="180">
        <f t="shared" si="9"/>
        <v>0</v>
      </c>
      <c r="BL99" s="22" t="s">
        <v>85</v>
      </c>
      <c r="BM99" s="22" t="s">
        <v>434</v>
      </c>
    </row>
    <row r="100" spans="2:65" s="1" customFormat="1" ht="16.5" customHeight="1">
      <c r="B100" s="168"/>
      <c r="C100" s="181" t="s">
        <v>139</v>
      </c>
      <c r="D100" s="181" t="s">
        <v>122</v>
      </c>
      <c r="E100" s="182" t="s">
        <v>353</v>
      </c>
      <c r="F100" s="183" t="s">
        <v>354</v>
      </c>
      <c r="G100" s="184" t="s">
        <v>125</v>
      </c>
      <c r="H100" s="185">
        <v>4</v>
      </c>
      <c r="I100" s="186"/>
      <c r="J100" s="187">
        <f t="shared" si="0"/>
        <v>0</v>
      </c>
      <c r="K100" s="183" t="s">
        <v>5</v>
      </c>
      <c r="L100" s="188"/>
      <c r="M100" s="189" t="s">
        <v>5</v>
      </c>
      <c r="N100" s="190" t="s">
        <v>46</v>
      </c>
      <c r="O100" s="40"/>
      <c r="P100" s="178">
        <f t="shared" si="1"/>
        <v>0</v>
      </c>
      <c r="Q100" s="178">
        <v>0</v>
      </c>
      <c r="R100" s="178">
        <f t="shared" si="2"/>
        <v>0</v>
      </c>
      <c r="S100" s="178">
        <v>0</v>
      </c>
      <c r="T100" s="179">
        <f t="shared" si="3"/>
        <v>0</v>
      </c>
      <c r="AR100" s="22" t="s">
        <v>126</v>
      </c>
      <c r="AT100" s="22" t="s">
        <v>122</v>
      </c>
      <c r="AU100" s="22" t="s">
        <v>39</v>
      </c>
      <c r="AY100" s="22" t="s">
        <v>116</v>
      </c>
      <c r="BE100" s="180">
        <f t="shared" si="4"/>
        <v>0</v>
      </c>
      <c r="BF100" s="180">
        <f t="shared" si="5"/>
        <v>0</v>
      </c>
      <c r="BG100" s="180">
        <f t="shared" si="6"/>
        <v>0</v>
      </c>
      <c r="BH100" s="180">
        <f t="shared" si="7"/>
        <v>0</v>
      </c>
      <c r="BI100" s="180">
        <f t="shared" si="8"/>
        <v>0</v>
      </c>
      <c r="BJ100" s="22" t="s">
        <v>39</v>
      </c>
      <c r="BK100" s="180">
        <f t="shared" si="9"/>
        <v>0</v>
      </c>
      <c r="BL100" s="22" t="s">
        <v>85</v>
      </c>
      <c r="BM100" s="22" t="s">
        <v>435</v>
      </c>
    </row>
    <row r="101" spans="2:65" s="1" customFormat="1" ht="16.5" customHeight="1">
      <c r="B101" s="168"/>
      <c r="C101" s="181" t="s">
        <v>142</v>
      </c>
      <c r="D101" s="181" t="s">
        <v>122</v>
      </c>
      <c r="E101" s="182" t="s">
        <v>436</v>
      </c>
      <c r="F101" s="183" t="s">
        <v>437</v>
      </c>
      <c r="G101" s="184" t="s">
        <v>125</v>
      </c>
      <c r="H101" s="185">
        <v>2</v>
      </c>
      <c r="I101" s="186"/>
      <c r="J101" s="187">
        <f t="shared" si="0"/>
        <v>0</v>
      </c>
      <c r="K101" s="183" t="s">
        <v>5</v>
      </c>
      <c r="L101" s="188"/>
      <c r="M101" s="189" t="s">
        <v>5</v>
      </c>
      <c r="N101" s="190" t="s">
        <v>46</v>
      </c>
      <c r="O101" s="40"/>
      <c r="P101" s="178">
        <f t="shared" si="1"/>
        <v>0</v>
      </c>
      <c r="Q101" s="178">
        <v>0</v>
      </c>
      <c r="R101" s="178">
        <f t="shared" si="2"/>
        <v>0</v>
      </c>
      <c r="S101" s="178">
        <v>0</v>
      </c>
      <c r="T101" s="179">
        <f t="shared" si="3"/>
        <v>0</v>
      </c>
      <c r="AR101" s="22" t="s">
        <v>126</v>
      </c>
      <c r="AT101" s="22" t="s">
        <v>122</v>
      </c>
      <c r="AU101" s="22" t="s">
        <v>39</v>
      </c>
      <c r="AY101" s="22" t="s">
        <v>116</v>
      </c>
      <c r="BE101" s="180">
        <f t="shared" si="4"/>
        <v>0</v>
      </c>
      <c r="BF101" s="180">
        <f t="shared" si="5"/>
        <v>0</v>
      </c>
      <c r="BG101" s="180">
        <f t="shared" si="6"/>
        <v>0</v>
      </c>
      <c r="BH101" s="180">
        <f t="shared" si="7"/>
        <v>0</v>
      </c>
      <c r="BI101" s="180">
        <f t="shared" si="8"/>
        <v>0</v>
      </c>
      <c r="BJ101" s="22" t="s">
        <v>39</v>
      </c>
      <c r="BK101" s="180">
        <f t="shared" si="9"/>
        <v>0</v>
      </c>
      <c r="BL101" s="22" t="s">
        <v>85</v>
      </c>
      <c r="BM101" s="22" t="s">
        <v>438</v>
      </c>
    </row>
    <row r="102" spans="2:65" s="1" customFormat="1" ht="25.5" customHeight="1">
      <c r="B102" s="168"/>
      <c r="C102" s="181" t="s">
        <v>145</v>
      </c>
      <c r="D102" s="181" t="s">
        <v>122</v>
      </c>
      <c r="E102" s="182" t="s">
        <v>439</v>
      </c>
      <c r="F102" s="183" t="s">
        <v>440</v>
      </c>
      <c r="G102" s="184" t="s">
        <v>125</v>
      </c>
      <c r="H102" s="185">
        <v>1</v>
      </c>
      <c r="I102" s="186"/>
      <c r="J102" s="187">
        <f t="shared" si="0"/>
        <v>0</v>
      </c>
      <c r="K102" s="183" t="s">
        <v>5</v>
      </c>
      <c r="L102" s="188"/>
      <c r="M102" s="189" t="s">
        <v>5</v>
      </c>
      <c r="N102" s="190" t="s">
        <v>46</v>
      </c>
      <c r="O102" s="40"/>
      <c r="P102" s="178">
        <f t="shared" si="1"/>
        <v>0</v>
      </c>
      <c r="Q102" s="178">
        <v>0</v>
      </c>
      <c r="R102" s="178">
        <f t="shared" si="2"/>
        <v>0</v>
      </c>
      <c r="S102" s="178">
        <v>0</v>
      </c>
      <c r="T102" s="179">
        <f t="shared" si="3"/>
        <v>0</v>
      </c>
      <c r="AR102" s="22" t="s">
        <v>126</v>
      </c>
      <c r="AT102" s="22" t="s">
        <v>122</v>
      </c>
      <c r="AU102" s="22" t="s">
        <v>39</v>
      </c>
      <c r="AY102" s="22" t="s">
        <v>116</v>
      </c>
      <c r="BE102" s="180">
        <f t="shared" si="4"/>
        <v>0</v>
      </c>
      <c r="BF102" s="180">
        <f t="shared" si="5"/>
        <v>0</v>
      </c>
      <c r="BG102" s="180">
        <f t="shared" si="6"/>
        <v>0</v>
      </c>
      <c r="BH102" s="180">
        <f t="shared" si="7"/>
        <v>0</v>
      </c>
      <c r="BI102" s="180">
        <f t="shared" si="8"/>
        <v>0</v>
      </c>
      <c r="BJ102" s="22" t="s">
        <v>39</v>
      </c>
      <c r="BK102" s="180">
        <f t="shared" si="9"/>
        <v>0</v>
      </c>
      <c r="BL102" s="22" t="s">
        <v>85</v>
      </c>
      <c r="BM102" s="22" t="s">
        <v>441</v>
      </c>
    </row>
    <row r="103" spans="2:65" s="1" customFormat="1" ht="16.5" customHeight="1">
      <c r="B103" s="168"/>
      <c r="C103" s="169" t="s">
        <v>12</v>
      </c>
      <c r="D103" s="169" t="s">
        <v>117</v>
      </c>
      <c r="E103" s="170" t="s">
        <v>131</v>
      </c>
      <c r="F103" s="171" t="s">
        <v>132</v>
      </c>
      <c r="G103" s="172" t="s">
        <v>120</v>
      </c>
      <c r="H103" s="173">
        <v>8</v>
      </c>
      <c r="I103" s="174"/>
      <c r="J103" s="175">
        <f t="shared" si="0"/>
        <v>0</v>
      </c>
      <c r="K103" s="171" t="s">
        <v>5</v>
      </c>
      <c r="L103" s="39"/>
      <c r="M103" s="176" t="s">
        <v>5</v>
      </c>
      <c r="N103" s="177" t="s">
        <v>46</v>
      </c>
      <c r="O103" s="40"/>
      <c r="P103" s="178">
        <f t="shared" si="1"/>
        <v>0</v>
      </c>
      <c r="Q103" s="178">
        <v>0</v>
      </c>
      <c r="R103" s="178">
        <f t="shared" si="2"/>
        <v>0</v>
      </c>
      <c r="S103" s="178">
        <v>0</v>
      </c>
      <c r="T103" s="179">
        <f t="shared" si="3"/>
        <v>0</v>
      </c>
      <c r="AR103" s="22" t="s">
        <v>121</v>
      </c>
      <c r="AT103" s="22" t="s">
        <v>117</v>
      </c>
      <c r="AU103" s="22" t="s">
        <v>39</v>
      </c>
      <c r="AY103" s="22" t="s">
        <v>116</v>
      </c>
      <c r="BE103" s="180">
        <f t="shared" si="4"/>
        <v>0</v>
      </c>
      <c r="BF103" s="180">
        <f t="shared" si="5"/>
        <v>0</v>
      </c>
      <c r="BG103" s="180">
        <f t="shared" si="6"/>
        <v>0</v>
      </c>
      <c r="BH103" s="180">
        <f t="shared" si="7"/>
        <v>0</v>
      </c>
      <c r="BI103" s="180">
        <f t="shared" si="8"/>
        <v>0</v>
      </c>
      <c r="BJ103" s="22" t="s">
        <v>39</v>
      </c>
      <c r="BK103" s="180">
        <f t="shared" si="9"/>
        <v>0</v>
      </c>
      <c r="BL103" s="22" t="s">
        <v>121</v>
      </c>
      <c r="BM103" s="22" t="s">
        <v>442</v>
      </c>
    </row>
    <row r="104" spans="2:65" s="1" customFormat="1" ht="25.5" customHeight="1">
      <c r="B104" s="168"/>
      <c r="C104" s="181" t="s">
        <v>121</v>
      </c>
      <c r="D104" s="181" t="s">
        <v>122</v>
      </c>
      <c r="E104" s="182" t="s">
        <v>443</v>
      </c>
      <c r="F104" s="183" t="s">
        <v>444</v>
      </c>
      <c r="G104" s="184" t="s">
        <v>125</v>
      </c>
      <c r="H104" s="185">
        <v>3</v>
      </c>
      <c r="I104" s="186"/>
      <c r="J104" s="187">
        <f t="shared" si="0"/>
        <v>0</v>
      </c>
      <c r="K104" s="183" t="s">
        <v>5</v>
      </c>
      <c r="L104" s="188"/>
      <c r="M104" s="189" t="s">
        <v>5</v>
      </c>
      <c r="N104" s="190" t="s">
        <v>46</v>
      </c>
      <c r="O104" s="40"/>
      <c r="P104" s="178">
        <f t="shared" si="1"/>
        <v>0</v>
      </c>
      <c r="Q104" s="178">
        <v>0</v>
      </c>
      <c r="R104" s="178">
        <f t="shared" si="2"/>
        <v>0</v>
      </c>
      <c r="S104" s="178">
        <v>0</v>
      </c>
      <c r="T104" s="179">
        <f t="shared" si="3"/>
        <v>0</v>
      </c>
      <c r="AR104" s="22" t="s">
        <v>126</v>
      </c>
      <c r="AT104" s="22" t="s">
        <v>122</v>
      </c>
      <c r="AU104" s="22" t="s">
        <v>39</v>
      </c>
      <c r="AY104" s="22" t="s">
        <v>116</v>
      </c>
      <c r="BE104" s="180">
        <f t="shared" si="4"/>
        <v>0</v>
      </c>
      <c r="BF104" s="180">
        <f t="shared" si="5"/>
        <v>0</v>
      </c>
      <c r="BG104" s="180">
        <f t="shared" si="6"/>
        <v>0</v>
      </c>
      <c r="BH104" s="180">
        <f t="shared" si="7"/>
        <v>0</v>
      </c>
      <c r="BI104" s="180">
        <f t="shared" si="8"/>
        <v>0</v>
      </c>
      <c r="BJ104" s="22" t="s">
        <v>39</v>
      </c>
      <c r="BK104" s="180">
        <f t="shared" si="9"/>
        <v>0</v>
      </c>
      <c r="BL104" s="22" t="s">
        <v>85</v>
      </c>
      <c r="BM104" s="22" t="s">
        <v>445</v>
      </c>
    </row>
    <row r="105" spans="2:65" s="1" customFormat="1" ht="25.5" customHeight="1">
      <c r="B105" s="168"/>
      <c r="C105" s="169" t="s">
        <v>148</v>
      </c>
      <c r="D105" s="169" t="s">
        <v>117</v>
      </c>
      <c r="E105" s="170" t="s">
        <v>446</v>
      </c>
      <c r="F105" s="171" t="s">
        <v>447</v>
      </c>
      <c r="G105" s="172" t="s">
        <v>120</v>
      </c>
      <c r="H105" s="173">
        <v>1</v>
      </c>
      <c r="I105" s="174"/>
      <c r="J105" s="175">
        <f t="shared" si="0"/>
        <v>0</v>
      </c>
      <c r="K105" s="171" t="s">
        <v>5</v>
      </c>
      <c r="L105" s="39"/>
      <c r="M105" s="176" t="s">
        <v>5</v>
      </c>
      <c r="N105" s="177" t="s">
        <v>46</v>
      </c>
      <c r="O105" s="40"/>
      <c r="P105" s="178">
        <f t="shared" si="1"/>
        <v>0</v>
      </c>
      <c r="Q105" s="178">
        <v>0</v>
      </c>
      <c r="R105" s="178">
        <f t="shared" si="2"/>
        <v>0</v>
      </c>
      <c r="S105" s="178">
        <v>0</v>
      </c>
      <c r="T105" s="179">
        <f t="shared" si="3"/>
        <v>0</v>
      </c>
      <c r="AR105" s="22" t="s">
        <v>121</v>
      </c>
      <c r="AT105" s="22" t="s">
        <v>117</v>
      </c>
      <c r="AU105" s="22" t="s">
        <v>39</v>
      </c>
      <c r="AY105" s="22" t="s">
        <v>116</v>
      </c>
      <c r="BE105" s="180">
        <f t="shared" si="4"/>
        <v>0</v>
      </c>
      <c r="BF105" s="180">
        <f t="shared" si="5"/>
        <v>0</v>
      </c>
      <c r="BG105" s="180">
        <f t="shared" si="6"/>
        <v>0</v>
      </c>
      <c r="BH105" s="180">
        <f t="shared" si="7"/>
        <v>0</v>
      </c>
      <c r="BI105" s="180">
        <f t="shared" si="8"/>
        <v>0</v>
      </c>
      <c r="BJ105" s="22" t="s">
        <v>39</v>
      </c>
      <c r="BK105" s="180">
        <f t="shared" si="9"/>
        <v>0</v>
      </c>
      <c r="BL105" s="22" t="s">
        <v>121</v>
      </c>
      <c r="BM105" s="22" t="s">
        <v>448</v>
      </c>
    </row>
    <row r="106" spans="2:65" s="1" customFormat="1" ht="16.5" customHeight="1">
      <c r="B106" s="168"/>
      <c r="C106" s="181" t="s">
        <v>149</v>
      </c>
      <c r="D106" s="181" t="s">
        <v>122</v>
      </c>
      <c r="E106" s="182" t="s">
        <v>449</v>
      </c>
      <c r="F106" s="183" t="s">
        <v>450</v>
      </c>
      <c r="G106" s="184" t="s">
        <v>125</v>
      </c>
      <c r="H106" s="185">
        <v>1</v>
      </c>
      <c r="I106" s="186"/>
      <c r="J106" s="187">
        <f t="shared" si="0"/>
        <v>0</v>
      </c>
      <c r="K106" s="183" t="s">
        <v>5</v>
      </c>
      <c r="L106" s="188"/>
      <c r="M106" s="189" t="s">
        <v>5</v>
      </c>
      <c r="N106" s="190" t="s">
        <v>46</v>
      </c>
      <c r="O106" s="40"/>
      <c r="P106" s="178">
        <f t="shared" si="1"/>
        <v>0</v>
      </c>
      <c r="Q106" s="178">
        <v>0</v>
      </c>
      <c r="R106" s="178">
        <f t="shared" si="2"/>
        <v>0</v>
      </c>
      <c r="S106" s="178">
        <v>0</v>
      </c>
      <c r="T106" s="179">
        <f t="shared" si="3"/>
        <v>0</v>
      </c>
      <c r="AR106" s="22" t="s">
        <v>126</v>
      </c>
      <c r="AT106" s="22" t="s">
        <v>122</v>
      </c>
      <c r="AU106" s="22" t="s">
        <v>39</v>
      </c>
      <c r="AY106" s="22" t="s">
        <v>116</v>
      </c>
      <c r="BE106" s="180">
        <f t="shared" si="4"/>
        <v>0</v>
      </c>
      <c r="BF106" s="180">
        <f t="shared" si="5"/>
        <v>0</v>
      </c>
      <c r="BG106" s="180">
        <f t="shared" si="6"/>
        <v>0</v>
      </c>
      <c r="BH106" s="180">
        <f t="shared" si="7"/>
        <v>0</v>
      </c>
      <c r="BI106" s="180">
        <f t="shared" si="8"/>
        <v>0</v>
      </c>
      <c r="BJ106" s="22" t="s">
        <v>39</v>
      </c>
      <c r="BK106" s="180">
        <f t="shared" si="9"/>
        <v>0</v>
      </c>
      <c r="BL106" s="22" t="s">
        <v>85</v>
      </c>
      <c r="BM106" s="22" t="s">
        <v>451</v>
      </c>
    </row>
    <row r="107" spans="2:65" s="1" customFormat="1" ht="16.5" customHeight="1">
      <c r="B107" s="168"/>
      <c r="C107" s="169" t="s">
        <v>150</v>
      </c>
      <c r="D107" s="169" t="s">
        <v>117</v>
      </c>
      <c r="E107" s="170" t="s">
        <v>452</v>
      </c>
      <c r="F107" s="171" t="s">
        <v>453</v>
      </c>
      <c r="G107" s="172" t="s">
        <v>120</v>
      </c>
      <c r="H107" s="173">
        <v>1</v>
      </c>
      <c r="I107" s="174"/>
      <c r="J107" s="175">
        <f t="shared" si="0"/>
        <v>0</v>
      </c>
      <c r="K107" s="171" t="s">
        <v>5</v>
      </c>
      <c r="L107" s="39"/>
      <c r="M107" s="176" t="s">
        <v>5</v>
      </c>
      <c r="N107" s="177" t="s">
        <v>46</v>
      </c>
      <c r="O107" s="40"/>
      <c r="P107" s="178">
        <f t="shared" si="1"/>
        <v>0</v>
      </c>
      <c r="Q107" s="178">
        <v>0</v>
      </c>
      <c r="R107" s="178">
        <f t="shared" si="2"/>
        <v>0</v>
      </c>
      <c r="S107" s="178">
        <v>0</v>
      </c>
      <c r="T107" s="179">
        <f t="shared" si="3"/>
        <v>0</v>
      </c>
      <c r="AR107" s="22" t="s">
        <v>135</v>
      </c>
      <c r="AT107" s="22" t="s">
        <v>117</v>
      </c>
      <c r="AU107" s="22" t="s">
        <v>39</v>
      </c>
      <c r="AY107" s="22" t="s">
        <v>116</v>
      </c>
      <c r="BE107" s="180">
        <f t="shared" si="4"/>
        <v>0</v>
      </c>
      <c r="BF107" s="180">
        <f t="shared" si="5"/>
        <v>0</v>
      </c>
      <c r="BG107" s="180">
        <f t="shared" si="6"/>
        <v>0</v>
      </c>
      <c r="BH107" s="180">
        <f t="shared" si="7"/>
        <v>0</v>
      </c>
      <c r="BI107" s="180">
        <f t="shared" si="8"/>
        <v>0</v>
      </c>
      <c r="BJ107" s="22" t="s">
        <v>39</v>
      </c>
      <c r="BK107" s="180">
        <f t="shared" si="9"/>
        <v>0</v>
      </c>
      <c r="BL107" s="22" t="s">
        <v>135</v>
      </c>
      <c r="BM107" s="22" t="s">
        <v>454</v>
      </c>
    </row>
    <row r="108" spans="2:65" s="1" customFormat="1" ht="16.5" customHeight="1">
      <c r="B108" s="168"/>
      <c r="C108" s="181" t="s">
        <v>151</v>
      </c>
      <c r="D108" s="181" t="s">
        <v>122</v>
      </c>
      <c r="E108" s="182" t="s">
        <v>455</v>
      </c>
      <c r="F108" s="183" t="s">
        <v>456</v>
      </c>
      <c r="G108" s="184" t="s">
        <v>125</v>
      </c>
      <c r="H108" s="185">
        <v>1</v>
      </c>
      <c r="I108" s="186"/>
      <c r="J108" s="187">
        <f t="shared" si="0"/>
        <v>0</v>
      </c>
      <c r="K108" s="183" t="s">
        <v>5</v>
      </c>
      <c r="L108" s="188"/>
      <c r="M108" s="189" t="s">
        <v>5</v>
      </c>
      <c r="N108" s="190" t="s">
        <v>46</v>
      </c>
      <c r="O108" s="40"/>
      <c r="P108" s="178">
        <f t="shared" si="1"/>
        <v>0</v>
      </c>
      <c r="Q108" s="178">
        <v>0</v>
      </c>
      <c r="R108" s="178">
        <f t="shared" si="2"/>
        <v>0</v>
      </c>
      <c r="S108" s="178">
        <v>0</v>
      </c>
      <c r="T108" s="179">
        <f t="shared" si="3"/>
        <v>0</v>
      </c>
      <c r="AR108" s="22" t="s">
        <v>126</v>
      </c>
      <c r="AT108" s="22" t="s">
        <v>122</v>
      </c>
      <c r="AU108" s="22" t="s">
        <v>39</v>
      </c>
      <c r="AY108" s="22" t="s">
        <v>116</v>
      </c>
      <c r="BE108" s="180">
        <f t="shared" si="4"/>
        <v>0</v>
      </c>
      <c r="BF108" s="180">
        <f t="shared" si="5"/>
        <v>0</v>
      </c>
      <c r="BG108" s="180">
        <f t="shared" si="6"/>
        <v>0</v>
      </c>
      <c r="BH108" s="180">
        <f t="shared" si="7"/>
        <v>0</v>
      </c>
      <c r="BI108" s="180">
        <f t="shared" si="8"/>
        <v>0</v>
      </c>
      <c r="BJ108" s="22" t="s">
        <v>39</v>
      </c>
      <c r="BK108" s="180">
        <f t="shared" si="9"/>
        <v>0</v>
      </c>
      <c r="BL108" s="22" t="s">
        <v>85</v>
      </c>
      <c r="BM108" s="22" t="s">
        <v>457</v>
      </c>
    </row>
    <row r="109" spans="2:65" s="1" customFormat="1" ht="16.5" customHeight="1">
      <c r="B109" s="168"/>
      <c r="C109" s="169" t="s">
        <v>154</v>
      </c>
      <c r="D109" s="169" t="s">
        <v>117</v>
      </c>
      <c r="E109" s="170" t="s">
        <v>458</v>
      </c>
      <c r="F109" s="171" t="s">
        <v>459</v>
      </c>
      <c r="G109" s="172" t="s">
        <v>460</v>
      </c>
      <c r="H109" s="173">
        <v>2</v>
      </c>
      <c r="I109" s="174"/>
      <c r="J109" s="175">
        <f t="shared" si="0"/>
        <v>0</v>
      </c>
      <c r="K109" s="171" t="s">
        <v>5</v>
      </c>
      <c r="L109" s="39"/>
      <c r="M109" s="176" t="s">
        <v>5</v>
      </c>
      <c r="N109" s="177" t="s">
        <v>46</v>
      </c>
      <c r="O109" s="40"/>
      <c r="P109" s="178">
        <f t="shared" si="1"/>
        <v>0</v>
      </c>
      <c r="Q109" s="178">
        <v>0</v>
      </c>
      <c r="R109" s="178">
        <f t="shared" si="2"/>
        <v>0</v>
      </c>
      <c r="S109" s="178">
        <v>0</v>
      </c>
      <c r="T109" s="179">
        <f t="shared" si="3"/>
        <v>0</v>
      </c>
      <c r="AR109" s="22" t="s">
        <v>121</v>
      </c>
      <c r="AT109" s="22" t="s">
        <v>117</v>
      </c>
      <c r="AU109" s="22" t="s">
        <v>39</v>
      </c>
      <c r="AY109" s="22" t="s">
        <v>116</v>
      </c>
      <c r="BE109" s="180">
        <f t="shared" si="4"/>
        <v>0</v>
      </c>
      <c r="BF109" s="180">
        <f t="shared" si="5"/>
        <v>0</v>
      </c>
      <c r="BG109" s="180">
        <f t="shared" si="6"/>
        <v>0</v>
      </c>
      <c r="BH109" s="180">
        <f t="shared" si="7"/>
        <v>0</v>
      </c>
      <c r="BI109" s="180">
        <f t="shared" si="8"/>
        <v>0</v>
      </c>
      <c r="BJ109" s="22" t="s">
        <v>39</v>
      </c>
      <c r="BK109" s="180">
        <f t="shared" si="9"/>
        <v>0</v>
      </c>
      <c r="BL109" s="22" t="s">
        <v>121</v>
      </c>
      <c r="BM109" s="22" t="s">
        <v>461</v>
      </c>
    </row>
    <row r="110" spans="2:65" s="1" customFormat="1" ht="16.5" customHeight="1">
      <c r="B110" s="168"/>
      <c r="C110" s="181" t="s">
        <v>157</v>
      </c>
      <c r="D110" s="181" t="s">
        <v>122</v>
      </c>
      <c r="E110" s="182" t="s">
        <v>462</v>
      </c>
      <c r="F110" s="183" t="s">
        <v>463</v>
      </c>
      <c r="G110" s="184" t="s">
        <v>125</v>
      </c>
      <c r="H110" s="185">
        <v>1</v>
      </c>
      <c r="I110" s="186"/>
      <c r="J110" s="187">
        <f t="shared" si="0"/>
        <v>0</v>
      </c>
      <c r="K110" s="183" t="s">
        <v>5</v>
      </c>
      <c r="L110" s="188"/>
      <c r="M110" s="189" t="s">
        <v>5</v>
      </c>
      <c r="N110" s="190" t="s">
        <v>46</v>
      </c>
      <c r="O110" s="40"/>
      <c r="P110" s="178">
        <f t="shared" si="1"/>
        <v>0</v>
      </c>
      <c r="Q110" s="178">
        <v>0</v>
      </c>
      <c r="R110" s="178">
        <f t="shared" si="2"/>
        <v>0</v>
      </c>
      <c r="S110" s="178">
        <v>0</v>
      </c>
      <c r="T110" s="179">
        <f t="shared" si="3"/>
        <v>0</v>
      </c>
      <c r="AR110" s="22" t="s">
        <v>126</v>
      </c>
      <c r="AT110" s="22" t="s">
        <v>122</v>
      </c>
      <c r="AU110" s="22" t="s">
        <v>39</v>
      </c>
      <c r="AY110" s="22" t="s">
        <v>116</v>
      </c>
      <c r="BE110" s="180">
        <f t="shared" si="4"/>
        <v>0</v>
      </c>
      <c r="BF110" s="180">
        <f t="shared" si="5"/>
        <v>0</v>
      </c>
      <c r="BG110" s="180">
        <f t="shared" si="6"/>
        <v>0</v>
      </c>
      <c r="BH110" s="180">
        <f t="shared" si="7"/>
        <v>0</v>
      </c>
      <c r="BI110" s="180">
        <f t="shared" si="8"/>
        <v>0</v>
      </c>
      <c r="BJ110" s="22" t="s">
        <v>39</v>
      </c>
      <c r="BK110" s="180">
        <f t="shared" si="9"/>
        <v>0</v>
      </c>
      <c r="BL110" s="22" t="s">
        <v>85</v>
      </c>
      <c r="BM110" s="22" t="s">
        <v>464</v>
      </c>
    </row>
    <row r="111" spans="2:65" s="1" customFormat="1" ht="16.5" customHeight="1">
      <c r="B111" s="168"/>
      <c r="C111" s="181" t="s">
        <v>160</v>
      </c>
      <c r="D111" s="181" t="s">
        <v>122</v>
      </c>
      <c r="E111" s="182" t="s">
        <v>465</v>
      </c>
      <c r="F111" s="183" t="s">
        <v>466</v>
      </c>
      <c r="G111" s="184" t="s">
        <v>125</v>
      </c>
      <c r="H111" s="185">
        <v>1</v>
      </c>
      <c r="I111" s="186"/>
      <c r="J111" s="187">
        <f t="shared" si="0"/>
        <v>0</v>
      </c>
      <c r="K111" s="183" t="s">
        <v>5</v>
      </c>
      <c r="L111" s="188"/>
      <c r="M111" s="189" t="s">
        <v>5</v>
      </c>
      <c r="N111" s="190" t="s">
        <v>46</v>
      </c>
      <c r="O111" s="40"/>
      <c r="P111" s="178">
        <f t="shared" si="1"/>
        <v>0</v>
      </c>
      <c r="Q111" s="178">
        <v>0</v>
      </c>
      <c r="R111" s="178">
        <f t="shared" si="2"/>
        <v>0</v>
      </c>
      <c r="S111" s="178">
        <v>0</v>
      </c>
      <c r="T111" s="179">
        <f t="shared" si="3"/>
        <v>0</v>
      </c>
      <c r="AR111" s="22" t="s">
        <v>126</v>
      </c>
      <c r="AT111" s="22" t="s">
        <v>122</v>
      </c>
      <c r="AU111" s="22" t="s">
        <v>39</v>
      </c>
      <c r="AY111" s="22" t="s">
        <v>116</v>
      </c>
      <c r="BE111" s="180">
        <f t="shared" si="4"/>
        <v>0</v>
      </c>
      <c r="BF111" s="180">
        <f t="shared" si="5"/>
        <v>0</v>
      </c>
      <c r="BG111" s="180">
        <f t="shared" si="6"/>
        <v>0</v>
      </c>
      <c r="BH111" s="180">
        <f t="shared" si="7"/>
        <v>0</v>
      </c>
      <c r="BI111" s="180">
        <f t="shared" si="8"/>
        <v>0</v>
      </c>
      <c r="BJ111" s="22" t="s">
        <v>39</v>
      </c>
      <c r="BK111" s="180">
        <f t="shared" si="9"/>
        <v>0</v>
      </c>
      <c r="BL111" s="22" t="s">
        <v>85</v>
      </c>
      <c r="BM111" s="22" t="s">
        <v>467</v>
      </c>
    </row>
    <row r="112" spans="2:65" s="1" customFormat="1" ht="16.5" customHeight="1">
      <c r="B112" s="168"/>
      <c r="C112" s="169" t="s">
        <v>163</v>
      </c>
      <c r="D112" s="169" t="s">
        <v>117</v>
      </c>
      <c r="E112" s="170" t="s">
        <v>360</v>
      </c>
      <c r="F112" s="171" t="s">
        <v>361</v>
      </c>
      <c r="G112" s="172" t="s">
        <v>120</v>
      </c>
      <c r="H112" s="173">
        <v>6</v>
      </c>
      <c r="I112" s="174"/>
      <c r="J112" s="175">
        <f t="shared" si="0"/>
        <v>0</v>
      </c>
      <c r="K112" s="171" t="s">
        <v>5</v>
      </c>
      <c r="L112" s="39"/>
      <c r="M112" s="176" t="s">
        <v>5</v>
      </c>
      <c r="N112" s="177" t="s">
        <v>46</v>
      </c>
      <c r="O112" s="40"/>
      <c r="P112" s="178">
        <f t="shared" si="1"/>
        <v>0</v>
      </c>
      <c r="Q112" s="178">
        <v>0</v>
      </c>
      <c r="R112" s="178">
        <f t="shared" si="2"/>
        <v>0</v>
      </c>
      <c r="S112" s="178">
        <v>0</v>
      </c>
      <c r="T112" s="179">
        <f t="shared" si="3"/>
        <v>0</v>
      </c>
      <c r="AR112" s="22" t="s">
        <v>121</v>
      </c>
      <c r="AT112" s="22" t="s">
        <v>117</v>
      </c>
      <c r="AU112" s="22" t="s">
        <v>39</v>
      </c>
      <c r="AY112" s="22" t="s">
        <v>116</v>
      </c>
      <c r="BE112" s="180">
        <f t="shared" si="4"/>
        <v>0</v>
      </c>
      <c r="BF112" s="180">
        <f t="shared" si="5"/>
        <v>0</v>
      </c>
      <c r="BG112" s="180">
        <f t="shared" si="6"/>
        <v>0</v>
      </c>
      <c r="BH112" s="180">
        <f t="shared" si="7"/>
        <v>0</v>
      </c>
      <c r="BI112" s="180">
        <f t="shared" si="8"/>
        <v>0</v>
      </c>
      <c r="BJ112" s="22" t="s">
        <v>39</v>
      </c>
      <c r="BK112" s="180">
        <f t="shared" si="9"/>
        <v>0</v>
      </c>
      <c r="BL112" s="22" t="s">
        <v>121</v>
      </c>
      <c r="BM112" s="22" t="s">
        <v>468</v>
      </c>
    </row>
    <row r="113" spans="2:65" s="1" customFormat="1" ht="16.5" customHeight="1">
      <c r="B113" s="168"/>
      <c r="C113" s="181" t="s">
        <v>166</v>
      </c>
      <c r="D113" s="181" t="s">
        <v>122</v>
      </c>
      <c r="E113" s="182" t="s">
        <v>469</v>
      </c>
      <c r="F113" s="183" t="s">
        <v>470</v>
      </c>
      <c r="G113" s="184" t="s">
        <v>125</v>
      </c>
      <c r="H113" s="185">
        <v>6</v>
      </c>
      <c r="I113" s="186"/>
      <c r="J113" s="187">
        <f t="shared" si="0"/>
        <v>0</v>
      </c>
      <c r="K113" s="183" t="s">
        <v>5</v>
      </c>
      <c r="L113" s="188"/>
      <c r="M113" s="189" t="s">
        <v>5</v>
      </c>
      <c r="N113" s="190" t="s">
        <v>46</v>
      </c>
      <c r="O113" s="40"/>
      <c r="P113" s="178">
        <f t="shared" si="1"/>
        <v>0</v>
      </c>
      <c r="Q113" s="178">
        <v>0</v>
      </c>
      <c r="R113" s="178">
        <f t="shared" si="2"/>
        <v>0</v>
      </c>
      <c r="S113" s="178">
        <v>0</v>
      </c>
      <c r="T113" s="179">
        <f t="shared" si="3"/>
        <v>0</v>
      </c>
      <c r="AR113" s="22" t="s">
        <v>126</v>
      </c>
      <c r="AT113" s="22" t="s">
        <v>122</v>
      </c>
      <c r="AU113" s="22" t="s">
        <v>39</v>
      </c>
      <c r="AY113" s="22" t="s">
        <v>116</v>
      </c>
      <c r="BE113" s="180">
        <f t="shared" si="4"/>
        <v>0</v>
      </c>
      <c r="BF113" s="180">
        <f t="shared" si="5"/>
        <v>0</v>
      </c>
      <c r="BG113" s="180">
        <f t="shared" si="6"/>
        <v>0</v>
      </c>
      <c r="BH113" s="180">
        <f t="shared" si="7"/>
        <v>0</v>
      </c>
      <c r="BI113" s="180">
        <f t="shared" si="8"/>
        <v>0</v>
      </c>
      <c r="BJ113" s="22" t="s">
        <v>39</v>
      </c>
      <c r="BK113" s="180">
        <f t="shared" si="9"/>
        <v>0</v>
      </c>
      <c r="BL113" s="22" t="s">
        <v>85</v>
      </c>
      <c r="BM113" s="22" t="s">
        <v>471</v>
      </c>
    </row>
    <row r="114" spans="2:65" s="1" customFormat="1" ht="16.5" customHeight="1">
      <c r="B114" s="168"/>
      <c r="C114" s="169" t="s">
        <v>175</v>
      </c>
      <c r="D114" s="169" t="s">
        <v>117</v>
      </c>
      <c r="E114" s="170" t="s">
        <v>472</v>
      </c>
      <c r="F114" s="171" t="s">
        <v>473</v>
      </c>
      <c r="G114" s="172" t="s">
        <v>120</v>
      </c>
      <c r="H114" s="173">
        <v>1</v>
      </c>
      <c r="I114" s="174"/>
      <c r="J114" s="175">
        <f t="shared" si="0"/>
        <v>0</v>
      </c>
      <c r="K114" s="171" t="s">
        <v>5</v>
      </c>
      <c r="L114" s="39"/>
      <c r="M114" s="176" t="s">
        <v>5</v>
      </c>
      <c r="N114" s="177" t="s">
        <v>46</v>
      </c>
      <c r="O114" s="40"/>
      <c r="P114" s="178">
        <f t="shared" si="1"/>
        <v>0</v>
      </c>
      <c r="Q114" s="178">
        <v>0</v>
      </c>
      <c r="R114" s="178">
        <f t="shared" si="2"/>
        <v>0</v>
      </c>
      <c r="S114" s="178">
        <v>0</v>
      </c>
      <c r="T114" s="179">
        <f t="shared" si="3"/>
        <v>0</v>
      </c>
      <c r="AR114" s="22" t="s">
        <v>135</v>
      </c>
      <c r="AT114" s="22" t="s">
        <v>117</v>
      </c>
      <c r="AU114" s="22" t="s">
        <v>39</v>
      </c>
      <c r="AY114" s="22" t="s">
        <v>116</v>
      </c>
      <c r="BE114" s="180">
        <f t="shared" si="4"/>
        <v>0</v>
      </c>
      <c r="BF114" s="180">
        <f t="shared" si="5"/>
        <v>0</v>
      </c>
      <c r="BG114" s="180">
        <f t="shared" si="6"/>
        <v>0</v>
      </c>
      <c r="BH114" s="180">
        <f t="shared" si="7"/>
        <v>0</v>
      </c>
      <c r="BI114" s="180">
        <f t="shared" si="8"/>
        <v>0</v>
      </c>
      <c r="BJ114" s="22" t="s">
        <v>39</v>
      </c>
      <c r="BK114" s="180">
        <f t="shared" si="9"/>
        <v>0</v>
      </c>
      <c r="BL114" s="22" t="s">
        <v>135</v>
      </c>
      <c r="BM114" s="22" t="s">
        <v>474</v>
      </c>
    </row>
    <row r="115" spans="2:65" s="1" customFormat="1" ht="25.5" customHeight="1">
      <c r="B115" s="168"/>
      <c r="C115" s="181" t="s">
        <v>178</v>
      </c>
      <c r="D115" s="181" t="s">
        <v>122</v>
      </c>
      <c r="E115" s="182" t="s">
        <v>475</v>
      </c>
      <c r="F115" s="183" t="s">
        <v>476</v>
      </c>
      <c r="G115" s="184" t="s">
        <v>125</v>
      </c>
      <c r="H115" s="185">
        <v>1</v>
      </c>
      <c r="I115" s="186"/>
      <c r="J115" s="187">
        <f t="shared" si="0"/>
        <v>0</v>
      </c>
      <c r="K115" s="183" t="s">
        <v>5</v>
      </c>
      <c r="L115" s="188"/>
      <c r="M115" s="189" t="s">
        <v>5</v>
      </c>
      <c r="N115" s="190" t="s">
        <v>46</v>
      </c>
      <c r="O115" s="40"/>
      <c r="P115" s="178">
        <f t="shared" si="1"/>
        <v>0</v>
      </c>
      <c r="Q115" s="178">
        <v>0</v>
      </c>
      <c r="R115" s="178">
        <f t="shared" si="2"/>
        <v>0</v>
      </c>
      <c r="S115" s="178">
        <v>0</v>
      </c>
      <c r="T115" s="179">
        <f t="shared" si="3"/>
        <v>0</v>
      </c>
      <c r="AR115" s="22" t="s">
        <v>126</v>
      </c>
      <c r="AT115" s="22" t="s">
        <v>122</v>
      </c>
      <c r="AU115" s="22" t="s">
        <v>39</v>
      </c>
      <c r="AY115" s="22" t="s">
        <v>116</v>
      </c>
      <c r="BE115" s="180">
        <f t="shared" si="4"/>
        <v>0</v>
      </c>
      <c r="BF115" s="180">
        <f t="shared" si="5"/>
        <v>0</v>
      </c>
      <c r="BG115" s="180">
        <f t="shared" si="6"/>
        <v>0</v>
      </c>
      <c r="BH115" s="180">
        <f t="shared" si="7"/>
        <v>0</v>
      </c>
      <c r="BI115" s="180">
        <f t="shared" si="8"/>
        <v>0</v>
      </c>
      <c r="BJ115" s="22" t="s">
        <v>39</v>
      </c>
      <c r="BK115" s="180">
        <f t="shared" si="9"/>
        <v>0</v>
      </c>
      <c r="BL115" s="22" t="s">
        <v>85</v>
      </c>
      <c r="BM115" s="22" t="s">
        <v>477</v>
      </c>
    </row>
    <row r="116" spans="2:65" s="1" customFormat="1" ht="38.25" customHeight="1">
      <c r="B116" s="168"/>
      <c r="C116" s="169" t="s">
        <v>181</v>
      </c>
      <c r="D116" s="169" t="s">
        <v>117</v>
      </c>
      <c r="E116" s="170" t="s">
        <v>138</v>
      </c>
      <c r="F116" s="171" t="s">
        <v>478</v>
      </c>
      <c r="G116" s="172" t="s">
        <v>125</v>
      </c>
      <c r="H116" s="173">
        <v>1</v>
      </c>
      <c r="I116" s="174"/>
      <c r="J116" s="175">
        <f t="shared" si="0"/>
        <v>0</v>
      </c>
      <c r="K116" s="171" t="s">
        <v>5</v>
      </c>
      <c r="L116" s="39"/>
      <c r="M116" s="176" t="s">
        <v>5</v>
      </c>
      <c r="N116" s="177" t="s">
        <v>46</v>
      </c>
      <c r="O116" s="40"/>
      <c r="P116" s="178">
        <f t="shared" si="1"/>
        <v>0</v>
      </c>
      <c r="Q116" s="178">
        <v>0</v>
      </c>
      <c r="R116" s="178">
        <f t="shared" si="2"/>
        <v>0</v>
      </c>
      <c r="S116" s="178">
        <v>0</v>
      </c>
      <c r="T116" s="179">
        <f t="shared" si="3"/>
        <v>0</v>
      </c>
      <c r="AR116" s="22" t="s">
        <v>85</v>
      </c>
      <c r="AT116" s="22" t="s">
        <v>117</v>
      </c>
      <c r="AU116" s="22" t="s">
        <v>39</v>
      </c>
      <c r="AY116" s="22" t="s">
        <v>116</v>
      </c>
      <c r="BE116" s="180">
        <f t="shared" si="4"/>
        <v>0</v>
      </c>
      <c r="BF116" s="180">
        <f t="shared" si="5"/>
        <v>0</v>
      </c>
      <c r="BG116" s="180">
        <f t="shared" si="6"/>
        <v>0</v>
      </c>
      <c r="BH116" s="180">
        <f t="shared" si="7"/>
        <v>0</v>
      </c>
      <c r="BI116" s="180">
        <f t="shared" si="8"/>
        <v>0</v>
      </c>
      <c r="BJ116" s="22" t="s">
        <v>39</v>
      </c>
      <c r="BK116" s="180">
        <f t="shared" si="9"/>
        <v>0</v>
      </c>
      <c r="BL116" s="22" t="s">
        <v>85</v>
      </c>
      <c r="BM116" s="22" t="s">
        <v>479</v>
      </c>
    </row>
    <row r="117" spans="2:65" s="1" customFormat="1" ht="16.5" customHeight="1">
      <c r="B117" s="168"/>
      <c r="C117" s="169" t="s">
        <v>147</v>
      </c>
      <c r="D117" s="169" t="s">
        <v>117</v>
      </c>
      <c r="E117" s="170" t="s">
        <v>480</v>
      </c>
      <c r="F117" s="171" t="s">
        <v>481</v>
      </c>
      <c r="G117" s="172" t="s">
        <v>125</v>
      </c>
      <c r="H117" s="173">
        <v>1</v>
      </c>
      <c r="I117" s="174"/>
      <c r="J117" s="175">
        <f t="shared" si="0"/>
        <v>0</v>
      </c>
      <c r="K117" s="171" t="s">
        <v>5</v>
      </c>
      <c r="L117" s="39"/>
      <c r="M117" s="176" t="s">
        <v>5</v>
      </c>
      <c r="N117" s="177" t="s">
        <v>46</v>
      </c>
      <c r="O117" s="40"/>
      <c r="P117" s="178">
        <f t="shared" si="1"/>
        <v>0</v>
      </c>
      <c r="Q117" s="178">
        <v>0</v>
      </c>
      <c r="R117" s="178">
        <f t="shared" si="2"/>
        <v>0</v>
      </c>
      <c r="S117" s="178">
        <v>0</v>
      </c>
      <c r="T117" s="179">
        <f t="shared" si="3"/>
        <v>0</v>
      </c>
      <c r="AR117" s="22" t="s">
        <v>85</v>
      </c>
      <c r="AT117" s="22" t="s">
        <v>117</v>
      </c>
      <c r="AU117" s="22" t="s">
        <v>39</v>
      </c>
      <c r="AY117" s="22" t="s">
        <v>116</v>
      </c>
      <c r="BE117" s="180">
        <f t="shared" si="4"/>
        <v>0</v>
      </c>
      <c r="BF117" s="180">
        <f t="shared" si="5"/>
        <v>0</v>
      </c>
      <c r="BG117" s="180">
        <f t="shared" si="6"/>
        <v>0</v>
      </c>
      <c r="BH117" s="180">
        <f t="shared" si="7"/>
        <v>0</v>
      </c>
      <c r="BI117" s="180">
        <f t="shared" si="8"/>
        <v>0</v>
      </c>
      <c r="BJ117" s="22" t="s">
        <v>39</v>
      </c>
      <c r="BK117" s="180">
        <f t="shared" si="9"/>
        <v>0</v>
      </c>
      <c r="BL117" s="22" t="s">
        <v>85</v>
      </c>
      <c r="BM117" s="22" t="s">
        <v>482</v>
      </c>
    </row>
    <row r="118" spans="2:63" s="10" customFormat="1" ht="37.35" customHeight="1">
      <c r="B118" s="154"/>
      <c r="D118" s="165" t="s">
        <v>74</v>
      </c>
      <c r="E118" s="202" t="s">
        <v>362</v>
      </c>
      <c r="F118" s="202" t="s">
        <v>483</v>
      </c>
      <c r="I118" s="157"/>
      <c r="J118" s="203">
        <f>BK118</f>
        <v>0</v>
      </c>
      <c r="L118" s="154"/>
      <c r="M118" s="159"/>
      <c r="N118" s="160"/>
      <c r="O118" s="160"/>
      <c r="P118" s="161">
        <f>SUM(P119:P128)</f>
        <v>0</v>
      </c>
      <c r="Q118" s="160"/>
      <c r="R118" s="161">
        <f>SUM(R119:R128)</f>
        <v>0</v>
      </c>
      <c r="S118" s="160"/>
      <c r="T118" s="162">
        <f>SUM(T119:T128)</f>
        <v>0</v>
      </c>
      <c r="AR118" s="155" t="s">
        <v>39</v>
      </c>
      <c r="AT118" s="163" t="s">
        <v>74</v>
      </c>
      <c r="AU118" s="163" t="s">
        <v>75</v>
      </c>
      <c r="AY118" s="155" t="s">
        <v>116</v>
      </c>
      <c r="BK118" s="164">
        <f>SUM(BK119:BK128)</f>
        <v>0</v>
      </c>
    </row>
    <row r="119" spans="2:65" s="1" customFormat="1" ht="16.5" customHeight="1">
      <c r="B119" s="168"/>
      <c r="C119" s="169" t="s">
        <v>184</v>
      </c>
      <c r="D119" s="169" t="s">
        <v>117</v>
      </c>
      <c r="E119" s="170" t="s">
        <v>140</v>
      </c>
      <c r="F119" s="171" t="s">
        <v>363</v>
      </c>
      <c r="G119" s="172" t="s">
        <v>120</v>
      </c>
      <c r="H119" s="173">
        <v>96</v>
      </c>
      <c r="I119" s="174"/>
      <c r="J119" s="175">
        <f aca="true" t="shared" si="10" ref="J119:J124">ROUND(I119*H119,1)</f>
        <v>0</v>
      </c>
      <c r="K119" s="171" t="s">
        <v>5</v>
      </c>
      <c r="L119" s="39"/>
      <c r="M119" s="176" t="s">
        <v>5</v>
      </c>
      <c r="N119" s="177" t="s">
        <v>46</v>
      </c>
      <c r="O119" s="40"/>
      <c r="P119" s="178">
        <f aca="true" t="shared" si="11" ref="P119:P124">O119*H119</f>
        <v>0</v>
      </c>
      <c r="Q119" s="178">
        <v>0</v>
      </c>
      <c r="R119" s="178">
        <f aca="true" t="shared" si="12" ref="R119:R124">Q119*H119</f>
        <v>0</v>
      </c>
      <c r="S119" s="178">
        <v>0</v>
      </c>
      <c r="T119" s="179">
        <f aca="true" t="shared" si="13" ref="T119:T124">S119*H119</f>
        <v>0</v>
      </c>
      <c r="AR119" s="22" t="s">
        <v>135</v>
      </c>
      <c r="AT119" s="22" t="s">
        <v>117</v>
      </c>
      <c r="AU119" s="22" t="s">
        <v>39</v>
      </c>
      <c r="AY119" s="22" t="s">
        <v>116</v>
      </c>
      <c r="BE119" s="180">
        <f aca="true" t="shared" si="14" ref="BE119:BE124">IF(N119="základní",J119,0)</f>
        <v>0</v>
      </c>
      <c r="BF119" s="180">
        <f aca="true" t="shared" si="15" ref="BF119:BF124">IF(N119="snížená",J119,0)</f>
        <v>0</v>
      </c>
      <c r="BG119" s="180">
        <f aca="true" t="shared" si="16" ref="BG119:BG124">IF(N119="zákl. přenesená",J119,0)</f>
        <v>0</v>
      </c>
      <c r="BH119" s="180">
        <f aca="true" t="shared" si="17" ref="BH119:BH124">IF(N119="sníž. přenesená",J119,0)</f>
        <v>0</v>
      </c>
      <c r="BI119" s="180">
        <f aca="true" t="shared" si="18" ref="BI119:BI124">IF(N119="nulová",J119,0)</f>
        <v>0</v>
      </c>
      <c r="BJ119" s="22" t="s">
        <v>39</v>
      </c>
      <c r="BK119" s="180">
        <f aca="true" t="shared" si="19" ref="BK119:BK124">ROUND(I119*H119,1)</f>
        <v>0</v>
      </c>
      <c r="BL119" s="22" t="s">
        <v>135</v>
      </c>
      <c r="BM119" s="22" t="s">
        <v>484</v>
      </c>
    </row>
    <row r="120" spans="2:65" s="1" customFormat="1" ht="16.5" customHeight="1">
      <c r="B120" s="168"/>
      <c r="C120" s="181" t="s">
        <v>186</v>
      </c>
      <c r="D120" s="181" t="s">
        <v>122</v>
      </c>
      <c r="E120" s="182" t="s">
        <v>143</v>
      </c>
      <c r="F120" s="183" t="s">
        <v>144</v>
      </c>
      <c r="G120" s="184" t="s">
        <v>125</v>
      </c>
      <c r="H120" s="185">
        <v>96</v>
      </c>
      <c r="I120" s="186"/>
      <c r="J120" s="187">
        <f t="shared" si="10"/>
        <v>0</v>
      </c>
      <c r="K120" s="183" t="s">
        <v>5</v>
      </c>
      <c r="L120" s="188"/>
      <c r="M120" s="189" t="s">
        <v>5</v>
      </c>
      <c r="N120" s="190" t="s">
        <v>46</v>
      </c>
      <c r="O120" s="40"/>
      <c r="P120" s="178">
        <f t="shared" si="11"/>
        <v>0</v>
      </c>
      <c r="Q120" s="178">
        <v>0</v>
      </c>
      <c r="R120" s="178">
        <f t="shared" si="12"/>
        <v>0</v>
      </c>
      <c r="S120" s="178">
        <v>0</v>
      </c>
      <c r="T120" s="179">
        <f t="shared" si="13"/>
        <v>0</v>
      </c>
      <c r="AR120" s="22" t="s">
        <v>126</v>
      </c>
      <c r="AT120" s="22" t="s">
        <v>122</v>
      </c>
      <c r="AU120" s="22" t="s">
        <v>39</v>
      </c>
      <c r="AY120" s="22" t="s">
        <v>116</v>
      </c>
      <c r="BE120" s="180">
        <f t="shared" si="14"/>
        <v>0</v>
      </c>
      <c r="BF120" s="180">
        <f t="shared" si="15"/>
        <v>0</v>
      </c>
      <c r="BG120" s="180">
        <f t="shared" si="16"/>
        <v>0</v>
      </c>
      <c r="BH120" s="180">
        <f t="shared" si="17"/>
        <v>0</v>
      </c>
      <c r="BI120" s="180">
        <f t="shared" si="18"/>
        <v>0</v>
      </c>
      <c r="BJ120" s="22" t="s">
        <v>39</v>
      </c>
      <c r="BK120" s="180">
        <f t="shared" si="19"/>
        <v>0</v>
      </c>
      <c r="BL120" s="22" t="s">
        <v>85</v>
      </c>
      <c r="BM120" s="22" t="s">
        <v>485</v>
      </c>
    </row>
    <row r="121" spans="2:65" s="1" customFormat="1" ht="25.5" customHeight="1">
      <c r="B121" s="168"/>
      <c r="C121" s="169" t="s">
        <v>187</v>
      </c>
      <c r="D121" s="169" t="s">
        <v>117</v>
      </c>
      <c r="E121" s="170" t="s">
        <v>486</v>
      </c>
      <c r="F121" s="171" t="s">
        <v>487</v>
      </c>
      <c r="G121" s="172" t="s">
        <v>146</v>
      </c>
      <c r="H121" s="173">
        <v>220</v>
      </c>
      <c r="I121" s="174"/>
      <c r="J121" s="175">
        <f t="shared" si="10"/>
        <v>0</v>
      </c>
      <c r="K121" s="171" t="s">
        <v>5</v>
      </c>
      <c r="L121" s="39"/>
      <c r="M121" s="176" t="s">
        <v>5</v>
      </c>
      <c r="N121" s="177" t="s">
        <v>46</v>
      </c>
      <c r="O121" s="40"/>
      <c r="P121" s="178">
        <f t="shared" si="11"/>
        <v>0</v>
      </c>
      <c r="Q121" s="178">
        <v>0</v>
      </c>
      <c r="R121" s="178">
        <f t="shared" si="12"/>
        <v>0</v>
      </c>
      <c r="S121" s="178">
        <v>0</v>
      </c>
      <c r="T121" s="179">
        <f t="shared" si="13"/>
        <v>0</v>
      </c>
      <c r="AR121" s="22" t="s">
        <v>121</v>
      </c>
      <c r="AT121" s="22" t="s">
        <v>117</v>
      </c>
      <c r="AU121" s="22" t="s">
        <v>39</v>
      </c>
      <c r="AY121" s="22" t="s">
        <v>116</v>
      </c>
      <c r="BE121" s="180">
        <f t="shared" si="14"/>
        <v>0</v>
      </c>
      <c r="BF121" s="180">
        <f t="shared" si="15"/>
        <v>0</v>
      </c>
      <c r="BG121" s="180">
        <f t="shared" si="16"/>
        <v>0</v>
      </c>
      <c r="BH121" s="180">
        <f t="shared" si="17"/>
        <v>0</v>
      </c>
      <c r="BI121" s="180">
        <f t="shared" si="18"/>
        <v>0</v>
      </c>
      <c r="BJ121" s="22" t="s">
        <v>39</v>
      </c>
      <c r="BK121" s="180">
        <f t="shared" si="19"/>
        <v>0</v>
      </c>
      <c r="BL121" s="22" t="s">
        <v>121</v>
      </c>
      <c r="BM121" s="22" t="s">
        <v>488</v>
      </c>
    </row>
    <row r="122" spans="2:65" s="1" customFormat="1" ht="16.5" customHeight="1">
      <c r="B122" s="168"/>
      <c r="C122" s="181" t="s">
        <v>188</v>
      </c>
      <c r="D122" s="181" t="s">
        <v>122</v>
      </c>
      <c r="E122" s="182" t="s">
        <v>489</v>
      </c>
      <c r="F122" s="183" t="s">
        <v>490</v>
      </c>
      <c r="G122" s="184" t="s">
        <v>146</v>
      </c>
      <c r="H122" s="185">
        <v>20</v>
      </c>
      <c r="I122" s="186"/>
      <c r="J122" s="187">
        <f t="shared" si="10"/>
        <v>0</v>
      </c>
      <c r="K122" s="183" t="s">
        <v>5</v>
      </c>
      <c r="L122" s="188"/>
      <c r="M122" s="189" t="s">
        <v>5</v>
      </c>
      <c r="N122" s="190" t="s">
        <v>46</v>
      </c>
      <c r="O122" s="40"/>
      <c r="P122" s="178">
        <f t="shared" si="11"/>
        <v>0</v>
      </c>
      <c r="Q122" s="178">
        <v>0</v>
      </c>
      <c r="R122" s="178">
        <f t="shared" si="12"/>
        <v>0</v>
      </c>
      <c r="S122" s="178">
        <v>0</v>
      </c>
      <c r="T122" s="179">
        <f t="shared" si="13"/>
        <v>0</v>
      </c>
      <c r="AR122" s="22" t="s">
        <v>126</v>
      </c>
      <c r="AT122" s="22" t="s">
        <v>122</v>
      </c>
      <c r="AU122" s="22" t="s">
        <v>39</v>
      </c>
      <c r="AY122" s="22" t="s">
        <v>116</v>
      </c>
      <c r="BE122" s="180">
        <f t="shared" si="14"/>
        <v>0</v>
      </c>
      <c r="BF122" s="180">
        <f t="shared" si="15"/>
        <v>0</v>
      </c>
      <c r="BG122" s="180">
        <f t="shared" si="16"/>
        <v>0</v>
      </c>
      <c r="BH122" s="180">
        <f t="shared" si="17"/>
        <v>0</v>
      </c>
      <c r="BI122" s="180">
        <f t="shared" si="18"/>
        <v>0</v>
      </c>
      <c r="BJ122" s="22" t="s">
        <v>39</v>
      </c>
      <c r="BK122" s="180">
        <f t="shared" si="19"/>
        <v>0</v>
      </c>
      <c r="BL122" s="22" t="s">
        <v>85</v>
      </c>
      <c r="BM122" s="22" t="s">
        <v>491</v>
      </c>
    </row>
    <row r="123" spans="2:65" s="1" customFormat="1" ht="16.5" customHeight="1">
      <c r="B123" s="168"/>
      <c r="C123" s="181" t="s">
        <v>189</v>
      </c>
      <c r="D123" s="181" t="s">
        <v>122</v>
      </c>
      <c r="E123" s="182" t="s">
        <v>492</v>
      </c>
      <c r="F123" s="183" t="s">
        <v>493</v>
      </c>
      <c r="G123" s="184" t="s">
        <v>146</v>
      </c>
      <c r="H123" s="185">
        <v>200</v>
      </c>
      <c r="I123" s="186"/>
      <c r="J123" s="187">
        <f t="shared" si="10"/>
        <v>0</v>
      </c>
      <c r="K123" s="183" t="s">
        <v>5</v>
      </c>
      <c r="L123" s="188"/>
      <c r="M123" s="189" t="s">
        <v>5</v>
      </c>
      <c r="N123" s="190" t="s">
        <v>46</v>
      </c>
      <c r="O123" s="40"/>
      <c r="P123" s="178">
        <f t="shared" si="11"/>
        <v>0</v>
      </c>
      <c r="Q123" s="178">
        <v>0</v>
      </c>
      <c r="R123" s="178">
        <f t="shared" si="12"/>
        <v>0</v>
      </c>
      <c r="S123" s="178">
        <v>0</v>
      </c>
      <c r="T123" s="179">
        <f t="shared" si="13"/>
        <v>0</v>
      </c>
      <c r="AR123" s="22" t="s">
        <v>126</v>
      </c>
      <c r="AT123" s="22" t="s">
        <v>122</v>
      </c>
      <c r="AU123" s="22" t="s">
        <v>39</v>
      </c>
      <c r="AY123" s="22" t="s">
        <v>116</v>
      </c>
      <c r="BE123" s="180">
        <f t="shared" si="14"/>
        <v>0</v>
      </c>
      <c r="BF123" s="180">
        <f t="shared" si="15"/>
        <v>0</v>
      </c>
      <c r="BG123" s="180">
        <f t="shared" si="16"/>
        <v>0</v>
      </c>
      <c r="BH123" s="180">
        <f t="shared" si="17"/>
        <v>0</v>
      </c>
      <c r="BI123" s="180">
        <f t="shared" si="18"/>
        <v>0</v>
      </c>
      <c r="BJ123" s="22" t="s">
        <v>39</v>
      </c>
      <c r="BK123" s="180">
        <f t="shared" si="19"/>
        <v>0</v>
      </c>
      <c r="BL123" s="22" t="s">
        <v>85</v>
      </c>
      <c r="BM123" s="22" t="s">
        <v>494</v>
      </c>
    </row>
    <row r="124" spans="2:65" s="1" customFormat="1" ht="16.5" customHeight="1">
      <c r="B124" s="168"/>
      <c r="C124" s="169" t="s">
        <v>190</v>
      </c>
      <c r="D124" s="169" t="s">
        <v>117</v>
      </c>
      <c r="E124" s="170" t="s">
        <v>495</v>
      </c>
      <c r="F124" s="171" t="s">
        <v>496</v>
      </c>
      <c r="G124" s="172" t="s">
        <v>146</v>
      </c>
      <c r="H124" s="173">
        <v>50</v>
      </c>
      <c r="I124" s="174"/>
      <c r="J124" s="175">
        <f t="shared" si="10"/>
        <v>0</v>
      </c>
      <c r="K124" s="171" t="s">
        <v>5</v>
      </c>
      <c r="L124" s="39"/>
      <c r="M124" s="176" t="s">
        <v>5</v>
      </c>
      <c r="N124" s="177" t="s">
        <v>46</v>
      </c>
      <c r="O124" s="40"/>
      <c r="P124" s="178">
        <f t="shared" si="11"/>
        <v>0</v>
      </c>
      <c r="Q124" s="178">
        <v>0</v>
      </c>
      <c r="R124" s="178">
        <f t="shared" si="12"/>
        <v>0</v>
      </c>
      <c r="S124" s="178">
        <v>0</v>
      </c>
      <c r="T124" s="179">
        <f t="shared" si="13"/>
        <v>0</v>
      </c>
      <c r="AR124" s="22" t="s">
        <v>121</v>
      </c>
      <c r="AT124" s="22" t="s">
        <v>117</v>
      </c>
      <c r="AU124" s="22" t="s">
        <v>39</v>
      </c>
      <c r="AY124" s="22" t="s">
        <v>116</v>
      </c>
      <c r="BE124" s="180">
        <f t="shared" si="14"/>
        <v>0</v>
      </c>
      <c r="BF124" s="180">
        <f t="shared" si="15"/>
        <v>0</v>
      </c>
      <c r="BG124" s="180">
        <f t="shared" si="16"/>
        <v>0</v>
      </c>
      <c r="BH124" s="180">
        <f t="shared" si="17"/>
        <v>0</v>
      </c>
      <c r="BI124" s="180">
        <f t="shared" si="18"/>
        <v>0</v>
      </c>
      <c r="BJ124" s="22" t="s">
        <v>39</v>
      </c>
      <c r="BK124" s="180">
        <f t="shared" si="19"/>
        <v>0</v>
      </c>
      <c r="BL124" s="22" t="s">
        <v>121</v>
      </c>
      <c r="BM124" s="22" t="s">
        <v>497</v>
      </c>
    </row>
    <row r="125" spans="2:51" s="12" customFormat="1" ht="13.5">
      <c r="B125" s="196"/>
      <c r="D125" s="208" t="s">
        <v>205</v>
      </c>
      <c r="E125" s="209" t="s">
        <v>5</v>
      </c>
      <c r="F125" s="210" t="s">
        <v>498</v>
      </c>
      <c r="H125" s="211">
        <v>50</v>
      </c>
      <c r="I125" s="198"/>
      <c r="L125" s="196"/>
      <c r="M125" s="199"/>
      <c r="N125" s="200"/>
      <c r="O125" s="200"/>
      <c r="P125" s="200"/>
      <c r="Q125" s="200"/>
      <c r="R125" s="200"/>
      <c r="S125" s="200"/>
      <c r="T125" s="201"/>
      <c r="AT125" s="197" t="s">
        <v>205</v>
      </c>
      <c r="AU125" s="197" t="s">
        <v>39</v>
      </c>
      <c r="AV125" s="12" t="s">
        <v>81</v>
      </c>
      <c r="AW125" s="12" t="s">
        <v>38</v>
      </c>
      <c r="AX125" s="12" t="s">
        <v>39</v>
      </c>
      <c r="AY125" s="197" t="s">
        <v>116</v>
      </c>
    </row>
    <row r="126" spans="2:65" s="1" customFormat="1" ht="16.5" customHeight="1">
      <c r="B126" s="168"/>
      <c r="C126" s="181" t="s">
        <v>193</v>
      </c>
      <c r="D126" s="181" t="s">
        <v>122</v>
      </c>
      <c r="E126" s="182" t="s">
        <v>499</v>
      </c>
      <c r="F126" s="183" t="s">
        <v>500</v>
      </c>
      <c r="G126" s="184" t="s">
        <v>146</v>
      </c>
      <c r="H126" s="185">
        <v>150</v>
      </c>
      <c r="I126" s="186"/>
      <c r="J126" s="187">
        <f>ROUND(I126*H126,1)</f>
        <v>0</v>
      </c>
      <c r="K126" s="183" t="s">
        <v>5</v>
      </c>
      <c r="L126" s="188"/>
      <c r="M126" s="189" t="s">
        <v>5</v>
      </c>
      <c r="N126" s="190" t="s">
        <v>46</v>
      </c>
      <c r="O126" s="40"/>
      <c r="P126" s="178">
        <f>O126*H126</f>
        <v>0</v>
      </c>
      <c r="Q126" s="178">
        <v>0</v>
      </c>
      <c r="R126" s="178">
        <f>Q126*H126</f>
        <v>0</v>
      </c>
      <c r="S126" s="178">
        <v>0</v>
      </c>
      <c r="T126" s="179">
        <f>S126*H126</f>
        <v>0</v>
      </c>
      <c r="AR126" s="22" t="s">
        <v>126</v>
      </c>
      <c r="AT126" s="22" t="s">
        <v>122</v>
      </c>
      <c r="AU126" s="22" t="s">
        <v>39</v>
      </c>
      <c r="AY126" s="22" t="s">
        <v>116</v>
      </c>
      <c r="BE126" s="180">
        <f>IF(N126="základní",J126,0)</f>
        <v>0</v>
      </c>
      <c r="BF126" s="180">
        <f>IF(N126="snížená",J126,0)</f>
        <v>0</v>
      </c>
      <c r="BG126" s="180">
        <f>IF(N126="zákl. přenesená",J126,0)</f>
        <v>0</v>
      </c>
      <c r="BH126" s="180">
        <f>IF(N126="sníž. přenesená",J126,0)</f>
        <v>0</v>
      </c>
      <c r="BI126" s="180">
        <f>IF(N126="nulová",J126,0)</f>
        <v>0</v>
      </c>
      <c r="BJ126" s="22" t="s">
        <v>39</v>
      </c>
      <c r="BK126" s="180">
        <f>ROUND(I126*H126,1)</f>
        <v>0</v>
      </c>
      <c r="BL126" s="22" t="s">
        <v>85</v>
      </c>
      <c r="BM126" s="22" t="s">
        <v>501</v>
      </c>
    </row>
    <row r="127" spans="2:65" s="1" customFormat="1" ht="16.5" customHeight="1">
      <c r="B127" s="168"/>
      <c r="C127" s="169" t="s">
        <v>194</v>
      </c>
      <c r="D127" s="169" t="s">
        <v>117</v>
      </c>
      <c r="E127" s="170" t="s">
        <v>502</v>
      </c>
      <c r="F127" s="171" t="s">
        <v>503</v>
      </c>
      <c r="G127" s="172" t="s">
        <v>146</v>
      </c>
      <c r="H127" s="173">
        <v>30</v>
      </c>
      <c r="I127" s="174"/>
      <c r="J127" s="175">
        <f>ROUND(I127*H127,1)</f>
        <v>0</v>
      </c>
      <c r="K127" s="171" t="s">
        <v>5</v>
      </c>
      <c r="L127" s="39"/>
      <c r="M127" s="176" t="s">
        <v>5</v>
      </c>
      <c r="N127" s="177" t="s">
        <v>46</v>
      </c>
      <c r="O127" s="40"/>
      <c r="P127" s="178">
        <f>O127*H127</f>
        <v>0</v>
      </c>
      <c r="Q127" s="178">
        <v>0</v>
      </c>
      <c r="R127" s="178">
        <f>Q127*H127</f>
        <v>0</v>
      </c>
      <c r="S127" s="178">
        <v>0</v>
      </c>
      <c r="T127" s="179">
        <f>S127*H127</f>
        <v>0</v>
      </c>
      <c r="AR127" s="22" t="s">
        <v>121</v>
      </c>
      <c r="AT127" s="22" t="s">
        <v>117</v>
      </c>
      <c r="AU127" s="22" t="s">
        <v>39</v>
      </c>
      <c r="AY127" s="22" t="s">
        <v>116</v>
      </c>
      <c r="BE127" s="180">
        <f>IF(N127="základní",J127,0)</f>
        <v>0</v>
      </c>
      <c r="BF127" s="180">
        <f>IF(N127="snížená",J127,0)</f>
        <v>0</v>
      </c>
      <c r="BG127" s="180">
        <f>IF(N127="zákl. přenesená",J127,0)</f>
        <v>0</v>
      </c>
      <c r="BH127" s="180">
        <f>IF(N127="sníž. přenesená",J127,0)</f>
        <v>0</v>
      </c>
      <c r="BI127" s="180">
        <f>IF(N127="nulová",J127,0)</f>
        <v>0</v>
      </c>
      <c r="BJ127" s="22" t="s">
        <v>39</v>
      </c>
      <c r="BK127" s="180">
        <f>ROUND(I127*H127,1)</f>
        <v>0</v>
      </c>
      <c r="BL127" s="22" t="s">
        <v>121</v>
      </c>
      <c r="BM127" s="22" t="s">
        <v>504</v>
      </c>
    </row>
    <row r="128" spans="2:65" s="1" customFormat="1" ht="16.5" customHeight="1">
      <c r="B128" s="168"/>
      <c r="C128" s="181" t="s">
        <v>197</v>
      </c>
      <c r="D128" s="181" t="s">
        <v>122</v>
      </c>
      <c r="E128" s="182" t="s">
        <v>505</v>
      </c>
      <c r="F128" s="183" t="s">
        <v>506</v>
      </c>
      <c r="G128" s="184" t="s">
        <v>146</v>
      </c>
      <c r="H128" s="185">
        <v>30</v>
      </c>
      <c r="I128" s="186"/>
      <c r="J128" s="187">
        <f>ROUND(I128*H128,1)</f>
        <v>0</v>
      </c>
      <c r="K128" s="183" t="s">
        <v>5</v>
      </c>
      <c r="L128" s="188"/>
      <c r="M128" s="189" t="s">
        <v>5</v>
      </c>
      <c r="N128" s="190" t="s">
        <v>46</v>
      </c>
      <c r="O128" s="40"/>
      <c r="P128" s="178">
        <f>O128*H128</f>
        <v>0</v>
      </c>
      <c r="Q128" s="178">
        <v>0</v>
      </c>
      <c r="R128" s="178">
        <f>Q128*H128</f>
        <v>0</v>
      </c>
      <c r="S128" s="178">
        <v>0</v>
      </c>
      <c r="T128" s="179">
        <f>S128*H128</f>
        <v>0</v>
      </c>
      <c r="AR128" s="22" t="s">
        <v>126</v>
      </c>
      <c r="AT128" s="22" t="s">
        <v>122</v>
      </c>
      <c r="AU128" s="22" t="s">
        <v>39</v>
      </c>
      <c r="AY128" s="22" t="s">
        <v>116</v>
      </c>
      <c r="BE128" s="180">
        <f>IF(N128="základní",J128,0)</f>
        <v>0</v>
      </c>
      <c r="BF128" s="180">
        <f>IF(N128="snížená",J128,0)</f>
        <v>0</v>
      </c>
      <c r="BG128" s="180">
        <f>IF(N128="zákl. přenesená",J128,0)</f>
        <v>0</v>
      </c>
      <c r="BH128" s="180">
        <f>IF(N128="sníž. přenesená",J128,0)</f>
        <v>0</v>
      </c>
      <c r="BI128" s="180">
        <f>IF(N128="nulová",J128,0)</f>
        <v>0</v>
      </c>
      <c r="BJ128" s="22" t="s">
        <v>39</v>
      </c>
      <c r="BK128" s="180">
        <f>ROUND(I128*H128,1)</f>
        <v>0</v>
      </c>
      <c r="BL128" s="22" t="s">
        <v>85</v>
      </c>
      <c r="BM128" s="22" t="s">
        <v>507</v>
      </c>
    </row>
    <row r="129" spans="2:63" s="10" customFormat="1" ht="37.35" customHeight="1">
      <c r="B129" s="154"/>
      <c r="D129" s="165" t="s">
        <v>74</v>
      </c>
      <c r="E129" s="202" t="s">
        <v>364</v>
      </c>
      <c r="F129" s="202" t="s">
        <v>365</v>
      </c>
      <c r="I129" s="157"/>
      <c r="J129" s="203">
        <f>BK129</f>
        <v>0</v>
      </c>
      <c r="L129" s="154"/>
      <c r="M129" s="159"/>
      <c r="N129" s="160"/>
      <c r="O129" s="160"/>
      <c r="P129" s="161">
        <f>SUM(P130:P149)</f>
        <v>0</v>
      </c>
      <c r="Q129" s="160"/>
      <c r="R129" s="161">
        <f>SUM(R130:R149)</f>
        <v>0</v>
      </c>
      <c r="S129" s="160"/>
      <c r="T129" s="162">
        <f>SUM(T130:T149)</f>
        <v>0</v>
      </c>
      <c r="AR129" s="155" t="s">
        <v>39</v>
      </c>
      <c r="AT129" s="163" t="s">
        <v>74</v>
      </c>
      <c r="AU129" s="163" t="s">
        <v>75</v>
      </c>
      <c r="AY129" s="155" t="s">
        <v>116</v>
      </c>
      <c r="BK129" s="164">
        <f>SUM(BK130:BK149)</f>
        <v>0</v>
      </c>
    </row>
    <row r="130" spans="2:65" s="1" customFormat="1" ht="25.5" customHeight="1">
      <c r="B130" s="168"/>
      <c r="C130" s="169" t="s">
        <v>198</v>
      </c>
      <c r="D130" s="169" t="s">
        <v>117</v>
      </c>
      <c r="E130" s="170" t="s">
        <v>152</v>
      </c>
      <c r="F130" s="171" t="s">
        <v>153</v>
      </c>
      <c r="G130" s="172" t="s">
        <v>146</v>
      </c>
      <c r="H130" s="173">
        <v>50</v>
      </c>
      <c r="I130" s="174"/>
      <c r="J130" s="175">
        <f aca="true" t="shared" si="20" ref="J130:J149">ROUND(I130*H130,1)</f>
        <v>0</v>
      </c>
      <c r="K130" s="171" t="s">
        <v>5</v>
      </c>
      <c r="L130" s="39"/>
      <c r="M130" s="176" t="s">
        <v>5</v>
      </c>
      <c r="N130" s="177" t="s">
        <v>46</v>
      </c>
      <c r="O130" s="40"/>
      <c r="P130" s="178">
        <f aca="true" t="shared" si="21" ref="P130:P149">O130*H130</f>
        <v>0</v>
      </c>
      <c r="Q130" s="178">
        <v>0</v>
      </c>
      <c r="R130" s="178">
        <f aca="true" t="shared" si="22" ref="R130:R149">Q130*H130</f>
        <v>0</v>
      </c>
      <c r="S130" s="178">
        <v>0</v>
      </c>
      <c r="T130" s="179">
        <f aca="true" t="shared" si="23" ref="T130:T149">S130*H130</f>
        <v>0</v>
      </c>
      <c r="AR130" s="22" t="s">
        <v>121</v>
      </c>
      <c r="AT130" s="22" t="s">
        <v>117</v>
      </c>
      <c r="AU130" s="22" t="s">
        <v>39</v>
      </c>
      <c r="AY130" s="22" t="s">
        <v>116</v>
      </c>
      <c r="BE130" s="180">
        <f aca="true" t="shared" si="24" ref="BE130:BE149">IF(N130="základní",J130,0)</f>
        <v>0</v>
      </c>
      <c r="BF130" s="180">
        <f aca="true" t="shared" si="25" ref="BF130:BF149">IF(N130="snížená",J130,0)</f>
        <v>0</v>
      </c>
      <c r="BG130" s="180">
        <f aca="true" t="shared" si="26" ref="BG130:BG149">IF(N130="zákl. přenesená",J130,0)</f>
        <v>0</v>
      </c>
      <c r="BH130" s="180">
        <f aca="true" t="shared" si="27" ref="BH130:BH149">IF(N130="sníž. přenesená",J130,0)</f>
        <v>0</v>
      </c>
      <c r="BI130" s="180">
        <f aca="true" t="shared" si="28" ref="BI130:BI149">IF(N130="nulová",J130,0)</f>
        <v>0</v>
      </c>
      <c r="BJ130" s="22" t="s">
        <v>39</v>
      </c>
      <c r="BK130" s="180">
        <f aca="true" t="shared" si="29" ref="BK130:BK149">ROUND(I130*H130,1)</f>
        <v>0</v>
      </c>
      <c r="BL130" s="22" t="s">
        <v>121</v>
      </c>
      <c r="BM130" s="22" t="s">
        <v>508</v>
      </c>
    </row>
    <row r="131" spans="2:65" s="1" customFormat="1" ht="16.5" customHeight="1">
      <c r="B131" s="168"/>
      <c r="C131" s="181" t="s">
        <v>201</v>
      </c>
      <c r="D131" s="181" t="s">
        <v>122</v>
      </c>
      <c r="E131" s="182" t="s">
        <v>155</v>
      </c>
      <c r="F131" s="183" t="s">
        <v>156</v>
      </c>
      <c r="G131" s="184" t="s">
        <v>146</v>
      </c>
      <c r="H131" s="185">
        <v>50</v>
      </c>
      <c r="I131" s="186"/>
      <c r="J131" s="187">
        <f t="shared" si="20"/>
        <v>0</v>
      </c>
      <c r="K131" s="183" t="s">
        <v>5</v>
      </c>
      <c r="L131" s="188"/>
      <c r="M131" s="189" t="s">
        <v>5</v>
      </c>
      <c r="N131" s="190" t="s">
        <v>46</v>
      </c>
      <c r="O131" s="40"/>
      <c r="P131" s="178">
        <f t="shared" si="21"/>
        <v>0</v>
      </c>
      <c r="Q131" s="178">
        <v>0</v>
      </c>
      <c r="R131" s="178">
        <f t="shared" si="22"/>
        <v>0</v>
      </c>
      <c r="S131" s="178">
        <v>0</v>
      </c>
      <c r="T131" s="179">
        <f t="shared" si="23"/>
        <v>0</v>
      </c>
      <c r="AR131" s="22" t="s">
        <v>126</v>
      </c>
      <c r="AT131" s="22" t="s">
        <v>122</v>
      </c>
      <c r="AU131" s="22" t="s">
        <v>39</v>
      </c>
      <c r="AY131" s="22" t="s">
        <v>116</v>
      </c>
      <c r="BE131" s="180">
        <f t="shared" si="24"/>
        <v>0</v>
      </c>
      <c r="BF131" s="180">
        <f t="shared" si="25"/>
        <v>0</v>
      </c>
      <c r="BG131" s="180">
        <f t="shared" si="26"/>
        <v>0</v>
      </c>
      <c r="BH131" s="180">
        <f t="shared" si="27"/>
        <v>0</v>
      </c>
      <c r="BI131" s="180">
        <f t="shared" si="28"/>
        <v>0</v>
      </c>
      <c r="BJ131" s="22" t="s">
        <v>39</v>
      </c>
      <c r="BK131" s="180">
        <f t="shared" si="29"/>
        <v>0</v>
      </c>
      <c r="BL131" s="22" t="s">
        <v>85</v>
      </c>
      <c r="BM131" s="22" t="s">
        <v>509</v>
      </c>
    </row>
    <row r="132" spans="2:65" s="1" customFormat="1" ht="25.5" customHeight="1">
      <c r="B132" s="168"/>
      <c r="C132" s="169" t="s">
        <v>370</v>
      </c>
      <c r="D132" s="169" t="s">
        <v>117</v>
      </c>
      <c r="E132" s="170" t="s">
        <v>158</v>
      </c>
      <c r="F132" s="171" t="s">
        <v>159</v>
      </c>
      <c r="G132" s="172" t="s">
        <v>146</v>
      </c>
      <c r="H132" s="173">
        <v>1040</v>
      </c>
      <c r="I132" s="174"/>
      <c r="J132" s="175">
        <f t="shared" si="20"/>
        <v>0</v>
      </c>
      <c r="K132" s="171" t="s">
        <v>5</v>
      </c>
      <c r="L132" s="39"/>
      <c r="M132" s="176" t="s">
        <v>5</v>
      </c>
      <c r="N132" s="177" t="s">
        <v>46</v>
      </c>
      <c r="O132" s="40"/>
      <c r="P132" s="178">
        <f t="shared" si="21"/>
        <v>0</v>
      </c>
      <c r="Q132" s="178">
        <v>0</v>
      </c>
      <c r="R132" s="178">
        <f t="shared" si="22"/>
        <v>0</v>
      </c>
      <c r="S132" s="178">
        <v>0</v>
      </c>
      <c r="T132" s="179">
        <f t="shared" si="23"/>
        <v>0</v>
      </c>
      <c r="AR132" s="22" t="s">
        <v>121</v>
      </c>
      <c r="AT132" s="22" t="s">
        <v>117</v>
      </c>
      <c r="AU132" s="22" t="s">
        <v>39</v>
      </c>
      <c r="AY132" s="22" t="s">
        <v>116</v>
      </c>
      <c r="BE132" s="180">
        <f t="shared" si="24"/>
        <v>0</v>
      </c>
      <c r="BF132" s="180">
        <f t="shared" si="25"/>
        <v>0</v>
      </c>
      <c r="BG132" s="180">
        <f t="shared" si="26"/>
        <v>0</v>
      </c>
      <c r="BH132" s="180">
        <f t="shared" si="27"/>
        <v>0</v>
      </c>
      <c r="BI132" s="180">
        <f t="shared" si="28"/>
        <v>0</v>
      </c>
      <c r="BJ132" s="22" t="s">
        <v>39</v>
      </c>
      <c r="BK132" s="180">
        <f t="shared" si="29"/>
        <v>0</v>
      </c>
      <c r="BL132" s="22" t="s">
        <v>121</v>
      </c>
      <c r="BM132" s="22" t="s">
        <v>510</v>
      </c>
    </row>
    <row r="133" spans="2:65" s="1" customFormat="1" ht="16.5" customHeight="1">
      <c r="B133" s="168"/>
      <c r="C133" s="181" t="s">
        <v>213</v>
      </c>
      <c r="D133" s="181" t="s">
        <v>122</v>
      </c>
      <c r="E133" s="182" t="s">
        <v>161</v>
      </c>
      <c r="F133" s="183" t="s">
        <v>162</v>
      </c>
      <c r="G133" s="184" t="s">
        <v>146</v>
      </c>
      <c r="H133" s="185">
        <v>880</v>
      </c>
      <c r="I133" s="186"/>
      <c r="J133" s="187">
        <f t="shared" si="20"/>
        <v>0</v>
      </c>
      <c r="K133" s="183" t="s">
        <v>5</v>
      </c>
      <c r="L133" s="188"/>
      <c r="M133" s="189" t="s">
        <v>5</v>
      </c>
      <c r="N133" s="190" t="s">
        <v>46</v>
      </c>
      <c r="O133" s="40"/>
      <c r="P133" s="178">
        <f t="shared" si="21"/>
        <v>0</v>
      </c>
      <c r="Q133" s="178">
        <v>0</v>
      </c>
      <c r="R133" s="178">
        <f t="shared" si="22"/>
        <v>0</v>
      </c>
      <c r="S133" s="178">
        <v>0</v>
      </c>
      <c r="T133" s="179">
        <f t="shared" si="23"/>
        <v>0</v>
      </c>
      <c r="AR133" s="22" t="s">
        <v>126</v>
      </c>
      <c r="AT133" s="22" t="s">
        <v>122</v>
      </c>
      <c r="AU133" s="22" t="s">
        <v>39</v>
      </c>
      <c r="AY133" s="22" t="s">
        <v>116</v>
      </c>
      <c r="BE133" s="180">
        <f t="shared" si="24"/>
        <v>0</v>
      </c>
      <c r="BF133" s="180">
        <f t="shared" si="25"/>
        <v>0</v>
      </c>
      <c r="BG133" s="180">
        <f t="shared" si="26"/>
        <v>0</v>
      </c>
      <c r="BH133" s="180">
        <f t="shared" si="27"/>
        <v>0</v>
      </c>
      <c r="BI133" s="180">
        <f t="shared" si="28"/>
        <v>0</v>
      </c>
      <c r="BJ133" s="22" t="s">
        <v>39</v>
      </c>
      <c r="BK133" s="180">
        <f t="shared" si="29"/>
        <v>0</v>
      </c>
      <c r="BL133" s="22" t="s">
        <v>85</v>
      </c>
      <c r="BM133" s="22" t="s">
        <v>511</v>
      </c>
    </row>
    <row r="134" spans="2:65" s="1" customFormat="1" ht="16.5" customHeight="1">
      <c r="B134" s="168"/>
      <c r="C134" s="181" t="s">
        <v>215</v>
      </c>
      <c r="D134" s="181" t="s">
        <v>122</v>
      </c>
      <c r="E134" s="182" t="s">
        <v>164</v>
      </c>
      <c r="F134" s="183" t="s">
        <v>165</v>
      </c>
      <c r="G134" s="184" t="s">
        <v>146</v>
      </c>
      <c r="H134" s="185">
        <v>160</v>
      </c>
      <c r="I134" s="186"/>
      <c r="J134" s="187">
        <f t="shared" si="20"/>
        <v>0</v>
      </c>
      <c r="K134" s="183" t="s">
        <v>5</v>
      </c>
      <c r="L134" s="188"/>
      <c r="M134" s="189" t="s">
        <v>5</v>
      </c>
      <c r="N134" s="190" t="s">
        <v>46</v>
      </c>
      <c r="O134" s="40"/>
      <c r="P134" s="178">
        <f t="shared" si="21"/>
        <v>0</v>
      </c>
      <c r="Q134" s="178">
        <v>0</v>
      </c>
      <c r="R134" s="178">
        <f t="shared" si="22"/>
        <v>0</v>
      </c>
      <c r="S134" s="178">
        <v>0</v>
      </c>
      <c r="T134" s="179">
        <f t="shared" si="23"/>
        <v>0</v>
      </c>
      <c r="AR134" s="22" t="s">
        <v>126</v>
      </c>
      <c r="AT134" s="22" t="s">
        <v>122</v>
      </c>
      <c r="AU134" s="22" t="s">
        <v>39</v>
      </c>
      <c r="AY134" s="22" t="s">
        <v>116</v>
      </c>
      <c r="BE134" s="180">
        <f t="shared" si="24"/>
        <v>0</v>
      </c>
      <c r="BF134" s="180">
        <f t="shared" si="25"/>
        <v>0</v>
      </c>
      <c r="BG134" s="180">
        <f t="shared" si="26"/>
        <v>0</v>
      </c>
      <c r="BH134" s="180">
        <f t="shared" si="27"/>
        <v>0</v>
      </c>
      <c r="BI134" s="180">
        <f t="shared" si="28"/>
        <v>0</v>
      </c>
      <c r="BJ134" s="22" t="s">
        <v>39</v>
      </c>
      <c r="BK134" s="180">
        <f t="shared" si="29"/>
        <v>0</v>
      </c>
      <c r="BL134" s="22" t="s">
        <v>85</v>
      </c>
      <c r="BM134" s="22" t="s">
        <v>512</v>
      </c>
    </row>
    <row r="135" spans="2:65" s="1" customFormat="1" ht="25.5" customHeight="1">
      <c r="B135" s="168"/>
      <c r="C135" s="169" t="s">
        <v>218</v>
      </c>
      <c r="D135" s="169" t="s">
        <v>117</v>
      </c>
      <c r="E135" s="170" t="s">
        <v>167</v>
      </c>
      <c r="F135" s="171" t="s">
        <v>168</v>
      </c>
      <c r="G135" s="172" t="s">
        <v>146</v>
      </c>
      <c r="H135" s="173">
        <v>510</v>
      </c>
      <c r="I135" s="174"/>
      <c r="J135" s="175">
        <f t="shared" si="20"/>
        <v>0</v>
      </c>
      <c r="K135" s="171" t="s">
        <v>5</v>
      </c>
      <c r="L135" s="39"/>
      <c r="M135" s="176" t="s">
        <v>5</v>
      </c>
      <c r="N135" s="177" t="s">
        <v>46</v>
      </c>
      <c r="O135" s="40"/>
      <c r="P135" s="178">
        <f t="shared" si="21"/>
        <v>0</v>
      </c>
      <c r="Q135" s="178">
        <v>0</v>
      </c>
      <c r="R135" s="178">
        <f t="shared" si="22"/>
        <v>0</v>
      </c>
      <c r="S135" s="178">
        <v>0</v>
      </c>
      <c r="T135" s="179">
        <f t="shared" si="23"/>
        <v>0</v>
      </c>
      <c r="AR135" s="22" t="s">
        <v>121</v>
      </c>
      <c r="AT135" s="22" t="s">
        <v>117</v>
      </c>
      <c r="AU135" s="22" t="s">
        <v>39</v>
      </c>
      <c r="AY135" s="22" t="s">
        <v>116</v>
      </c>
      <c r="BE135" s="180">
        <f t="shared" si="24"/>
        <v>0</v>
      </c>
      <c r="BF135" s="180">
        <f t="shared" si="25"/>
        <v>0</v>
      </c>
      <c r="BG135" s="180">
        <f t="shared" si="26"/>
        <v>0</v>
      </c>
      <c r="BH135" s="180">
        <f t="shared" si="27"/>
        <v>0</v>
      </c>
      <c r="BI135" s="180">
        <f t="shared" si="28"/>
        <v>0</v>
      </c>
      <c r="BJ135" s="22" t="s">
        <v>39</v>
      </c>
      <c r="BK135" s="180">
        <f t="shared" si="29"/>
        <v>0</v>
      </c>
      <c r="BL135" s="22" t="s">
        <v>121</v>
      </c>
      <c r="BM135" s="22" t="s">
        <v>513</v>
      </c>
    </row>
    <row r="136" spans="2:65" s="1" customFormat="1" ht="16.5" customHeight="1">
      <c r="B136" s="168"/>
      <c r="C136" s="181" t="s">
        <v>220</v>
      </c>
      <c r="D136" s="181" t="s">
        <v>122</v>
      </c>
      <c r="E136" s="182" t="s">
        <v>170</v>
      </c>
      <c r="F136" s="183" t="s">
        <v>171</v>
      </c>
      <c r="G136" s="184" t="s">
        <v>146</v>
      </c>
      <c r="H136" s="185">
        <v>510</v>
      </c>
      <c r="I136" s="186"/>
      <c r="J136" s="187">
        <f t="shared" si="20"/>
        <v>0</v>
      </c>
      <c r="K136" s="183" t="s">
        <v>5</v>
      </c>
      <c r="L136" s="188"/>
      <c r="M136" s="189" t="s">
        <v>5</v>
      </c>
      <c r="N136" s="190" t="s">
        <v>46</v>
      </c>
      <c r="O136" s="40"/>
      <c r="P136" s="178">
        <f t="shared" si="21"/>
        <v>0</v>
      </c>
      <c r="Q136" s="178">
        <v>0</v>
      </c>
      <c r="R136" s="178">
        <f t="shared" si="22"/>
        <v>0</v>
      </c>
      <c r="S136" s="178">
        <v>0</v>
      </c>
      <c r="T136" s="179">
        <f t="shared" si="23"/>
        <v>0</v>
      </c>
      <c r="AR136" s="22" t="s">
        <v>126</v>
      </c>
      <c r="AT136" s="22" t="s">
        <v>122</v>
      </c>
      <c r="AU136" s="22" t="s">
        <v>39</v>
      </c>
      <c r="AY136" s="22" t="s">
        <v>116</v>
      </c>
      <c r="BE136" s="180">
        <f t="shared" si="24"/>
        <v>0</v>
      </c>
      <c r="BF136" s="180">
        <f t="shared" si="25"/>
        <v>0</v>
      </c>
      <c r="BG136" s="180">
        <f t="shared" si="26"/>
        <v>0</v>
      </c>
      <c r="BH136" s="180">
        <f t="shared" si="27"/>
        <v>0</v>
      </c>
      <c r="BI136" s="180">
        <f t="shared" si="28"/>
        <v>0</v>
      </c>
      <c r="BJ136" s="22" t="s">
        <v>39</v>
      </c>
      <c r="BK136" s="180">
        <f t="shared" si="29"/>
        <v>0</v>
      </c>
      <c r="BL136" s="22" t="s">
        <v>85</v>
      </c>
      <c r="BM136" s="22" t="s">
        <v>514</v>
      </c>
    </row>
    <row r="137" spans="2:65" s="1" customFormat="1" ht="25.5" customHeight="1">
      <c r="B137" s="168"/>
      <c r="C137" s="169" t="s">
        <v>222</v>
      </c>
      <c r="D137" s="169" t="s">
        <v>117</v>
      </c>
      <c r="E137" s="170" t="s">
        <v>173</v>
      </c>
      <c r="F137" s="171" t="s">
        <v>174</v>
      </c>
      <c r="G137" s="172" t="s">
        <v>146</v>
      </c>
      <c r="H137" s="173">
        <v>580</v>
      </c>
      <c r="I137" s="174"/>
      <c r="J137" s="175">
        <f t="shared" si="20"/>
        <v>0</v>
      </c>
      <c r="K137" s="171" t="s">
        <v>5</v>
      </c>
      <c r="L137" s="39"/>
      <c r="M137" s="176" t="s">
        <v>5</v>
      </c>
      <c r="N137" s="177" t="s">
        <v>46</v>
      </c>
      <c r="O137" s="40"/>
      <c r="P137" s="178">
        <f t="shared" si="21"/>
        <v>0</v>
      </c>
      <c r="Q137" s="178">
        <v>0</v>
      </c>
      <c r="R137" s="178">
        <f t="shared" si="22"/>
        <v>0</v>
      </c>
      <c r="S137" s="178">
        <v>0</v>
      </c>
      <c r="T137" s="179">
        <f t="shared" si="23"/>
        <v>0</v>
      </c>
      <c r="AR137" s="22" t="s">
        <v>121</v>
      </c>
      <c r="AT137" s="22" t="s">
        <v>117</v>
      </c>
      <c r="AU137" s="22" t="s">
        <v>39</v>
      </c>
      <c r="AY137" s="22" t="s">
        <v>116</v>
      </c>
      <c r="BE137" s="180">
        <f t="shared" si="24"/>
        <v>0</v>
      </c>
      <c r="BF137" s="180">
        <f t="shared" si="25"/>
        <v>0</v>
      </c>
      <c r="BG137" s="180">
        <f t="shared" si="26"/>
        <v>0</v>
      </c>
      <c r="BH137" s="180">
        <f t="shared" si="27"/>
        <v>0</v>
      </c>
      <c r="BI137" s="180">
        <f t="shared" si="28"/>
        <v>0</v>
      </c>
      <c r="BJ137" s="22" t="s">
        <v>39</v>
      </c>
      <c r="BK137" s="180">
        <f t="shared" si="29"/>
        <v>0</v>
      </c>
      <c r="BL137" s="22" t="s">
        <v>121</v>
      </c>
      <c r="BM137" s="22" t="s">
        <v>515</v>
      </c>
    </row>
    <row r="138" spans="2:65" s="1" customFormat="1" ht="16.5" customHeight="1">
      <c r="B138" s="168"/>
      <c r="C138" s="181" t="s">
        <v>225</v>
      </c>
      <c r="D138" s="181" t="s">
        <v>122</v>
      </c>
      <c r="E138" s="182" t="s">
        <v>176</v>
      </c>
      <c r="F138" s="183" t="s">
        <v>177</v>
      </c>
      <c r="G138" s="184" t="s">
        <v>146</v>
      </c>
      <c r="H138" s="185">
        <v>560</v>
      </c>
      <c r="I138" s="186"/>
      <c r="J138" s="187">
        <f t="shared" si="20"/>
        <v>0</v>
      </c>
      <c r="K138" s="183" t="s">
        <v>5</v>
      </c>
      <c r="L138" s="188"/>
      <c r="M138" s="189" t="s">
        <v>5</v>
      </c>
      <c r="N138" s="190" t="s">
        <v>46</v>
      </c>
      <c r="O138" s="40"/>
      <c r="P138" s="178">
        <f t="shared" si="21"/>
        <v>0</v>
      </c>
      <c r="Q138" s="178">
        <v>0</v>
      </c>
      <c r="R138" s="178">
        <f t="shared" si="22"/>
        <v>0</v>
      </c>
      <c r="S138" s="178">
        <v>0</v>
      </c>
      <c r="T138" s="179">
        <f t="shared" si="23"/>
        <v>0</v>
      </c>
      <c r="AR138" s="22" t="s">
        <v>126</v>
      </c>
      <c r="AT138" s="22" t="s">
        <v>122</v>
      </c>
      <c r="AU138" s="22" t="s">
        <v>39</v>
      </c>
      <c r="AY138" s="22" t="s">
        <v>116</v>
      </c>
      <c r="BE138" s="180">
        <f t="shared" si="24"/>
        <v>0</v>
      </c>
      <c r="BF138" s="180">
        <f t="shared" si="25"/>
        <v>0</v>
      </c>
      <c r="BG138" s="180">
        <f t="shared" si="26"/>
        <v>0</v>
      </c>
      <c r="BH138" s="180">
        <f t="shared" si="27"/>
        <v>0</v>
      </c>
      <c r="BI138" s="180">
        <f t="shared" si="28"/>
        <v>0</v>
      </c>
      <c r="BJ138" s="22" t="s">
        <v>39</v>
      </c>
      <c r="BK138" s="180">
        <f t="shared" si="29"/>
        <v>0</v>
      </c>
      <c r="BL138" s="22" t="s">
        <v>85</v>
      </c>
      <c r="BM138" s="22" t="s">
        <v>516</v>
      </c>
    </row>
    <row r="139" spans="2:65" s="1" customFormat="1" ht="16.5" customHeight="1">
      <c r="B139" s="168"/>
      <c r="C139" s="169" t="s">
        <v>228</v>
      </c>
      <c r="D139" s="169" t="s">
        <v>117</v>
      </c>
      <c r="E139" s="170" t="s">
        <v>517</v>
      </c>
      <c r="F139" s="171" t="s">
        <v>518</v>
      </c>
      <c r="G139" s="172" t="s">
        <v>146</v>
      </c>
      <c r="H139" s="173">
        <v>20</v>
      </c>
      <c r="I139" s="174"/>
      <c r="J139" s="175">
        <f t="shared" si="20"/>
        <v>0</v>
      </c>
      <c r="K139" s="171" t="s">
        <v>5</v>
      </c>
      <c r="L139" s="39"/>
      <c r="M139" s="176" t="s">
        <v>5</v>
      </c>
      <c r="N139" s="177" t="s">
        <v>46</v>
      </c>
      <c r="O139" s="40"/>
      <c r="P139" s="178">
        <f t="shared" si="21"/>
        <v>0</v>
      </c>
      <c r="Q139" s="178">
        <v>0</v>
      </c>
      <c r="R139" s="178">
        <f t="shared" si="22"/>
        <v>0</v>
      </c>
      <c r="S139" s="178">
        <v>0</v>
      </c>
      <c r="T139" s="179">
        <f t="shared" si="23"/>
        <v>0</v>
      </c>
      <c r="AR139" s="22" t="s">
        <v>85</v>
      </c>
      <c r="AT139" s="22" t="s">
        <v>117</v>
      </c>
      <c r="AU139" s="22" t="s">
        <v>39</v>
      </c>
      <c r="AY139" s="22" t="s">
        <v>116</v>
      </c>
      <c r="BE139" s="180">
        <f t="shared" si="24"/>
        <v>0</v>
      </c>
      <c r="BF139" s="180">
        <f t="shared" si="25"/>
        <v>0</v>
      </c>
      <c r="BG139" s="180">
        <f t="shared" si="26"/>
        <v>0</v>
      </c>
      <c r="BH139" s="180">
        <f t="shared" si="27"/>
        <v>0</v>
      </c>
      <c r="BI139" s="180">
        <f t="shared" si="28"/>
        <v>0</v>
      </c>
      <c r="BJ139" s="22" t="s">
        <v>39</v>
      </c>
      <c r="BK139" s="180">
        <f t="shared" si="29"/>
        <v>0</v>
      </c>
      <c r="BL139" s="22" t="s">
        <v>85</v>
      </c>
      <c r="BM139" s="22" t="s">
        <v>519</v>
      </c>
    </row>
    <row r="140" spans="2:65" s="1" customFormat="1" ht="25.5" customHeight="1">
      <c r="B140" s="168"/>
      <c r="C140" s="169" t="s">
        <v>230</v>
      </c>
      <c r="D140" s="169" t="s">
        <v>117</v>
      </c>
      <c r="E140" s="170" t="s">
        <v>366</v>
      </c>
      <c r="F140" s="171" t="s">
        <v>367</v>
      </c>
      <c r="G140" s="172" t="s">
        <v>146</v>
      </c>
      <c r="H140" s="173">
        <v>265</v>
      </c>
      <c r="I140" s="174"/>
      <c r="J140" s="175">
        <f t="shared" si="20"/>
        <v>0</v>
      </c>
      <c r="K140" s="171" t="s">
        <v>5</v>
      </c>
      <c r="L140" s="39"/>
      <c r="M140" s="176" t="s">
        <v>5</v>
      </c>
      <c r="N140" s="177" t="s">
        <v>46</v>
      </c>
      <c r="O140" s="40"/>
      <c r="P140" s="178">
        <f t="shared" si="21"/>
        <v>0</v>
      </c>
      <c r="Q140" s="178">
        <v>0</v>
      </c>
      <c r="R140" s="178">
        <f t="shared" si="22"/>
        <v>0</v>
      </c>
      <c r="S140" s="178">
        <v>0</v>
      </c>
      <c r="T140" s="179">
        <f t="shared" si="23"/>
        <v>0</v>
      </c>
      <c r="AR140" s="22" t="s">
        <v>121</v>
      </c>
      <c r="AT140" s="22" t="s">
        <v>117</v>
      </c>
      <c r="AU140" s="22" t="s">
        <v>39</v>
      </c>
      <c r="AY140" s="22" t="s">
        <v>116</v>
      </c>
      <c r="BE140" s="180">
        <f t="shared" si="24"/>
        <v>0</v>
      </c>
      <c r="BF140" s="180">
        <f t="shared" si="25"/>
        <v>0</v>
      </c>
      <c r="BG140" s="180">
        <f t="shared" si="26"/>
        <v>0</v>
      </c>
      <c r="BH140" s="180">
        <f t="shared" si="27"/>
        <v>0</v>
      </c>
      <c r="BI140" s="180">
        <f t="shared" si="28"/>
        <v>0</v>
      </c>
      <c r="BJ140" s="22" t="s">
        <v>39</v>
      </c>
      <c r="BK140" s="180">
        <f t="shared" si="29"/>
        <v>0</v>
      </c>
      <c r="BL140" s="22" t="s">
        <v>121</v>
      </c>
      <c r="BM140" s="22" t="s">
        <v>520</v>
      </c>
    </row>
    <row r="141" spans="2:65" s="1" customFormat="1" ht="16.5" customHeight="1">
      <c r="B141" s="168"/>
      <c r="C141" s="181" t="s">
        <v>231</v>
      </c>
      <c r="D141" s="181" t="s">
        <v>122</v>
      </c>
      <c r="E141" s="182" t="s">
        <v>368</v>
      </c>
      <c r="F141" s="183" t="s">
        <v>369</v>
      </c>
      <c r="G141" s="184" t="s">
        <v>146</v>
      </c>
      <c r="H141" s="185">
        <v>265</v>
      </c>
      <c r="I141" s="186"/>
      <c r="J141" s="187">
        <f t="shared" si="20"/>
        <v>0</v>
      </c>
      <c r="K141" s="183" t="s">
        <v>5</v>
      </c>
      <c r="L141" s="188"/>
      <c r="M141" s="189" t="s">
        <v>5</v>
      </c>
      <c r="N141" s="190" t="s">
        <v>46</v>
      </c>
      <c r="O141" s="40"/>
      <c r="P141" s="178">
        <f t="shared" si="21"/>
        <v>0</v>
      </c>
      <c r="Q141" s="178">
        <v>0</v>
      </c>
      <c r="R141" s="178">
        <f t="shared" si="22"/>
        <v>0</v>
      </c>
      <c r="S141" s="178">
        <v>0</v>
      </c>
      <c r="T141" s="179">
        <f t="shared" si="23"/>
        <v>0</v>
      </c>
      <c r="AR141" s="22" t="s">
        <v>126</v>
      </c>
      <c r="AT141" s="22" t="s">
        <v>122</v>
      </c>
      <c r="AU141" s="22" t="s">
        <v>39</v>
      </c>
      <c r="AY141" s="22" t="s">
        <v>116</v>
      </c>
      <c r="BE141" s="180">
        <f t="shared" si="24"/>
        <v>0</v>
      </c>
      <c r="BF141" s="180">
        <f t="shared" si="25"/>
        <v>0</v>
      </c>
      <c r="BG141" s="180">
        <f t="shared" si="26"/>
        <v>0</v>
      </c>
      <c r="BH141" s="180">
        <f t="shared" si="27"/>
        <v>0</v>
      </c>
      <c r="BI141" s="180">
        <f t="shared" si="28"/>
        <v>0</v>
      </c>
      <c r="BJ141" s="22" t="s">
        <v>39</v>
      </c>
      <c r="BK141" s="180">
        <f t="shared" si="29"/>
        <v>0</v>
      </c>
      <c r="BL141" s="22" t="s">
        <v>85</v>
      </c>
      <c r="BM141" s="22" t="s">
        <v>521</v>
      </c>
    </row>
    <row r="142" spans="2:65" s="1" customFormat="1" ht="25.5" customHeight="1">
      <c r="B142" s="168"/>
      <c r="C142" s="169" t="s">
        <v>232</v>
      </c>
      <c r="D142" s="169" t="s">
        <v>117</v>
      </c>
      <c r="E142" s="170" t="s">
        <v>179</v>
      </c>
      <c r="F142" s="171" t="s">
        <v>180</v>
      </c>
      <c r="G142" s="172" t="s">
        <v>146</v>
      </c>
      <c r="H142" s="173">
        <v>192</v>
      </c>
      <c r="I142" s="174"/>
      <c r="J142" s="175">
        <f t="shared" si="20"/>
        <v>0</v>
      </c>
      <c r="K142" s="171" t="s">
        <v>5</v>
      </c>
      <c r="L142" s="39"/>
      <c r="M142" s="176" t="s">
        <v>5</v>
      </c>
      <c r="N142" s="177" t="s">
        <v>46</v>
      </c>
      <c r="O142" s="40"/>
      <c r="P142" s="178">
        <f t="shared" si="21"/>
        <v>0</v>
      </c>
      <c r="Q142" s="178">
        <v>0</v>
      </c>
      <c r="R142" s="178">
        <f t="shared" si="22"/>
        <v>0</v>
      </c>
      <c r="S142" s="178">
        <v>0</v>
      </c>
      <c r="T142" s="179">
        <f t="shared" si="23"/>
        <v>0</v>
      </c>
      <c r="AR142" s="22" t="s">
        <v>121</v>
      </c>
      <c r="AT142" s="22" t="s">
        <v>117</v>
      </c>
      <c r="AU142" s="22" t="s">
        <v>39</v>
      </c>
      <c r="AY142" s="22" t="s">
        <v>116</v>
      </c>
      <c r="BE142" s="180">
        <f t="shared" si="24"/>
        <v>0</v>
      </c>
      <c r="BF142" s="180">
        <f t="shared" si="25"/>
        <v>0</v>
      </c>
      <c r="BG142" s="180">
        <f t="shared" si="26"/>
        <v>0</v>
      </c>
      <c r="BH142" s="180">
        <f t="shared" si="27"/>
        <v>0</v>
      </c>
      <c r="BI142" s="180">
        <f t="shared" si="28"/>
        <v>0</v>
      </c>
      <c r="BJ142" s="22" t="s">
        <v>39</v>
      </c>
      <c r="BK142" s="180">
        <f t="shared" si="29"/>
        <v>0</v>
      </c>
      <c r="BL142" s="22" t="s">
        <v>121</v>
      </c>
      <c r="BM142" s="22" t="s">
        <v>522</v>
      </c>
    </row>
    <row r="143" spans="2:65" s="1" customFormat="1" ht="16.5" customHeight="1">
      <c r="B143" s="168"/>
      <c r="C143" s="181" t="s">
        <v>234</v>
      </c>
      <c r="D143" s="181" t="s">
        <v>122</v>
      </c>
      <c r="E143" s="182" t="s">
        <v>182</v>
      </c>
      <c r="F143" s="183" t="s">
        <v>183</v>
      </c>
      <c r="G143" s="184" t="s">
        <v>146</v>
      </c>
      <c r="H143" s="185">
        <v>192</v>
      </c>
      <c r="I143" s="186"/>
      <c r="J143" s="187">
        <f t="shared" si="20"/>
        <v>0</v>
      </c>
      <c r="K143" s="183" t="s">
        <v>5</v>
      </c>
      <c r="L143" s="188"/>
      <c r="M143" s="189" t="s">
        <v>5</v>
      </c>
      <c r="N143" s="190" t="s">
        <v>46</v>
      </c>
      <c r="O143" s="40"/>
      <c r="P143" s="178">
        <f t="shared" si="21"/>
        <v>0</v>
      </c>
      <c r="Q143" s="178">
        <v>0</v>
      </c>
      <c r="R143" s="178">
        <f t="shared" si="22"/>
        <v>0</v>
      </c>
      <c r="S143" s="178">
        <v>0</v>
      </c>
      <c r="T143" s="179">
        <f t="shared" si="23"/>
        <v>0</v>
      </c>
      <c r="AR143" s="22" t="s">
        <v>126</v>
      </c>
      <c r="AT143" s="22" t="s">
        <v>122</v>
      </c>
      <c r="AU143" s="22" t="s">
        <v>39</v>
      </c>
      <c r="AY143" s="22" t="s">
        <v>116</v>
      </c>
      <c r="BE143" s="180">
        <f t="shared" si="24"/>
        <v>0</v>
      </c>
      <c r="BF143" s="180">
        <f t="shared" si="25"/>
        <v>0</v>
      </c>
      <c r="BG143" s="180">
        <f t="shared" si="26"/>
        <v>0</v>
      </c>
      <c r="BH143" s="180">
        <f t="shared" si="27"/>
        <v>0</v>
      </c>
      <c r="BI143" s="180">
        <f t="shared" si="28"/>
        <v>0</v>
      </c>
      <c r="BJ143" s="22" t="s">
        <v>39</v>
      </c>
      <c r="BK143" s="180">
        <f t="shared" si="29"/>
        <v>0</v>
      </c>
      <c r="BL143" s="22" t="s">
        <v>85</v>
      </c>
      <c r="BM143" s="22" t="s">
        <v>523</v>
      </c>
    </row>
    <row r="144" spans="2:65" s="1" customFormat="1" ht="16.5" customHeight="1">
      <c r="B144" s="168"/>
      <c r="C144" s="169" t="s">
        <v>235</v>
      </c>
      <c r="D144" s="169" t="s">
        <v>117</v>
      </c>
      <c r="E144" s="170" t="s">
        <v>524</v>
      </c>
      <c r="F144" s="171" t="s">
        <v>525</v>
      </c>
      <c r="G144" s="172" t="s">
        <v>146</v>
      </c>
      <c r="H144" s="173">
        <v>23</v>
      </c>
      <c r="I144" s="174"/>
      <c r="J144" s="175">
        <f t="shared" si="20"/>
        <v>0</v>
      </c>
      <c r="K144" s="171" t="s">
        <v>5</v>
      </c>
      <c r="L144" s="39"/>
      <c r="M144" s="176" t="s">
        <v>5</v>
      </c>
      <c r="N144" s="177" t="s">
        <v>46</v>
      </c>
      <c r="O144" s="40"/>
      <c r="P144" s="178">
        <f t="shared" si="21"/>
        <v>0</v>
      </c>
      <c r="Q144" s="178">
        <v>0</v>
      </c>
      <c r="R144" s="178">
        <f t="shared" si="22"/>
        <v>0</v>
      </c>
      <c r="S144" s="178">
        <v>0</v>
      </c>
      <c r="T144" s="179">
        <f t="shared" si="23"/>
        <v>0</v>
      </c>
      <c r="AR144" s="22" t="s">
        <v>121</v>
      </c>
      <c r="AT144" s="22" t="s">
        <v>117</v>
      </c>
      <c r="AU144" s="22" t="s">
        <v>39</v>
      </c>
      <c r="AY144" s="22" t="s">
        <v>116</v>
      </c>
      <c r="BE144" s="180">
        <f t="shared" si="24"/>
        <v>0</v>
      </c>
      <c r="BF144" s="180">
        <f t="shared" si="25"/>
        <v>0</v>
      </c>
      <c r="BG144" s="180">
        <f t="shared" si="26"/>
        <v>0</v>
      </c>
      <c r="BH144" s="180">
        <f t="shared" si="27"/>
        <v>0</v>
      </c>
      <c r="BI144" s="180">
        <f t="shared" si="28"/>
        <v>0</v>
      </c>
      <c r="BJ144" s="22" t="s">
        <v>39</v>
      </c>
      <c r="BK144" s="180">
        <f t="shared" si="29"/>
        <v>0</v>
      </c>
      <c r="BL144" s="22" t="s">
        <v>121</v>
      </c>
      <c r="BM144" s="22" t="s">
        <v>526</v>
      </c>
    </row>
    <row r="145" spans="2:65" s="1" customFormat="1" ht="16.5" customHeight="1">
      <c r="B145" s="168"/>
      <c r="C145" s="181" t="s">
        <v>236</v>
      </c>
      <c r="D145" s="181" t="s">
        <v>122</v>
      </c>
      <c r="E145" s="182" t="s">
        <v>185</v>
      </c>
      <c r="F145" s="183" t="s">
        <v>527</v>
      </c>
      <c r="G145" s="184" t="s">
        <v>146</v>
      </c>
      <c r="H145" s="185">
        <v>23</v>
      </c>
      <c r="I145" s="186"/>
      <c r="J145" s="187">
        <f t="shared" si="20"/>
        <v>0</v>
      </c>
      <c r="K145" s="183" t="s">
        <v>5</v>
      </c>
      <c r="L145" s="188"/>
      <c r="M145" s="189" t="s">
        <v>5</v>
      </c>
      <c r="N145" s="190" t="s">
        <v>46</v>
      </c>
      <c r="O145" s="40"/>
      <c r="P145" s="178">
        <f t="shared" si="21"/>
        <v>0</v>
      </c>
      <c r="Q145" s="178">
        <v>0</v>
      </c>
      <c r="R145" s="178">
        <f t="shared" si="22"/>
        <v>0</v>
      </c>
      <c r="S145" s="178">
        <v>0</v>
      </c>
      <c r="T145" s="179">
        <f t="shared" si="23"/>
        <v>0</v>
      </c>
      <c r="AR145" s="22" t="s">
        <v>126</v>
      </c>
      <c r="AT145" s="22" t="s">
        <v>122</v>
      </c>
      <c r="AU145" s="22" t="s">
        <v>39</v>
      </c>
      <c r="AY145" s="22" t="s">
        <v>116</v>
      </c>
      <c r="BE145" s="180">
        <f t="shared" si="24"/>
        <v>0</v>
      </c>
      <c r="BF145" s="180">
        <f t="shared" si="25"/>
        <v>0</v>
      </c>
      <c r="BG145" s="180">
        <f t="shared" si="26"/>
        <v>0</v>
      </c>
      <c r="BH145" s="180">
        <f t="shared" si="27"/>
        <v>0</v>
      </c>
      <c r="BI145" s="180">
        <f t="shared" si="28"/>
        <v>0</v>
      </c>
      <c r="BJ145" s="22" t="s">
        <v>39</v>
      </c>
      <c r="BK145" s="180">
        <f t="shared" si="29"/>
        <v>0</v>
      </c>
      <c r="BL145" s="22" t="s">
        <v>85</v>
      </c>
      <c r="BM145" s="22" t="s">
        <v>528</v>
      </c>
    </row>
    <row r="146" spans="2:65" s="1" customFormat="1" ht="16.5" customHeight="1">
      <c r="B146" s="168"/>
      <c r="C146" s="169" t="s">
        <v>238</v>
      </c>
      <c r="D146" s="169" t="s">
        <v>117</v>
      </c>
      <c r="E146" s="170" t="s">
        <v>529</v>
      </c>
      <c r="F146" s="171" t="s">
        <v>530</v>
      </c>
      <c r="G146" s="172" t="s">
        <v>146</v>
      </c>
      <c r="H146" s="173">
        <v>80</v>
      </c>
      <c r="I146" s="174"/>
      <c r="J146" s="175">
        <f t="shared" si="20"/>
        <v>0</v>
      </c>
      <c r="K146" s="171" t="s">
        <v>5</v>
      </c>
      <c r="L146" s="39"/>
      <c r="M146" s="176" t="s">
        <v>5</v>
      </c>
      <c r="N146" s="177" t="s">
        <v>46</v>
      </c>
      <c r="O146" s="40"/>
      <c r="P146" s="178">
        <f t="shared" si="21"/>
        <v>0</v>
      </c>
      <c r="Q146" s="178">
        <v>0</v>
      </c>
      <c r="R146" s="178">
        <f t="shared" si="22"/>
        <v>0</v>
      </c>
      <c r="S146" s="178">
        <v>0</v>
      </c>
      <c r="T146" s="179">
        <f t="shared" si="23"/>
        <v>0</v>
      </c>
      <c r="AR146" s="22" t="s">
        <v>121</v>
      </c>
      <c r="AT146" s="22" t="s">
        <v>117</v>
      </c>
      <c r="AU146" s="22" t="s">
        <v>39</v>
      </c>
      <c r="AY146" s="22" t="s">
        <v>116</v>
      </c>
      <c r="BE146" s="180">
        <f t="shared" si="24"/>
        <v>0</v>
      </c>
      <c r="BF146" s="180">
        <f t="shared" si="25"/>
        <v>0</v>
      </c>
      <c r="BG146" s="180">
        <f t="shared" si="26"/>
        <v>0</v>
      </c>
      <c r="BH146" s="180">
        <f t="shared" si="27"/>
        <v>0</v>
      </c>
      <c r="BI146" s="180">
        <f t="shared" si="28"/>
        <v>0</v>
      </c>
      <c r="BJ146" s="22" t="s">
        <v>39</v>
      </c>
      <c r="BK146" s="180">
        <f t="shared" si="29"/>
        <v>0</v>
      </c>
      <c r="BL146" s="22" t="s">
        <v>121</v>
      </c>
      <c r="BM146" s="22" t="s">
        <v>531</v>
      </c>
    </row>
    <row r="147" spans="2:65" s="1" customFormat="1" ht="16.5" customHeight="1">
      <c r="B147" s="168"/>
      <c r="C147" s="169" t="s">
        <v>240</v>
      </c>
      <c r="D147" s="169" t="s">
        <v>117</v>
      </c>
      <c r="E147" s="170" t="s">
        <v>532</v>
      </c>
      <c r="F147" s="171" t="s">
        <v>533</v>
      </c>
      <c r="G147" s="172" t="s">
        <v>146</v>
      </c>
      <c r="H147" s="173">
        <v>80</v>
      </c>
      <c r="I147" s="174"/>
      <c r="J147" s="175">
        <f t="shared" si="20"/>
        <v>0</v>
      </c>
      <c r="K147" s="171" t="s">
        <v>5</v>
      </c>
      <c r="L147" s="39"/>
      <c r="M147" s="176" t="s">
        <v>5</v>
      </c>
      <c r="N147" s="177" t="s">
        <v>46</v>
      </c>
      <c r="O147" s="40"/>
      <c r="P147" s="178">
        <f t="shared" si="21"/>
        <v>0</v>
      </c>
      <c r="Q147" s="178">
        <v>0</v>
      </c>
      <c r="R147" s="178">
        <f t="shared" si="22"/>
        <v>0</v>
      </c>
      <c r="S147" s="178">
        <v>0</v>
      </c>
      <c r="T147" s="179">
        <f t="shared" si="23"/>
        <v>0</v>
      </c>
      <c r="AR147" s="22" t="s">
        <v>85</v>
      </c>
      <c r="AT147" s="22" t="s">
        <v>117</v>
      </c>
      <c r="AU147" s="22" t="s">
        <v>39</v>
      </c>
      <c r="AY147" s="22" t="s">
        <v>116</v>
      </c>
      <c r="BE147" s="180">
        <f t="shared" si="24"/>
        <v>0</v>
      </c>
      <c r="BF147" s="180">
        <f t="shared" si="25"/>
        <v>0</v>
      </c>
      <c r="BG147" s="180">
        <f t="shared" si="26"/>
        <v>0</v>
      </c>
      <c r="BH147" s="180">
        <f t="shared" si="27"/>
        <v>0</v>
      </c>
      <c r="BI147" s="180">
        <f t="shared" si="28"/>
        <v>0</v>
      </c>
      <c r="BJ147" s="22" t="s">
        <v>39</v>
      </c>
      <c r="BK147" s="180">
        <f t="shared" si="29"/>
        <v>0</v>
      </c>
      <c r="BL147" s="22" t="s">
        <v>85</v>
      </c>
      <c r="BM147" s="22" t="s">
        <v>534</v>
      </c>
    </row>
    <row r="148" spans="2:65" s="1" customFormat="1" ht="16.5" customHeight="1">
      <c r="B148" s="168"/>
      <c r="C148" s="169" t="s">
        <v>242</v>
      </c>
      <c r="D148" s="169" t="s">
        <v>117</v>
      </c>
      <c r="E148" s="170" t="s">
        <v>535</v>
      </c>
      <c r="F148" s="171" t="s">
        <v>536</v>
      </c>
      <c r="G148" s="172" t="s">
        <v>146</v>
      </c>
      <c r="H148" s="173">
        <v>23</v>
      </c>
      <c r="I148" s="174"/>
      <c r="J148" s="175">
        <f t="shared" si="20"/>
        <v>0</v>
      </c>
      <c r="K148" s="171" t="s">
        <v>5</v>
      </c>
      <c r="L148" s="39"/>
      <c r="M148" s="176" t="s">
        <v>5</v>
      </c>
      <c r="N148" s="177" t="s">
        <v>46</v>
      </c>
      <c r="O148" s="40"/>
      <c r="P148" s="178">
        <f t="shared" si="21"/>
        <v>0</v>
      </c>
      <c r="Q148" s="178">
        <v>0</v>
      </c>
      <c r="R148" s="178">
        <f t="shared" si="22"/>
        <v>0</v>
      </c>
      <c r="S148" s="178">
        <v>0</v>
      </c>
      <c r="T148" s="179">
        <f t="shared" si="23"/>
        <v>0</v>
      </c>
      <c r="AR148" s="22" t="s">
        <v>121</v>
      </c>
      <c r="AT148" s="22" t="s">
        <v>117</v>
      </c>
      <c r="AU148" s="22" t="s">
        <v>39</v>
      </c>
      <c r="AY148" s="22" t="s">
        <v>116</v>
      </c>
      <c r="BE148" s="180">
        <f t="shared" si="24"/>
        <v>0</v>
      </c>
      <c r="BF148" s="180">
        <f t="shared" si="25"/>
        <v>0</v>
      </c>
      <c r="BG148" s="180">
        <f t="shared" si="26"/>
        <v>0</v>
      </c>
      <c r="BH148" s="180">
        <f t="shared" si="27"/>
        <v>0</v>
      </c>
      <c r="BI148" s="180">
        <f t="shared" si="28"/>
        <v>0</v>
      </c>
      <c r="BJ148" s="22" t="s">
        <v>39</v>
      </c>
      <c r="BK148" s="180">
        <f t="shared" si="29"/>
        <v>0</v>
      </c>
      <c r="BL148" s="22" t="s">
        <v>121</v>
      </c>
      <c r="BM148" s="22" t="s">
        <v>537</v>
      </c>
    </row>
    <row r="149" spans="2:65" s="1" customFormat="1" ht="16.5" customHeight="1">
      <c r="B149" s="168"/>
      <c r="C149" s="181" t="s">
        <v>244</v>
      </c>
      <c r="D149" s="181" t="s">
        <v>122</v>
      </c>
      <c r="E149" s="182" t="s">
        <v>538</v>
      </c>
      <c r="F149" s="183" t="s">
        <v>539</v>
      </c>
      <c r="G149" s="184" t="s">
        <v>146</v>
      </c>
      <c r="H149" s="185">
        <v>23</v>
      </c>
      <c r="I149" s="186"/>
      <c r="J149" s="187">
        <f t="shared" si="20"/>
        <v>0</v>
      </c>
      <c r="K149" s="183" t="s">
        <v>5</v>
      </c>
      <c r="L149" s="188"/>
      <c r="M149" s="189" t="s">
        <v>5</v>
      </c>
      <c r="N149" s="190" t="s">
        <v>46</v>
      </c>
      <c r="O149" s="40"/>
      <c r="P149" s="178">
        <f t="shared" si="21"/>
        <v>0</v>
      </c>
      <c r="Q149" s="178">
        <v>0</v>
      </c>
      <c r="R149" s="178">
        <f t="shared" si="22"/>
        <v>0</v>
      </c>
      <c r="S149" s="178">
        <v>0</v>
      </c>
      <c r="T149" s="179">
        <f t="shared" si="23"/>
        <v>0</v>
      </c>
      <c r="AR149" s="22" t="s">
        <v>126</v>
      </c>
      <c r="AT149" s="22" t="s">
        <v>122</v>
      </c>
      <c r="AU149" s="22" t="s">
        <v>39</v>
      </c>
      <c r="AY149" s="22" t="s">
        <v>116</v>
      </c>
      <c r="BE149" s="180">
        <f t="shared" si="24"/>
        <v>0</v>
      </c>
      <c r="BF149" s="180">
        <f t="shared" si="25"/>
        <v>0</v>
      </c>
      <c r="BG149" s="180">
        <f t="shared" si="26"/>
        <v>0</v>
      </c>
      <c r="BH149" s="180">
        <f t="shared" si="27"/>
        <v>0</v>
      </c>
      <c r="BI149" s="180">
        <f t="shared" si="28"/>
        <v>0</v>
      </c>
      <c r="BJ149" s="22" t="s">
        <v>39</v>
      </c>
      <c r="BK149" s="180">
        <f t="shared" si="29"/>
        <v>0</v>
      </c>
      <c r="BL149" s="22" t="s">
        <v>85</v>
      </c>
      <c r="BM149" s="22" t="s">
        <v>540</v>
      </c>
    </row>
    <row r="150" spans="2:63" s="10" customFormat="1" ht="37.35" customHeight="1">
      <c r="B150" s="154"/>
      <c r="D150" s="165" t="s">
        <v>74</v>
      </c>
      <c r="E150" s="202" t="s">
        <v>371</v>
      </c>
      <c r="F150" s="202" t="s">
        <v>541</v>
      </c>
      <c r="I150" s="157"/>
      <c r="J150" s="203">
        <f>BK150</f>
        <v>0</v>
      </c>
      <c r="L150" s="154"/>
      <c r="M150" s="159"/>
      <c r="N150" s="160"/>
      <c r="O150" s="160"/>
      <c r="P150" s="161">
        <f>SUM(P151:P166)</f>
        <v>0</v>
      </c>
      <c r="Q150" s="160"/>
      <c r="R150" s="161">
        <f>SUM(R151:R166)</f>
        <v>0</v>
      </c>
      <c r="S150" s="160"/>
      <c r="T150" s="162">
        <f>SUM(T151:T166)</f>
        <v>0</v>
      </c>
      <c r="AR150" s="155" t="s">
        <v>39</v>
      </c>
      <c r="AT150" s="163" t="s">
        <v>74</v>
      </c>
      <c r="AU150" s="163" t="s">
        <v>75</v>
      </c>
      <c r="AY150" s="155" t="s">
        <v>116</v>
      </c>
      <c r="BK150" s="164">
        <f>SUM(BK151:BK166)</f>
        <v>0</v>
      </c>
    </row>
    <row r="151" spans="2:65" s="1" customFormat="1" ht="16.5" customHeight="1">
      <c r="B151" s="168"/>
      <c r="C151" s="169" t="s">
        <v>246</v>
      </c>
      <c r="D151" s="169" t="s">
        <v>117</v>
      </c>
      <c r="E151" s="170" t="s">
        <v>199</v>
      </c>
      <c r="F151" s="171" t="s">
        <v>200</v>
      </c>
      <c r="G151" s="172" t="s">
        <v>120</v>
      </c>
      <c r="H151" s="173">
        <v>4</v>
      </c>
      <c r="I151" s="174"/>
      <c r="J151" s="175">
        <f aca="true" t="shared" si="30" ref="J151:J166">ROUND(I151*H151,1)</f>
        <v>0</v>
      </c>
      <c r="K151" s="171" t="s">
        <v>5</v>
      </c>
      <c r="L151" s="39"/>
      <c r="M151" s="176" t="s">
        <v>5</v>
      </c>
      <c r="N151" s="177" t="s">
        <v>46</v>
      </c>
      <c r="O151" s="40"/>
      <c r="P151" s="178">
        <f aca="true" t="shared" si="31" ref="P151:P166">O151*H151</f>
        <v>0</v>
      </c>
      <c r="Q151" s="178">
        <v>0</v>
      </c>
      <c r="R151" s="178">
        <f aca="true" t="shared" si="32" ref="R151:R166">Q151*H151</f>
        <v>0</v>
      </c>
      <c r="S151" s="178">
        <v>0</v>
      </c>
      <c r="T151" s="179">
        <f aca="true" t="shared" si="33" ref="T151:T166">S151*H151</f>
        <v>0</v>
      </c>
      <c r="AR151" s="22" t="s">
        <v>121</v>
      </c>
      <c r="AT151" s="22" t="s">
        <v>117</v>
      </c>
      <c r="AU151" s="22" t="s">
        <v>39</v>
      </c>
      <c r="AY151" s="22" t="s">
        <v>116</v>
      </c>
      <c r="BE151" s="180">
        <f aca="true" t="shared" si="34" ref="BE151:BE166">IF(N151="základní",J151,0)</f>
        <v>0</v>
      </c>
      <c r="BF151" s="180">
        <f aca="true" t="shared" si="35" ref="BF151:BF166">IF(N151="snížená",J151,0)</f>
        <v>0</v>
      </c>
      <c r="BG151" s="180">
        <f aca="true" t="shared" si="36" ref="BG151:BG166">IF(N151="zákl. přenesená",J151,0)</f>
        <v>0</v>
      </c>
      <c r="BH151" s="180">
        <f aca="true" t="shared" si="37" ref="BH151:BH166">IF(N151="sníž. přenesená",J151,0)</f>
        <v>0</v>
      </c>
      <c r="BI151" s="180">
        <f aca="true" t="shared" si="38" ref="BI151:BI166">IF(N151="nulová",J151,0)</f>
        <v>0</v>
      </c>
      <c r="BJ151" s="22" t="s">
        <v>39</v>
      </c>
      <c r="BK151" s="180">
        <f aca="true" t="shared" si="39" ref="BK151:BK166">ROUND(I151*H151,1)</f>
        <v>0</v>
      </c>
      <c r="BL151" s="22" t="s">
        <v>121</v>
      </c>
      <c r="BM151" s="22" t="s">
        <v>542</v>
      </c>
    </row>
    <row r="152" spans="2:65" s="1" customFormat="1" ht="25.5" customHeight="1">
      <c r="B152" s="168"/>
      <c r="C152" s="181" t="s">
        <v>249</v>
      </c>
      <c r="D152" s="181" t="s">
        <v>122</v>
      </c>
      <c r="E152" s="182" t="s">
        <v>543</v>
      </c>
      <c r="F152" s="183" t="s">
        <v>544</v>
      </c>
      <c r="G152" s="184" t="s">
        <v>125</v>
      </c>
      <c r="H152" s="185">
        <v>4</v>
      </c>
      <c r="I152" s="186"/>
      <c r="J152" s="187">
        <f t="shared" si="30"/>
        <v>0</v>
      </c>
      <c r="K152" s="183" t="s">
        <v>5</v>
      </c>
      <c r="L152" s="188"/>
      <c r="M152" s="189" t="s">
        <v>5</v>
      </c>
      <c r="N152" s="190" t="s">
        <v>46</v>
      </c>
      <c r="O152" s="40"/>
      <c r="P152" s="178">
        <f t="shared" si="31"/>
        <v>0</v>
      </c>
      <c r="Q152" s="178">
        <v>0</v>
      </c>
      <c r="R152" s="178">
        <f t="shared" si="32"/>
        <v>0</v>
      </c>
      <c r="S152" s="178">
        <v>0</v>
      </c>
      <c r="T152" s="179">
        <f t="shared" si="33"/>
        <v>0</v>
      </c>
      <c r="AR152" s="22" t="s">
        <v>126</v>
      </c>
      <c r="AT152" s="22" t="s">
        <v>122</v>
      </c>
      <c r="AU152" s="22" t="s">
        <v>39</v>
      </c>
      <c r="AY152" s="22" t="s">
        <v>116</v>
      </c>
      <c r="BE152" s="180">
        <f t="shared" si="34"/>
        <v>0</v>
      </c>
      <c r="BF152" s="180">
        <f t="shared" si="35"/>
        <v>0</v>
      </c>
      <c r="BG152" s="180">
        <f t="shared" si="36"/>
        <v>0</v>
      </c>
      <c r="BH152" s="180">
        <f t="shared" si="37"/>
        <v>0</v>
      </c>
      <c r="BI152" s="180">
        <f t="shared" si="38"/>
        <v>0</v>
      </c>
      <c r="BJ152" s="22" t="s">
        <v>39</v>
      </c>
      <c r="BK152" s="180">
        <f t="shared" si="39"/>
        <v>0</v>
      </c>
      <c r="BL152" s="22" t="s">
        <v>85</v>
      </c>
      <c r="BM152" s="22" t="s">
        <v>545</v>
      </c>
    </row>
    <row r="153" spans="2:65" s="1" customFormat="1" ht="16.5" customHeight="1">
      <c r="B153" s="168"/>
      <c r="C153" s="169" t="s">
        <v>135</v>
      </c>
      <c r="D153" s="169" t="s">
        <v>117</v>
      </c>
      <c r="E153" s="170" t="s">
        <v>191</v>
      </c>
      <c r="F153" s="171" t="s">
        <v>192</v>
      </c>
      <c r="G153" s="172" t="s">
        <v>120</v>
      </c>
      <c r="H153" s="173">
        <v>11</v>
      </c>
      <c r="I153" s="174"/>
      <c r="J153" s="175">
        <f t="shared" si="30"/>
        <v>0</v>
      </c>
      <c r="K153" s="171" t="s">
        <v>5</v>
      </c>
      <c r="L153" s="39"/>
      <c r="M153" s="176" t="s">
        <v>5</v>
      </c>
      <c r="N153" s="177" t="s">
        <v>46</v>
      </c>
      <c r="O153" s="40"/>
      <c r="P153" s="178">
        <f t="shared" si="31"/>
        <v>0</v>
      </c>
      <c r="Q153" s="178">
        <v>0</v>
      </c>
      <c r="R153" s="178">
        <f t="shared" si="32"/>
        <v>0</v>
      </c>
      <c r="S153" s="178">
        <v>0</v>
      </c>
      <c r="T153" s="179">
        <f t="shared" si="33"/>
        <v>0</v>
      </c>
      <c r="AR153" s="22" t="s">
        <v>121</v>
      </c>
      <c r="AT153" s="22" t="s">
        <v>117</v>
      </c>
      <c r="AU153" s="22" t="s">
        <v>39</v>
      </c>
      <c r="AY153" s="22" t="s">
        <v>116</v>
      </c>
      <c r="BE153" s="180">
        <f t="shared" si="34"/>
        <v>0</v>
      </c>
      <c r="BF153" s="180">
        <f t="shared" si="35"/>
        <v>0</v>
      </c>
      <c r="BG153" s="180">
        <f t="shared" si="36"/>
        <v>0</v>
      </c>
      <c r="BH153" s="180">
        <f t="shared" si="37"/>
        <v>0</v>
      </c>
      <c r="BI153" s="180">
        <f t="shared" si="38"/>
        <v>0</v>
      </c>
      <c r="BJ153" s="22" t="s">
        <v>39</v>
      </c>
      <c r="BK153" s="180">
        <f t="shared" si="39"/>
        <v>0</v>
      </c>
      <c r="BL153" s="22" t="s">
        <v>121</v>
      </c>
      <c r="BM153" s="22" t="s">
        <v>546</v>
      </c>
    </row>
    <row r="154" spans="2:65" s="1" customFormat="1" ht="25.5" customHeight="1">
      <c r="B154" s="168"/>
      <c r="C154" s="181" t="s">
        <v>251</v>
      </c>
      <c r="D154" s="181" t="s">
        <v>122</v>
      </c>
      <c r="E154" s="182" t="s">
        <v>372</v>
      </c>
      <c r="F154" s="183" t="s">
        <v>373</v>
      </c>
      <c r="G154" s="184" t="s">
        <v>125</v>
      </c>
      <c r="H154" s="185">
        <v>11</v>
      </c>
      <c r="I154" s="186"/>
      <c r="J154" s="187">
        <f t="shared" si="30"/>
        <v>0</v>
      </c>
      <c r="K154" s="183" t="s">
        <v>5</v>
      </c>
      <c r="L154" s="188"/>
      <c r="M154" s="189" t="s">
        <v>5</v>
      </c>
      <c r="N154" s="190" t="s">
        <v>46</v>
      </c>
      <c r="O154" s="40"/>
      <c r="P154" s="178">
        <f t="shared" si="31"/>
        <v>0</v>
      </c>
      <c r="Q154" s="178">
        <v>0</v>
      </c>
      <c r="R154" s="178">
        <f t="shared" si="32"/>
        <v>0</v>
      </c>
      <c r="S154" s="178">
        <v>0</v>
      </c>
      <c r="T154" s="179">
        <f t="shared" si="33"/>
        <v>0</v>
      </c>
      <c r="AR154" s="22" t="s">
        <v>126</v>
      </c>
      <c r="AT154" s="22" t="s">
        <v>122</v>
      </c>
      <c r="AU154" s="22" t="s">
        <v>39</v>
      </c>
      <c r="AY154" s="22" t="s">
        <v>116</v>
      </c>
      <c r="BE154" s="180">
        <f t="shared" si="34"/>
        <v>0</v>
      </c>
      <c r="BF154" s="180">
        <f t="shared" si="35"/>
        <v>0</v>
      </c>
      <c r="BG154" s="180">
        <f t="shared" si="36"/>
        <v>0</v>
      </c>
      <c r="BH154" s="180">
        <f t="shared" si="37"/>
        <v>0</v>
      </c>
      <c r="BI154" s="180">
        <f t="shared" si="38"/>
        <v>0</v>
      </c>
      <c r="BJ154" s="22" t="s">
        <v>39</v>
      </c>
      <c r="BK154" s="180">
        <f t="shared" si="39"/>
        <v>0</v>
      </c>
      <c r="BL154" s="22" t="s">
        <v>85</v>
      </c>
      <c r="BM154" s="22" t="s">
        <v>547</v>
      </c>
    </row>
    <row r="155" spans="2:65" s="1" customFormat="1" ht="16.5" customHeight="1">
      <c r="B155" s="168"/>
      <c r="C155" s="169" t="s">
        <v>254</v>
      </c>
      <c r="D155" s="169" t="s">
        <v>117</v>
      </c>
      <c r="E155" s="170" t="s">
        <v>191</v>
      </c>
      <c r="F155" s="171" t="s">
        <v>192</v>
      </c>
      <c r="G155" s="172" t="s">
        <v>120</v>
      </c>
      <c r="H155" s="173">
        <v>1</v>
      </c>
      <c r="I155" s="174"/>
      <c r="J155" s="175">
        <f t="shared" si="30"/>
        <v>0</v>
      </c>
      <c r="K155" s="171" t="s">
        <v>5</v>
      </c>
      <c r="L155" s="39"/>
      <c r="M155" s="176" t="s">
        <v>5</v>
      </c>
      <c r="N155" s="177" t="s">
        <v>46</v>
      </c>
      <c r="O155" s="40"/>
      <c r="P155" s="178">
        <f t="shared" si="31"/>
        <v>0</v>
      </c>
      <c r="Q155" s="178">
        <v>0</v>
      </c>
      <c r="R155" s="178">
        <f t="shared" si="32"/>
        <v>0</v>
      </c>
      <c r="S155" s="178">
        <v>0</v>
      </c>
      <c r="T155" s="179">
        <f t="shared" si="33"/>
        <v>0</v>
      </c>
      <c r="AR155" s="22" t="s">
        <v>121</v>
      </c>
      <c r="AT155" s="22" t="s">
        <v>117</v>
      </c>
      <c r="AU155" s="22" t="s">
        <v>39</v>
      </c>
      <c r="AY155" s="22" t="s">
        <v>116</v>
      </c>
      <c r="BE155" s="180">
        <f t="shared" si="34"/>
        <v>0</v>
      </c>
      <c r="BF155" s="180">
        <f t="shared" si="35"/>
        <v>0</v>
      </c>
      <c r="BG155" s="180">
        <f t="shared" si="36"/>
        <v>0</v>
      </c>
      <c r="BH155" s="180">
        <f t="shared" si="37"/>
        <v>0</v>
      </c>
      <c r="BI155" s="180">
        <f t="shared" si="38"/>
        <v>0</v>
      </c>
      <c r="BJ155" s="22" t="s">
        <v>39</v>
      </c>
      <c r="BK155" s="180">
        <f t="shared" si="39"/>
        <v>0</v>
      </c>
      <c r="BL155" s="22" t="s">
        <v>121</v>
      </c>
      <c r="BM155" s="22" t="s">
        <v>548</v>
      </c>
    </row>
    <row r="156" spans="2:65" s="1" customFormat="1" ht="25.5" customHeight="1">
      <c r="B156" s="168"/>
      <c r="C156" s="181" t="s">
        <v>257</v>
      </c>
      <c r="D156" s="181" t="s">
        <v>122</v>
      </c>
      <c r="E156" s="182" t="s">
        <v>549</v>
      </c>
      <c r="F156" s="183" t="s">
        <v>550</v>
      </c>
      <c r="G156" s="184" t="s">
        <v>125</v>
      </c>
      <c r="H156" s="185">
        <v>1</v>
      </c>
      <c r="I156" s="186"/>
      <c r="J156" s="187">
        <f t="shared" si="30"/>
        <v>0</v>
      </c>
      <c r="K156" s="183" t="s">
        <v>5</v>
      </c>
      <c r="L156" s="188"/>
      <c r="M156" s="189" t="s">
        <v>5</v>
      </c>
      <c r="N156" s="190" t="s">
        <v>46</v>
      </c>
      <c r="O156" s="40"/>
      <c r="P156" s="178">
        <f t="shared" si="31"/>
        <v>0</v>
      </c>
      <c r="Q156" s="178">
        <v>0</v>
      </c>
      <c r="R156" s="178">
        <f t="shared" si="32"/>
        <v>0</v>
      </c>
      <c r="S156" s="178">
        <v>0</v>
      </c>
      <c r="T156" s="179">
        <f t="shared" si="33"/>
        <v>0</v>
      </c>
      <c r="AR156" s="22" t="s">
        <v>126</v>
      </c>
      <c r="AT156" s="22" t="s">
        <v>122</v>
      </c>
      <c r="AU156" s="22" t="s">
        <v>39</v>
      </c>
      <c r="AY156" s="22" t="s">
        <v>116</v>
      </c>
      <c r="BE156" s="180">
        <f t="shared" si="34"/>
        <v>0</v>
      </c>
      <c r="BF156" s="180">
        <f t="shared" si="35"/>
        <v>0</v>
      </c>
      <c r="BG156" s="180">
        <f t="shared" si="36"/>
        <v>0</v>
      </c>
      <c r="BH156" s="180">
        <f t="shared" si="37"/>
        <v>0</v>
      </c>
      <c r="BI156" s="180">
        <f t="shared" si="38"/>
        <v>0</v>
      </c>
      <c r="BJ156" s="22" t="s">
        <v>39</v>
      </c>
      <c r="BK156" s="180">
        <f t="shared" si="39"/>
        <v>0</v>
      </c>
      <c r="BL156" s="22" t="s">
        <v>85</v>
      </c>
      <c r="BM156" s="22" t="s">
        <v>551</v>
      </c>
    </row>
    <row r="157" spans="2:65" s="1" customFormat="1" ht="16.5" customHeight="1">
      <c r="B157" s="168"/>
      <c r="C157" s="169" t="s">
        <v>260</v>
      </c>
      <c r="D157" s="169" t="s">
        <v>117</v>
      </c>
      <c r="E157" s="170" t="s">
        <v>374</v>
      </c>
      <c r="F157" s="171" t="s">
        <v>375</v>
      </c>
      <c r="G157" s="172" t="s">
        <v>120</v>
      </c>
      <c r="H157" s="173">
        <v>15</v>
      </c>
      <c r="I157" s="174"/>
      <c r="J157" s="175">
        <f t="shared" si="30"/>
        <v>0</v>
      </c>
      <c r="K157" s="171" t="s">
        <v>5</v>
      </c>
      <c r="L157" s="39"/>
      <c r="M157" s="176" t="s">
        <v>5</v>
      </c>
      <c r="N157" s="177" t="s">
        <v>46</v>
      </c>
      <c r="O157" s="40"/>
      <c r="P157" s="178">
        <f t="shared" si="31"/>
        <v>0</v>
      </c>
      <c r="Q157" s="178">
        <v>0</v>
      </c>
      <c r="R157" s="178">
        <f t="shared" si="32"/>
        <v>0</v>
      </c>
      <c r="S157" s="178">
        <v>0</v>
      </c>
      <c r="T157" s="179">
        <f t="shared" si="33"/>
        <v>0</v>
      </c>
      <c r="AR157" s="22" t="s">
        <v>121</v>
      </c>
      <c r="AT157" s="22" t="s">
        <v>117</v>
      </c>
      <c r="AU157" s="22" t="s">
        <v>39</v>
      </c>
      <c r="AY157" s="22" t="s">
        <v>116</v>
      </c>
      <c r="BE157" s="180">
        <f t="shared" si="34"/>
        <v>0</v>
      </c>
      <c r="BF157" s="180">
        <f t="shared" si="35"/>
        <v>0</v>
      </c>
      <c r="BG157" s="180">
        <f t="shared" si="36"/>
        <v>0</v>
      </c>
      <c r="BH157" s="180">
        <f t="shared" si="37"/>
        <v>0</v>
      </c>
      <c r="BI157" s="180">
        <f t="shared" si="38"/>
        <v>0</v>
      </c>
      <c r="BJ157" s="22" t="s">
        <v>39</v>
      </c>
      <c r="BK157" s="180">
        <f t="shared" si="39"/>
        <v>0</v>
      </c>
      <c r="BL157" s="22" t="s">
        <v>121</v>
      </c>
      <c r="BM157" s="22" t="s">
        <v>552</v>
      </c>
    </row>
    <row r="158" spans="2:65" s="1" customFormat="1" ht="25.5" customHeight="1">
      <c r="B158" s="168"/>
      <c r="C158" s="181" t="s">
        <v>265</v>
      </c>
      <c r="D158" s="181" t="s">
        <v>122</v>
      </c>
      <c r="E158" s="182" t="s">
        <v>553</v>
      </c>
      <c r="F158" s="183" t="s">
        <v>554</v>
      </c>
      <c r="G158" s="184" t="s">
        <v>125</v>
      </c>
      <c r="H158" s="185">
        <v>1</v>
      </c>
      <c r="I158" s="186"/>
      <c r="J158" s="187">
        <f t="shared" si="30"/>
        <v>0</v>
      </c>
      <c r="K158" s="183" t="s">
        <v>5</v>
      </c>
      <c r="L158" s="188"/>
      <c r="M158" s="189" t="s">
        <v>5</v>
      </c>
      <c r="N158" s="190" t="s">
        <v>46</v>
      </c>
      <c r="O158" s="40"/>
      <c r="P158" s="178">
        <f t="shared" si="31"/>
        <v>0</v>
      </c>
      <c r="Q158" s="178">
        <v>0</v>
      </c>
      <c r="R158" s="178">
        <f t="shared" si="32"/>
        <v>0</v>
      </c>
      <c r="S158" s="178">
        <v>0</v>
      </c>
      <c r="T158" s="179">
        <f t="shared" si="33"/>
        <v>0</v>
      </c>
      <c r="AR158" s="22" t="s">
        <v>126</v>
      </c>
      <c r="AT158" s="22" t="s">
        <v>122</v>
      </c>
      <c r="AU158" s="22" t="s">
        <v>39</v>
      </c>
      <c r="AY158" s="22" t="s">
        <v>116</v>
      </c>
      <c r="BE158" s="180">
        <f t="shared" si="34"/>
        <v>0</v>
      </c>
      <c r="BF158" s="180">
        <f t="shared" si="35"/>
        <v>0</v>
      </c>
      <c r="BG158" s="180">
        <f t="shared" si="36"/>
        <v>0</v>
      </c>
      <c r="BH158" s="180">
        <f t="shared" si="37"/>
        <v>0</v>
      </c>
      <c r="BI158" s="180">
        <f t="shared" si="38"/>
        <v>0</v>
      </c>
      <c r="BJ158" s="22" t="s">
        <v>39</v>
      </c>
      <c r="BK158" s="180">
        <f t="shared" si="39"/>
        <v>0</v>
      </c>
      <c r="BL158" s="22" t="s">
        <v>85</v>
      </c>
      <c r="BM158" s="22" t="s">
        <v>555</v>
      </c>
    </row>
    <row r="159" spans="2:65" s="1" customFormat="1" ht="25.5" customHeight="1">
      <c r="B159" s="168"/>
      <c r="C159" s="181" t="s">
        <v>268</v>
      </c>
      <c r="D159" s="181" t="s">
        <v>122</v>
      </c>
      <c r="E159" s="182" t="s">
        <v>556</v>
      </c>
      <c r="F159" s="183" t="s">
        <v>557</v>
      </c>
      <c r="G159" s="184" t="s">
        <v>125</v>
      </c>
      <c r="H159" s="185">
        <v>3</v>
      </c>
      <c r="I159" s="186"/>
      <c r="J159" s="187">
        <f t="shared" si="30"/>
        <v>0</v>
      </c>
      <c r="K159" s="183" t="s">
        <v>5</v>
      </c>
      <c r="L159" s="188"/>
      <c r="M159" s="189" t="s">
        <v>5</v>
      </c>
      <c r="N159" s="190" t="s">
        <v>46</v>
      </c>
      <c r="O159" s="40"/>
      <c r="P159" s="178">
        <f t="shared" si="31"/>
        <v>0</v>
      </c>
      <c r="Q159" s="178">
        <v>0</v>
      </c>
      <c r="R159" s="178">
        <f t="shared" si="32"/>
        <v>0</v>
      </c>
      <c r="S159" s="178">
        <v>0</v>
      </c>
      <c r="T159" s="179">
        <f t="shared" si="33"/>
        <v>0</v>
      </c>
      <c r="AR159" s="22" t="s">
        <v>126</v>
      </c>
      <c r="AT159" s="22" t="s">
        <v>122</v>
      </c>
      <c r="AU159" s="22" t="s">
        <v>39</v>
      </c>
      <c r="AY159" s="22" t="s">
        <v>116</v>
      </c>
      <c r="BE159" s="180">
        <f t="shared" si="34"/>
        <v>0</v>
      </c>
      <c r="BF159" s="180">
        <f t="shared" si="35"/>
        <v>0</v>
      </c>
      <c r="BG159" s="180">
        <f t="shared" si="36"/>
        <v>0</v>
      </c>
      <c r="BH159" s="180">
        <f t="shared" si="37"/>
        <v>0</v>
      </c>
      <c r="BI159" s="180">
        <f t="shared" si="38"/>
        <v>0</v>
      </c>
      <c r="BJ159" s="22" t="s">
        <v>39</v>
      </c>
      <c r="BK159" s="180">
        <f t="shared" si="39"/>
        <v>0</v>
      </c>
      <c r="BL159" s="22" t="s">
        <v>85</v>
      </c>
      <c r="BM159" s="22" t="s">
        <v>558</v>
      </c>
    </row>
    <row r="160" spans="2:65" s="1" customFormat="1" ht="25.5" customHeight="1">
      <c r="B160" s="168"/>
      <c r="C160" s="181" t="s">
        <v>272</v>
      </c>
      <c r="D160" s="181" t="s">
        <v>122</v>
      </c>
      <c r="E160" s="182" t="s">
        <v>559</v>
      </c>
      <c r="F160" s="183" t="s">
        <v>560</v>
      </c>
      <c r="G160" s="184" t="s">
        <v>125</v>
      </c>
      <c r="H160" s="185">
        <v>2</v>
      </c>
      <c r="I160" s="186"/>
      <c r="J160" s="187">
        <f t="shared" si="30"/>
        <v>0</v>
      </c>
      <c r="K160" s="183" t="s">
        <v>5</v>
      </c>
      <c r="L160" s="188"/>
      <c r="M160" s="189" t="s">
        <v>5</v>
      </c>
      <c r="N160" s="190" t="s">
        <v>46</v>
      </c>
      <c r="O160" s="40"/>
      <c r="P160" s="178">
        <f t="shared" si="31"/>
        <v>0</v>
      </c>
      <c r="Q160" s="178">
        <v>0</v>
      </c>
      <c r="R160" s="178">
        <f t="shared" si="32"/>
        <v>0</v>
      </c>
      <c r="S160" s="178">
        <v>0</v>
      </c>
      <c r="T160" s="179">
        <f t="shared" si="33"/>
        <v>0</v>
      </c>
      <c r="AR160" s="22" t="s">
        <v>126</v>
      </c>
      <c r="AT160" s="22" t="s">
        <v>122</v>
      </c>
      <c r="AU160" s="22" t="s">
        <v>39</v>
      </c>
      <c r="AY160" s="22" t="s">
        <v>116</v>
      </c>
      <c r="BE160" s="180">
        <f t="shared" si="34"/>
        <v>0</v>
      </c>
      <c r="BF160" s="180">
        <f t="shared" si="35"/>
        <v>0</v>
      </c>
      <c r="BG160" s="180">
        <f t="shared" si="36"/>
        <v>0</v>
      </c>
      <c r="BH160" s="180">
        <f t="shared" si="37"/>
        <v>0</v>
      </c>
      <c r="BI160" s="180">
        <f t="shared" si="38"/>
        <v>0</v>
      </c>
      <c r="BJ160" s="22" t="s">
        <v>39</v>
      </c>
      <c r="BK160" s="180">
        <f t="shared" si="39"/>
        <v>0</v>
      </c>
      <c r="BL160" s="22" t="s">
        <v>85</v>
      </c>
      <c r="BM160" s="22" t="s">
        <v>561</v>
      </c>
    </row>
    <row r="161" spans="2:65" s="1" customFormat="1" ht="25.5" customHeight="1">
      <c r="B161" s="168"/>
      <c r="C161" s="181" t="s">
        <v>275</v>
      </c>
      <c r="D161" s="181" t="s">
        <v>122</v>
      </c>
      <c r="E161" s="182" t="s">
        <v>562</v>
      </c>
      <c r="F161" s="183" t="s">
        <v>563</v>
      </c>
      <c r="G161" s="184" t="s">
        <v>125</v>
      </c>
      <c r="H161" s="185">
        <v>3</v>
      </c>
      <c r="I161" s="186"/>
      <c r="J161" s="187">
        <f t="shared" si="30"/>
        <v>0</v>
      </c>
      <c r="K161" s="183" t="s">
        <v>5</v>
      </c>
      <c r="L161" s="188"/>
      <c r="M161" s="189" t="s">
        <v>5</v>
      </c>
      <c r="N161" s="190" t="s">
        <v>46</v>
      </c>
      <c r="O161" s="40"/>
      <c r="P161" s="178">
        <f t="shared" si="31"/>
        <v>0</v>
      </c>
      <c r="Q161" s="178">
        <v>0</v>
      </c>
      <c r="R161" s="178">
        <f t="shared" si="32"/>
        <v>0</v>
      </c>
      <c r="S161" s="178">
        <v>0</v>
      </c>
      <c r="T161" s="179">
        <f t="shared" si="33"/>
        <v>0</v>
      </c>
      <c r="AR161" s="22" t="s">
        <v>126</v>
      </c>
      <c r="AT161" s="22" t="s">
        <v>122</v>
      </c>
      <c r="AU161" s="22" t="s">
        <v>39</v>
      </c>
      <c r="AY161" s="22" t="s">
        <v>116</v>
      </c>
      <c r="BE161" s="180">
        <f t="shared" si="34"/>
        <v>0</v>
      </c>
      <c r="BF161" s="180">
        <f t="shared" si="35"/>
        <v>0</v>
      </c>
      <c r="BG161" s="180">
        <f t="shared" si="36"/>
        <v>0</v>
      </c>
      <c r="BH161" s="180">
        <f t="shared" si="37"/>
        <v>0</v>
      </c>
      <c r="BI161" s="180">
        <f t="shared" si="38"/>
        <v>0</v>
      </c>
      <c r="BJ161" s="22" t="s">
        <v>39</v>
      </c>
      <c r="BK161" s="180">
        <f t="shared" si="39"/>
        <v>0</v>
      </c>
      <c r="BL161" s="22" t="s">
        <v>85</v>
      </c>
      <c r="BM161" s="22" t="s">
        <v>564</v>
      </c>
    </row>
    <row r="162" spans="2:65" s="1" customFormat="1" ht="25.5" customHeight="1">
      <c r="B162" s="168"/>
      <c r="C162" s="181" t="s">
        <v>278</v>
      </c>
      <c r="D162" s="181" t="s">
        <v>122</v>
      </c>
      <c r="E162" s="182" t="s">
        <v>565</v>
      </c>
      <c r="F162" s="183" t="s">
        <v>566</v>
      </c>
      <c r="G162" s="184" t="s">
        <v>125</v>
      </c>
      <c r="H162" s="185">
        <v>6</v>
      </c>
      <c r="I162" s="186"/>
      <c r="J162" s="187">
        <f t="shared" si="30"/>
        <v>0</v>
      </c>
      <c r="K162" s="183" t="s">
        <v>5</v>
      </c>
      <c r="L162" s="188"/>
      <c r="M162" s="189" t="s">
        <v>5</v>
      </c>
      <c r="N162" s="190" t="s">
        <v>46</v>
      </c>
      <c r="O162" s="40"/>
      <c r="P162" s="178">
        <f t="shared" si="31"/>
        <v>0</v>
      </c>
      <c r="Q162" s="178">
        <v>0</v>
      </c>
      <c r="R162" s="178">
        <f t="shared" si="32"/>
        <v>0</v>
      </c>
      <c r="S162" s="178">
        <v>0</v>
      </c>
      <c r="T162" s="179">
        <f t="shared" si="33"/>
        <v>0</v>
      </c>
      <c r="AR162" s="22" t="s">
        <v>126</v>
      </c>
      <c r="AT162" s="22" t="s">
        <v>122</v>
      </c>
      <c r="AU162" s="22" t="s">
        <v>39</v>
      </c>
      <c r="AY162" s="22" t="s">
        <v>116</v>
      </c>
      <c r="BE162" s="180">
        <f t="shared" si="34"/>
        <v>0</v>
      </c>
      <c r="BF162" s="180">
        <f t="shared" si="35"/>
        <v>0</v>
      </c>
      <c r="BG162" s="180">
        <f t="shared" si="36"/>
        <v>0</v>
      </c>
      <c r="BH162" s="180">
        <f t="shared" si="37"/>
        <v>0</v>
      </c>
      <c r="BI162" s="180">
        <f t="shared" si="38"/>
        <v>0</v>
      </c>
      <c r="BJ162" s="22" t="s">
        <v>39</v>
      </c>
      <c r="BK162" s="180">
        <f t="shared" si="39"/>
        <v>0</v>
      </c>
      <c r="BL162" s="22" t="s">
        <v>85</v>
      </c>
      <c r="BM162" s="22" t="s">
        <v>567</v>
      </c>
    </row>
    <row r="163" spans="2:65" s="1" customFormat="1" ht="16.5" customHeight="1">
      <c r="B163" s="168"/>
      <c r="C163" s="169" t="s">
        <v>281</v>
      </c>
      <c r="D163" s="169" t="s">
        <v>117</v>
      </c>
      <c r="E163" s="170" t="s">
        <v>568</v>
      </c>
      <c r="F163" s="171" t="s">
        <v>196</v>
      </c>
      <c r="G163" s="172" t="s">
        <v>120</v>
      </c>
      <c r="H163" s="173">
        <v>3</v>
      </c>
      <c r="I163" s="174"/>
      <c r="J163" s="175">
        <f t="shared" si="30"/>
        <v>0</v>
      </c>
      <c r="K163" s="171" t="s">
        <v>5</v>
      </c>
      <c r="L163" s="39"/>
      <c r="M163" s="176" t="s">
        <v>5</v>
      </c>
      <c r="N163" s="177" t="s">
        <v>46</v>
      </c>
      <c r="O163" s="40"/>
      <c r="P163" s="178">
        <f t="shared" si="31"/>
        <v>0</v>
      </c>
      <c r="Q163" s="178">
        <v>0</v>
      </c>
      <c r="R163" s="178">
        <f t="shared" si="32"/>
        <v>0</v>
      </c>
      <c r="S163" s="178">
        <v>0</v>
      </c>
      <c r="T163" s="179">
        <f t="shared" si="33"/>
        <v>0</v>
      </c>
      <c r="AR163" s="22" t="s">
        <v>121</v>
      </c>
      <c r="AT163" s="22" t="s">
        <v>117</v>
      </c>
      <c r="AU163" s="22" t="s">
        <v>39</v>
      </c>
      <c r="AY163" s="22" t="s">
        <v>116</v>
      </c>
      <c r="BE163" s="180">
        <f t="shared" si="34"/>
        <v>0</v>
      </c>
      <c r="BF163" s="180">
        <f t="shared" si="35"/>
        <v>0</v>
      </c>
      <c r="BG163" s="180">
        <f t="shared" si="36"/>
        <v>0</v>
      </c>
      <c r="BH163" s="180">
        <f t="shared" si="37"/>
        <v>0</v>
      </c>
      <c r="BI163" s="180">
        <f t="shared" si="38"/>
        <v>0</v>
      </c>
      <c r="BJ163" s="22" t="s">
        <v>39</v>
      </c>
      <c r="BK163" s="180">
        <f t="shared" si="39"/>
        <v>0</v>
      </c>
      <c r="BL163" s="22" t="s">
        <v>121</v>
      </c>
      <c r="BM163" s="22" t="s">
        <v>569</v>
      </c>
    </row>
    <row r="164" spans="2:65" s="1" customFormat="1" ht="25.5" customHeight="1">
      <c r="B164" s="168"/>
      <c r="C164" s="181" t="s">
        <v>290</v>
      </c>
      <c r="D164" s="181" t="s">
        <v>122</v>
      </c>
      <c r="E164" s="182" t="s">
        <v>570</v>
      </c>
      <c r="F164" s="183" t="s">
        <v>571</v>
      </c>
      <c r="G164" s="184" t="s">
        <v>125</v>
      </c>
      <c r="H164" s="185">
        <v>3</v>
      </c>
      <c r="I164" s="186"/>
      <c r="J164" s="187">
        <f t="shared" si="30"/>
        <v>0</v>
      </c>
      <c r="K164" s="183" t="s">
        <v>5</v>
      </c>
      <c r="L164" s="188"/>
      <c r="M164" s="189" t="s">
        <v>5</v>
      </c>
      <c r="N164" s="190" t="s">
        <v>46</v>
      </c>
      <c r="O164" s="40"/>
      <c r="P164" s="178">
        <f t="shared" si="31"/>
        <v>0</v>
      </c>
      <c r="Q164" s="178">
        <v>0</v>
      </c>
      <c r="R164" s="178">
        <f t="shared" si="32"/>
        <v>0</v>
      </c>
      <c r="S164" s="178">
        <v>0</v>
      </c>
      <c r="T164" s="179">
        <f t="shared" si="33"/>
        <v>0</v>
      </c>
      <c r="AR164" s="22" t="s">
        <v>126</v>
      </c>
      <c r="AT164" s="22" t="s">
        <v>122</v>
      </c>
      <c r="AU164" s="22" t="s">
        <v>39</v>
      </c>
      <c r="AY164" s="22" t="s">
        <v>116</v>
      </c>
      <c r="BE164" s="180">
        <f t="shared" si="34"/>
        <v>0</v>
      </c>
      <c r="BF164" s="180">
        <f t="shared" si="35"/>
        <v>0</v>
      </c>
      <c r="BG164" s="180">
        <f t="shared" si="36"/>
        <v>0</v>
      </c>
      <c r="BH164" s="180">
        <f t="shared" si="37"/>
        <v>0</v>
      </c>
      <c r="BI164" s="180">
        <f t="shared" si="38"/>
        <v>0</v>
      </c>
      <c r="BJ164" s="22" t="s">
        <v>39</v>
      </c>
      <c r="BK164" s="180">
        <f t="shared" si="39"/>
        <v>0</v>
      </c>
      <c r="BL164" s="22" t="s">
        <v>85</v>
      </c>
      <c r="BM164" s="22" t="s">
        <v>572</v>
      </c>
    </row>
    <row r="165" spans="2:65" s="1" customFormat="1" ht="16.5" customHeight="1">
      <c r="B165" s="168"/>
      <c r="C165" s="169" t="s">
        <v>284</v>
      </c>
      <c r="D165" s="169" t="s">
        <v>117</v>
      </c>
      <c r="E165" s="170" t="s">
        <v>195</v>
      </c>
      <c r="F165" s="171" t="s">
        <v>196</v>
      </c>
      <c r="G165" s="172" t="s">
        <v>120</v>
      </c>
      <c r="H165" s="173">
        <v>104</v>
      </c>
      <c r="I165" s="174"/>
      <c r="J165" s="175">
        <f t="shared" si="30"/>
        <v>0</v>
      </c>
      <c r="K165" s="171" t="s">
        <v>5</v>
      </c>
      <c r="L165" s="39"/>
      <c r="M165" s="176" t="s">
        <v>5</v>
      </c>
      <c r="N165" s="177" t="s">
        <v>46</v>
      </c>
      <c r="O165" s="40"/>
      <c r="P165" s="178">
        <f t="shared" si="31"/>
        <v>0</v>
      </c>
      <c r="Q165" s="178">
        <v>0</v>
      </c>
      <c r="R165" s="178">
        <f t="shared" si="32"/>
        <v>0</v>
      </c>
      <c r="S165" s="178">
        <v>0</v>
      </c>
      <c r="T165" s="179">
        <f t="shared" si="33"/>
        <v>0</v>
      </c>
      <c r="AR165" s="22" t="s">
        <v>121</v>
      </c>
      <c r="AT165" s="22" t="s">
        <v>117</v>
      </c>
      <c r="AU165" s="22" t="s">
        <v>39</v>
      </c>
      <c r="AY165" s="22" t="s">
        <v>116</v>
      </c>
      <c r="BE165" s="180">
        <f t="shared" si="34"/>
        <v>0</v>
      </c>
      <c r="BF165" s="180">
        <f t="shared" si="35"/>
        <v>0</v>
      </c>
      <c r="BG165" s="180">
        <f t="shared" si="36"/>
        <v>0</v>
      </c>
      <c r="BH165" s="180">
        <f t="shared" si="37"/>
        <v>0</v>
      </c>
      <c r="BI165" s="180">
        <f t="shared" si="38"/>
        <v>0</v>
      </c>
      <c r="BJ165" s="22" t="s">
        <v>39</v>
      </c>
      <c r="BK165" s="180">
        <f t="shared" si="39"/>
        <v>0</v>
      </c>
      <c r="BL165" s="22" t="s">
        <v>121</v>
      </c>
      <c r="BM165" s="22" t="s">
        <v>573</v>
      </c>
    </row>
    <row r="166" spans="2:65" s="1" customFormat="1" ht="25.5" customHeight="1">
      <c r="B166" s="168"/>
      <c r="C166" s="181" t="s">
        <v>287</v>
      </c>
      <c r="D166" s="181" t="s">
        <v>122</v>
      </c>
      <c r="E166" s="182" t="s">
        <v>574</v>
      </c>
      <c r="F166" s="183" t="s">
        <v>575</v>
      </c>
      <c r="G166" s="184" t="s">
        <v>125</v>
      </c>
      <c r="H166" s="185">
        <v>104</v>
      </c>
      <c r="I166" s="186"/>
      <c r="J166" s="187">
        <f t="shared" si="30"/>
        <v>0</v>
      </c>
      <c r="K166" s="183" t="s">
        <v>5</v>
      </c>
      <c r="L166" s="188"/>
      <c r="M166" s="189" t="s">
        <v>5</v>
      </c>
      <c r="N166" s="190" t="s">
        <v>46</v>
      </c>
      <c r="O166" s="40"/>
      <c r="P166" s="178">
        <f t="shared" si="31"/>
        <v>0</v>
      </c>
      <c r="Q166" s="178">
        <v>0</v>
      </c>
      <c r="R166" s="178">
        <f t="shared" si="32"/>
        <v>0</v>
      </c>
      <c r="S166" s="178">
        <v>0</v>
      </c>
      <c r="T166" s="179">
        <f t="shared" si="33"/>
        <v>0</v>
      </c>
      <c r="AR166" s="22" t="s">
        <v>126</v>
      </c>
      <c r="AT166" s="22" t="s">
        <v>122</v>
      </c>
      <c r="AU166" s="22" t="s">
        <v>39</v>
      </c>
      <c r="AY166" s="22" t="s">
        <v>116</v>
      </c>
      <c r="BE166" s="180">
        <f t="shared" si="34"/>
        <v>0</v>
      </c>
      <c r="BF166" s="180">
        <f t="shared" si="35"/>
        <v>0</v>
      </c>
      <c r="BG166" s="180">
        <f t="shared" si="36"/>
        <v>0</v>
      </c>
      <c r="BH166" s="180">
        <f t="shared" si="37"/>
        <v>0</v>
      </c>
      <c r="BI166" s="180">
        <f t="shared" si="38"/>
        <v>0</v>
      </c>
      <c r="BJ166" s="22" t="s">
        <v>39</v>
      </c>
      <c r="BK166" s="180">
        <f t="shared" si="39"/>
        <v>0</v>
      </c>
      <c r="BL166" s="22" t="s">
        <v>85</v>
      </c>
      <c r="BM166" s="22" t="s">
        <v>576</v>
      </c>
    </row>
    <row r="167" spans="2:63" s="10" customFormat="1" ht="37.35" customHeight="1">
      <c r="B167" s="154"/>
      <c r="C167" s="360"/>
      <c r="D167" s="361" t="s">
        <v>74</v>
      </c>
      <c r="E167" s="362" t="s">
        <v>577</v>
      </c>
      <c r="F167" s="362" t="s">
        <v>578</v>
      </c>
      <c r="G167" s="360"/>
      <c r="H167" s="360"/>
      <c r="I167" s="360"/>
      <c r="J167" s="363">
        <f>BK167</f>
        <v>0</v>
      </c>
      <c r="K167" s="360"/>
      <c r="L167" s="154"/>
      <c r="M167" s="159"/>
      <c r="N167" s="160"/>
      <c r="O167" s="160"/>
      <c r="P167" s="161">
        <f>P168+SUM(P169:P176)</f>
        <v>0</v>
      </c>
      <c r="Q167" s="160"/>
      <c r="R167" s="161">
        <f>R168+SUM(R169:R176)</f>
        <v>0</v>
      </c>
      <c r="S167" s="160"/>
      <c r="T167" s="162">
        <f>T168+SUM(T169:T176)</f>
        <v>0</v>
      </c>
      <c r="AR167" s="155" t="s">
        <v>39</v>
      </c>
      <c r="AT167" s="163" t="s">
        <v>74</v>
      </c>
      <c r="AU167" s="163" t="s">
        <v>75</v>
      </c>
      <c r="AY167" s="155" t="s">
        <v>116</v>
      </c>
      <c r="BK167" s="164">
        <f>BK168+SUM(BK169:BK176)</f>
        <v>0</v>
      </c>
    </row>
    <row r="168" spans="2:65" s="1" customFormat="1" ht="40.5" customHeight="1">
      <c r="B168" s="168"/>
      <c r="C168" s="344" t="s">
        <v>294</v>
      </c>
      <c r="D168" s="344" t="s">
        <v>117</v>
      </c>
      <c r="E168" s="345" t="s">
        <v>204</v>
      </c>
      <c r="F168" s="346" t="s">
        <v>1101</v>
      </c>
      <c r="G168" s="347" t="s">
        <v>125</v>
      </c>
      <c r="H168" s="348">
        <v>1</v>
      </c>
      <c r="I168" s="349"/>
      <c r="J168" s="350">
        <f>ROUND(I168*H168,1)</f>
        <v>0</v>
      </c>
      <c r="K168" s="346" t="s">
        <v>5</v>
      </c>
      <c r="L168" s="39"/>
      <c r="M168" s="176" t="s">
        <v>5</v>
      </c>
      <c r="N168" s="177" t="s">
        <v>46</v>
      </c>
      <c r="O168" s="40"/>
      <c r="P168" s="178">
        <f>O168*H168</f>
        <v>0</v>
      </c>
      <c r="Q168" s="178">
        <v>0</v>
      </c>
      <c r="R168" s="178">
        <f>Q168*H168</f>
        <v>0</v>
      </c>
      <c r="S168" s="178">
        <v>0</v>
      </c>
      <c r="T168" s="179">
        <f>S168*H168</f>
        <v>0</v>
      </c>
      <c r="AR168" s="22" t="s">
        <v>85</v>
      </c>
      <c r="AT168" s="22" t="s">
        <v>117</v>
      </c>
      <c r="AU168" s="22" t="s">
        <v>39</v>
      </c>
      <c r="AY168" s="22" t="s">
        <v>116</v>
      </c>
      <c r="BE168" s="180">
        <f>IF(N168="základní",J168,0)</f>
        <v>0</v>
      </c>
      <c r="BF168" s="180">
        <f>IF(N168="snížená",J168,0)</f>
        <v>0</v>
      </c>
      <c r="BG168" s="180">
        <f>IF(N168="zákl. přenesená",J168,0)</f>
        <v>0</v>
      </c>
      <c r="BH168" s="180">
        <f>IF(N168="sníž. přenesená",J168,0)</f>
        <v>0</v>
      </c>
      <c r="BI168" s="180">
        <f>IF(N168="nulová",J168,0)</f>
        <v>0</v>
      </c>
      <c r="BJ168" s="22" t="s">
        <v>39</v>
      </c>
      <c r="BK168" s="180">
        <f>ROUND(I168*H168,1)</f>
        <v>0</v>
      </c>
      <c r="BL168" s="22" t="s">
        <v>85</v>
      </c>
      <c r="BM168" s="22" t="s">
        <v>579</v>
      </c>
    </row>
    <row r="169" spans="2:51" s="11" customFormat="1" ht="13.5">
      <c r="B169" s="191"/>
      <c r="C169" s="351"/>
      <c r="D169" s="352" t="s">
        <v>205</v>
      </c>
      <c r="E169" s="353" t="s">
        <v>5</v>
      </c>
      <c r="F169" s="354" t="s">
        <v>206</v>
      </c>
      <c r="G169" s="351"/>
      <c r="H169" s="355" t="s">
        <v>5</v>
      </c>
      <c r="I169" s="351"/>
      <c r="J169" s="351"/>
      <c r="K169" s="351"/>
      <c r="L169" s="191"/>
      <c r="M169" s="193"/>
      <c r="N169" s="194"/>
      <c r="O169" s="194"/>
      <c r="P169" s="194"/>
      <c r="Q169" s="194"/>
      <c r="R169" s="194"/>
      <c r="S169" s="194"/>
      <c r="T169" s="195"/>
      <c r="AT169" s="192" t="s">
        <v>205</v>
      </c>
      <c r="AU169" s="192" t="s">
        <v>39</v>
      </c>
      <c r="AV169" s="11" t="s">
        <v>39</v>
      </c>
      <c r="AW169" s="11" t="s">
        <v>38</v>
      </c>
      <c r="AX169" s="11" t="s">
        <v>75</v>
      </c>
      <c r="AY169" s="192" t="s">
        <v>116</v>
      </c>
    </row>
    <row r="170" spans="2:51" s="11" customFormat="1" ht="13.5">
      <c r="B170" s="191"/>
      <c r="C170" s="351"/>
      <c r="D170" s="352" t="s">
        <v>205</v>
      </c>
      <c r="E170" s="353" t="s">
        <v>5</v>
      </c>
      <c r="F170" s="354" t="s">
        <v>207</v>
      </c>
      <c r="G170" s="351"/>
      <c r="H170" s="355" t="s">
        <v>5</v>
      </c>
      <c r="I170" s="351"/>
      <c r="J170" s="351"/>
      <c r="K170" s="351"/>
      <c r="L170" s="191"/>
      <c r="M170" s="193"/>
      <c r="N170" s="194"/>
      <c r="O170" s="194"/>
      <c r="P170" s="194"/>
      <c r="Q170" s="194"/>
      <c r="R170" s="194"/>
      <c r="S170" s="194"/>
      <c r="T170" s="195"/>
      <c r="AT170" s="192" t="s">
        <v>205</v>
      </c>
      <c r="AU170" s="192" t="s">
        <v>39</v>
      </c>
      <c r="AV170" s="11" t="s">
        <v>39</v>
      </c>
      <c r="AW170" s="11" t="s">
        <v>38</v>
      </c>
      <c r="AX170" s="11" t="s">
        <v>75</v>
      </c>
      <c r="AY170" s="192" t="s">
        <v>116</v>
      </c>
    </row>
    <row r="171" spans="2:51" s="11" customFormat="1" ht="13.5">
      <c r="B171" s="191"/>
      <c r="C171" s="351"/>
      <c r="D171" s="352" t="s">
        <v>205</v>
      </c>
      <c r="E171" s="353" t="s">
        <v>5</v>
      </c>
      <c r="F171" s="354" t="s">
        <v>208</v>
      </c>
      <c r="G171" s="351"/>
      <c r="H171" s="355" t="s">
        <v>5</v>
      </c>
      <c r="I171" s="351"/>
      <c r="J171" s="351"/>
      <c r="K171" s="351"/>
      <c r="L171" s="191"/>
      <c r="M171" s="193"/>
      <c r="N171" s="194"/>
      <c r="O171" s="194"/>
      <c r="P171" s="194"/>
      <c r="Q171" s="194"/>
      <c r="R171" s="194"/>
      <c r="S171" s="194"/>
      <c r="T171" s="195"/>
      <c r="AT171" s="192" t="s">
        <v>205</v>
      </c>
      <c r="AU171" s="192" t="s">
        <v>39</v>
      </c>
      <c r="AV171" s="11" t="s">
        <v>39</v>
      </c>
      <c r="AW171" s="11" t="s">
        <v>38</v>
      </c>
      <c r="AX171" s="11" t="s">
        <v>75</v>
      </c>
      <c r="AY171" s="192" t="s">
        <v>116</v>
      </c>
    </row>
    <row r="172" spans="2:51" s="11" customFormat="1" ht="13.5">
      <c r="B172" s="191"/>
      <c r="C172" s="351"/>
      <c r="D172" s="352" t="s">
        <v>205</v>
      </c>
      <c r="E172" s="353" t="s">
        <v>5</v>
      </c>
      <c r="F172" s="354" t="s">
        <v>209</v>
      </c>
      <c r="G172" s="351"/>
      <c r="H172" s="355" t="s">
        <v>5</v>
      </c>
      <c r="I172" s="351"/>
      <c r="J172" s="351"/>
      <c r="K172" s="351"/>
      <c r="L172" s="191"/>
      <c r="M172" s="193"/>
      <c r="N172" s="194"/>
      <c r="O172" s="194"/>
      <c r="P172" s="194"/>
      <c r="Q172" s="194"/>
      <c r="R172" s="194"/>
      <c r="S172" s="194"/>
      <c r="T172" s="195"/>
      <c r="AT172" s="192" t="s">
        <v>205</v>
      </c>
      <c r="AU172" s="192" t="s">
        <v>39</v>
      </c>
      <c r="AV172" s="11" t="s">
        <v>39</v>
      </c>
      <c r="AW172" s="11" t="s">
        <v>38</v>
      </c>
      <c r="AX172" s="11" t="s">
        <v>75</v>
      </c>
      <c r="AY172" s="192" t="s">
        <v>116</v>
      </c>
    </row>
    <row r="173" spans="2:51" s="11" customFormat="1" ht="13.5">
      <c r="B173" s="191"/>
      <c r="C173" s="351"/>
      <c r="D173" s="352" t="s">
        <v>205</v>
      </c>
      <c r="E173" s="353" t="s">
        <v>5</v>
      </c>
      <c r="F173" s="354" t="s">
        <v>210</v>
      </c>
      <c r="G173" s="351"/>
      <c r="H173" s="355" t="s">
        <v>5</v>
      </c>
      <c r="I173" s="351"/>
      <c r="J173" s="351"/>
      <c r="K173" s="351"/>
      <c r="L173" s="191"/>
      <c r="M173" s="193"/>
      <c r="N173" s="194"/>
      <c r="O173" s="194"/>
      <c r="P173" s="194"/>
      <c r="Q173" s="194"/>
      <c r="R173" s="194"/>
      <c r="S173" s="194"/>
      <c r="T173" s="195"/>
      <c r="AT173" s="192" t="s">
        <v>205</v>
      </c>
      <c r="AU173" s="192" t="s">
        <v>39</v>
      </c>
      <c r="AV173" s="11" t="s">
        <v>39</v>
      </c>
      <c r="AW173" s="11" t="s">
        <v>38</v>
      </c>
      <c r="AX173" s="11" t="s">
        <v>75</v>
      </c>
      <c r="AY173" s="192" t="s">
        <v>116</v>
      </c>
    </row>
    <row r="174" spans="2:51" s="11" customFormat="1" ht="13.5">
      <c r="B174" s="191"/>
      <c r="C174" s="351"/>
      <c r="D174" s="352" t="s">
        <v>205</v>
      </c>
      <c r="E174" s="353" t="s">
        <v>5</v>
      </c>
      <c r="F174" s="354" t="s">
        <v>211</v>
      </c>
      <c r="G174" s="351"/>
      <c r="H174" s="355" t="s">
        <v>5</v>
      </c>
      <c r="I174" s="351"/>
      <c r="J174" s="351"/>
      <c r="K174" s="351"/>
      <c r="L174" s="191"/>
      <c r="M174" s="193"/>
      <c r="N174" s="194"/>
      <c r="O174" s="194"/>
      <c r="P174" s="194"/>
      <c r="Q174" s="194"/>
      <c r="R174" s="194"/>
      <c r="S174" s="194"/>
      <c r="T174" s="195"/>
      <c r="AT174" s="192" t="s">
        <v>205</v>
      </c>
      <c r="AU174" s="192" t="s">
        <v>39</v>
      </c>
      <c r="AV174" s="11" t="s">
        <v>39</v>
      </c>
      <c r="AW174" s="11" t="s">
        <v>38</v>
      </c>
      <c r="AX174" s="11" t="s">
        <v>75</v>
      </c>
      <c r="AY174" s="192" t="s">
        <v>116</v>
      </c>
    </row>
    <row r="175" spans="2:51" s="12" customFormat="1" ht="13.5">
      <c r="B175" s="196"/>
      <c r="C175" s="356"/>
      <c r="D175" s="352" t="s">
        <v>205</v>
      </c>
      <c r="E175" s="357" t="s">
        <v>5</v>
      </c>
      <c r="F175" s="358" t="s">
        <v>212</v>
      </c>
      <c r="G175" s="356"/>
      <c r="H175" s="359">
        <v>1</v>
      </c>
      <c r="I175" s="356"/>
      <c r="J175" s="356"/>
      <c r="K175" s="356"/>
      <c r="L175" s="196"/>
      <c r="M175" s="199"/>
      <c r="N175" s="200"/>
      <c r="O175" s="200"/>
      <c r="P175" s="200"/>
      <c r="Q175" s="200"/>
      <c r="R175" s="200"/>
      <c r="S175" s="200"/>
      <c r="T175" s="201"/>
      <c r="AT175" s="197" t="s">
        <v>205</v>
      </c>
      <c r="AU175" s="197" t="s">
        <v>39</v>
      </c>
      <c r="AV175" s="12" t="s">
        <v>81</v>
      </c>
      <c r="AW175" s="12" t="s">
        <v>38</v>
      </c>
      <c r="AX175" s="12" t="s">
        <v>39</v>
      </c>
      <c r="AY175" s="197" t="s">
        <v>116</v>
      </c>
    </row>
    <row r="176" spans="2:63" s="157" customFormat="1" ht="29.85" customHeight="1">
      <c r="B176" s="364"/>
      <c r="D176" s="365" t="s">
        <v>74</v>
      </c>
      <c r="E176" s="366" t="s">
        <v>376</v>
      </c>
      <c r="F176" s="366" t="s">
        <v>580</v>
      </c>
      <c r="J176" s="367">
        <f>BK176</f>
        <v>0</v>
      </c>
      <c r="L176" s="364"/>
      <c r="M176" s="368"/>
      <c r="N176" s="369"/>
      <c r="O176" s="369"/>
      <c r="P176" s="370">
        <f>SUM(P177:P215)</f>
        <v>0</v>
      </c>
      <c r="Q176" s="369"/>
      <c r="R176" s="370">
        <f>SUM(R177:R215)</f>
        <v>0</v>
      </c>
      <c r="S176" s="369"/>
      <c r="T176" s="371">
        <f>SUM(T177:T215)</f>
        <v>0</v>
      </c>
      <c r="AR176" s="372" t="s">
        <v>39</v>
      </c>
      <c r="AT176" s="373" t="s">
        <v>74</v>
      </c>
      <c r="AU176" s="373" t="s">
        <v>39</v>
      </c>
      <c r="AY176" s="372" t="s">
        <v>116</v>
      </c>
      <c r="BK176" s="374">
        <f>SUM(BK177:BK215)</f>
        <v>0</v>
      </c>
    </row>
    <row r="177" spans="2:65" s="1" customFormat="1" ht="16.5" customHeight="1">
      <c r="B177" s="168"/>
      <c r="C177" s="169" t="s">
        <v>297</v>
      </c>
      <c r="D177" s="169" t="s">
        <v>117</v>
      </c>
      <c r="E177" s="170" t="s">
        <v>581</v>
      </c>
      <c r="F177" s="171" t="s">
        <v>582</v>
      </c>
      <c r="G177" s="172" t="s">
        <v>120</v>
      </c>
      <c r="H177" s="173">
        <v>1</v>
      </c>
      <c r="I177" s="174"/>
      <c r="J177" s="175">
        <f aca="true" t="shared" si="40" ref="J177:J215">ROUND(I177*H177,1)</f>
        <v>0</v>
      </c>
      <c r="K177" s="171" t="s">
        <v>5</v>
      </c>
      <c r="L177" s="39"/>
      <c r="M177" s="176" t="s">
        <v>5</v>
      </c>
      <c r="N177" s="177" t="s">
        <v>46</v>
      </c>
      <c r="O177" s="40"/>
      <c r="P177" s="178">
        <f aca="true" t="shared" si="41" ref="P177:P215">O177*H177</f>
        <v>0</v>
      </c>
      <c r="Q177" s="178">
        <v>0</v>
      </c>
      <c r="R177" s="178">
        <f aca="true" t="shared" si="42" ref="R177:R215">Q177*H177</f>
        <v>0</v>
      </c>
      <c r="S177" s="178">
        <v>0</v>
      </c>
      <c r="T177" s="179">
        <f aca="true" t="shared" si="43" ref="T177:T215">S177*H177</f>
        <v>0</v>
      </c>
      <c r="AR177" s="22" t="s">
        <v>85</v>
      </c>
      <c r="AT177" s="22" t="s">
        <v>117</v>
      </c>
      <c r="AU177" s="22" t="s">
        <v>81</v>
      </c>
      <c r="AY177" s="22" t="s">
        <v>116</v>
      </c>
      <c r="BE177" s="180">
        <f aca="true" t="shared" si="44" ref="BE177:BE215">IF(N177="základní",J177,0)</f>
        <v>0</v>
      </c>
      <c r="BF177" s="180">
        <f aca="true" t="shared" si="45" ref="BF177:BF215">IF(N177="snížená",J177,0)</f>
        <v>0</v>
      </c>
      <c r="BG177" s="180">
        <f aca="true" t="shared" si="46" ref="BG177:BG215">IF(N177="zákl. přenesená",J177,0)</f>
        <v>0</v>
      </c>
      <c r="BH177" s="180">
        <f aca="true" t="shared" si="47" ref="BH177:BH215">IF(N177="sníž. přenesená",J177,0)</f>
        <v>0</v>
      </c>
      <c r="BI177" s="180">
        <f aca="true" t="shared" si="48" ref="BI177:BI215">IF(N177="nulová",J177,0)</f>
        <v>0</v>
      </c>
      <c r="BJ177" s="22" t="s">
        <v>39</v>
      </c>
      <c r="BK177" s="180">
        <f aca="true" t="shared" si="49" ref="BK177:BK215">ROUND(I177*H177,1)</f>
        <v>0</v>
      </c>
      <c r="BL177" s="22" t="s">
        <v>85</v>
      </c>
      <c r="BM177" s="22" t="s">
        <v>583</v>
      </c>
    </row>
    <row r="178" spans="2:65" s="1" customFormat="1" ht="16.5" customHeight="1">
      <c r="B178" s="168"/>
      <c r="C178" s="169" t="s">
        <v>300</v>
      </c>
      <c r="D178" s="169" t="s">
        <v>117</v>
      </c>
      <c r="E178" s="170" t="s">
        <v>584</v>
      </c>
      <c r="F178" s="171" t="s">
        <v>585</v>
      </c>
      <c r="G178" s="172" t="s">
        <v>120</v>
      </c>
      <c r="H178" s="173">
        <v>1</v>
      </c>
      <c r="I178" s="174"/>
      <c r="J178" s="175">
        <f t="shared" si="40"/>
        <v>0</v>
      </c>
      <c r="K178" s="171" t="s">
        <v>5</v>
      </c>
      <c r="L178" s="39"/>
      <c r="M178" s="176" t="s">
        <v>5</v>
      </c>
      <c r="N178" s="177" t="s">
        <v>46</v>
      </c>
      <c r="O178" s="40"/>
      <c r="P178" s="178">
        <f t="shared" si="41"/>
        <v>0</v>
      </c>
      <c r="Q178" s="178">
        <v>0</v>
      </c>
      <c r="R178" s="178">
        <f t="shared" si="42"/>
        <v>0</v>
      </c>
      <c r="S178" s="178">
        <v>0</v>
      </c>
      <c r="T178" s="179">
        <f t="shared" si="43"/>
        <v>0</v>
      </c>
      <c r="AR178" s="22" t="s">
        <v>85</v>
      </c>
      <c r="AT178" s="22" t="s">
        <v>117</v>
      </c>
      <c r="AU178" s="22" t="s">
        <v>81</v>
      </c>
      <c r="AY178" s="22" t="s">
        <v>116</v>
      </c>
      <c r="BE178" s="180">
        <f t="shared" si="44"/>
        <v>0</v>
      </c>
      <c r="BF178" s="180">
        <f t="shared" si="45"/>
        <v>0</v>
      </c>
      <c r="BG178" s="180">
        <f t="shared" si="46"/>
        <v>0</v>
      </c>
      <c r="BH178" s="180">
        <f t="shared" si="47"/>
        <v>0</v>
      </c>
      <c r="BI178" s="180">
        <f t="shared" si="48"/>
        <v>0</v>
      </c>
      <c r="BJ178" s="22" t="s">
        <v>39</v>
      </c>
      <c r="BK178" s="180">
        <f t="shared" si="49"/>
        <v>0</v>
      </c>
      <c r="BL178" s="22" t="s">
        <v>85</v>
      </c>
      <c r="BM178" s="22" t="s">
        <v>586</v>
      </c>
    </row>
    <row r="179" spans="2:65" s="1" customFormat="1" ht="16.5" customHeight="1">
      <c r="B179" s="168"/>
      <c r="C179" s="169" t="s">
        <v>303</v>
      </c>
      <c r="D179" s="169" t="s">
        <v>117</v>
      </c>
      <c r="E179" s="170" t="s">
        <v>587</v>
      </c>
      <c r="F179" s="171" t="s">
        <v>588</v>
      </c>
      <c r="G179" s="172" t="s">
        <v>120</v>
      </c>
      <c r="H179" s="173">
        <v>3</v>
      </c>
      <c r="I179" s="174"/>
      <c r="J179" s="175">
        <f t="shared" si="40"/>
        <v>0</v>
      </c>
      <c r="K179" s="171" t="s">
        <v>5</v>
      </c>
      <c r="L179" s="39"/>
      <c r="M179" s="176" t="s">
        <v>5</v>
      </c>
      <c r="N179" s="177" t="s">
        <v>46</v>
      </c>
      <c r="O179" s="40"/>
      <c r="P179" s="178">
        <f t="shared" si="41"/>
        <v>0</v>
      </c>
      <c r="Q179" s="178">
        <v>0</v>
      </c>
      <c r="R179" s="178">
        <f t="shared" si="42"/>
        <v>0</v>
      </c>
      <c r="S179" s="178">
        <v>0</v>
      </c>
      <c r="T179" s="179">
        <f t="shared" si="43"/>
        <v>0</v>
      </c>
      <c r="AR179" s="22" t="s">
        <v>85</v>
      </c>
      <c r="AT179" s="22" t="s">
        <v>117</v>
      </c>
      <c r="AU179" s="22" t="s">
        <v>81</v>
      </c>
      <c r="AY179" s="22" t="s">
        <v>116</v>
      </c>
      <c r="BE179" s="180">
        <f t="shared" si="44"/>
        <v>0</v>
      </c>
      <c r="BF179" s="180">
        <f t="shared" si="45"/>
        <v>0</v>
      </c>
      <c r="BG179" s="180">
        <f t="shared" si="46"/>
        <v>0</v>
      </c>
      <c r="BH179" s="180">
        <f t="shared" si="47"/>
        <v>0</v>
      </c>
      <c r="BI179" s="180">
        <f t="shared" si="48"/>
        <v>0</v>
      </c>
      <c r="BJ179" s="22" t="s">
        <v>39</v>
      </c>
      <c r="BK179" s="180">
        <f t="shared" si="49"/>
        <v>0</v>
      </c>
      <c r="BL179" s="22" t="s">
        <v>85</v>
      </c>
      <c r="BM179" s="22" t="s">
        <v>589</v>
      </c>
    </row>
    <row r="180" spans="2:65" s="1" customFormat="1" ht="16.5" customHeight="1">
      <c r="B180" s="168"/>
      <c r="C180" s="169" t="s">
        <v>306</v>
      </c>
      <c r="D180" s="169" t="s">
        <v>117</v>
      </c>
      <c r="E180" s="170" t="s">
        <v>590</v>
      </c>
      <c r="F180" s="171" t="s">
        <v>591</v>
      </c>
      <c r="G180" s="172" t="s">
        <v>120</v>
      </c>
      <c r="H180" s="173">
        <v>1</v>
      </c>
      <c r="I180" s="174"/>
      <c r="J180" s="175">
        <f t="shared" si="40"/>
        <v>0</v>
      </c>
      <c r="K180" s="171" t="s">
        <v>5</v>
      </c>
      <c r="L180" s="39"/>
      <c r="M180" s="176" t="s">
        <v>5</v>
      </c>
      <c r="N180" s="177" t="s">
        <v>46</v>
      </c>
      <c r="O180" s="40"/>
      <c r="P180" s="178">
        <f t="shared" si="41"/>
        <v>0</v>
      </c>
      <c r="Q180" s="178">
        <v>0</v>
      </c>
      <c r="R180" s="178">
        <f t="shared" si="42"/>
        <v>0</v>
      </c>
      <c r="S180" s="178">
        <v>0</v>
      </c>
      <c r="T180" s="179">
        <f t="shared" si="43"/>
        <v>0</v>
      </c>
      <c r="AR180" s="22" t="s">
        <v>85</v>
      </c>
      <c r="AT180" s="22" t="s">
        <v>117</v>
      </c>
      <c r="AU180" s="22" t="s">
        <v>81</v>
      </c>
      <c r="AY180" s="22" t="s">
        <v>116</v>
      </c>
      <c r="BE180" s="180">
        <f t="shared" si="44"/>
        <v>0</v>
      </c>
      <c r="BF180" s="180">
        <f t="shared" si="45"/>
        <v>0</v>
      </c>
      <c r="BG180" s="180">
        <f t="shared" si="46"/>
        <v>0</v>
      </c>
      <c r="BH180" s="180">
        <f t="shared" si="47"/>
        <v>0</v>
      </c>
      <c r="BI180" s="180">
        <f t="shared" si="48"/>
        <v>0</v>
      </c>
      <c r="BJ180" s="22" t="s">
        <v>39</v>
      </c>
      <c r="BK180" s="180">
        <f t="shared" si="49"/>
        <v>0</v>
      </c>
      <c r="BL180" s="22" t="s">
        <v>85</v>
      </c>
      <c r="BM180" s="22" t="s">
        <v>592</v>
      </c>
    </row>
    <row r="181" spans="2:65" s="1" customFormat="1" ht="16.5" customHeight="1">
      <c r="B181" s="168"/>
      <c r="C181" s="169" t="s">
        <v>309</v>
      </c>
      <c r="D181" s="169" t="s">
        <v>117</v>
      </c>
      <c r="E181" s="170" t="s">
        <v>593</v>
      </c>
      <c r="F181" s="171" t="s">
        <v>594</v>
      </c>
      <c r="G181" s="172" t="s">
        <v>120</v>
      </c>
      <c r="H181" s="173">
        <v>1</v>
      </c>
      <c r="I181" s="174"/>
      <c r="J181" s="175">
        <f t="shared" si="40"/>
        <v>0</v>
      </c>
      <c r="K181" s="171" t="s">
        <v>5</v>
      </c>
      <c r="L181" s="39"/>
      <c r="M181" s="176" t="s">
        <v>5</v>
      </c>
      <c r="N181" s="177" t="s">
        <v>46</v>
      </c>
      <c r="O181" s="40"/>
      <c r="P181" s="178">
        <f t="shared" si="41"/>
        <v>0</v>
      </c>
      <c r="Q181" s="178">
        <v>0</v>
      </c>
      <c r="R181" s="178">
        <f t="shared" si="42"/>
        <v>0</v>
      </c>
      <c r="S181" s="178">
        <v>0</v>
      </c>
      <c r="T181" s="179">
        <f t="shared" si="43"/>
        <v>0</v>
      </c>
      <c r="AR181" s="22" t="s">
        <v>85</v>
      </c>
      <c r="AT181" s="22" t="s">
        <v>117</v>
      </c>
      <c r="AU181" s="22" t="s">
        <v>81</v>
      </c>
      <c r="AY181" s="22" t="s">
        <v>116</v>
      </c>
      <c r="BE181" s="180">
        <f t="shared" si="44"/>
        <v>0</v>
      </c>
      <c r="BF181" s="180">
        <f t="shared" si="45"/>
        <v>0</v>
      </c>
      <c r="BG181" s="180">
        <f t="shared" si="46"/>
        <v>0</v>
      </c>
      <c r="BH181" s="180">
        <f t="shared" si="47"/>
        <v>0</v>
      </c>
      <c r="BI181" s="180">
        <f t="shared" si="48"/>
        <v>0</v>
      </c>
      <c r="BJ181" s="22" t="s">
        <v>39</v>
      </c>
      <c r="BK181" s="180">
        <f t="shared" si="49"/>
        <v>0</v>
      </c>
      <c r="BL181" s="22" t="s">
        <v>85</v>
      </c>
      <c r="BM181" s="22" t="s">
        <v>595</v>
      </c>
    </row>
    <row r="182" spans="2:65" s="1" customFormat="1" ht="16.5" customHeight="1">
      <c r="B182" s="168"/>
      <c r="C182" s="169" t="s">
        <v>312</v>
      </c>
      <c r="D182" s="169" t="s">
        <v>117</v>
      </c>
      <c r="E182" s="170" t="s">
        <v>596</v>
      </c>
      <c r="F182" s="171" t="s">
        <v>597</v>
      </c>
      <c r="G182" s="172" t="s">
        <v>120</v>
      </c>
      <c r="H182" s="173">
        <v>9</v>
      </c>
      <c r="I182" s="174"/>
      <c r="J182" s="175">
        <f t="shared" si="40"/>
        <v>0</v>
      </c>
      <c r="K182" s="171" t="s">
        <v>5</v>
      </c>
      <c r="L182" s="39"/>
      <c r="M182" s="176" t="s">
        <v>5</v>
      </c>
      <c r="N182" s="177" t="s">
        <v>46</v>
      </c>
      <c r="O182" s="40"/>
      <c r="P182" s="178">
        <f t="shared" si="41"/>
        <v>0</v>
      </c>
      <c r="Q182" s="178">
        <v>0</v>
      </c>
      <c r="R182" s="178">
        <f t="shared" si="42"/>
        <v>0</v>
      </c>
      <c r="S182" s="178">
        <v>0</v>
      </c>
      <c r="T182" s="179">
        <f t="shared" si="43"/>
        <v>0</v>
      </c>
      <c r="AR182" s="22" t="s">
        <v>85</v>
      </c>
      <c r="AT182" s="22" t="s">
        <v>117</v>
      </c>
      <c r="AU182" s="22" t="s">
        <v>81</v>
      </c>
      <c r="AY182" s="22" t="s">
        <v>116</v>
      </c>
      <c r="BE182" s="180">
        <f t="shared" si="44"/>
        <v>0</v>
      </c>
      <c r="BF182" s="180">
        <f t="shared" si="45"/>
        <v>0</v>
      </c>
      <c r="BG182" s="180">
        <f t="shared" si="46"/>
        <v>0</v>
      </c>
      <c r="BH182" s="180">
        <f t="shared" si="47"/>
        <v>0</v>
      </c>
      <c r="BI182" s="180">
        <f t="shared" si="48"/>
        <v>0</v>
      </c>
      <c r="BJ182" s="22" t="s">
        <v>39</v>
      </c>
      <c r="BK182" s="180">
        <f t="shared" si="49"/>
        <v>0</v>
      </c>
      <c r="BL182" s="22" t="s">
        <v>85</v>
      </c>
      <c r="BM182" s="22" t="s">
        <v>598</v>
      </c>
    </row>
    <row r="183" spans="2:65" s="1" customFormat="1" ht="16.5" customHeight="1">
      <c r="B183" s="168"/>
      <c r="C183" s="169" t="s">
        <v>315</v>
      </c>
      <c r="D183" s="169" t="s">
        <v>117</v>
      </c>
      <c r="E183" s="170" t="s">
        <v>599</v>
      </c>
      <c r="F183" s="171" t="s">
        <v>600</v>
      </c>
      <c r="G183" s="172" t="s">
        <v>120</v>
      </c>
      <c r="H183" s="173">
        <v>8</v>
      </c>
      <c r="I183" s="174"/>
      <c r="J183" s="175">
        <f t="shared" si="40"/>
        <v>0</v>
      </c>
      <c r="K183" s="171" t="s">
        <v>5</v>
      </c>
      <c r="L183" s="39"/>
      <c r="M183" s="176" t="s">
        <v>5</v>
      </c>
      <c r="N183" s="177" t="s">
        <v>46</v>
      </c>
      <c r="O183" s="40"/>
      <c r="P183" s="178">
        <f t="shared" si="41"/>
        <v>0</v>
      </c>
      <c r="Q183" s="178">
        <v>0</v>
      </c>
      <c r="R183" s="178">
        <f t="shared" si="42"/>
        <v>0</v>
      </c>
      <c r="S183" s="178">
        <v>0</v>
      </c>
      <c r="T183" s="179">
        <f t="shared" si="43"/>
        <v>0</v>
      </c>
      <c r="AR183" s="22" t="s">
        <v>85</v>
      </c>
      <c r="AT183" s="22" t="s">
        <v>117</v>
      </c>
      <c r="AU183" s="22" t="s">
        <v>81</v>
      </c>
      <c r="AY183" s="22" t="s">
        <v>116</v>
      </c>
      <c r="BE183" s="180">
        <f t="shared" si="44"/>
        <v>0</v>
      </c>
      <c r="BF183" s="180">
        <f t="shared" si="45"/>
        <v>0</v>
      </c>
      <c r="BG183" s="180">
        <f t="shared" si="46"/>
        <v>0</v>
      </c>
      <c r="BH183" s="180">
        <f t="shared" si="47"/>
        <v>0</v>
      </c>
      <c r="BI183" s="180">
        <f t="shared" si="48"/>
        <v>0</v>
      </c>
      <c r="BJ183" s="22" t="s">
        <v>39</v>
      </c>
      <c r="BK183" s="180">
        <f t="shared" si="49"/>
        <v>0</v>
      </c>
      <c r="BL183" s="22" t="s">
        <v>85</v>
      </c>
      <c r="BM183" s="22" t="s">
        <v>601</v>
      </c>
    </row>
    <row r="184" spans="2:65" s="1" customFormat="1" ht="16.5" customHeight="1">
      <c r="B184" s="168"/>
      <c r="C184" s="169" t="s">
        <v>318</v>
      </c>
      <c r="D184" s="169" t="s">
        <v>117</v>
      </c>
      <c r="E184" s="170" t="s">
        <v>602</v>
      </c>
      <c r="F184" s="171" t="s">
        <v>603</v>
      </c>
      <c r="G184" s="172" t="s">
        <v>120</v>
      </c>
      <c r="H184" s="173">
        <v>1</v>
      </c>
      <c r="I184" s="174"/>
      <c r="J184" s="175">
        <f t="shared" si="40"/>
        <v>0</v>
      </c>
      <c r="K184" s="171" t="s">
        <v>5</v>
      </c>
      <c r="L184" s="39"/>
      <c r="M184" s="176" t="s">
        <v>5</v>
      </c>
      <c r="N184" s="177" t="s">
        <v>46</v>
      </c>
      <c r="O184" s="40"/>
      <c r="P184" s="178">
        <f t="shared" si="41"/>
        <v>0</v>
      </c>
      <c r="Q184" s="178">
        <v>0</v>
      </c>
      <c r="R184" s="178">
        <f t="shared" si="42"/>
        <v>0</v>
      </c>
      <c r="S184" s="178">
        <v>0</v>
      </c>
      <c r="T184" s="179">
        <f t="shared" si="43"/>
        <v>0</v>
      </c>
      <c r="AR184" s="22" t="s">
        <v>85</v>
      </c>
      <c r="AT184" s="22" t="s">
        <v>117</v>
      </c>
      <c r="AU184" s="22" t="s">
        <v>81</v>
      </c>
      <c r="AY184" s="22" t="s">
        <v>116</v>
      </c>
      <c r="BE184" s="180">
        <f t="shared" si="44"/>
        <v>0</v>
      </c>
      <c r="BF184" s="180">
        <f t="shared" si="45"/>
        <v>0</v>
      </c>
      <c r="BG184" s="180">
        <f t="shared" si="46"/>
        <v>0</v>
      </c>
      <c r="BH184" s="180">
        <f t="shared" si="47"/>
        <v>0</v>
      </c>
      <c r="BI184" s="180">
        <f t="shared" si="48"/>
        <v>0</v>
      </c>
      <c r="BJ184" s="22" t="s">
        <v>39</v>
      </c>
      <c r="BK184" s="180">
        <f t="shared" si="49"/>
        <v>0</v>
      </c>
      <c r="BL184" s="22" t="s">
        <v>85</v>
      </c>
      <c r="BM184" s="22" t="s">
        <v>604</v>
      </c>
    </row>
    <row r="185" spans="2:65" s="1" customFormat="1" ht="16.5" customHeight="1">
      <c r="B185" s="168"/>
      <c r="C185" s="169" t="s">
        <v>321</v>
      </c>
      <c r="D185" s="169" t="s">
        <v>117</v>
      </c>
      <c r="E185" s="170" t="s">
        <v>605</v>
      </c>
      <c r="F185" s="171" t="s">
        <v>606</v>
      </c>
      <c r="G185" s="172" t="s">
        <v>120</v>
      </c>
      <c r="H185" s="173">
        <v>1</v>
      </c>
      <c r="I185" s="174"/>
      <c r="J185" s="175">
        <f t="shared" si="40"/>
        <v>0</v>
      </c>
      <c r="K185" s="171" t="s">
        <v>5</v>
      </c>
      <c r="L185" s="39"/>
      <c r="M185" s="176" t="s">
        <v>5</v>
      </c>
      <c r="N185" s="177" t="s">
        <v>46</v>
      </c>
      <c r="O185" s="40"/>
      <c r="P185" s="178">
        <f t="shared" si="41"/>
        <v>0</v>
      </c>
      <c r="Q185" s="178">
        <v>0</v>
      </c>
      <c r="R185" s="178">
        <f t="shared" si="42"/>
        <v>0</v>
      </c>
      <c r="S185" s="178">
        <v>0</v>
      </c>
      <c r="T185" s="179">
        <f t="shared" si="43"/>
        <v>0</v>
      </c>
      <c r="AR185" s="22" t="s">
        <v>85</v>
      </c>
      <c r="AT185" s="22" t="s">
        <v>117</v>
      </c>
      <c r="AU185" s="22" t="s">
        <v>81</v>
      </c>
      <c r="AY185" s="22" t="s">
        <v>116</v>
      </c>
      <c r="BE185" s="180">
        <f t="shared" si="44"/>
        <v>0</v>
      </c>
      <c r="BF185" s="180">
        <f t="shared" si="45"/>
        <v>0</v>
      </c>
      <c r="BG185" s="180">
        <f t="shared" si="46"/>
        <v>0</v>
      </c>
      <c r="BH185" s="180">
        <f t="shared" si="47"/>
        <v>0</v>
      </c>
      <c r="BI185" s="180">
        <f t="shared" si="48"/>
        <v>0</v>
      </c>
      <c r="BJ185" s="22" t="s">
        <v>39</v>
      </c>
      <c r="BK185" s="180">
        <f t="shared" si="49"/>
        <v>0</v>
      </c>
      <c r="BL185" s="22" t="s">
        <v>85</v>
      </c>
      <c r="BM185" s="22" t="s">
        <v>607</v>
      </c>
    </row>
    <row r="186" spans="2:65" s="1" customFormat="1" ht="16.5" customHeight="1">
      <c r="B186" s="168"/>
      <c r="C186" s="169" t="s">
        <v>324</v>
      </c>
      <c r="D186" s="169" t="s">
        <v>117</v>
      </c>
      <c r="E186" s="170" t="s">
        <v>608</v>
      </c>
      <c r="F186" s="171" t="s">
        <v>609</v>
      </c>
      <c r="G186" s="172" t="s">
        <v>120</v>
      </c>
      <c r="H186" s="173">
        <v>1</v>
      </c>
      <c r="I186" s="174"/>
      <c r="J186" s="175">
        <f t="shared" si="40"/>
        <v>0</v>
      </c>
      <c r="K186" s="171" t="s">
        <v>5</v>
      </c>
      <c r="L186" s="39"/>
      <c r="M186" s="176" t="s">
        <v>5</v>
      </c>
      <c r="N186" s="177" t="s">
        <v>46</v>
      </c>
      <c r="O186" s="40"/>
      <c r="P186" s="178">
        <f t="shared" si="41"/>
        <v>0</v>
      </c>
      <c r="Q186" s="178">
        <v>0</v>
      </c>
      <c r="R186" s="178">
        <f t="shared" si="42"/>
        <v>0</v>
      </c>
      <c r="S186" s="178">
        <v>0</v>
      </c>
      <c r="T186" s="179">
        <f t="shared" si="43"/>
        <v>0</v>
      </c>
      <c r="AR186" s="22" t="s">
        <v>85</v>
      </c>
      <c r="AT186" s="22" t="s">
        <v>117</v>
      </c>
      <c r="AU186" s="22" t="s">
        <v>81</v>
      </c>
      <c r="AY186" s="22" t="s">
        <v>116</v>
      </c>
      <c r="BE186" s="180">
        <f t="shared" si="44"/>
        <v>0</v>
      </c>
      <c r="BF186" s="180">
        <f t="shared" si="45"/>
        <v>0</v>
      </c>
      <c r="BG186" s="180">
        <f t="shared" si="46"/>
        <v>0</v>
      </c>
      <c r="BH186" s="180">
        <f t="shared" si="47"/>
        <v>0</v>
      </c>
      <c r="BI186" s="180">
        <f t="shared" si="48"/>
        <v>0</v>
      </c>
      <c r="BJ186" s="22" t="s">
        <v>39</v>
      </c>
      <c r="BK186" s="180">
        <f t="shared" si="49"/>
        <v>0</v>
      </c>
      <c r="BL186" s="22" t="s">
        <v>85</v>
      </c>
      <c r="BM186" s="22" t="s">
        <v>610</v>
      </c>
    </row>
    <row r="187" spans="2:65" s="1" customFormat="1" ht="16.5" customHeight="1">
      <c r="B187" s="168"/>
      <c r="C187" s="169" t="s">
        <v>327</v>
      </c>
      <c r="D187" s="169" t="s">
        <v>117</v>
      </c>
      <c r="E187" s="170" t="s">
        <v>611</v>
      </c>
      <c r="F187" s="171" t="s">
        <v>612</v>
      </c>
      <c r="G187" s="172" t="s">
        <v>120</v>
      </c>
      <c r="H187" s="173">
        <v>1</v>
      </c>
      <c r="I187" s="174"/>
      <c r="J187" s="175">
        <f t="shared" si="40"/>
        <v>0</v>
      </c>
      <c r="K187" s="171" t="s">
        <v>5</v>
      </c>
      <c r="L187" s="39"/>
      <c r="M187" s="176" t="s">
        <v>5</v>
      </c>
      <c r="N187" s="177" t="s">
        <v>46</v>
      </c>
      <c r="O187" s="40"/>
      <c r="P187" s="178">
        <f t="shared" si="41"/>
        <v>0</v>
      </c>
      <c r="Q187" s="178">
        <v>0</v>
      </c>
      <c r="R187" s="178">
        <f t="shared" si="42"/>
        <v>0</v>
      </c>
      <c r="S187" s="178">
        <v>0</v>
      </c>
      <c r="T187" s="179">
        <f t="shared" si="43"/>
        <v>0</v>
      </c>
      <c r="AR187" s="22" t="s">
        <v>85</v>
      </c>
      <c r="AT187" s="22" t="s">
        <v>117</v>
      </c>
      <c r="AU187" s="22" t="s">
        <v>81</v>
      </c>
      <c r="AY187" s="22" t="s">
        <v>116</v>
      </c>
      <c r="BE187" s="180">
        <f t="shared" si="44"/>
        <v>0</v>
      </c>
      <c r="BF187" s="180">
        <f t="shared" si="45"/>
        <v>0</v>
      </c>
      <c r="BG187" s="180">
        <f t="shared" si="46"/>
        <v>0</v>
      </c>
      <c r="BH187" s="180">
        <f t="shared" si="47"/>
        <v>0</v>
      </c>
      <c r="BI187" s="180">
        <f t="shared" si="48"/>
        <v>0</v>
      </c>
      <c r="BJ187" s="22" t="s">
        <v>39</v>
      </c>
      <c r="BK187" s="180">
        <f t="shared" si="49"/>
        <v>0</v>
      </c>
      <c r="BL187" s="22" t="s">
        <v>85</v>
      </c>
      <c r="BM187" s="22" t="s">
        <v>613</v>
      </c>
    </row>
    <row r="188" spans="2:65" s="1" customFormat="1" ht="16.5" customHeight="1">
      <c r="B188" s="168"/>
      <c r="C188" s="169" t="s">
        <v>330</v>
      </c>
      <c r="D188" s="169" t="s">
        <v>117</v>
      </c>
      <c r="E188" s="170" t="s">
        <v>614</v>
      </c>
      <c r="F188" s="171" t="s">
        <v>615</v>
      </c>
      <c r="G188" s="172" t="s">
        <v>120</v>
      </c>
      <c r="H188" s="173">
        <v>8</v>
      </c>
      <c r="I188" s="174"/>
      <c r="J188" s="175">
        <f t="shared" si="40"/>
        <v>0</v>
      </c>
      <c r="K188" s="171" t="s">
        <v>5</v>
      </c>
      <c r="L188" s="39"/>
      <c r="M188" s="176" t="s">
        <v>5</v>
      </c>
      <c r="N188" s="177" t="s">
        <v>46</v>
      </c>
      <c r="O188" s="40"/>
      <c r="P188" s="178">
        <f t="shared" si="41"/>
        <v>0</v>
      </c>
      <c r="Q188" s="178">
        <v>0</v>
      </c>
      <c r="R188" s="178">
        <f t="shared" si="42"/>
        <v>0</v>
      </c>
      <c r="S188" s="178">
        <v>0</v>
      </c>
      <c r="T188" s="179">
        <f t="shared" si="43"/>
        <v>0</v>
      </c>
      <c r="AR188" s="22" t="s">
        <v>85</v>
      </c>
      <c r="AT188" s="22" t="s">
        <v>117</v>
      </c>
      <c r="AU188" s="22" t="s">
        <v>81</v>
      </c>
      <c r="AY188" s="22" t="s">
        <v>116</v>
      </c>
      <c r="BE188" s="180">
        <f t="shared" si="44"/>
        <v>0</v>
      </c>
      <c r="BF188" s="180">
        <f t="shared" si="45"/>
        <v>0</v>
      </c>
      <c r="BG188" s="180">
        <f t="shared" si="46"/>
        <v>0</v>
      </c>
      <c r="BH188" s="180">
        <f t="shared" si="47"/>
        <v>0</v>
      </c>
      <c r="BI188" s="180">
        <f t="shared" si="48"/>
        <v>0</v>
      </c>
      <c r="BJ188" s="22" t="s">
        <v>39</v>
      </c>
      <c r="BK188" s="180">
        <f t="shared" si="49"/>
        <v>0</v>
      </c>
      <c r="BL188" s="22" t="s">
        <v>85</v>
      </c>
      <c r="BM188" s="22" t="s">
        <v>616</v>
      </c>
    </row>
    <row r="189" spans="2:65" s="1" customFormat="1" ht="16.5" customHeight="1">
      <c r="B189" s="168"/>
      <c r="C189" s="169" t="s">
        <v>333</v>
      </c>
      <c r="D189" s="169" t="s">
        <v>117</v>
      </c>
      <c r="E189" s="170" t="s">
        <v>617</v>
      </c>
      <c r="F189" s="171" t="s">
        <v>618</v>
      </c>
      <c r="G189" s="172" t="s">
        <v>120</v>
      </c>
      <c r="H189" s="173">
        <v>1</v>
      </c>
      <c r="I189" s="174"/>
      <c r="J189" s="175">
        <f t="shared" si="40"/>
        <v>0</v>
      </c>
      <c r="K189" s="171" t="s">
        <v>5</v>
      </c>
      <c r="L189" s="39"/>
      <c r="M189" s="176" t="s">
        <v>5</v>
      </c>
      <c r="N189" s="177" t="s">
        <v>46</v>
      </c>
      <c r="O189" s="40"/>
      <c r="P189" s="178">
        <f t="shared" si="41"/>
        <v>0</v>
      </c>
      <c r="Q189" s="178">
        <v>0</v>
      </c>
      <c r="R189" s="178">
        <f t="shared" si="42"/>
        <v>0</v>
      </c>
      <c r="S189" s="178">
        <v>0</v>
      </c>
      <c r="T189" s="179">
        <f t="shared" si="43"/>
        <v>0</v>
      </c>
      <c r="AR189" s="22" t="s">
        <v>85</v>
      </c>
      <c r="AT189" s="22" t="s">
        <v>117</v>
      </c>
      <c r="AU189" s="22" t="s">
        <v>81</v>
      </c>
      <c r="AY189" s="22" t="s">
        <v>116</v>
      </c>
      <c r="BE189" s="180">
        <f t="shared" si="44"/>
        <v>0</v>
      </c>
      <c r="BF189" s="180">
        <f t="shared" si="45"/>
        <v>0</v>
      </c>
      <c r="BG189" s="180">
        <f t="shared" si="46"/>
        <v>0</v>
      </c>
      <c r="BH189" s="180">
        <f t="shared" si="47"/>
        <v>0</v>
      </c>
      <c r="BI189" s="180">
        <f t="shared" si="48"/>
        <v>0</v>
      </c>
      <c r="BJ189" s="22" t="s">
        <v>39</v>
      </c>
      <c r="BK189" s="180">
        <f t="shared" si="49"/>
        <v>0</v>
      </c>
      <c r="BL189" s="22" t="s">
        <v>85</v>
      </c>
      <c r="BM189" s="22" t="s">
        <v>619</v>
      </c>
    </row>
    <row r="190" spans="2:65" s="1" customFormat="1" ht="16.5" customHeight="1">
      <c r="B190" s="168"/>
      <c r="C190" s="169" t="s">
        <v>336</v>
      </c>
      <c r="D190" s="169" t="s">
        <v>117</v>
      </c>
      <c r="E190" s="170" t="s">
        <v>214</v>
      </c>
      <c r="F190" s="171" t="s">
        <v>378</v>
      </c>
      <c r="G190" s="172" t="s">
        <v>120</v>
      </c>
      <c r="H190" s="173">
        <v>1</v>
      </c>
      <c r="I190" s="174"/>
      <c r="J190" s="175">
        <f t="shared" si="40"/>
        <v>0</v>
      </c>
      <c r="K190" s="171" t="s">
        <v>5</v>
      </c>
      <c r="L190" s="39"/>
      <c r="M190" s="176" t="s">
        <v>5</v>
      </c>
      <c r="N190" s="177" t="s">
        <v>46</v>
      </c>
      <c r="O190" s="40"/>
      <c r="P190" s="178">
        <f t="shared" si="41"/>
        <v>0</v>
      </c>
      <c r="Q190" s="178">
        <v>0</v>
      </c>
      <c r="R190" s="178">
        <f t="shared" si="42"/>
        <v>0</v>
      </c>
      <c r="S190" s="178">
        <v>0</v>
      </c>
      <c r="T190" s="179">
        <f t="shared" si="43"/>
        <v>0</v>
      </c>
      <c r="AR190" s="22" t="s">
        <v>85</v>
      </c>
      <c r="AT190" s="22" t="s">
        <v>117</v>
      </c>
      <c r="AU190" s="22" t="s">
        <v>81</v>
      </c>
      <c r="AY190" s="22" t="s">
        <v>116</v>
      </c>
      <c r="BE190" s="180">
        <f t="shared" si="44"/>
        <v>0</v>
      </c>
      <c r="BF190" s="180">
        <f t="shared" si="45"/>
        <v>0</v>
      </c>
      <c r="BG190" s="180">
        <f t="shared" si="46"/>
        <v>0</v>
      </c>
      <c r="BH190" s="180">
        <f t="shared" si="47"/>
        <v>0</v>
      </c>
      <c r="BI190" s="180">
        <f t="shared" si="48"/>
        <v>0</v>
      </c>
      <c r="BJ190" s="22" t="s">
        <v>39</v>
      </c>
      <c r="BK190" s="180">
        <f t="shared" si="49"/>
        <v>0</v>
      </c>
      <c r="BL190" s="22" t="s">
        <v>85</v>
      </c>
      <c r="BM190" s="22" t="s">
        <v>620</v>
      </c>
    </row>
    <row r="191" spans="2:65" s="1" customFormat="1" ht="16.5" customHeight="1">
      <c r="B191" s="168"/>
      <c r="C191" s="169" t="s">
        <v>339</v>
      </c>
      <c r="D191" s="169" t="s">
        <v>117</v>
      </c>
      <c r="E191" s="170" t="s">
        <v>216</v>
      </c>
      <c r="F191" s="171" t="s">
        <v>217</v>
      </c>
      <c r="G191" s="172" t="s">
        <v>120</v>
      </c>
      <c r="H191" s="173">
        <v>1</v>
      </c>
      <c r="I191" s="174"/>
      <c r="J191" s="175">
        <f t="shared" si="40"/>
        <v>0</v>
      </c>
      <c r="K191" s="171" t="s">
        <v>5</v>
      </c>
      <c r="L191" s="39"/>
      <c r="M191" s="176" t="s">
        <v>5</v>
      </c>
      <c r="N191" s="177" t="s">
        <v>46</v>
      </c>
      <c r="O191" s="40"/>
      <c r="P191" s="178">
        <f t="shared" si="41"/>
        <v>0</v>
      </c>
      <c r="Q191" s="178">
        <v>0</v>
      </c>
      <c r="R191" s="178">
        <f t="shared" si="42"/>
        <v>0</v>
      </c>
      <c r="S191" s="178">
        <v>0</v>
      </c>
      <c r="T191" s="179">
        <f t="shared" si="43"/>
        <v>0</v>
      </c>
      <c r="AR191" s="22" t="s">
        <v>85</v>
      </c>
      <c r="AT191" s="22" t="s">
        <v>117</v>
      </c>
      <c r="AU191" s="22" t="s">
        <v>81</v>
      </c>
      <c r="AY191" s="22" t="s">
        <v>116</v>
      </c>
      <c r="BE191" s="180">
        <f t="shared" si="44"/>
        <v>0</v>
      </c>
      <c r="BF191" s="180">
        <f t="shared" si="45"/>
        <v>0</v>
      </c>
      <c r="BG191" s="180">
        <f t="shared" si="46"/>
        <v>0</v>
      </c>
      <c r="BH191" s="180">
        <f t="shared" si="47"/>
        <v>0</v>
      </c>
      <c r="BI191" s="180">
        <f t="shared" si="48"/>
        <v>0</v>
      </c>
      <c r="BJ191" s="22" t="s">
        <v>39</v>
      </c>
      <c r="BK191" s="180">
        <f t="shared" si="49"/>
        <v>0</v>
      </c>
      <c r="BL191" s="22" t="s">
        <v>85</v>
      </c>
      <c r="BM191" s="22" t="s">
        <v>621</v>
      </c>
    </row>
    <row r="192" spans="2:65" s="1" customFormat="1" ht="16.5" customHeight="1">
      <c r="B192" s="168"/>
      <c r="C192" s="169" t="s">
        <v>342</v>
      </c>
      <c r="D192" s="169" t="s">
        <v>117</v>
      </c>
      <c r="E192" s="170" t="s">
        <v>219</v>
      </c>
      <c r="F192" s="171" t="s">
        <v>379</v>
      </c>
      <c r="G192" s="172" t="s">
        <v>120</v>
      </c>
      <c r="H192" s="173">
        <v>4</v>
      </c>
      <c r="I192" s="174"/>
      <c r="J192" s="175">
        <f t="shared" si="40"/>
        <v>0</v>
      </c>
      <c r="K192" s="171" t="s">
        <v>5</v>
      </c>
      <c r="L192" s="39"/>
      <c r="M192" s="176" t="s">
        <v>5</v>
      </c>
      <c r="N192" s="177" t="s">
        <v>46</v>
      </c>
      <c r="O192" s="40"/>
      <c r="P192" s="178">
        <f t="shared" si="41"/>
        <v>0</v>
      </c>
      <c r="Q192" s="178">
        <v>0</v>
      </c>
      <c r="R192" s="178">
        <f t="shared" si="42"/>
        <v>0</v>
      </c>
      <c r="S192" s="178">
        <v>0</v>
      </c>
      <c r="T192" s="179">
        <f t="shared" si="43"/>
        <v>0</v>
      </c>
      <c r="AR192" s="22" t="s">
        <v>85</v>
      </c>
      <c r="AT192" s="22" t="s">
        <v>117</v>
      </c>
      <c r="AU192" s="22" t="s">
        <v>81</v>
      </c>
      <c r="AY192" s="22" t="s">
        <v>116</v>
      </c>
      <c r="BE192" s="180">
        <f t="shared" si="44"/>
        <v>0</v>
      </c>
      <c r="BF192" s="180">
        <f t="shared" si="45"/>
        <v>0</v>
      </c>
      <c r="BG192" s="180">
        <f t="shared" si="46"/>
        <v>0</v>
      </c>
      <c r="BH192" s="180">
        <f t="shared" si="47"/>
        <v>0</v>
      </c>
      <c r="BI192" s="180">
        <f t="shared" si="48"/>
        <v>0</v>
      </c>
      <c r="BJ192" s="22" t="s">
        <v>39</v>
      </c>
      <c r="BK192" s="180">
        <f t="shared" si="49"/>
        <v>0</v>
      </c>
      <c r="BL192" s="22" t="s">
        <v>85</v>
      </c>
      <c r="BM192" s="22" t="s">
        <v>622</v>
      </c>
    </row>
    <row r="193" spans="2:65" s="1" customFormat="1" ht="16.5" customHeight="1">
      <c r="B193" s="168"/>
      <c r="C193" s="169" t="s">
        <v>392</v>
      </c>
      <c r="D193" s="169" t="s">
        <v>117</v>
      </c>
      <c r="E193" s="170" t="s">
        <v>221</v>
      </c>
      <c r="F193" s="171" t="s">
        <v>380</v>
      </c>
      <c r="G193" s="172" t="s">
        <v>120</v>
      </c>
      <c r="H193" s="173">
        <v>28</v>
      </c>
      <c r="I193" s="174"/>
      <c r="J193" s="175">
        <f t="shared" si="40"/>
        <v>0</v>
      </c>
      <c r="K193" s="171" t="s">
        <v>5</v>
      </c>
      <c r="L193" s="39"/>
      <c r="M193" s="176" t="s">
        <v>5</v>
      </c>
      <c r="N193" s="177" t="s">
        <v>46</v>
      </c>
      <c r="O193" s="40"/>
      <c r="P193" s="178">
        <f t="shared" si="41"/>
        <v>0</v>
      </c>
      <c r="Q193" s="178">
        <v>0</v>
      </c>
      <c r="R193" s="178">
        <f t="shared" si="42"/>
        <v>0</v>
      </c>
      <c r="S193" s="178">
        <v>0</v>
      </c>
      <c r="T193" s="179">
        <f t="shared" si="43"/>
        <v>0</v>
      </c>
      <c r="AR193" s="22" t="s">
        <v>85</v>
      </c>
      <c r="AT193" s="22" t="s">
        <v>117</v>
      </c>
      <c r="AU193" s="22" t="s">
        <v>81</v>
      </c>
      <c r="AY193" s="22" t="s">
        <v>116</v>
      </c>
      <c r="BE193" s="180">
        <f t="shared" si="44"/>
        <v>0</v>
      </c>
      <c r="BF193" s="180">
        <f t="shared" si="45"/>
        <v>0</v>
      </c>
      <c r="BG193" s="180">
        <f t="shared" si="46"/>
        <v>0</v>
      </c>
      <c r="BH193" s="180">
        <f t="shared" si="47"/>
        <v>0</v>
      </c>
      <c r="BI193" s="180">
        <f t="shared" si="48"/>
        <v>0</v>
      </c>
      <c r="BJ193" s="22" t="s">
        <v>39</v>
      </c>
      <c r="BK193" s="180">
        <f t="shared" si="49"/>
        <v>0</v>
      </c>
      <c r="BL193" s="22" t="s">
        <v>85</v>
      </c>
      <c r="BM193" s="22" t="s">
        <v>623</v>
      </c>
    </row>
    <row r="194" spans="2:65" s="1" customFormat="1" ht="16.5" customHeight="1">
      <c r="B194" s="168"/>
      <c r="C194" s="169" t="s">
        <v>393</v>
      </c>
      <c r="D194" s="169" t="s">
        <v>117</v>
      </c>
      <c r="E194" s="170" t="s">
        <v>223</v>
      </c>
      <c r="F194" s="171" t="s">
        <v>224</v>
      </c>
      <c r="G194" s="172" t="s">
        <v>120</v>
      </c>
      <c r="H194" s="173">
        <v>7</v>
      </c>
      <c r="I194" s="174"/>
      <c r="J194" s="175">
        <f t="shared" si="40"/>
        <v>0</v>
      </c>
      <c r="K194" s="171" t="s">
        <v>5</v>
      </c>
      <c r="L194" s="39"/>
      <c r="M194" s="176" t="s">
        <v>5</v>
      </c>
      <c r="N194" s="177" t="s">
        <v>46</v>
      </c>
      <c r="O194" s="40"/>
      <c r="P194" s="178">
        <f t="shared" si="41"/>
        <v>0</v>
      </c>
      <c r="Q194" s="178">
        <v>0</v>
      </c>
      <c r="R194" s="178">
        <f t="shared" si="42"/>
        <v>0</v>
      </c>
      <c r="S194" s="178">
        <v>0</v>
      </c>
      <c r="T194" s="179">
        <f t="shared" si="43"/>
        <v>0</v>
      </c>
      <c r="AR194" s="22" t="s">
        <v>85</v>
      </c>
      <c r="AT194" s="22" t="s">
        <v>117</v>
      </c>
      <c r="AU194" s="22" t="s">
        <v>81</v>
      </c>
      <c r="AY194" s="22" t="s">
        <v>116</v>
      </c>
      <c r="BE194" s="180">
        <f t="shared" si="44"/>
        <v>0</v>
      </c>
      <c r="BF194" s="180">
        <f t="shared" si="45"/>
        <v>0</v>
      </c>
      <c r="BG194" s="180">
        <f t="shared" si="46"/>
        <v>0</v>
      </c>
      <c r="BH194" s="180">
        <f t="shared" si="47"/>
        <v>0</v>
      </c>
      <c r="BI194" s="180">
        <f t="shared" si="48"/>
        <v>0</v>
      </c>
      <c r="BJ194" s="22" t="s">
        <v>39</v>
      </c>
      <c r="BK194" s="180">
        <f t="shared" si="49"/>
        <v>0</v>
      </c>
      <c r="BL194" s="22" t="s">
        <v>85</v>
      </c>
      <c r="BM194" s="22" t="s">
        <v>624</v>
      </c>
    </row>
    <row r="195" spans="2:65" s="1" customFormat="1" ht="16.5" customHeight="1">
      <c r="B195" s="168"/>
      <c r="C195" s="169" t="s">
        <v>346</v>
      </c>
      <c r="D195" s="169" t="s">
        <v>117</v>
      </c>
      <c r="E195" s="170" t="s">
        <v>226</v>
      </c>
      <c r="F195" s="171" t="s">
        <v>625</v>
      </c>
      <c r="G195" s="172" t="s">
        <v>120</v>
      </c>
      <c r="H195" s="173">
        <v>141</v>
      </c>
      <c r="I195" s="174"/>
      <c r="J195" s="175">
        <f t="shared" si="40"/>
        <v>0</v>
      </c>
      <c r="K195" s="171" t="s">
        <v>5</v>
      </c>
      <c r="L195" s="39"/>
      <c r="M195" s="176" t="s">
        <v>5</v>
      </c>
      <c r="N195" s="177" t="s">
        <v>46</v>
      </c>
      <c r="O195" s="40"/>
      <c r="P195" s="178">
        <f t="shared" si="41"/>
        <v>0</v>
      </c>
      <c r="Q195" s="178">
        <v>0</v>
      </c>
      <c r="R195" s="178">
        <f t="shared" si="42"/>
        <v>0</v>
      </c>
      <c r="S195" s="178">
        <v>0</v>
      </c>
      <c r="T195" s="179">
        <f t="shared" si="43"/>
        <v>0</v>
      </c>
      <c r="AR195" s="22" t="s">
        <v>85</v>
      </c>
      <c r="AT195" s="22" t="s">
        <v>117</v>
      </c>
      <c r="AU195" s="22" t="s">
        <v>81</v>
      </c>
      <c r="AY195" s="22" t="s">
        <v>116</v>
      </c>
      <c r="BE195" s="180">
        <f t="shared" si="44"/>
        <v>0</v>
      </c>
      <c r="BF195" s="180">
        <f t="shared" si="45"/>
        <v>0</v>
      </c>
      <c r="BG195" s="180">
        <f t="shared" si="46"/>
        <v>0</v>
      </c>
      <c r="BH195" s="180">
        <f t="shared" si="47"/>
        <v>0</v>
      </c>
      <c r="BI195" s="180">
        <f t="shared" si="48"/>
        <v>0</v>
      </c>
      <c r="BJ195" s="22" t="s">
        <v>39</v>
      </c>
      <c r="BK195" s="180">
        <f t="shared" si="49"/>
        <v>0</v>
      </c>
      <c r="BL195" s="22" t="s">
        <v>85</v>
      </c>
      <c r="BM195" s="22" t="s">
        <v>626</v>
      </c>
    </row>
    <row r="196" spans="2:65" s="1" customFormat="1" ht="16.5" customHeight="1">
      <c r="B196" s="168"/>
      <c r="C196" s="169" t="s">
        <v>203</v>
      </c>
      <c r="D196" s="169" t="s">
        <v>117</v>
      </c>
      <c r="E196" s="170" t="s">
        <v>229</v>
      </c>
      <c r="F196" s="171" t="s">
        <v>627</v>
      </c>
      <c r="G196" s="172" t="s">
        <v>120</v>
      </c>
      <c r="H196" s="173">
        <v>38</v>
      </c>
      <c r="I196" s="174"/>
      <c r="J196" s="175">
        <f t="shared" si="40"/>
        <v>0</v>
      </c>
      <c r="K196" s="171" t="s">
        <v>5</v>
      </c>
      <c r="L196" s="39"/>
      <c r="M196" s="176" t="s">
        <v>5</v>
      </c>
      <c r="N196" s="177" t="s">
        <v>46</v>
      </c>
      <c r="O196" s="40"/>
      <c r="P196" s="178">
        <f t="shared" si="41"/>
        <v>0</v>
      </c>
      <c r="Q196" s="178">
        <v>0</v>
      </c>
      <c r="R196" s="178">
        <f t="shared" si="42"/>
        <v>0</v>
      </c>
      <c r="S196" s="178">
        <v>0</v>
      </c>
      <c r="T196" s="179">
        <f t="shared" si="43"/>
        <v>0</v>
      </c>
      <c r="AR196" s="22" t="s">
        <v>85</v>
      </c>
      <c r="AT196" s="22" t="s">
        <v>117</v>
      </c>
      <c r="AU196" s="22" t="s">
        <v>81</v>
      </c>
      <c r="AY196" s="22" t="s">
        <v>116</v>
      </c>
      <c r="BE196" s="180">
        <f t="shared" si="44"/>
        <v>0</v>
      </c>
      <c r="BF196" s="180">
        <f t="shared" si="45"/>
        <v>0</v>
      </c>
      <c r="BG196" s="180">
        <f t="shared" si="46"/>
        <v>0</v>
      </c>
      <c r="BH196" s="180">
        <f t="shared" si="47"/>
        <v>0</v>
      </c>
      <c r="BI196" s="180">
        <f t="shared" si="48"/>
        <v>0</v>
      </c>
      <c r="BJ196" s="22" t="s">
        <v>39</v>
      </c>
      <c r="BK196" s="180">
        <f t="shared" si="49"/>
        <v>0</v>
      </c>
      <c r="BL196" s="22" t="s">
        <v>85</v>
      </c>
      <c r="BM196" s="22" t="s">
        <v>628</v>
      </c>
    </row>
    <row r="197" spans="2:65" s="1" customFormat="1" ht="16.5" customHeight="1">
      <c r="B197" s="168"/>
      <c r="C197" s="169" t="s">
        <v>394</v>
      </c>
      <c r="D197" s="169" t="s">
        <v>117</v>
      </c>
      <c r="E197" s="170" t="s">
        <v>629</v>
      </c>
      <c r="F197" s="171" t="s">
        <v>630</v>
      </c>
      <c r="G197" s="172" t="s">
        <v>120</v>
      </c>
      <c r="H197" s="173">
        <v>1</v>
      </c>
      <c r="I197" s="174"/>
      <c r="J197" s="175">
        <f t="shared" si="40"/>
        <v>0</v>
      </c>
      <c r="K197" s="171" t="s">
        <v>5</v>
      </c>
      <c r="L197" s="39"/>
      <c r="M197" s="176" t="s">
        <v>5</v>
      </c>
      <c r="N197" s="177" t="s">
        <v>46</v>
      </c>
      <c r="O197" s="40"/>
      <c r="P197" s="178">
        <f t="shared" si="41"/>
        <v>0</v>
      </c>
      <c r="Q197" s="178">
        <v>0</v>
      </c>
      <c r="R197" s="178">
        <f t="shared" si="42"/>
        <v>0</v>
      </c>
      <c r="S197" s="178">
        <v>0</v>
      </c>
      <c r="T197" s="179">
        <f t="shared" si="43"/>
        <v>0</v>
      </c>
      <c r="AR197" s="22" t="s">
        <v>85</v>
      </c>
      <c r="AT197" s="22" t="s">
        <v>117</v>
      </c>
      <c r="AU197" s="22" t="s">
        <v>81</v>
      </c>
      <c r="AY197" s="22" t="s">
        <v>116</v>
      </c>
      <c r="BE197" s="180">
        <f t="shared" si="44"/>
        <v>0</v>
      </c>
      <c r="BF197" s="180">
        <f t="shared" si="45"/>
        <v>0</v>
      </c>
      <c r="BG197" s="180">
        <f t="shared" si="46"/>
        <v>0</v>
      </c>
      <c r="BH197" s="180">
        <f t="shared" si="47"/>
        <v>0</v>
      </c>
      <c r="BI197" s="180">
        <f t="shared" si="48"/>
        <v>0</v>
      </c>
      <c r="BJ197" s="22" t="s">
        <v>39</v>
      </c>
      <c r="BK197" s="180">
        <f t="shared" si="49"/>
        <v>0</v>
      </c>
      <c r="BL197" s="22" t="s">
        <v>85</v>
      </c>
      <c r="BM197" s="22" t="s">
        <v>631</v>
      </c>
    </row>
    <row r="198" spans="2:65" s="1" customFormat="1" ht="16.5" customHeight="1">
      <c r="B198" s="168"/>
      <c r="C198" s="169" t="s">
        <v>395</v>
      </c>
      <c r="D198" s="169" t="s">
        <v>117</v>
      </c>
      <c r="E198" s="170" t="s">
        <v>632</v>
      </c>
      <c r="F198" s="171" t="s">
        <v>633</v>
      </c>
      <c r="G198" s="172" t="s">
        <v>120</v>
      </c>
      <c r="H198" s="173">
        <v>1</v>
      </c>
      <c r="I198" s="174"/>
      <c r="J198" s="175">
        <f t="shared" si="40"/>
        <v>0</v>
      </c>
      <c r="K198" s="171" t="s">
        <v>5</v>
      </c>
      <c r="L198" s="39"/>
      <c r="M198" s="176" t="s">
        <v>5</v>
      </c>
      <c r="N198" s="177" t="s">
        <v>46</v>
      </c>
      <c r="O198" s="40"/>
      <c r="P198" s="178">
        <f t="shared" si="41"/>
        <v>0</v>
      </c>
      <c r="Q198" s="178">
        <v>0</v>
      </c>
      <c r="R198" s="178">
        <f t="shared" si="42"/>
        <v>0</v>
      </c>
      <c r="S198" s="178">
        <v>0</v>
      </c>
      <c r="T198" s="179">
        <f t="shared" si="43"/>
        <v>0</v>
      </c>
      <c r="AR198" s="22" t="s">
        <v>85</v>
      </c>
      <c r="AT198" s="22" t="s">
        <v>117</v>
      </c>
      <c r="AU198" s="22" t="s">
        <v>81</v>
      </c>
      <c r="AY198" s="22" t="s">
        <v>116</v>
      </c>
      <c r="BE198" s="180">
        <f t="shared" si="44"/>
        <v>0</v>
      </c>
      <c r="BF198" s="180">
        <f t="shared" si="45"/>
        <v>0</v>
      </c>
      <c r="BG198" s="180">
        <f t="shared" si="46"/>
        <v>0</v>
      </c>
      <c r="BH198" s="180">
        <f t="shared" si="47"/>
        <v>0</v>
      </c>
      <c r="BI198" s="180">
        <f t="shared" si="48"/>
        <v>0</v>
      </c>
      <c r="BJ198" s="22" t="s">
        <v>39</v>
      </c>
      <c r="BK198" s="180">
        <f t="shared" si="49"/>
        <v>0</v>
      </c>
      <c r="BL198" s="22" t="s">
        <v>85</v>
      </c>
      <c r="BM198" s="22" t="s">
        <v>634</v>
      </c>
    </row>
    <row r="199" spans="2:65" s="1" customFormat="1" ht="16.5" customHeight="1">
      <c r="B199" s="168"/>
      <c r="C199" s="169" t="s">
        <v>396</v>
      </c>
      <c r="D199" s="169" t="s">
        <v>117</v>
      </c>
      <c r="E199" s="170" t="s">
        <v>635</v>
      </c>
      <c r="F199" s="171" t="s">
        <v>636</v>
      </c>
      <c r="G199" s="172" t="s">
        <v>120</v>
      </c>
      <c r="H199" s="173">
        <v>1</v>
      </c>
      <c r="I199" s="174"/>
      <c r="J199" s="175">
        <f t="shared" si="40"/>
        <v>0</v>
      </c>
      <c r="K199" s="171" t="s">
        <v>5</v>
      </c>
      <c r="L199" s="39"/>
      <c r="M199" s="176" t="s">
        <v>5</v>
      </c>
      <c r="N199" s="177" t="s">
        <v>46</v>
      </c>
      <c r="O199" s="40"/>
      <c r="P199" s="178">
        <f t="shared" si="41"/>
        <v>0</v>
      </c>
      <c r="Q199" s="178">
        <v>0</v>
      </c>
      <c r="R199" s="178">
        <f t="shared" si="42"/>
        <v>0</v>
      </c>
      <c r="S199" s="178">
        <v>0</v>
      </c>
      <c r="T199" s="179">
        <f t="shared" si="43"/>
        <v>0</v>
      </c>
      <c r="AR199" s="22" t="s">
        <v>85</v>
      </c>
      <c r="AT199" s="22" t="s">
        <v>117</v>
      </c>
      <c r="AU199" s="22" t="s">
        <v>81</v>
      </c>
      <c r="AY199" s="22" t="s">
        <v>116</v>
      </c>
      <c r="BE199" s="180">
        <f t="shared" si="44"/>
        <v>0</v>
      </c>
      <c r="BF199" s="180">
        <f t="shared" si="45"/>
        <v>0</v>
      </c>
      <c r="BG199" s="180">
        <f t="shared" si="46"/>
        <v>0</v>
      </c>
      <c r="BH199" s="180">
        <f t="shared" si="47"/>
        <v>0</v>
      </c>
      <c r="BI199" s="180">
        <f t="shared" si="48"/>
        <v>0</v>
      </c>
      <c r="BJ199" s="22" t="s">
        <v>39</v>
      </c>
      <c r="BK199" s="180">
        <f t="shared" si="49"/>
        <v>0</v>
      </c>
      <c r="BL199" s="22" t="s">
        <v>85</v>
      </c>
      <c r="BM199" s="22" t="s">
        <v>637</v>
      </c>
    </row>
    <row r="200" spans="2:65" s="1" customFormat="1" ht="16.5" customHeight="1">
      <c r="B200" s="168"/>
      <c r="C200" s="169" t="s">
        <v>397</v>
      </c>
      <c r="D200" s="169" t="s">
        <v>117</v>
      </c>
      <c r="E200" s="170" t="s">
        <v>233</v>
      </c>
      <c r="F200" s="171" t="s">
        <v>381</v>
      </c>
      <c r="G200" s="172" t="s">
        <v>120</v>
      </c>
      <c r="H200" s="173">
        <v>3</v>
      </c>
      <c r="I200" s="174"/>
      <c r="J200" s="175">
        <f t="shared" si="40"/>
        <v>0</v>
      </c>
      <c r="K200" s="171" t="s">
        <v>5</v>
      </c>
      <c r="L200" s="39"/>
      <c r="M200" s="176" t="s">
        <v>5</v>
      </c>
      <c r="N200" s="177" t="s">
        <v>46</v>
      </c>
      <c r="O200" s="40"/>
      <c r="P200" s="178">
        <f t="shared" si="41"/>
        <v>0</v>
      </c>
      <c r="Q200" s="178">
        <v>0</v>
      </c>
      <c r="R200" s="178">
        <f t="shared" si="42"/>
        <v>0</v>
      </c>
      <c r="S200" s="178">
        <v>0</v>
      </c>
      <c r="T200" s="179">
        <f t="shared" si="43"/>
        <v>0</v>
      </c>
      <c r="AR200" s="22" t="s">
        <v>85</v>
      </c>
      <c r="AT200" s="22" t="s">
        <v>117</v>
      </c>
      <c r="AU200" s="22" t="s">
        <v>81</v>
      </c>
      <c r="AY200" s="22" t="s">
        <v>116</v>
      </c>
      <c r="BE200" s="180">
        <f t="shared" si="44"/>
        <v>0</v>
      </c>
      <c r="BF200" s="180">
        <f t="shared" si="45"/>
        <v>0</v>
      </c>
      <c r="BG200" s="180">
        <f t="shared" si="46"/>
        <v>0</v>
      </c>
      <c r="BH200" s="180">
        <f t="shared" si="47"/>
        <v>0</v>
      </c>
      <c r="BI200" s="180">
        <f t="shared" si="48"/>
        <v>0</v>
      </c>
      <c r="BJ200" s="22" t="s">
        <v>39</v>
      </c>
      <c r="BK200" s="180">
        <f t="shared" si="49"/>
        <v>0</v>
      </c>
      <c r="BL200" s="22" t="s">
        <v>85</v>
      </c>
      <c r="BM200" s="22" t="s">
        <v>638</v>
      </c>
    </row>
    <row r="201" spans="2:65" s="1" customFormat="1" ht="16.5" customHeight="1">
      <c r="B201" s="168"/>
      <c r="C201" s="169" t="s">
        <v>398</v>
      </c>
      <c r="D201" s="169" t="s">
        <v>117</v>
      </c>
      <c r="E201" s="170" t="s">
        <v>639</v>
      </c>
      <c r="F201" s="171" t="s">
        <v>640</v>
      </c>
      <c r="G201" s="172" t="s">
        <v>120</v>
      </c>
      <c r="H201" s="173">
        <v>4</v>
      </c>
      <c r="I201" s="174"/>
      <c r="J201" s="175">
        <f t="shared" si="40"/>
        <v>0</v>
      </c>
      <c r="K201" s="171" t="s">
        <v>5</v>
      </c>
      <c r="L201" s="39"/>
      <c r="M201" s="176" t="s">
        <v>5</v>
      </c>
      <c r="N201" s="177" t="s">
        <v>46</v>
      </c>
      <c r="O201" s="40"/>
      <c r="P201" s="178">
        <f t="shared" si="41"/>
        <v>0</v>
      </c>
      <c r="Q201" s="178">
        <v>0</v>
      </c>
      <c r="R201" s="178">
        <f t="shared" si="42"/>
        <v>0</v>
      </c>
      <c r="S201" s="178">
        <v>0</v>
      </c>
      <c r="T201" s="179">
        <f t="shared" si="43"/>
        <v>0</v>
      </c>
      <c r="AR201" s="22" t="s">
        <v>85</v>
      </c>
      <c r="AT201" s="22" t="s">
        <v>117</v>
      </c>
      <c r="AU201" s="22" t="s">
        <v>81</v>
      </c>
      <c r="AY201" s="22" t="s">
        <v>116</v>
      </c>
      <c r="BE201" s="180">
        <f t="shared" si="44"/>
        <v>0</v>
      </c>
      <c r="BF201" s="180">
        <f t="shared" si="45"/>
        <v>0</v>
      </c>
      <c r="BG201" s="180">
        <f t="shared" si="46"/>
        <v>0</v>
      </c>
      <c r="BH201" s="180">
        <f t="shared" si="47"/>
        <v>0</v>
      </c>
      <c r="BI201" s="180">
        <f t="shared" si="48"/>
        <v>0</v>
      </c>
      <c r="BJ201" s="22" t="s">
        <v>39</v>
      </c>
      <c r="BK201" s="180">
        <f t="shared" si="49"/>
        <v>0</v>
      </c>
      <c r="BL201" s="22" t="s">
        <v>85</v>
      </c>
      <c r="BM201" s="22" t="s">
        <v>641</v>
      </c>
    </row>
    <row r="202" spans="2:65" s="1" customFormat="1" ht="16.5" customHeight="1">
      <c r="B202" s="168"/>
      <c r="C202" s="169" t="s">
        <v>399</v>
      </c>
      <c r="D202" s="169" t="s">
        <v>117</v>
      </c>
      <c r="E202" s="170" t="s">
        <v>642</v>
      </c>
      <c r="F202" s="171" t="s">
        <v>643</v>
      </c>
      <c r="G202" s="172" t="s">
        <v>120</v>
      </c>
      <c r="H202" s="173">
        <v>4</v>
      </c>
      <c r="I202" s="174"/>
      <c r="J202" s="175">
        <f t="shared" si="40"/>
        <v>0</v>
      </c>
      <c r="K202" s="171" t="s">
        <v>5</v>
      </c>
      <c r="L202" s="39"/>
      <c r="M202" s="176" t="s">
        <v>5</v>
      </c>
      <c r="N202" s="177" t="s">
        <v>46</v>
      </c>
      <c r="O202" s="40"/>
      <c r="P202" s="178">
        <f t="shared" si="41"/>
        <v>0</v>
      </c>
      <c r="Q202" s="178">
        <v>0</v>
      </c>
      <c r="R202" s="178">
        <f t="shared" si="42"/>
        <v>0</v>
      </c>
      <c r="S202" s="178">
        <v>0</v>
      </c>
      <c r="T202" s="179">
        <f t="shared" si="43"/>
        <v>0</v>
      </c>
      <c r="AR202" s="22" t="s">
        <v>85</v>
      </c>
      <c r="AT202" s="22" t="s">
        <v>117</v>
      </c>
      <c r="AU202" s="22" t="s">
        <v>81</v>
      </c>
      <c r="AY202" s="22" t="s">
        <v>116</v>
      </c>
      <c r="BE202" s="180">
        <f t="shared" si="44"/>
        <v>0</v>
      </c>
      <c r="BF202" s="180">
        <f t="shared" si="45"/>
        <v>0</v>
      </c>
      <c r="BG202" s="180">
        <f t="shared" si="46"/>
        <v>0</v>
      </c>
      <c r="BH202" s="180">
        <f t="shared" si="47"/>
        <v>0</v>
      </c>
      <c r="BI202" s="180">
        <f t="shared" si="48"/>
        <v>0</v>
      </c>
      <c r="BJ202" s="22" t="s">
        <v>39</v>
      </c>
      <c r="BK202" s="180">
        <f t="shared" si="49"/>
        <v>0</v>
      </c>
      <c r="BL202" s="22" t="s">
        <v>85</v>
      </c>
      <c r="BM202" s="22" t="s">
        <v>644</v>
      </c>
    </row>
    <row r="203" spans="2:65" s="1" customFormat="1" ht="16.5" customHeight="1">
      <c r="B203" s="168"/>
      <c r="C203" s="169" t="s">
        <v>400</v>
      </c>
      <c r="D203" s="169" t="s">
        <v>117</v>
      </c>
      <c r="E203" s="170" t="s">
        <v>645</v>
      </c>
      <c r="F203" s="171" t="s">
        <v>646</v>
      </c>
      <c r="G203" s="172" t="s">
        <v>120</v>
      </c>
      <c r="H203" s="173">
        <v>6</v>
      </c>
      <c r="I203" s="174"/>
      <c r="J203" s="175">
        <f t="shared" si="40"/>
        <v>0</v>
      </c>
      <c r="K203" s="171" t="s">
        <v>5</v>
      </c>
      <c r="L203" s="39"/>
      <c r="M203" s="176" t="s">
        <v>5</v>
      </c>
      <c r="N203" s="177" t="s">
        <v>46</v>
      </c>
      <c r="O203" s="40"/>
      <c r="P203" s="178">
        <f t="shared" si="41"/>
        <v>0</v>
      </c>
      <c r="Q203" s="178">
        <v>0</v>
      </c>
      <c r="R203" s="178">
        <f t="shared" si="42"/>
        <v>0</v>
      </c>
      <c r="S203" s="178">
        <v>0</v>
      </c>
      <c r="T203" s="179">
        <f t="shared" si="43"/>
        <v>0</v>
      </c>
      <c r="AR203" s="22" t="s">
        <v>85</v>
      </c>
      <c r="AT203" s="22" t="s">
        <v>117</v>
      </c>
      <c r="AU203" s="22" t="s">
        <v>81</v>
      </c>
      <c r="AY203" s="22" t="s">
        <v>116</v>
      </c>
      <c r="BE203" s="180">
        <f t="shared" si="44"/>
        <v>0</v>
      </c>
      <c r="BF203" s="180">
        <f t="shared" si="45"/>
        <v>0</v>
      </c>
      <c r="BG203" s="180">
        <f t="shared" si="46"/>
        <v>0</v>
      </c>
      <c r="BH203" s="180">
        <f t="shared" si="47"/>
        <v>0</v>
      </c>
      <c r="BI203" s="180">
        <f t="shared" si="48"/>
        <v>0</v>
      </c>
      <c r="BJ203" s="22" t="s">
        <v>39</v>
      </c>
      <c r="BK203" s="180">
        <f t="shared" si="49"/>
        <v>0</v>
      </c>
      <c r="BL203" s="22" t="s">
        <v>85</v>
      </c>
      <c r="BM203" s="22" t="s">
        <v>647</v>
      </c>
    </row>
    <row r="204" spans="2:65" s="1" customFormat="1" ht="16.5" customHeight="1">
      <c r="B204" s="168"/>
      <c r="C204" s="169" t="s">
        <v>401</v>
      </c>
      <c r="D204" s="169" t="s">
        <v>117</v>
      </c>
      <c r="E204" s="170" t="s">
        <v>239</v>
      </c>
      <c r="F204" s="171" t="s">
        <v>382</v>
      </c>
      <c r="G204" s="172" t="s">
        <v>120</v>
      </c>
      <c r="H204" s="173">
        <v>14</v>
      </c>
      <c r="I204" s="174"/>
      <c r="J204" s="175">
        <f t="shared" si="40"/>
        <v>0</v>
      </c>
      <c r="K204" s="171" t="s">
        <v>5</v>
      </c>
      <c r="L204" s="39"/>
      <c r="M204" s="176" t="s">
        <v>5</v>
      </c>
      <c r="N204" s="177" t="s">
        <v>46</v>
      </c>
      <c r="O204" s="40"/>
      <c r="P204" s="178">
        <f t="shared" si="41"/>
        <v>0</v>
      </c>
      <c r="Q204" s="178">
        <v>0</v>
      </c>
      <c r="R204" s="178">
        <f t="shared" si="42"/>
        <v>0</v>
      </c>
      <c r="S204" s="178">
        <v>0</v>
      </c>
      <c r="T204" s="179">
        <f t="shared" si="43"/>
        <v>0</v>
      </c>
      <c r="AR204" s="22" t="s">
        <v>85</v>
      </c>
      <c r="AT204" s="22" t="s">
        <v>117</v>
      </c>
      <c r="AU204" s="22" t="s">
        <v>81</v>
      </c>
      <c r="AY204" s="22" t="s">
        <v>116</v>
      </c>
      <c r="BE204" s="180">
        <f t="shared" si="44"/>
        <v>0</v>
      </c>
      <c r="BF204" s="180">
        <f t="shared" si="45"/>
        <v>0</v>
      </c>
      <c r="BG204" s="180">
        <f t="shared" si="46"/>
        <v>0</v>
      </c>
      <c r="BH204" s="180">
        <f t="shared" si="47"/>
        <v>0</v>
      </c>
      <c r="BI204" s="180">
        <f t="shared" si="48"/>
        <v>0</v>
      </c>
      <c r="BJ204" s="22" t="s">
        <v>39</v>
      </c>
      <c r="BK204" s="180">
        <f t="shared" si="49"/>
        <v>0</v>
      </c>
      <c r="BL204" s="22" t="s">
        <v>85</v>
      </c>
      <c r="BM204" s="22" t="s">
        <v>648</v>
      </c>
    </row>
    <row r="205" spans="2:65" s="1" customFormat="1" ht="16.5" customHeight="1">
      <c r="B205" s="168"/>
      <c r="C205" s="169" t="s">
        <v>402</v>
      </c>
      <c r="D205" s="169" t="s">
        <v>117</v>
      </c>
      <c r="E205" s="170" t="s">
        <v>241</v>
      </c>
      <c r="F205" s="171" t="s">
        <v>383</v>
      </c>
      <c r="G205" s="172" t="s">
        <v>120</v>
      </c>
      <c r="H205" s="173">
        <v>7</v>
      </c>
      <c r="I205" s="174"/>
      <c r="J205" s="175">
        <f t="shared" si="40"/>
        <v>0</v>
      </c>
      <c r="K205" s="171" t="s">
        <v>5</v>
      </c>
      <c r="L205" s="39"/>
      <c r="M205" s="176" t="s">
        <v>5</v>
      </c>
      <c r="N205" s="177" t="s">
        <v>46</v>
      </c>
      <c r="O205" s="40"/>
      <c r="P205" s="178">
        <f t="shared" si="41"/>
        <v>0</v>
      </c>
      <c r="Q205" s="178">
        <v>0</v>
      </c>
      <c r="R205" s="178">
        <f t="shared" si="42"/>
        <v>0</v>
      </c>
      <c r="S205" s="178">
        <v>0</v>
      </c>
      <c r="T205" s="179">
        <f t="shared" si="43"/>
        <v>0</v>
      </c>
      <c r="AR205" s="22" t="s">
        <v>85</v>
      </c>
      <c r="AT205" s="22" t="s">
        <v>117</v>
      </c>
      <c r="AU205" s="22" t="s">
        <v>81</v>
      </c>
      <c r="AY205" s="22" t="s">
        <v>116</v>
      </c>
      <c r="BE205" s="180">
        <f t="shared" si="44"/>
        <v>0</v>
      </c>
      <c r="BF205" s="180">
        <f t="shared" si="45"/>
        <v>0</v>
      </c>
      <c r="BG205" s="180">
        <f t="shared" si="46"/>
        <v>0</v>
      </c>
      <c r="BH205" s="180">
        <f t="shared" si="47"/>
        <v>0</v>
      </c>
      <c r="BI205" s="180">
        <f t="shared" si="48"/>
        <v>0</v>
      </c>
      <c r="BJ205" s="22" t="s">
        <v>39</v>
      </c>
      <c r="BK205" s="180">
        <f t="shared" si="49"/>
        <v>0</v>
      </c>
      <c r="BL205" s="22" t="s">
        <v>85</v>
      </c>
      <c r="BM205" s="22" t="s">
        <v>649</v>
      </c>
    </row>
    <row r="206" spans="2:65" s="1" customFormat="1" ht="16.5" customHeight="1">
      <c r="B206" s="168"/>
      <c r="C206" s="169" t="s">
        <v>403</v>
      </c>
      <c r="D206" s="169" t="s">
        <v>117</v>
      </c>
      <c r="E206" s="170" t="s">
        <v>247</v>
      </c>
      <c r="F206" s="171" t="s">
        <v>387</v>
      </c>
      <c r="G206" s="172" t="s">
        <v>120</v>
      </c>
      <c r="H206" s="173">
        <v>14</v>
      </c>
      <c r="I206" s="174"/>
      <c r="J206" s="175">
        <f t="shared" si="40"/>
        <v>0</v>
      </c>
      <c r="K206" s="171" t="s">
        <v>5</v>
      </c>
      <c r="L206" s="39"/>
      <c r="M206" s="176" t="s">
        <v>5</v>
      </c>
      <c r="N206" s="177" t="s">
        <v>46</v>
      </c>
      <c r="O206" s="40"/>
      <c r="P206" s="178">
        <f t="shared" si="41"/>
        <v>0</v>
      </c>
      <c r="Q206" s="178">
        <v>0</v>
      </c>
      <c r="R206" s="178">
        <f t="shared" si="42"/>
        <v>0</v>
      </c>
      <c r="S206" s="178">
        <v>0</v>
      </c>
      <c r="T206" s="179">
        <f t="shared" si="43"/>
        <v>0</v>
      </c>
      <c r="AR206" s="22" t="s">
        <v>85</v>
      </c>
      <c r="AT206" s="22" t="s">
        <v>117</v>
      </c>
      <c r="AU206" s="22" t="s">
        <v>81</v>
      </c>
      <c r="AY206" s="22" t="s">
        <v>116</v>
      </c>
      <c r="BE206" s="180">
        <f t="shared" si="44"/>
        <v>0</v>
      </c>
      <c r="BF206" s="180">
        <f t="shared" si="45"/>
        <v>0</v>
      </c>
      <c r="BG206" s="180">
        <f t="shared" si="46"/>
        <v>0</v>
      </c>
      <c r="BH206" s="180">
        <f t="shared" si="47"/>
        <v>0</v>
      </c>
      <c r="BI206" s="180">
        <f t="shared" si="48"/>
        <v>0</v>
      </c>
      <c r="BJ206" s="22" t="s">
        <v>39</v>
      </c>
      <c r="BK206" s="180">
        <f t="shared" si="49"/>
        <v>0</v>
      </c>
      <c r="BL206" s="22" t="s">
        <v>85</v>
      </c>
      <c r="BM206" s="22" t="s">
        <v>650</v>
      </c>
    </row>
    <row r="207" spans="2:65" s="1" customFormat="1" ht="16.5" customHeight="1">
      <c r="B207" s="168"/>
      <c r="C207" s="169" t="s">
        <v>651</v>
      </c>
      <c r="D207" s="169" t="s">
        <v>117</v>
      </c>
      <c r="E207" s="170" t="s">
        <v>243</v>
      </c>
      <c r="F207" s="171" t="s">
        <v>384</v>
      </c>
      <c r="G207" s="172" t="s">
        <v>120</v>
      </c>
      <c r="H207" s="173">
        <v>3</v>
      </c>
      <c r="I207" s="174"/>
      <c r="J207" s="175">
        <f t="shared" si="40"/>
        <v>0</v>
      </c>
      <c r="K207" s="171" t="s">
        <v>5</v>
      </c>
      <c r="L207" s="39"/>
      <c r="M207" s="176" t="s">
        <v>5</v>
      </c>
      <c r="N207" s="177" t="s">
        <v>46</v>
      </c>
      <c r="O207" s="40"/>
      <c r="P207" s="178">
        <f t="shared" si="41"/>
        <v>0</v>
      </c>
      <c r="Q207" s="178">
        <v>0</v>
      </c>
      <c r="R207" s="178">
        <f t="shared" si="42"/>
        <v>0</v>
      </c>
      <c r="S207" s="178">
        <v>0</v>
      </c>
      <c r="T207" s="179">
        <f t="shared" si="43"/>
        <v>0</v>
      </c>
      <c r="AR207" s="22" t="s">
        <v>85</v>
      </c>
      <c r="AT207" s="22" t="s">
        <v>117</v>
      </c>
      <c r="AU207" s="22" t="s">
        <v>81</v>
      </c>
      <c r="AY207" s="22" t="s">
        <v>116</v>
      </c>
      <c r="BE207" s="180">
        <f t="shared" si="44"/>
        <v>0</v>
      </c>
      <c r="BF207" s="180">
        <f t="shared" si="45"/>
        <v>0</v>
      </c>
      <c r="BG207" s="180">
        <f t="shared" si="46"/>
        <v>0</v>
      </c>
      <c r="BH207" s="180">
        <f t="shared" si="47"/>
        <v>0</v>
      </c>
      <c r="BI207" s="180">
        <f t="shared" si="48"/>
        <v>0</v>
      </c>
      <c r="BJ207" s="22" t="s">
        <v>39</v>
      </c>
      <c r="BK207" s="180">
        <f t="shared" si="49"/>
        <v>0</v>
      </c>
      <c r="BL207" s="22" t="s">
        <v>85</v>
      </c>
      <c r="BM207" s="22" t="s">
        <v>652</v>
      </c>
    </row>
    <row r="208" spans="2:65" s="1" customFormat="1" ht="16.5" customHeight="1">
      <c r="B208" s="168"/>
      <c r="C208" s="169" t="s">
        <v>653</v>
      </c>
      <c r="D208" s="169" t="s">
        <v>117</v>
      </c>
      <c r="E208" s="170" t="s">
        <v>237</v>
      </c>
      <c r="F208" s="171" t="s">
        <v>385</v>
      </c>
      <c r="G208" s="172" t="s">
        <v>120</v>
      </c>
      <c r="H208" s="173">
        <v>9</v>
      </c>
      <c r="I208" s="174"/>
      <c r="J208" s="175">
        <f t="shared" si="40"/>
        <v>0</v>
      </c>
      <c r="K208" s="171" t="s">
        <v>5</v>
      </c>
      <c r="L208" s="39"/>
      <c r="M208" s="176" t="s">
        <v>5</v>
      </c>
      <c r="N208" s="177" t="s">
        <v>46</v>
      </c>
      <c r="O208" s="40"/>
      <c r="P208" s="178">
        <f t="shared" si="41"/>
        <v>0</v>
      </c>
      <c r="Q208" s="178">
        <v>0</v>
      </c>
      <c r="R208" s="178">
        <f t="shared" si="42"/>
        <v>0</v>
      </c>
      <c r="S208" s="178">
        <v>0</v>
      </c>
      <c r="T208" s="179">
        <f t="shared" si="43"/>
        <v>0</v>
      </c>
      <c r="AR208" s="22" t="s">
        <v>85</v>
      </c>
      <c r="AT208" s="22" t="s">
        <v>117</v>
      </c>
      <c r="AU208" s="22" t="s">
        <v>81</v>
      </c>
      <c r="AY208" s="22" t="s">
        <v>116</v>
      </c>
      <c r="BE208" s="180">
        <f t="shared" si="44"/>
        <v>0</v>
      </c>
      <c r="BF208" s="180">
        <f t="shared" si="45"/>
        <v>0</v>
      </c>
      <c r="BG208" s="180">
        <f t="shared" si="46"/>
        <v>0</v>
      </c>
      <c r="BH208" s="180">
        <f t="shared" si="47"/>
        <v>0</v>
      </c>
      <c r="BI208" s="180">
        <f t="shared" si="48"/>
        <v>0</v>
      </c>
      <c r="BJ208" s="22" t="s">
        <v>39</v>
      </c>
      <c r="BK208" s="180">
        <f t="shared" si="49"/>
        <v>0</v>
      </c>
      <c r="BL208" s="22" t="s">
        <v>85</v>
      </c>
      <c r="BM208" s="22" t="s">
        <v>654</v>
      </c>
    </row>
    <row r="209" spans="2:65" s="1" customFormat="1" ht="25.5" customHeight="1">
      <c r="B209" s="168"/>
      <c r="C209" s="169" t="s">
        <v>655</v>
      </c>
      <c r="D209" s="169" t="s">
        <v>117</v>
      </c>
      <c r="E209" s="170" t="s">
        <v>656</v>
      </c>
      <c r="F209" s="171" t="s">
        <v>657</v>
      </c>
      <c r="G209" s="172" t="s">
        <v>120</v>
      </c>
      <c r="H209" s="173">
        <v>1</v>
      </c>
      <c r="I209" s="174"/>
      <c r="J209" s="175">
        <f t="shared" si="40"/>
        <v>0</v>
      </c>
      <c r="K209" s="171" t="s">
        <v>5</v>
      </c>
      <c r="L209" s="39"/>
      <c r="M209" s="176" t="s">
        <v>5</v>
      </c>
      <c r="N209" s="177" t="s">
        <v>46</v>
      </c>
      <c r="O209" s="40"/>
      <c r="P209" s="178">
        <f t="shared" si="41"/>
        <v>0</v>
      </c>
      <c r="Q209" s="178">
        <v>0</v>
      </c>
      <c r="R209" s="178">
        <f t="shared" si="42"/>
        <v>0</v>
      </c>
      <c r="S209" s="178">
        <v>0</v>
      </c>
      <c r="T209" s="179">
        <f t="shared" si="43"/>
        <v>0</v>
      </c>
      <c r="AR209" s="22" t="s">
        <v>85</v>
      </c>
      <c r="AT209" s="22" t="s">
        <v>117</v>
      </c>
      <c r="AU209" s="22" t="s">
        <v>81</v>
      </c>
      <c r="AY209" s="22" t="s">
        <v>116</v>
      </c>
      <c r="BE209" s="180">
        <f t="shared" si="44"/>
        <v>0</v>
      </c>
      <c r="BF209" s="180">
        <f t="shared" si="45"/>
        <v>0</v>
      </c>
      <c r="BG209" s="180">
        <f t="shared" si="46"/>
        <v>0</v>
      </c>
      <c r="BH209" s="180">
        <f t="shared" si="47"/>
        <v>0</v>
      </c>
      <c r="BI209" s="180">
        <f t="shared" si="48"/>
        <v>0</v>
      </c>
      <c r="BJ209" s="22" t="s">
        <v>39</v>
      </c>
      <c r="BK209" s="180">
        <f t="shared" si="49"/>
        <v>0</v>
      </c>
      <c r="BL209" s="22" t="s">
        <v>85</v>
      </c>
      <c r="BM209" s="22" t="s">
        <v>658</v>
      </c>
    </row>
    <row r="210" spans="2:65" s="1" customFormat="1" ht="16.5" customHeight="1">
      <c r="B210" s="168"/>
      <c r="C210" s="169" t="s">
        <v>406</v>
      </c>
      <c r="D210" s="169" t="s">
        <v>117</v>
      </c>
      <c r="E210" s="170" t="s">
        <v>659</v>
      </c>
      <c r="F210" s="171" t="s">
        <v>660</v>
      </c>
      <c r="G210" s="172" t="s">
        <v>120</v>
      </c>
      <c r="H210" s="173">
        <v>1</v>
      </c>
      <c r="I210" s="174"/>
      <c r="J210" s="175">
        <f t="shared" si="40"/>
        <v>0</v>
      </c>
      <c r="K210" s="171" t="s">
        <v>5</v>
      </c>
      <c r="L210" s="39"/>
      <c r="M210" s="176" t="s">
        <v>5</v>
      </c>
      <c r="N210" s="177" t="s">
        <v>46</v>
      </c>
      <c r="O210" s="40"/>
      <c r="P210" s="178">
        <f t="shared" si="41"/>
        <v>0</v>
      </c>
      <c r="Q210" s="178">
        <v>0</v>
      </c>
      <c r="R210" s="178">
        <f t="shared" si="42"/>
        <v>0</v>
      </c>
      <c r="S210" s="178">
        <v>0</v>
      </c>
      <c r="T210" s="179">
        <f t="shared" si="43"/>
        <v>0</v>
      </c>
      <c r="AR210" s="22" t="s">
        <v>85</v>
      </c>
      <c r="AT210" s="22" t="s">
        <v>117</v>
      </c>
      <c r="AU210" s="22" t="s">
        <v>81</v>
      </c>
      <c r="AY210" s="22" t="s">
        <v>116</v>
      </c>
      <c r="BE210" s="180">
        <f t="shared" si="44"/>
        <v>0</v>
      </c>
      <c r="BF210" s="180">
        <f t="shared" si="45"/>
        <v>0</v>
      </c>
      <c r="BG210" s="180">
        <f t="shared" si="46"/>
        <v>0</v>
      </c>
      <c r="BH210" s="180">
        <f t="shared" si="47"/>
        <v>0</v>
      </c>
      <c r="BI210" s="180">
        <f t="shared" si="48"/>
        <v>0</v>
      </c>
      <c r="BJ210" s="22" t="s">
        <v>39</v>
      </c>
      <c r="BK210" s="180">
        <f t="shared" si="49"/>
        <v>0</v>
      </c>
      <c r="BL210" s="22" t="s">
        <v>85</v>
      </c>
      <c r="BM210" s="22" t="s">
        <v>661</v>
      </c>
    </row>
    <row r="211" spans="2:65" s="1" customFormat="1" ht="16.5" customHeight="1">
      <c r="B211" s="168"/>
      <c r="C211" s="169" t="s">
        <v>388</v>
      </c>
      <c r="D211" s="169" t="s">
        <v>117</v>
      </c>
      <c r="E211" s="170" t="s">
        <v>662</v>
      </c>
      <c r="F211" s="171" t="s">
        <v>663</v>
      </c>
      <c r="G211" s="172" t="s">
        <v>120</v>
      </c>
      <c r="H211" s="173">
        <v>1</v>
      </c>
      <c r="I211" s="174"/>
      <c r="J211" s="175">
        <f t="shared" si="40"/>
        <v>0</v>
      </c>
      <c r="K211" s="171" t="s">
        <v>5</v>
      </c>
      <c r="L211" s="39"/>
      <c r="M211" s="176" t="s">
        <v>5</v>
      </c>
      <c r="N211" s="177" t="s">
        <v>46</v>
      </c>
      <c r="O211" s="40"/>
      <c r="P211" s="178">
        <f t="shared" si="41"/>
        <v>0</v>
      </c>
      <c r="Q211" s="178">
        <v>0</v>
      </c>
      <c r="R211" s="178">
        <f t="shared" si="42"/>
        <v>0</v>
      </c>
      <c r="S211" s="178">
        <v>0</v>
      </c>
      <c r="T211" s="179">
        <f t="shared" si="43"/>
        <v>0</v>
      </c>
      <c r="AR211" s="22" t="s">
        <v>85</v>
      </c>
      <c r="AT211" s="22" t="s">
        <v>117</v>
      </c>
      <c r="AU211" s="22" t="s">
        <v>81</v>
      </c>
      <c r="AY211" s="22" t="s">
        <v>116</v>
      </c>
      <c r="BE211" s="180">
        <f t="shared" si="44"/>
        <v>0</v>
      </c>
      <c r="BF211" s="180">
        <f t="shared" si="45"/>
        <v>0</v>
      </c>
      <c r="BG211" s="180">
        <f t="shared" si="46"/>
        <v>0</v>
      </c>
      <c r="BH211" s="180">
        <f t="shared" si="47"/>
        <v>0</v>
      </c>
      <c r="BI211" s="180">
        <f t="shared" si="48"/>
        <v>0</v>
      </c>
      <c r="BJ211" s="22" t="s">
        <v>39</v>
      </c>
      <c r="BK211" s="180">
        <f t="shared" si="49"/>
        <v>0</v>
      </c>
      <c r="BL211" s="22" t="s">
        <v>85</v>
      </c>
      <c r="BM211" s="22" t="s">
        <v>664</v>
      </c>
    </row>
    <row r="212" spans="2:65" s="1" customFormat="1" ht="25.5" customHeight="1">
      <c r="B212" s="168"/>
      <c r="C212" s="169" t="s">
        <v>665</v>
      </c>
      <c r="D212" s="169" t="s">
        <v>117</v>
      </c>
      <c r="E212" s="170" t="s">
        <v>666</v>
      </c>
      <c r="F212" s="171" t="s">
        <v>667</v>
      </c>
      <c r="G212" s="172" t="s">
        <v>120</v>
      </c>
      <c r="H212" s="173">
        <v>1</v>
      </c>
      <c r="I212" s="174"/>
      <c r="J212" s="175">
        <f t="shared" si="40"/>
        <v>0</v>
      </c>
      <c r="K212" s="171" t="s">
        <v>5</v>
      </c>
      <c r="L212" s="39"/>
      <c r="M212" s="176" t="s">
        <v>5</v>
      </c>
      <c r="N212" s="177" t="s">
        <v>46</v>
      </c>
      <c r="O212" s="40"/>
      <c r="P212" s="178">
        <f t="shared" si="41"/>
        <v>0</v>
      </c>
      <c r="Q212" s="178">
        <v>0</v>
      </c>
      <c r="R212" s="178">
        <f t="shared" si="42"/>
        <v>0</v>
      </c>
      <c r="S212" s="178">
        <v>0</v>
      </c>
      <c r="T212" s="179">
        <f t="shared" si="43"/>
        <v>0</v>
      </c>
      <c r="AR212" s="22" t="s">
        <v>85</v>
      </c>
      <c r="AT212" s="22" t="s">
        <v>117</v>
      </c>
      <c r="AU212" s="22" t="s">
        <v>81</v>
      </c>
      <c r="AY212" s="22" t="s">
        <v>116</v>
      </c>
      <c r="BE212" s="180">
        <f t="shared" si="44"/>
        <v>0</v>
      </c>
      <c r="BF212" s="180">
        <f t="shared" si="45"/>
        <v>0</v>
      </c>
      <c r="BG212" s="180">
        <f t="shared" si="46"/>
        <v>0</v>
      </c>
      <c r="BH212" s="180">
        <f t="shared" si="47"/>
        <v>0</v>
      </c>
      <c r="BI212" s="180">
        <f t="shared" si="48"/>
        <v>0</v>
      </c>
      <c r="BJ212" s="22" t="s">
        <v>39</v>
      </c>
      <c r="BK212" s="180">
        <f t="shared" si="49"/>
        <v>0</v>
      </c>
      <c r="BL212" s="22" t="s">
        <v>85</v>
      </c>
      <c r="BM212" s="22" t="s">
        <v>668</v>
      </c>
    </row>
    <row r="213" spans="2:65" s="1" customFormat="1" ht="16.5" customHeight="1">
      <c r="B213" s="168"/>
      <c r="C213" s="169" t="s">
        <v>669</v>
      </c>
      <c r="D213" s="169" t="s">
        <v>117</v>
      </c>
      <c r="E213" s="170" t="s">
        <v>255</v>
      </c>
      <c r="F213" s="171" t="s">
        <v>256</v>
      </c>
      <c r="G213" s="172" t="s">
        <v>120</v>
      </c>
      <c r="H213" s="173">
        <v>1</v>
      </c>
      <c r="I213" s="174"/>
      <c r="J213" s="175">
        <f t="shared" si="40"/>
        <v>0</v>
      </c>
      <c r="K213" s="171" t="s">
        <v>5</v>
      </c>
      <c r="L213" s="39"/>
      <c r="M213" s="176" t="s">
        <v>5</v>
      </c>
      <c r="N213" s="177" t="s">
        <v>46</v>
      </c>
      <c r="O213" s="40"/>
      <c r="P213" s="178">
        <f t="shared" si="41"/>
        <v>0</v>
      </c>
      <c r="Q213" s="178">
        <v>0</v>
      </c>
      <c r="R213" s="178">
        <f t="shared" si="42"/>
        <v>0</v>
      </c>
      <c r="S213" s="178">
        <v>0</v>
      </c>
      <c r="T213" s="179">
        <f t="shared" si="43"/>
        <v>0</v>
      </c>
      <c r="AR213" s="22" t="s">
        <v>85</v>
      </c>
      <c r="AT213" s="22" t="s">
        <v>117</v>
      </c>
      <c r="AU213" s="22" t="s">
        <v>81</v>
      </c>
      <c r="AY213" s="22" t="s">
        <v>116</v>
      </c>
      <c r="BE213" s="180">
        <f t="shared" si="44"/>
        <v>0</v>
      </c>
      <c r="BF213" s="180">
        <f t="shared" si="45"/>
        <v>0</v>
      </c>
      <c r="BG213" s="180">
        <f t="shared" si="46"/>
        <v>0</v>
      </c>
      <c r="BH213" s="180">
        <f t="shared" si="47"/>
        <v>0</v>
      </c>
      <c r="BI213" s="180">
        <f t="shared" si="48"/>
        <v>0</v>
      </c>
      <c r="BJ213" s="22" t="s">
        <v>39</v>
      </c>
      <c r="BK213" s="180">
        <f t="shared" si="49"/>
        <v>0</v>
      </c>
      <c r="BL213" s="22" t="s">
        <v>85</v>
      </c>
      <c r="BM213" s="22" t="s">
        <v>670</v>
      </c>
    </row>
    <row r="214" spans="2:65" s="1" customFormat="1" ht="16.5" customHeight="1">
      <c r="B214" s="168"/>
      <c r="C214" s="169" t="s">
        <v>671</v>
      </c>
      <c r="D214" s="169" t="s">
        <v>117</v>
      </c>
      <c r="E214" s="170" t="s">
        <v>261</v>
      </c>
      <c r="F214" s="171" t="s">
        <v>262</v>
      </c>
      <c r="G214" s="172" t="s">
        <v>120</v>
      </c>
      <c r="H214" s="173">
        <v>1</v>
      </c>
      <c r="I214" s="174"/>
      <c r="J214" s="175">
        <f t="shared" si="40"/>
        <v>0</v>
      </c>
      <c r="K214" s="171" t="s">
        <v>5</v>
      </c>
      <c r="L214" s="39"/>
      <c r="M214" s="176" t="s">
        <v>5</v>
      </c>
      <c r="N214" s="177" t="s">
        <v>46</v>
      </c>
      <c r="O214" s="40"/>
      <c r="P214" s="178">
        <f t="shared" si="41"/>
        <v>0</v>
      </c>
      <c r="Q214" s="178">
        <v>0</v>
      </c>
      <c r="R214" s="178">
        <f t="shared" si="42"/>
        <v>0</v>
      </c>
      <c r="S214" s="178">
        <v>0</v>
      </c>
      <c r="T214" s="179">
        <f t="shared" si="43"/>
        <v>0</v>
      </c>
      <c r="AR214" s="22" t="s">
        <v>85</v>
      </c>
      <c r="AT214" s="22" t="s">
        <v>117</v>
      </c>
      <c r="AU214" s="22" t="s">
        <v>81</v>
      </c>
      <c r="AY214" s="22" t="s">
        <v>116</v>
      </c>
      <c r="BE214" s="180">
        <f t="shared" si="44"/>
        <v>0</v>
      </c>
      <c r="BF214" s="180">
        <f t="shared" si="45"/>
        <v>0</v>
      </c>
      <c r="BG214" s="180">
        <f t="shared" si="46"/>
        <v>0</v>
      </c>
      <c r="BH214" s="180">
        <f t="shared" si="47"/>
        <v>0</v>
      </c>
      <c r="BI214" s="180">
        <f t="shared" si="48"/>
        <v>0</v>
      </c>
      <c r="BJ214" s="22" t="s">
        <v>39</v>
      </c>
      <c r="BK214" s="180">
        <f t="shared" si="49"/>
        <v>0</v>
      </c>
      <c r="BL214" s="22" t="s">
        <v>85</v>
      </c>
      <c r="BM214" s="22" t="s">
        <v>672</v>
      </c>
    </row>
    <row r="215" spans="2:65" s="1" customFormat="1" ht="16.5" customHeight="1">
      <c r="B215" s="168"/>
      <c r="C215" s="169" t="s">
        <v>673</v>
      </c>
      <c r="D215" s="169" t="s">
        <v>117</v>
      </c>
      <c r="E215" s="170" t="s">
        <v>674</v>
      </c>
      <c r="F215" s="171" t="s">
        <v>675</v>
      </c>
      <c r="G215" s="172" t="s">
        <v>120</v>
      </c>
      <c r="H215" s="173">
        <v>1</v>
      </c>
      <c r="I215" s="174"/>
      <c r="J215" s="175">
        <f t="shared" si="40"/>
        <v>0</v>
      </c>
      <c r="K215" s="171" t="s">
        <v>5</v>
      </c>
      <c r="L215" s="39"/>
      <c r="M215" s="176" t="s">
        <v>5</v>
      </c>
      <c r="N215" s="177" t="s">
        <v>46</v>
      </c>
      <c r="O215" s="40"/>
      <c r="P215" s="178">
        <f t="shared" si="41"/>
        <v>0</v>
      </c>
      <c r="Q215" s="178">
        <v>0</v>
      </c>
      <c r="R215" s="178">
        <f t="shared" si="42"/>
        <v>0</v>
      </c>
      <c r="S215" s="178">
        <v>0</v>
      </c>
      <c r="T215" s="179">
        <f t="shared" si="43"/>
        <v>0</v>
      </c>
      <c r="AR215" s="22" t="s">
        <v>85</v>
      </c>
      <c r="AT215" s="22" t="s">
        <v>117</v>
      </c>
      <c r="AU215" s="22" t="s">
        <v>81</v>
      </c>
      <c r="AY215" s="22" t="s">
        <v>116</v>
      </c>
      <c r="BE215" s="180">
        <f t="shared" si="44"/>
        <v>0</v>
      </c>
      <c r="BF215" s="180">
        <f t="shared" si="45"/>
        <v>0</v>
      </c>
      <c r="BG215" s="180">
        <f t="shared" si="46"/>
        <v>0</v>
      </c>
      <c r="BH215" s="180">
        <f t="shared" si="47"/>
        <v>0</v>
      </c>
      <c r="BI215" s="180">
        <f t="shared" si="48"/>
        <v>0</v>
      </c>
      <c r="BJ215" s="22" t="s">
        <v>39</v>
      </c>
      <c r="BK215" s="180">
        <f t="shared" si="49"/>
        <v>0</v>
      </c>
      <c r="BL215" s="22" t="s">
        <v>85</v>
      </c>
      <c r="BM215" s="22" t="s">
        <v>676</v>
      </c>
    </row>
    <row r="216" spans="2:63" s="10" customFormat="1" ht="37.35" customHeight="1">
      <c r="B216" s="154"/>
      <c r="C216" s="360"/>
      <c r="D216" s="361" t="s">
        <v>74</v>
      </c>
      <c r="E216" s="362" t="s">
        <v>377</v>
      </c>
      <c r="F216" s="362" t="s">
        <v>248</v>
      </c>
      <c r="G216" s="360"/>
      <c r="H216" s="360"/>
      <c r="I216" s="360"/>
      <c r="J216" s="363">
        <f>BK216</f>
        <v>0</v>
      </c>
      <c r="L216" s="154"/>
      <c r="M216" s="159"/>
      <c r="N216" s="160"/>
      <c r="O216" s="160"/>
      <c r="P216" s="161">
        <f>P217+P218</f>
        <v>0</v>
      </c>
      <c r="Q216" s="160"/>
      <c r="R216" s="161">
        <f>R217+R218</f>
        <v>0</v>
      </c>
      <c r="S216" s="160"/>
      <c r="T216" s="162">
        <f>T217+T218</f>
        <v>0</v>
      </c>
      <c r="AR216" s="155" t="s">
        <v>39</v>
      </c>
      <c r="AT216" s="163" t="s">
        <v>74</v>
      </c>
      <c r="AU216" s="163" t="s">
        <v>75</v>
      </c>
      <c r="AY216" s="155" t="s">
        <v>116</v>
      </c>
      <c r="BK216" s="164">
        <f>BK217+BK218</f>
        <v>0</v>
      </c>
    </row>
    <row r="217" spans="2:65" s="1" customFormat="1" ht="38.25" customHeight="1">
      <c r="B217" s="168"/>
      <c r="C217" s="344" t="s">
        <v>677</v>
      </c>
      <c r="D217" s="344" t="s">
        <v>117</v>
      </c>
      <c r="E217" s="345" t="s">
        <v>250</v>
      </c>
      <c r="F217" s="346" t="s">
        <v>1102</v>
      </c>
      <c r="G217" s="347" t="s">
        <v>125</v>
      </c>
      <c r="H217" s="348">
        <v>2</v>
      </c>
      <c r="I217" s="349"/>
      <c r="J217" s="350">
        <f>ROUND(I217*H217,1)</f>
        <v>0</v>
      </c>
      <c r="K217" s="171" t="s">
        <v>5</v>
      </c>
      <c r="L217" s="39"/>
      <c r="M217" s="176" t="s">
        <v>5</v>
      </c>
      <c r="N217" s="177" t="s">
        <v>46</v>
      </c>
      <c r="O217" s="40"/>
      <c r="P217" s="178">
        <f>O217*H217</f>
        <v>0</v>
      </c>
      <c r="Q217" s="178">
        <v>0</v>
      </c>
      <c r="R217" s="178">
        <f>Q217*H217</f>
        <v>0</v>
      </c>
      <c r="S217" s="178">
        <v>0</v>
      </c>
      <c r="T217" s="179">
        <f>S217*H217</f>
        <v>0</v>
      </c>
      <c r="AR217" s="22" t="s">
        <v>85</v>
      </c>
      <c r="AT217" s="22" t="s">
        <v>117</v>
      </c>
      <c r="AU217" s="22" t="s">
        <v>39</v>
      </c>
      <c r="AY217" s="22" t="s">
        <v>116</v>
      </c>
      <c r="BE217" s="180">
        <f>IF(N217="základní",J217,0)</f>
        <v>0</v>
      </c>
      <c r="BF217" s="180">
        <f>IF(N217="snížená",J217,0)</f>
        <v>0</v>
      </c>
      <c r="BG217" s="180">
        <f>IF(N217="zákl. přenesená",J217,0)</f>
        <v>0</v>
      </c>
      <c r="BH217" s="180">
        <f>IF(N217="sníž. přenesená",J217,0)</f>
        <v>0</v>
      </c>
      <c r="BI217" s="180">
        <f>IF(N217="nulová",J217,0)</f>
        <v>0</v>
      </c>
      <c r="BJ217" s="22" t="s">
        <v>39</v>
      </c>
      <c r="BK217" s="180">
        <f>ROUND(I217*H217,1)</f>
        <v>0</v>
      </c>
      <c r="BL217" s="22" t="s">
        <v>85</v>
      </c>
      <c r="BM217" s="22" t="s">
        <v>678</v>
      </c>
    </row>
    <row r="218" spans="2:63" s="157" customFormat="1" ht="29.85" customHeight="1">
      <c r="B218" s="364"/>
      <c r="D218" s="365" t="s">
        <v>74</v>
      </c>
      <c r="E218" s="366" t="s">
        <v>376</v>
      </c>
      <c r="F218" s="366" t="s">
        <v>580</v>
      </c>
      <c r="J218" s="367">
        <f>BK218</f>
        <v>0</v>
      </c>
      <c r="L218" s="364"/>
      <c r="M218" s="368"/>
      <c r="N218" s="369"/>
      <c r="O218" s="369"/>
      <c r="P218" s="370">
        <f>SUM(P219:P223)</f>
        <v>0</v>
      </c>
      <c r="Q218" s="369"/>
      <c r="R218" s="370">
        <f>SUM(R219:R223)</f>
        <v>0</v>
      </c>
      <c r="S218" s="369"/>
      <c r="T218" s="371">
        <f>SUM(T219:T223)</f>
        <v>0</v>
      </c>
      <c r="AR218" s="372" t="s">
        <v>39</v>
      </c>
      <c r="AT218" s="373" t="s">
        <v>74</v>
      </c>
      <c r="AU218" s="373" t="s">
        <v>39</v>
      </c>
      <c r="AY218" s="372" t="s">
        <v>116</v>
      </c>
      <c r="BK218" s="374">
        <f>SUM(BK219:BK223)</f>
        <v>0</v>
      </c>
    </row>
    <row r="219" spans="2:65" s="1" customFormat="1" ht="25.5" customHeight="1">
      <c r="B219" s="168"/>
      <c r="C219" s="169" t="s">
        <v>679</v>
      </c>
      <c r="D219" s="169" t="s">
        <v>117</v>
      </c>
      <c r="E219" s="170" t="s">
        <v>680</v>
      </c>
      <c r="F219" s="171" t="s">
        <v>681</v>
      </c>
      <c r="G219" s="172" t="s">
        <v>120</v>
      </c>
      <c r="H219" s="173">
        <v>2</v>
      </c>
      <c r="I219" s="174"/>
      <c r="J219" s="175">
        <f>ROUND(I219*H219,1)</f>
        <v>0</v>
      </c>
      <c r="K219" s="171" t="s">
        <v>5</v>
      </c>
      <c r="L219" s="39"/>
      <c r="M219" s="176" t="s">
        <v>5</v>
      </c>
      <c r="N219" s="177" t="s">
        <v>46</v>
      </c>
      <c r="O219" s="40"/>
      <c r="P219" s="178">
        <f>O219*H219</f>
        <v>0</v>
      </c>
      <c r="Q219" s="178">
        <v>0</v>
      </c>
      <c r="R219" s="178">
        <f>Q219*H219</f>
        <v>0</v>
      </c>
      <c r="S219" s="178">
        <v>0</v>
      </c>
      <c r="T219" s="179">
        <f>S219*H219</f>
        <v>0</v>
      </c>
      <c r="AR219" s="22" t="s">
        <v>85</v>
      </c>
      <c r="AT219" s="22" t="s">
        <v>117</v>
      </c>
      <c r="AU219" s="22" t="s">
        <v>81</v>
      </c>
      <c r="AY219" s="22" t="s">
        <v>116</v>
      </c>
      <c r="BE219" s="180">
        <f>IF(N219="základní",J219,0)</f>
        <v>0</v>
      </c>
      <c r="BF219" s="180">
        <f>IF(N219="snížená",J219,0)</f>
        <v>0</v>
      </c>
      <c r="BG219" s="180">
        <f>IF(N219="zákl. přenesená",J219,0)</f>
        <v>0</v>
      </c>
      <c r="BH219" s="180">
        <f>IF(N219="sníž. přenesená",J219,0)</f>
        <v>0</v>
      </c>
      <c r="BI219" s="180">
        <f>IF(N219="nulová",J219,0)</f>
        <v>0</v>
      </c>
      <c r="BJ219" s="22" t="s">
        <v>39</v>
      </c>
      <c r="BK219" s="180">
        <f>ROUND(I219*H219,1)</f>
        <v>0</v>
      </c>
      <c r="BL219" s="22" t="s">
        <v>85</v>
      </c>
      <c r="BM219" s="22" t="s">
        <v>682</v>
      </c>
    </row>
    <row r="220" spans="2:65" s="1" customFormat="1" ht="25.5" customHeight="1">
      <c r="B220" s="168"/>
      <c r="C220" s="169" t="s">
        <v>683</v>
      </c>
      <c r="D220" s="169" t="s">
        <v>117</v>
      </c>
      <c r="E220" s="170" t="s">
        <v>252</v>
      </c>
      <c r="F220" s="171" t="s">
        <v>253</v>
      </c>
      <c r="G220" s="172" t="s">
        <v>120</v>
      </c>
      <c r="H220" s="173">
        <v>14</v>
      </c>
      <c r="I220" s="174"/>
      <c r="J220" s="175">
        <f>ROUND(I220*H220,1)</f>
        <v>0</v>
      </c>
      <c r="K220" s="171" t="s">
        <v>5</v>
      </c>
      <c r="L220" s="39"/>
      <c r="M220" s="176" t="s">
        <v>5</v>
      </c>
      <c r="N220" s="177" t="s">
        <v>46</v>
      </c>
      <c r="O220" s="40"/>
      <c r="P220" s="178">
        <f>O220*H220</f>
        <v>0</v>
      </c>
      <c r="Q220" s="178">
        <v>0</v>
      </c>
      <c r="R220" s="178">
        <f>Q220*H220</f>
        <v>0</v>
      </c>
      <c r="S220" s="178">
        <v>0</v>
      </c>
      <c r="T220" s="179">
        <f>S220*H220</f>
        <v>0</v>
      </c>
      <c r="AR220" s="22" t="s">
        <v>85</v>
      </c>
      <c r="AT220" s="22" t="s">
        <v>117</v>
      </c>
      <c r="AU220" s="22" t="s">
        <v>81</v>
      </c>
      <c r="AY220" s="22" t="s">
        <v>116</v>
      </c>
      <c r="BE220" s="180">
        <f>IF(N220="základní",J220,0)</f>
        <v>0</v>
      </c>
      <c r="BF220" s="180">
        <f>IF(N220="snížená",J220,0)</f>
        <v>0</v>
      </c>
      <c r="BG220" s="180">
        <f>IF(N220="zákl. přenesená",J220,0)</f>
        <v>0</v>
      </c>
      <c r="BH220" s="180">
        <f>IF(N220="sníž. přenesená",J220,0)</f>
        <v>0</v>
      </c>
      <c r="BI220" s="180">
        <f>IF(N220="nulová",J220,0)</f>
        <v>0</v>
      </c>
      <c r="BJ220" s="22" t="s">
        <v>39</v>
      </c>
      <c r="BK220" s="180">
        <f>ROUND(I220*H220,1)</f>
        <v>0</v>
      </c>
      <c r="BL220" s="22" t="s">
        <v>85</v>
      </c>
      <c r="BM220" s="22" t="s">
        <v>684</v>
      </c>
    </row>
    <row r="221" spans="2:65" s="1" customFormat="1" ht="16.5" customHeight="1">
      <c r="B221" s="168"/>
      <c r="C221" s="169" t="s">
        <v>685</v>
      </c>
      <c r="D221" s="169" t="s">
        <v>117</v>
      </c>
      <c r="E221" s="170" t="s">
        <v>255</v>
      </c>
      <c r="F221" s="171" t="s">
        <v>256</v>
      </c>
      <c r="G221" s="172" t="s">
        <v>120</v>
      </c>
      <c r="H221" s="173">
        <v>14</v>
      </c>
      <c r="I221" s="174"/>
      <c r="J221" s="175">
        <f>ROUND(I221*H221,1)</f>
        <v>0</v>
      </c>
      <c r="K221" s="171" t="s">
        <v>5</v>
      </c>
      <c r="L221" s="39"/>
      <c r="M221" s="176" t="s">
        <v>5</v>
      </c>
      <c r="N221" s="177" t="s">
        <v>46</v>
      </c>
      <c r="O221" s="40"/>
      <c r="P221" s="178">
        <f>O221*H221</f>
        <v>0</v>
      </c>
      <c r="Q221" s="178">
        <v>0</v>
      </c>
      <c r="R221" s="178">
        <f>Q221*H221</f>
        <v>0</v>
      </c>
      <c r="S221" s="178">
        <v>0</v>
      </c>
      <c r="T221" s="179">
        <f>S221*H221</f>
        <v>0</v>
      </c>
      <c r="AR221" s="22" t="s">
        <v>85</v>
      </c>
      <c r="AT221" s="22" t="s">
        <v>117</v>
      </c>
      <c r="AU221" s="22" t="s">
        <v>81</v>
      </c>
      <c r="AY221" s="22" t="s">
        <v>116</v>
      </c>
      <c r="BE221" s="180">
        <f>IF(N221="základní",J221,0)</f>
        <v>0</v>
      </c>
      <c r="BF221" s="180">
        <f>IF(N221="snížená",J221,0)</f>
        <v>0</v>
      </c>
      <c r="BG221" s="180">
        <f>IF(N221="zákl. přenesená",J221,0)</f>
        <v>0</v>
      </c>
      <c r="BH221" s="180">
        <f>IF(N221="sníž. přenesená",J221,0)</f>
        <v>0</v>
      </c>
      <c r="BI221" s="180">
        <f>IF(N221="nulová",J221,0)</f>
        <v>0</v>
      </c>
      <c r="BJ221" s="22" t="s">
        <v>39</v>
      </c>
      <c r="BK221" s="180">
        <f>ROUND(I221*H221,1)</f>
        <v>0</v>
      </c>
      <c r="BL221" s="22" t="s">
        <v>85</v>
      </c>
      <c r="BM221" s="22" t="s">
        <v>686</v>
      </c>
    </row>
    <row r="222" spans="2:65" s="1" customFormat="1" ht="16.5" customHeight="1">
      <c r="B222" s="168"/>
      <c r="C222" s="169" t="s">
        <v>687</v>
      </c>
      <c r="D222" s="169" t="s">
        <v>117</v>
      </c>
      <c r="E222" s="170" t="s">
        <v>258</v>
      </c>
      <c r="F222" s="171" t="s">
        <v>259</v>
      </c>
      <c r="G222" s="172" t="s">
        <v>120</v>
      </c>
      <c r="H222" s="173">
        <v>14</v>
      </c>
      <c r="I222" s="174"/>
      <c r="J222" s="175">
        <f>ROUND(I222*H222,1)</f>
        <v>0</v>
      </c>
      <c r="K222" s="171" t="s">
        <v>5</v>
      </c>
      <c r="L222" s="39"/>
      <c r="M222" s="176" t="s">
        <v>5</v>
      </c>
      <c r="N222" s="177" t="s">
        <v>46</v>
      </c>
      <c r="O222" s="40"/>
      <c r="P222" s="178">
        <f>O222*H222</f>
        <v>0</v>
      </c>
      <c r="Q222" s="178">
        <v>0</v>
      </c>
      <c r="R222" s="178">
        <f>Q222*H222</f>
        <v>0</v>
      </c>
      <c r="S222" s="178">
        <v>0</v>
      </c>
      <c r="T222" s="179">
        <f>S222*H222</f>
        <v>0</v>
      </c>
      <c r="AR222" s="22" t="s">
        <v>85</v>
      </c>
      <c r="AT222" s="22" t="s">
        <v>117</v>
      </c>
      <c r="AU222" s="22" t="s">
        <v>81</v>
      </c>
      <c r="AY222" s="22" t="s">
        <v>116</v>
      </c>
      <c r="BE222" s="180">
        <f>IF(N222="základní",J222,0)</f>
        <v>0</v>
      </c>
      <c r="BF222" s="180">
        <f>IF(N222="snížená",J222,0)</f>
        <v>0</v>
      </c>
      <c r="BG222" s="180">
        <f>IF(N222="zákl. přenesená",J222,0)</f>
        <v>0</v>
      </c>
      <c r="BH222" s="180">
        <f>IF(N222="sníž. přenesená",J222,0)</f>
        <v>0</v>
      </c>
      <c r="BI222" s="180">
        <f>IF(N222="nulová",J222,0)</f>
        <v>0</v>
      </c>
      <c r="BJ222" s="22" t="s">
        <v>39</v>
      </c>
      <c r="BK222" s="180">
        <f>ROUND(I222*H222,1)</f>
        <v>0</v>
      </c>
      <c r="BL222" s="22" t="s">
        <v>85</v>
      </c>
      <c r="BM222" s="22" t="s">
        <v>688</v>
      </c>
    </row>
    <row r="223" spans="2:65" s="1" customFormat="1" ht="16.5" customHeight="1">
      <c r="B223" s="168"/>
      <c r="C223" s="169" t="s">
        <v>689</v>
      </c>
      <c r="D223" s="169" t="s">
        <v>117</v>
      </c>
      <c r="E223" s="170" t="s">
        <v>261</v>
      </c>
      <c r="F223" s="171" t="s">
        <v>262</v>
      </c>
      <c r="G223" s="172" t="s">
        <v>120</v>
      </c>
      <c r="H223" s="173">
        <v>14</v>
      </c>
      <c r="I223" s="174"/>
      <c r="J223" s="175">
        <f>ROUND(I223*H223,1)</f>
        <v>0</v>
      </c>
      <c r="K223" s="171" t="s">
        <v>5</v>
      </c>
      <c r="L223" s="39"/>
      <c r="M223" s="176" t="s">
        <v>5</v>
      </c>
      <c r="N223" s="177" t="s">
        <v>46</v>
      </c>
      <c r="O223" s="40"/>
      <c r="P223" s="178">
        <f>O223*H223</f>
        <v>0</v>
      </c>
      <c r="Q223" s="178">
        <v>0</v>
      </c>
      <c r="R223" s="178">
        <f>Q223*H223</f>
        <v>0</v>
      </c>
      <c r="S223" s="178">
        <v>0</v>
      </c>
      <c r="T223" s="179">
        <f>S223*H223</f>
        <v>0</v>
      </c>
      <c r="AR223" s="22" t="s">
        <v>85</v>
      </c>
      <c r="AT223" s="22" t="s">
        <v>117</v>
      </c>
      <c r="AU223" s="22" t="s">
        <v>81</v>
      </c>
      <c r="AY223" s="22" t="s">
        <v>116</v>
      </c>
      <c r="BE223" s="180">
        <f>IF(N223="základní",J223,0)</f>
        <v>0</v>
      </c>
      <c r="BF223" s="180">
        <f>IF(N223="snížená",J223,0)</f>
        <v>0</v>
      </c>
      <c r="BG223" s="180">
        <f>IF(N223="zákl. přenesená",J223,0)</f>
        <v>0</v>
      </c>
      <c r="BH223" s="180">
        <f>IF(N223="sníž. přenesená",J223,0)</f>
        <v>0</v>
      </c>
      <c r="BI223" s="180">
        <f>IF(N223="nulová",J223,0)</f>
        <v>0</v>
      </c>
      <c r="BJ223" s="22" t="s">
        <v>39</v>
      </c>
      <c r="BK223" s="180">
        <f>ROUND(I223*H223,1)</f>
        <v>0</v>
      </c>
      <c r="BL223" s="22" t="s">
        <v>85</v>
      </c>
      <c r="BM223" s="22" t="s">
        <v>690</v>
      </c>
    </row>
    <row r="224" spans="2:63" s="10" customFormat="1" ht="37.35" customHeight="1">
      <c r="B224" s="154"/>
      <c r="D224" s="155" t="s">
        <v>74</v>
      </c>
      <c r="E224" s="156" t="s">
        <v>390</v>
      </c>
      <c r="F224" s="156" t="s">
        <v>263</v>
      </c>
      <c r="I224" s="157"/>
      <c r="J224" s="158">
        <f>BK224</f>
        <v>0</v>
      </c>
      <c r="L224" s="154"/>
      <c r="M224" s="159"/>
      <c r="N224" s="160"/>
      <c r="O224" s="160"/>
      <c r="P224" s="161">
        <f>P225</f>
        <v>0</v>
      </c>
      <c r="Q224" s="160"/>
      <c r="R224" s="161">
        <f>R225</f>
        <v>1.51</v>
      </c>
      <c r="S224" s="160"/>
      <c r="T224" s="162">
        <f>T225</f>
        <v>0</v>
      </c>
      <c r="AR224" s="155" t="s">
        <v>39</v>
      </c>
      <c r="AT224" s="163" t="s">
        <v>74</v>
      </c>
      <c r="AU224" s="163" t="s">
        <v>75</v>
      </c>
      <c r="AY224" s="155" t="s">
        <v>116</v>
      </c>
      <c r="BK224" s="164">
        <f>BK225</f>
        <v>0</v>
      </c>
    </row>
    <row r="225" spans="2:63" s="10" customFormat="1" ht="19.9" customHeight="1">
      <c r="B225" s="154"/>
      <c r="D225" s="165" t="s">
        <v>74</v>
      </c>
      <c r="E225" s="166" t="s">
        <v>264</v>
      </c>
      <c r="F225" s="166" t="s">
        <v>391</v>
      </c>
      <c r="I225" s="157"/>
      <c r="J225" s="167">
        <f>BK225</f>
        <v>0</v>
      </c>
      <c r="L225" s="154"/>
      <c r="M225" s="159"/>
      <c r="N225" s="160"/>
      <c r="O225" s="160"/>
      <c r="P225" s="161">
        <f>SUM(P226:P251)</f>
        <v>0</v>
      </c>
      <c r="Q225" s="160"/>
      <c r="R225" s="161">
        <f>SUM(R226:R251)</f>
        <v>1.51</v>
      </c>
      <c r="S225" s="160"/>
      <c r="T225" s="162">
        <f>SUM(T226:T251)</f>
        <v>0</v>
      </c>
      <c r="AR225" s="155" t="s">
        <v>39</v>
      </c>
      <c r="AT225" s="163" t="s">
        <v>74</v>
      </c>
      <c r="AU225" s="163" t="s">
        <v>39</v>
      </c>
      <c r="AY225" s="155" t="s">
        <v>116</v>
      </c>
      <c r="BK225" s="164">
        <f>SUM(BK226:BK251)</f>
        <v>0</v>
      </c>
    </row>
    <row r="226" spans="2:65" s="1" customFormat="1" ht="16.5" customHeight="1">
      <c r="B226" s="168"/>
      <c r="C226" s="169" t="s">
        <v>691</v>
      </c>
      <c r="D226" s="169" t="s">
        <v>117</v>
      </c>
      <c r="E226" s="170" t="s">
        <v>266</v>
      </c>
      <c r="F226" s="171" t="s">
        <v>267</v>
      </c>
      <c r="G226" s="172" t="s">
        <v>120</v>
      </c>
      <c r="H226" s="173">
        <v>9</v>
      </c>
      <c r="I226" s="174"/>
      <c r="J226" s="175">
        <f aca="true" t="shared" si="50" ref="J226:J251">ROUND(I226*H226,1)</f>
        <v>0</v>
      </c>
      <c r="K226" s="171" t="s">
        <v>5</v>
      </c>
      <c r="L226" s="39"/>
      <c r="M226" s="176" t="s">
        <v>5</v>
      </c>
      <c r="N226" s="177" t="s">
        <v>46</v>
      </c>
      <c r="O226" s="40"/>
      <c r="P226" s="178">
        <f aca="true" t="shared" si="51" ref="P226:P251">O226*H226</f>
        <v>0</v>
      </c>
      <c r="Q226" s="178">
        <v>0</v>
      </c>
      <c r="R226" s="178">
        <f aca="true" t="shared" si="52" ref="R226:R251">Q226*H226</f>
        <v>0</v>
      </c>
      <c r="S226" s="178">
        <v>0</v>
      </c>
      <c r="T226" s="179">
        <f aca="true" t="shared" si="53" ref="T226:T251">S226*H226</f>
        <v>0</v>
      </c>
      <c r="AR226" s="22" t="s">
        <v>135</v>
      </c>
      <c r="AT226" s="22" t="s">
        <v>117</v>
      </c>
      <c r="AU226" s="22" t="s">
        <v>81</v>
      </c>
      <c r="AY226" s="22" t="s">
        <v>116</v>
      </c>
      <c r="BE226" s="180">
        <f aca="true" t="shared" si="54" ref="BE226:BE251">IF(N226="základní",J226,0)</f>
        <v>0</v>
      </c>
      <c r="BF226" s="180">
        <f aca="true" t="shared" si="55" ref="BF226:BF251">IF(N226="snížená",J226,0)</f>
        <v>0</v>
      </c>
      <c r="BG226" s="180">
        <f aca="true" t="shared" si="56" ref="BG226:BG251">IF(N226="zákl. přenesená",J226,0)</f>
        <v>0</v>
      </c>
      <c r="BH226" s="180">
        <f aca="true" t="shared" si="57" ref="BH226:BH251">IF(N226="sníž. přenesená",J226,0)</f>
        <v>0</v>
      </c>
      <c r="BI226" s="180">
        <f aca="true" t="shared" si="58" ref="BI226:BI251">IF(N226="nulová",J226,0)</f>
        <v>0</v>
      </c>
      <c r="BJ226" s="22" t="s">
        <v>39</v>
      </c>
      <c r="BK226" s="180">
        <f aca="true" t="shared" si="59" ref="BK226:BK251">ROUND(I226*H226,1)</f>
        <v>0</v>
      </c>
      <c r="BL226" s="22" t="s">
        <v>135</v>
      </c>
      <c r="BM226" s="22" t="s">
        <v>692</v>
      </c>
    </row>
    <row r="227" spans="2:65" s="1" customFormat="1" ht="16.5" customHeight="1">
      <c r="B227" s="168"/>
      <c r="C227" s="181" t="s">
        <v>693</v>
      </c>
      <c r="D227" s="181" t="s">
        <v>122</v>
      </c>
      <c r="E227" s="182" t="s">
        <v>269</v>
      </c>
      <c r="F227" s="183" t="s">
        <v>270</v>
      </c>
      <c r="G227" s="184" t="s">
        <v>120</v>
      </c>
      <c r="H227" s="185">
        <v>9</v>
      </c>
      <c r="I227" s="186"/>
      <c r="J227" s="187">
        <f t="shared" si="50"/>
        <v>0</v>
      </c>
      <c r="K227" s="183" t="s">
        <v>5</v>
      </c>
      <c r="L227" s="188"/>
      <c r="M227" s="189" t="s">
        <v>5</v>
      </c>
      <c r="N227" s="190" t="s">
        <v>46</v>
      </c>
      <c r="O227" s="40"/>
      <c r="P227" s="178">
        <f t="shared" si="51"/>
        <v>0</v>
      </c>
      <c r="Q227" s="178">
        <v>0.0041</v>
      </c>
      <c r="R227" s="178">
        <f t="shared" si="52"/>
        <v>0.0369</v>
      </c>
      <c r="S227" s="178">
        <v>0</v>
      </c>
      <c r="T227" s="179">
        <f t="shared" si="53"/>
        <v>0</v>
      </c>
      <c r="AR227" s="22" t="s">
        <v>271</v>
      </c>
      <c r="AT227" s="22" t="s">
        <v>122</v>
      </c>
      <c r="AU227" s="22" t="s">
        <v>81</v>
      </c>
      <c r="AY227" s="22" t="s">
        <v>116</v>
      </c>
      <c r="BE227" s="180">
        <f t="shared" si="54"/>
        <v>0</v>
      </c>
      <c r="BF227" s="180">
        <f t="shared" si="55"/>
        <v>0</v>
      </c>
      <c r="BG227" s="180">
        <f t="shared" si="56"/>
        <v>0</v>
      </c>
      <c r="BH227" s="180">
        <f t="shared" si="57"/>
        <v>0</v>
      </c>
      <c r="BI227" s="180">
        <f t="shared" si="58"/>
        <v>0</v>
      </c>
      <c r="BJ227" s="22" t="s">
        <v>39</v>
      </c>
      <c r="BK227" s="180">
        <f t="shared" si="59"/>
        <v>0</v>
      </c>
      <c r="BL227" s="22" t="s">
        <v>271</v>
      </c>
      <c r="BM227" s="22" t="s">
        <v>694</v>
      </c>
    </row>
    <row r="228" spans="2:65" s="1" customFormat="1" ht="16.5" customHeight="1">
      <c r="B228" s="168"/>
      <c r="C228" s="181" t="s">
        <v>695</v>
      </c>
      <c r="D228" s="181" t="s">
        <v>122</v>
      </c>
      <c r="E228" s="182" t="s">
        <v>273</v>
      </c>
      <c r="F228" s="183" t="s">
        <v>274</v>
      </c>
      <c r="G228" s="184" t="s">
        <v>120</v>
      </c>
      <c r="H228" s="185">
        <v>18</v>
      </c>
      <c r="I228" s="186"/>
      <c r="J228" s="187">
        <f t="shared" si="50"/>
        <v>0</v>
      </c>
      <c r="K228" s="183" t="s">
        <v>5</v>
      </c>
      <c r="L228" s="188"/>
      <c r="M228" s="189" t="s">
        <v>5</v>
      </c>
      <c r="N228" s="190" t="s">
        <v>46</v>
      </c>
      <c r="O228" s="40"/>
      <c r="P228" s="178">
        <f t="shared" si="51"/>
        <v>0</v>
      </c>
      <c r="Q228" s="178">
        <v>0.00043</v>
      </c>
      <c r="R228" s="178">
        <f t="shared" si="52"/>
        <v>0.0077399999999999995</v>
      </c>
      <c r="S228" s="178">
        <v>0</v>
      </c>
      <c r="T228" s="179">
        <f t="shared" si="53"/>
        <v>0</v>
      </c>
      <c r="AR228" s="22" t="s">
        <v>271</v>
      </c>
      <c r="AT228" s="22" t="s">
        <v>122</v>
      </c>
      <c r="AU228" s="22" t="s">
        <v>81</v>
      </c>
      <c r="AY228" s="22" t="s">
        <v>116</v>
      </c>
      <c r="BE228" s="180">
        <f t="shared" si="54"/>
        <v>0</v>
      </c>
      <c r="BF228" s="180">
        <f t="shared" si="55"/>
        <v>0</v>
      </c>
      <c r="BG228" s="180">
        <f t="shared" si="56"/>
        <v>0</v>
      </c>
      <c r="BH228" s="180">
        <f t="shared" si="57"/>
        <v>0</v>
      </c>
      <c r="BI228" s="180">
        <f t="shared" si="58"/>
        <v>0</v>
      </c>
      <c r="BJ228" s="22" t="s">
        <v>39</v>
      </c>
      <c r="BK228" s="180">
        <f t="shared" si="59"/>
        <v>0</v>
      </c>
      <c r="BL228" s="22" t="s">
        <v>271</v>
      </c>
      <c r="BM228" s="22" t="s">
        <v>696</v>
      </c>
    </row>
    <row r="229" spans="2:65" s="1" customFormat="1" ht="16.5" customHeight="1">
      <c r="B229" s="168"/>
      <c r="C229" s="169" t="s">
        <v>697</v>
      </c>
      <c r="D229" s="169" t="s">
        <v>117</v>
      </c>
      <c r="E229" s="170" t="s">
        <v>276</v>
      </c>
      <c r="F229" s="171" t="s">
        <v>277</v>
      </c>
      <c r="G229" s="172" t="s">
        <v>120</v>
      </c>
      <c r="H229" s="173">
        <v>90</v>
      </c>
      <c r="I229" s="174"/>
      <c r="J229" s="175">
        <f t="shared" si="50"/>
        <v>0</v>
      </c>
      <c r="K229" s="171" t="s">
        <v>5</v>
      </c>
      <c r="L229" s="39"/>
      <c r="M229" s="176" t="s">
        <v>5</v>
      </c>
      <c r="N229" s="177" t="s">
        <v>46</v>
      </c>
      <c r="O229" s="40"/>
      <c r="P229" s="178">
        <f t="shared" si="51"/>
        <v>0</v>
      </c>
      <c r="Q229" s="178">
        <v>0</v>
      </c>
      <c r="R229" s="178">
        <f t="shared" si="52"/>
        <v>0</v>
      </c>
      <c r="S229" s="178">
        <v>0</v>
      </c>
      <c r="T229" s="179">
        <f t="shared" si="53"/>
        <v>0</v>
      </c>
      <c r="AR229" s="22" t="s">
        <v>135</v>
      </c>
      <c r="AT229" s="22" t="s">
        <v>117</v>
      </c>
      <c r="AU229" s="22" t="s">
        <v>81</v>
      </c>
      <c r="AY229" s="22" t="s">
        <v>116</v>
      </c>
      <c r="BE229" s="180">
        <f t="shared" si="54"/>
        <v>0</v>
      </c>
      <c r="BF229" s="180">
        <f t="shared" si="55"/>
        <v>0</v>
      </c>
      <c r="BG229" s="180">
        <f t="shared" si="56"/>
        <v>0</v>
      </c>
      <c r="BH229" s="180">
        <f t="shared" si="57"/>
        <v>0</v>
      </c>
      <c r="BI229" s="180">
        <f t="shared" si="58"/>
        <v>0</v>
      </c>
      <c r="BJ229" s="22" t="s">
        <v>39</v>
      </c>
      <c r="BK229" s="180">
        <f t="shared" si="59"/>
        <v>0</v>
      </c>
      <c r="BL229" s="22" t="s">
        <v>135</v>
      </c>
      <c r="BM229" s="22" t="s">
        <v>698</v>
      </c>
    </row>
    <row r="230" spans="2:65" s="1" customFormat="1" ht="16.5" customHeight="1">
      <c r="B230" s="168"/>
      <c r="C230" s="181" t="s">
        <v>271</v>
      </c>
      <c r="D230" s="181" t="s">
        <v>122</v>
      </c>
      <c r="E230" s="182" t="s">
        <v>279</v>
      </c>
      <c r="F230" s="183" t="s">
        <v>280</v>
      </c>
      <c r="G230" s="184" t="s">
        <v>120</v>
      </c>
      <c r="H230" s="185">
        <v>90</v>
      </c>
      <c r="I230" s="186"/>
      <c r="J230" s="187">
        <f t="shared" si="50"/>
        <v>0</v>
      </c>
      <c r="K230" s="183" t="s">
        <v>5</v>
      </c>
      <c r="L230" s="188"/>
      <c r="M230" s="189" t="s">
        <v>5</v>
      </c>
      <c r="N230" s="190" t="s">
        <v>46</v>
      </c>
      <c r="O230" s="40"/>
      <c r="P230" s="178">
        <f t="shared" si="51"/>
        <v>0</v>
      </c>
      <c r="Q230" s="178">
        <v>0.00023</v>
      </c>
      <c r="R230" s="178">
        <f t="shared" si="52"/>
        <v>0.0207</v>
      </c>
      <c r="S230" s="178">
        <v>0</v>
      </c>
      <c r="T230" s="179">
        <f t="shared" si="53"/>
        <v>0</v>
      </c>
      <c r="AR230" s="22" t="s">
        <v>271</v>
      </c>
      <c r="AT230" s="22" t="s">
        <v>122</v>
      </c>
      <c r="AU230" s="22" t="s">
        <v>81</v>
      </c>
      <c r="AY230" s="22" t="s">
        <v>116</v>
      </c>
      <c r="BE230" s="180">
        <f t="shared" si="54"/>
        <v>0</v>
      </c>
      <c r="BF230" s="180">
        <f t="shared" si="55"/>
        <v>0</v>
      </c>
      <c r="BG230" s="180">
        <f t="shared" si="56"/>
        <v>0</v>
      </c>
      <c r="BH230" s="180">
        <f t="shared" si="57"/>
        <v>0</v>
      </c>
      <c r="BI230" s="180">
        <f t="shared" si="58"/>
        <v>0</v>
      </c>
      <c r="BJ230" s="22" t="s">
        <v>39</v>
      </c>
      <c r="BK230" s="180">
        <f t="shared" si="59"/>
        <v>0</v>
      </c>
      <c r="BL230" s="22" t="s">
        <v>271</v>
      </c>
      <c r="BM230" s="22" t="s">
        <v>699</v>
      </c>
    </row>
    <row r="231" spans="2:65" s="1" customFormat="1" ht="16.5" customHeight="1">
      <c r="B231" s="168"/>
      <c r="C231" s="169" t="s">
        <v>700</v>
      </c>
      <c r="D231" s="169" t="s">
        <v>117</v>
      </c>
      <c r="E231" s="170" t="s">
        <v>282</v>
      </c>
      <c r="F231" s="171" t="s">
        <v>283</v>
      </c>
      <c r="G231" s="172" t="s">
        <v>120</v>
      </c>
      <c r="H231" s="173">
        <v>18</v>
      </c>
      <c r="I231" s="174"/>
      <c r="J231" s="175">
        <f t="shared" si="50"/>
        <v>0</v>
      </c>
      <c r="K231" s="171" t="s">
        <v>5</v>
      </c>
      <c r="L231" s="39"/>
      <c r="M231" s="176" t="s">
        <v>5</v>
      </c>
      <c r="N231" s="177" t="s">
        <v>46</v>
      </c>
      <c r="O231" s="40"/>
      <c r="P231" s="178">
        <f t="shared" si="51"/>
        <v>0</v>
      </c>
      <c r="Q231" s="178">
        <v>0</v>
      </c>
      <c r="R231" s="178">
        <f t="shared" si="52"/>
        <v>0</v>
      </c>
      <c r="S231" s="178">
        <v>0</v>
      </c>
      <c r="T231" s="179">
        <f t="shared" si="53"/>
        <v>0</v>
      </c>
      <c r="AR231" s="22" t="s">
        <v>135</v>
      </c>
      <c r="AT231" s="22" t="s">
        <v>117</v>
      </c>
      <c r="AU231" s="22" t="s">
        <v>81</v>
      </c>
      <c r="AY231" s="22" t="s">
        <v>116</v>
      </c>
      <c r="BE231" s="180">
        <f t="shared" si="54"/>
        <v>0</v>
      </c>
      <c r="BF231" s="180">
        <f t="shared" si="55"/>
        <v>0</v>
      </c>
      <c r="BG231" s="180">
        <f t="shared" si="56"/>
        <v>0</v>
      </c>
      <c r="BH231" s="180">
        <f t="shared" si="57"/>
        <v>0</v>
      </c>
      <c r="BI231" s="180">
        <f t="shared" si="58"/>
        <v>0</v>
      </c>
      <c r="BJ231" s="22" t="s">
        <v>39</v>
      </c>
      <c r="BK231" s="180">
        <f t="shared" si="59"/>
        <v>0</v>
      </c>
      <c r="BL231" s="22" t="s">
        <v>135</v>
      </c>
      <c r="BM231" s="22" t="s">
        <v>701</v>
      </c>
    </row>
    <row r="232" spans="2:65" s="1" customFormat="1" ht="16.5" customHeight="1">
      <c r="B232" s="168"/>
      <c r="C232" s="181" t="s">
        <v>702</v>
      </c>
      <c r="D232" s="181" t="s">
        <v>122</v>
      </c>
      <c r="E232" s="182" t="s">
        <v>285</v>
      </c>
      <c r="F232" s="183" t="s">
        <v>286</v>
      </c>
      <c r="G232" s="184" t="s">
        <v>120</v>
      </c>
      <c r="H232" s="185">
        <v>18</v>
      </c>
      <c r="I232" s="186"/>
      <c r="J232" s="187">
        <f t="shared" si="50"/>
        <v>0</v>
      </c>
      <c r="K232" s="183" t="s">
        <v>5</v>
      </c>
      <c r="L232" s="188"/>
      <c r="M232" s="189" t="s">
        <v>5</v>
      </c>
      <c r="N232" s="190" t="s">
        <v>46</v>
      </c>
      <c r="O232" s="40"/>
      <c r="P232" s="178">
        <f t="shared" si="51"/>
        <v>0</v>
      </c>
      <c r="Q232" s="178">
        <v>0.00013</v>
      </c>
      <c r="R232" s="178">
        <f t="shared" si="52"/>
        <v>0.0023399999999999996</v>
      </c>
      <c r="S232" s="178">
        <v>0</v>
      </c>
      <c r="T232" s="179">
        <f t="shared" si="53"/>
        <v>0</v>
      </c>
      <c r="AR232" s="22" t="s">
        <v>271</v>
      </c>
      <c r="AT232" s="22" t="s">
        <v>122</v>
      </c>
      <c r="AU232" s="22" t="s">
        <v>81</v>
      </c>
      <c r="AY232" s="22" t="s">
        <v>116</v>
      </c>
      <c r="BE232" s="180">
        <f t="shared" si="54"/>
        <v>0</v>
      </c>
      <c r="BF232" s="180">
        <f t="shared" si="55"/>
        <v>0</v>
      </c>
      <c r="BG232" s="180">
        <f t="shared" si="56"/>
        <v>0</v>
      </c>
      <c r="BH232" s="180">
        <f t="shared" si="57"/>
        <v>0</v>
      </c>
      <c r="BI232" s="180">
        <f t="shared" si="58"/>
        <v>0</v>
      </c>
      <c r="BJ232" s="22" t="s">
        <v>39</v>
      </c>
      <c r="BK232" s="180">
        <f t="shared" si="59"/>
        <v>0</v>
      </c>
      <c r="BL232" s="22" t="s">
        <v>271</v>
      </c>
      <c r="BM232" s="22" t="s">
        <v>703</v>
      </c>
    </row>
    <row r="233" spans="2:65" s="1" customFormat="1" ht="16.5" customHeight="1">
      <c r="B233" s="168"/>
      <c r="C233" s="169" t="s">
        <v>704</v>
      </c>
      <c r="D233" s="169" t="s">
        <v>117</v>
      </c>
      <c r="E233" s="170" t="s">
        <v>288</v>
      </c>
      <c r="F233" s="171" t="s">
        <v>289</v>
      </c>
      <c r="G233" s="172" t="s">
        <v>146</v>
      </c>
      <c r="H233" s="173">
        <v>400</v>
      </c>
      <c r="I233" s="174"/>
      <c r="J233" s="175">
        <f t="shared" si="50"/>
        <v>0</v>
      </c>
      <c r="K233" s="171" t="s">
        <v>5</v>
      </c>
      <c r="L233" s="39"/>
      <c r="M233" s="176" t="s">
        <v>5</v>
      </c>
      <c r="N233" s="177" t="s">
        <v>46</v>
      </c>
      <c r="O233" s="40"/>
      <c r="P233" s="178">
        <f t="shared" si="51"/>
        <v>0</v>
      </c>
      <c r="Q233" s="178">
        <v>0</v>
      </c>
      <c r="R233" s="178">
        <f t="shared" si="52"/>
        <v>0</v>
      </c>
      <c r="S233" s="178">
        <v>0</v>
      </c>
      <c r="T233" s="179">
        <f t="shared" si="53"/>
        <v>0</v>
      </c>
      <c r="AR233" s="22" t="s">
        <v>135</v>
      </c>
      <c r="AT233" s="22" t="s">
        <v>117</v>
      </c>
      <c r="AU233" s="22" t="s">
        <v>81</v>
      </c>
      <c r="AY233" s="22" t="s">
        <v>116</v>
      </c>
      <c r="BE233" s="180">
        <f t="shared" si="54"/>
        <v>0</v>
      </c>
      <c r="BF233" s="180">
        <f t="shared" si="55"/>
        <v>0</v>
      </c>
      <c r="BG233" s="180">
        <f t="shared" si="56"/>
        <v>0</v>
      </c>
      <c r="BH233" s="180">
        <f t="shared" si="57"/>
        <v>0</v>
      </c>
      <c r="BI233" s="180">
        <f t="shared" si="58"/>
        <v>0</v>
      </c>
      <c r="BJ233" s="22" t="s">
        <v>39</v>
      </c>
      <c r="BK233" s="180">
        <f t="shared" si="59"/>
        <v>0</v>
      </c>
      <c r="BL233" s="22" t="s">
        <v>135</v>
      </c>
      <c r="BM233" s="22" t="s">
        <v>705</v>
      </c>
    </row>
    <row r="234" spans="2:65" s="1" customFormat="1" ht="16.5" customHeight="1">
      <c r="B234" s="168"/>
      <c r="C234" s="181" t="s">
        <v>706</v>
      </c>
      <c r="D234" s="181" t="s">
        <v>122</v>
      </c>
      <c r="E234" s="182" t="s">
        <v>291</v>
      </c>
      <c r="F234" s="183" t="s">
        <v>292</v>
      </c>
      <c r="G234" s="184" t="s">
        <v>293</v>
      </c>
      <c r="H234" s="185">
        <v>400</v>
      </c>
      <c r="I234" s="186"/>
      <c r="J234" s="187">
        <f t="shared" si="50"/>
        <v>0</v>
      </c>
      <c r="K234" s="183" t="s">
        <v>5</v>
      </c>
      <c r="L234" s="188"/>
      <c r="M234" s="189" t="s">
        <v>5</v>
      </c>
      <c r="N234" s="190" t="s">
        <v>46</v>
      </c>
      <c r="O234" s="40"/>
      <c r="P234" s="178">
        <f t="shared" si="51"/>
        <v>0</v>
      </c>
      <c r="Q234" s="178">
        <v>0.001</v>
      </c>
      <c r="R234" s="178">
        <f t="shared" si="52"/>
        <v>0.4</v>
      </c>
      <c r="S234" s="178">
        <v>0</v>
      </c>
      <c r="T234" s="179">
        <f t="shared" si="53"/>
        <v>0</v>
      </c>
      <c r="AR234" s="22" t="s">
        <v>271</v>
      </c>
      <c r="AT234" s="22" t="s">
        <v>122</v>
      </c>
      <c r="AU234" s="22" t="s">
        <v>81</v>
      </c>
      <c r="AY234" s="22" t="s">
        <v>116</v>
      </c>
      <c r="BE234" s="180">
        <f t="shared" si="54"/>
        <v>0</v>
      </c>
      <c r="BF234" s="180">
        <f t="shared" si="55"/>
        <v>0</v>
      </c>
      <c r="BG234" s="180">
        <f t="shared" si="56"/>
        <v>0</v>
      </c>
      <c r="BH234" s="180">
        <f t="shared" si="57"/>
        <v>0</v>
      </c>
      <c r="BI234" s="180">
        <f t="shared" si="58"/>
        <v>0</v>
      </c>
      <c r="BJ234" s="22" t="s">
        <v>39</v>
      </c>
      <c r="BK234" s="180">
        <f t="shared" si="59"/>
        <v>0</v>
      </c>
      <c r="BL234" s="22" t="s">
        <v>271</v>
      </c>
      <c r="BM234" s="22" t="s">
        <v>707</v>
      </c>
    </row>
    <row r="235" spans="2:65" s="1" customFormat="1" ht="16.5" customHeight="1">
      <c r="B235" s="168"/>
      <c r="C235" s="169" t="s">
        <v>708</v>
      </c>
      <c r="D235" s="169" t="s">
        <v>117</v>
      </c>
      <c r="E235" s="170" t="s">
        <v>340</v>
      </c>
      <c r="F235" s="171" t="s">
        <v>341</v>
      </c>
      <c r="G235" s="172" t="s">
        <v>120</v>
      </c>
      <c r="H235" s="173">
        <v>18</v>
      </c>
      <c r="I235" s="174"/>
      <c r="J235" s="175">
        <f t="shared" si="50"/>
        <v>0</v>
      </c>
      <c r="K235" s="171" t="s">
        <v>5</v>
      </c>
      <c r="L235" s="39"/>
      <c r="M235" s="176" t="s">
        <v>5</v>
      </c>
      <c r="N235" s="177" t="s">
        <v>46</v>
      </c>
      <c r="O235" s="40"/>
      <c r="P235" s="178">
        <f t="shared" si="51"/>
        <v>0</v>
      </c>
      <c r="Q235" s="178">
        <v>0</v>
      </c>
      <c r="R235" s="178">
        <f t="shared" si="52"/>
        <v>0</v>
      </c>
      <c r="S235" s="178">
        <v>0</v>
      </c>
      <c r="T235" s="179">
        <f t="shared" si="53"/>
        <v>0</v>
      </c>
      <c r="AR235" s="22" t="s">
        <v>135</v>
      </c>
      <c r="AT235" s="22" t="s">
        <v>117</v>
      </c>
      <c r="AU235" s="22" t="s">
        <v>81</v>
      </c>
      <c r="AY235" s="22" t="s">
        <v>116</v>
      </c>
      <c r="BE235" s="180">
        <f t="shared" si="54"/>
        <v>0</v>
      </c>
      <c r="BF235" s="180">
        <f t="shared" si="55"/>
        <v>0</v>
      </c>
      <c r="BG235" s="180">
        <f t="shared" si="56"/>
        <v>0</v>
      </c>
      <c r="BH235" s="180">
        <f t="shared" si="57"/>
        <v>0</v>
      </c>
      <c r="BI235" s="180">
        <f t="shared" si="58"/>
        <v>0</v>
      </c>
      <c r="BJ235" s="22" t="s">
        <v>39</v>
      </c>
      <c r="BK235" s="180">
        <f t="shared" si="59"/>
        <v>0</v>
      </c>
      <c r="BL235" s="22" t="s">
        <v>135</v>
      </c>
      <c r="BM235" s="22" t="s">
        <v>709</v>
      </c>
    </row>
    <row r="236" spans="2:65" s="1" customFormat="1" ht="16.5" customHeight="1">
      <c r="B236" s="168"/>
      <c r="C236" s="181" t="s">
        <v>710</v>
      </c>
      <c r="D236" s="181" t="s">
        <v>122</v>
      </c>
      <c r="E236" s="182" t="s">
        <v>343</v>
      </c>
      <c r="F236" s="183" t="s">
        <v>344</v>
      </c>
      <c r="G236" s="184" t="s">
        <v>120</v>
      </c>
      <c r="H236" s="185">
        <v>18</v>
      </c>
      <c r="I236" s="186"/>
      <c r="J236" s="187">
        <f t="shared" si="50"/>
        <v>0</v>
      </c>
      <c r="K236" s="183" t="s">
        <v>5</v>
      </c>
      <c r="L236" s="188"/>
      <c r="M236" s="189" t="s">
        <v>5</v>
      </c>
      <c r="N236" s="190" t="s">
        <v>46</v>
      </c>
      <c r="O236" s="40"/>
      <c r="P236" s="178">
        <f t="shared" si="51"/>
        <v>0</v>
      </c>
      <c r="Q236" s="178">
        <v>0.0002</v>
      </c>
      <c r="R236" s="178">
        <f t="shared" si="52"/>
        <v>0.0036000000000000003</v>
      </c>
      <c r="S236" s="178">
        <v>0</v>
      </c>
      <c r="T236" s="179">
        <f t="shared" si="53"/>
        <v>0</v>
      </c>
      <c r="AR236" s="22" t="s">
        <v>271</v>
      </c>
      <c r="AT236" s="22" t="s">
        <v>122</v>
      </c>
      <c r="AU236" s="22" t="s">
        <v>81</v>
      </c>
      <c r="AY236" s="22" t="s">
        <v>116</v>
      </c>
      <c r="BE236" s="180">
        <f t="shared" si="54"/>
        <v>0</v>
      </c>
      <c r="BF236" s="180">
        <f t="shared" si="55"/>
        <v>0</v>
      </c>
      <c r="BG236" s="180">
        <f t="shared" si="56"/>
        <v>0</v>
      </c>
      <c r="BH236" s="180">
        <f t="shared" si="57"/>
        <v>0</v>
      </c>
      <c r="BI236" s="180">
        <f t="shared" si="58"/>
        <v>0</v>
      </c>
      <c r="BJ236" s="22" t="s">
        <v>39</v>
      </c>
      <c r="BK236" s="180">
        <f t="shared" si="59"/>
        <v>0</v>
      </c>
      <c r="BL236" s="22" t="s">
        <v>271</v>
      </c>
      <c r="BM236" s="22" t="s">
        <v>711</v>
      </c>
    </row>
    <row r="237" spans="2:65" s="1" customFormat="1" ht="16.5" customHeight="1">
      <c r="B237" s="168"/>
      <c r="C237" s="169" t="s">
        <v>712</v>
      </c>
      <c r="D237" s="169" t="s">
        <v>117</v>
      </c>
      <c r="E237" s="170" t="s">
        <v>295</v>
      </c>
      <c r="F237" s="171" t="s">
        <v>296</v>
      </c>
      <c r="G237" s="172" t="s">
        <v>146</v>
      </c>
      <c r="H237" s="173">
        <v>70</v>
      </c>
      <c r="I237" s="174"/>
      <c r="J237" s="175">
        <f t="shared" si="50"/>
        <v>0</v>
      </c>
      <c r="K237" s="171" t="s">
        <v>5</v>
      </c>
      <c r="L237" s="39"/>
      <c r="M237" s="176" t="s">
        <v>5</v>
      </c>
      <c r="N237" s="177" t="s">
        <v>46</v>
      </c>
      <c r="O237" s="40"/>
      <c r="P237" s="178">
        <f t="shared" si="51"/>
        <v>0</v>
      </c>
      <c r="Q237" s="178">
        <v>0</v>
      </c>
      <c r="R237" s="178">
        <f t="shared" si="52"/>
        <v>0</v>
      </c>
      <c r="S237" s="178">
        <v>0</v>
      </c>
      <c r="T237" s="179">
        <f t="shared" si="53"/>
        <v>0</v>
      </c>
      <c r="AR237" s="22" t="s">
        <v>121</v>
      </c>
      <c r="AT237" s="22" t="s">
        <v>117</v>
      </c>
      <c r="AU237" s="22" t="s">
        <v>81</v>
      </c>
      <c r="AY237" s="22" t="s">
        <v>116</v>
      </c>
      <c r="BE237" s="180">
        <f t="shared" si="54"/>
        <v>0</v>
      </c>
      <c r="BF237" s="180">
        <f t="shared" si="55"/>
        <v>0</v>
      </c>
      <c r="BG237" s="180">
        <f t="shared" si="56"/>
        <v>0</v>
      </c>
      <c r="BH237" s="180">
        <f t="shared" si="57"/>
        <v>0</v>
      </c>
      <c r="BI237" s="180">
        <f t="shared" si="58"/>
        <v>0</v>
      </c>
      <c r="BJ237" s="22" t="s">
        <v>39</v>
      </c>
      <c r="BK237" s="180">
        <f t="shared" si="59"/>
        <v>0</v>
      </c>
      <c r="BL237" s="22" t="s">
        <v>121</v>
      </c>
      <c r="BM237" s="22" t="s">
        <v>713</v>
      </c>
    </row>
    <row r="238" spans="2:65" s="1" customFormat="1" ht="16.5" customHeight="1">
      <c r="B238" s="168"/>
      <c r="C238" s="181" t="s">
        <v>714</v>
      </c>
      <c r="D238" s="181" t="s">
        <v>122</v>
      </c>
      <c r="E238" s="182" t="s">
        <v>298</v>
      </c>
      <c r="F238" s="183" t="s">
        <v>299</v>
      </c>
      <c r="G238" s="184" t="s">
        <v>293</v>
      </c>
      <c r="H238" s="185">
        <v>70</v>
      </c>
      <c r="I238" s="186"/>
      <c r="J238" s="187">
        <f t="shared" si="50"/>
        <v>0</v>
      </c>
      <c r="K238" s="183" t="s">
        <v>5</v>
      </c>
      <c r="L238" s="188"/>
      <c r="M238" s="189" t="s">
        <v>5</v>
      </c>
      <c r="N238" s="190" t="s">
        <v>46</v>
      </c>
      <c r="O238" s="40"/>
      <c r="P238" s="178">
        <f t="shared" si="51"/>
        <v>0</v>
      </c>
      <c r="Q238" s="178">
        <v>0.001</v>
      </c>
      <c r="R238" s="178">
        <f t="shared" si="52"/>
        <v>0.07</v>
      </c>
      <c r="S238" s="178">
        <v>0</v>
      </c>
      <c r="T238" s="179">
        <f t="shared" si="53"/>
        <v>0</v>
      </c>
      <c r="AR238" s="22" t="s">
        <v>271</v>
      </c>
      <c r="AT238" s="22" t="s">
        <v>122</v>
      </c>
      <c r="AU238" s="22" t="s">
        <v>81</v>
      </c>
      <c r="AY238" s="22" t="s">
        <v>116</v>
      </c>
      <c r="BE238" s="180">
        <f t="shared" si="54"/>
        <v>0</v>
      </c>
      <c r="BF238" s="180">
        <f t="shared" si="55"/>
        <v>0</v>
      </c>
      <c r="BG238" s="180">
        <f t="shared" si="56"/>
        <v>0</v>
      </c>
      <c r="BH238" s="180">
        <f t="shared" si="57"/>
        <v>0</v>
      </c>
      <c r="BI238" s="180">
        <f t="shared" si="58"/>
        <v>0</v>
      </c>
      <c r="BJ238" s="22" t="s">
        <v>39</v>
      </c>
      <c r="BK238" s="180">
        <f t="shared" si="59"/>
        <v>0</v>
      </c>
      <c r="BL238" s="22" t="s">
        <v>271</v>
      </c>
      <c r="BM238" s="22" t="s">
        <v>715</v>
      </c>
    </row>
    <row r="239" spans="2:65" s="1" customFormat="1" ht="16.5" customHeight="1">
      <c r="B239" s="168"/>
      <c r="C239" s="169" t="s">
        <v>716</v>
      </c>
      <c r="D239" s="169" t="s">
        <v>117</v>
      </c>
      <c r="E239" s="170" t="s">
        <v>301</v>
      </c>
      <c r="F239" s="171" t="s">
        <v>302</v>
      </c>
      <c r="G239" s="172" t="s">
        <v>146</v>
      </c>
      <c r="H239" s="173">
        <v>275</v>
      </c>
      <c r="I239" s="174"/>
      <c r="J239" s="175">
        <f t="shared" si="50"/>
        <v>0</v>
      </c>
      <c r="K239" s="171" t="s">
        <v>5</v>
      </c>
      <c r="L239" s="39"/>
      <c r="M239" s="176" t="s">
        <v>5</v>
      </c>
      <c r="N239" s="177" t="s">
        <v>46</v>
      </c>
      <c r="O239" s="40"/>
      <c r="P239" s="178">
        <f t="shared" si="51"/>
        <v>0</v>
      </c>
      <c r="Q239" s="178">
        <v>0</v>
      </c>
      <c r="R239" s="178">
        <f t="shared" si="52"/>
        <v>0</v>
      </c>
      <c r="S239" s="178">
        <v>0</v>
      </c>
      <c r="T239" s="179">
        <f t="shared" si="53"/>
        <v>0</v>
      </c>
      <c r="AR239" s="22" t="s">
        <v>121</v>
      </c>
      <c r="AT239" s="22" t="s">
        <v>117</v>
      </c>
      <c r="AU239" s="22" t="s">
        <v>81</v>
      </c>
      <c r="AY239" s="22" t="s">
        <v>116</v>
      </c>
      <c r="BE239" s="180">
        <f t="shared" si="54"/>
        <v>0</v>
      </c>
      <c r="BF239" s="180">
        <f t="shared" si="55"/>
        <v>0</v>
      </c>
      <c r="BG239" s="180">
        <f t="shared" si="56"/>
        <v>0</v>
      </c>
      <c r="BH239" s="180">
        <f t="shared" si="57"/>
        <v>0</v>
      </c>
      <c r="BI239" s="180">
        <f t="shared" si="58"/>
        <v>0</v>
      </c>
      <c r="BJ239" s="22" t="s">
        <v>39</v>
      </c>
      <c r="BK239" s="180">
        <f t="shared" si="59"/>
        <v>0</v>
      </c>
      <c r="BL239" s="22" t="s">
        <v>121</v>
      </c>
      <c r="BM239" s="22" t="s">
        <v>717</v>
      </c>
    </row>
    <row r="240" spans="2:65" s="1" customFormat="1" ht="16.5" customHeight="1">
      <c r="B240" s="168"/>
      <c r="C240" s="181" t="s">
        <v>718</v>
      </c>
      <c r="D240" s="181" t="s">
        <v>122</v>
      </c>
      <c r="E240" s="182" t="s">
        <v>304</v>
      </c>
      <c r="F240" s="183" t="s">
        <v>305</v>
      </c>
      <c r="G240" s="184" t="s">
        <v>293</v>
      </c>
      <c r="H240" s="185">
        <v>275</v>
      </c>
      <c r="I240" s="186"/>
      <c r="J240" s="187">
        <f t="shared" si="50"/>
        <v>0</v>
      </c>
      <c r="K240" s="183" t="s">
        <v>5</v>
      </c>
      <c r="L240" s="188"/>
      <c r="M240" s="189" t="s">
        <v>5</v>
      </c>
      <c r="N240" s="190" t="s">
        <v>46</v>
      </c>
      <c r="O240" s="40"/>
      <c r="P240" s="178">
        <f t="shared" si="51"/>
        <v>0</v>
      </c>
      <c r="Q240" s="178">
        <v>0.001</v>
      </c>
      <c r="R240" s="178">
        <f t="shared" si="52"/>
        <v>0.275</v>
      </c>
      <c r="S240" s="178">
        <v>0</v>
      </c>
      <c r="T240" s="179">
        <f t="shared" si="53"/>
        <v>0</v>
      </c>
      <c r="AR240" s="22" t="s">
        <v>271</v>
      </c>
      <c r="AT240" s="22" t="s">
        <v>122</v>
      </c>
      <c r="AU240" s="22" t="s">
        <v>81</v>
      </c>
      <c r="AY240" s="22" t="s">
        <v>116</v>
      </c>
      <c r="BE240" s="180">
        <f t="shared" si="54"/>
        <v>0</v>
      </c>
      <c r="BF240" s="180">
        <f t="shared" si="55"/>
        <v>0</v>
      </c>
      <c r="BG240" s="180">
        <f t="shared" si="56"/>
        <v>0</v>
      </c>
      <c r="BH240" s="180">
        <f t="shared" si="57"/>
        <v>0</v>
      </c>
      <c r="BI240" s="180">
        <f t="shared" si="58"/>
        <v>0</v>
      </c>
      <c r="BJ240" s="22" t="s">
        <v>39</v>
      </c>
      <c r="BK240" s="180">
        <f t="shared" si="59"/>
        <v>0</v>
      </c>
      <c r="BL240" s="22" t="s">
        <v>271</v>
      </c>
      <c r="BM240" s="22" t="s">
        <v>719</v>
      </c>
    </row>
    <row r="241" spans="2:65" s="1" customFormat="1" ht="25.5" customHeight="1">
      <c r="B241" s="168"/>
      <c r="C241" s="181" t="s">
        <v>720</v>
      </c>
      <c r="D241" s="181" t="s">
        <v>122</v>
      </c>
      <c r="E241" s="182" t="s">
        <v>307</v>
      </c>
      <c r="F241" s="183" t="s">
        <v>308</v>
      </c>
      <c r="G241" s="184" t="s">
        <v>120</v>
      </c>
      <c r="H241" s="185">
        <v>40</v>
      </c>
      <c r="I241" s="186"/>
      <c r="J241" s="187">
        <f t="shared" si="50"/>
        <v>0</v>
      </c>
      <c r="K241" s="183" t="s">
        <v>5</v>
      </c>
      <c r="L241" s="188"/>
      <c r="M241" s="189" t="s">
        <v>5</v>
      </c>
      <c r="N241" s="190" t="s">
        <v>46</v>
      </c>
      <c r="O241" s="40"/>
      <c r="P241" s="178">
        <f t="shared" si="51"/>
        <v>0</v>
      </c>
      <c r="Q241" s="178">
        <v>0.0007</v>
      </c>
      <c r="R241" s="178">
        <f t="shared" si="52"/>
        <v>0.028</v>
      </c>
      <c r="S241" s="178">
        <v>0</v>
      </c>
      <c r="T241" s="179">
        <f t="shared" si="53"/>
        <v>0</v>
      </c>
      <c r="AR241" s="22" t="s">
        <v>271</v>
      </c>
      <c r="AT241" s="22" t="s">
        <v>122</v>
      </c>
      <c r="AU241" s="22" t="s">
        <v>81</v>
      </c>
      <c r="AY241" s="22" t="s">
        <v>116</v>
      </c>
      <c r="BE241" s="180">
        <f t="shared" si="54"/>
        <v>0</v>
      </c>
      <c r="BF241" s="180">
        <f t="shared" si="55"/>
        <v>0</v>
      </c>
      <c r="BG241" s="180">
        <f t="shared" si="56"/>
        <v>0</v>
      </c>
      <c r="BH241" s="180">
        <f t="shared" si="57"/>
        <v>0</v>
      </c>
      <c r="BI241" s="180">
        <f t="shared" si="58"/>
        <v>0</v>
      </c>
      <c r="BJ241" s="22" t="s">
        <v>39</v>
      </c>
      <c r="BK241" s="180">
        <f t="shared" si="59"/>
        <v>0</v>
      </c>
      <c r="BL241" s="22" t="s">
        <v>271</v>
      </c>
      <c r="BM241" s="22" t="s">
        <v>721</v>
      </c>
    </row>
    <row r="242" spans="2:65" s="1" customFormat="1" ht="16.5" customHeight="1">
      <c r="B242" s="168"/>
      <c r="C242" s="169" t="s">
        <v>722</v>
      </c>
      <c r="D242" s="169" t="s">
        <v>117</v>
      </c>
      <c r="E242" s="170" t="s">
        <v>310</v>
      </c>
      <c r="F242" s="171" t="s">
        <v>311</v>
      </c>
      <c r="G242" s="172" t="s">
        <v>146</v>
      </c>
      <c r="H242" s="173">
        <v>430</v>
      </c>
      <c r="I242" s="174"/>
      <c r="J242" s="175">
        <f t="shared" si="50"/>
        <v>0</v>
      </c>
      <c r="K242" s="171" t="s">
        <v>5</v>
      </c>
      <c r="L242" s="39"/>
      <c r="M242" s="176" t="s">
        <v>5</v>
      </c>
      <c r="N242" s="177" t="s">
        <v>46</v>
      </c>
      <c r="O242" s="40"/>
      <c r="P242" s="178">
        <f t="shared" si="51"/>
        <v>0</v>
      </c>
      <c r="Q242" s="178">
        <v>0</v>
      </c>
      <c r="R242" s="178">
        <f t="shared" si="52"/>
        <v>0</v>
      </c>
      <c r="S242" s="178">
        <v>0</v>
      </c>
      <c r="T242" s="179">
        <f t="shared" si="53"/>
        <v>0</v>
      </c>
      <c r="AR242" s="22" t="s">
        <v>121</v>
      </c>
      <c r="AT242" s="22" t="s">
        <v>117</v>
      </c>
      <c r="AU242" s="22" t="s">
        <v>81</v>
      </c>
      <c r="AY242" s="22" t="s">
        <v>116</v>
      </c>
      <c r="BE242" s="180">
        <f t="shared" si="54"/>
        <v>0</v>
      </c>
      <c r="BF242" s="180">
        <f t="shared" si="55"/>
        <v>0</v>
      </c>
      <c r="BG242" s="180">
        <f t="shared" si="56"/>
        <v>0</v>
      </c>
      <c r="BH242" s="180">
        <f t="shared" si="57"/>
        <v>0</v>
      </c>
      <c r="BI242" s="180">
        <f t="shared" si="58"/>
        <v>0</v>
      </c>
      <c r="BJ242" s="22" t="s">
        <v>39</v>
      </c>
      <c r="BK242" s="180">
        <f t="shared" si="59"/>
        <v>0</v>
      </c>
      <c r="BL242" s="22" t="s">
        <v>121</v>
      </c>
      <c r="BM242" s="22" t="s">
        <v>723</v>
      </c>
    </row>
    <row r="243" spans="2:65" s="1" customFormat="1" ht="16.5" customHeight="1">
      <c r="B243" s="168"/>
      <c r="C243" s="181" t="s">
        <v>724</v>
      </c>
      <c r="D243" s="181" t="s">
        <v>122</v>
      </c>
      <c r="E243" s="182" t="s">
        <v>313</v>
      </c>
      <c r="F243" s="183" t="s">
        <v>314</v>
      </c>
      <c r="G243" s="184" t="s">
        <v>293</v>
      </c>
      <c r="H243" s="185">
        <v>430</v>
      </c>
      <c r="I243" s="186"/>
      <c r="J243" s="187">
        <f t="shared" si="50"/>
        <v>0</v>
      </c>
      <c r="K243" s="183" t="s">
        <v>5</v>
      </c>
      <c r="L243" s="188"/>
      <c r="M243" s="189" t="s">
        <v>5</v>
      </c>
      <c r="N243" s="190" t="s">
        <v>46</v>
      </c>
      <c r="O243" s="40"/>
      <c r="P243" s="178">
        <f t="shared" si="51"/>
        <v>0</v>
      </c>
      <c r="Q243" s="178">
        <v>0.001</v>
      </c>
      <c r="R243" s="178">
        <f t="shared" si="52"/>
        <v>0.43</v>
      </c>
      <c r="S243" s="178">
        <v>0</v>
      </c>
      <c r="T243" s="179">
        <f t="shared" si="53"/>
        <v>0</v>
      </c>
      <c r="AR243" s="22" t="s">
        <v>271</v>
      </c>
      <c r="AT243" s="22" t="s">
        <v>122</v>
      </c>
      <c r="AU243" s="22" t="s">
        <v>81</v>
      </c>
      <c r="AY243" s="22" t="s">
        <v>116</v>
      </c>
      <c r="BE243" s="180">
        <f t="shared" si="54"/>
        <v>0</v>
      </c>
      <c r="BF243" s="180">
        <f t="shared" si="55"/>
        <v>0</v>
      </c>
      <c r="BG243" s="180">
        <f t="shared" si="56"/>
        <v>0</v>
      </c>
      <c r="BH243" s="180">
        <f t="shared" si="57"/>
        <v>0</v>
      </c>
      <c r="BI243" s="180">
        <f t="shared" si="58"/>
        <v>0</v>
      </c>
      <c r="BJ243" s="22" t="s">
        <v>39</v>
      </c>
      <c r="BK243" s="180">
        <f t="shared" si="59"/>
        <v>0</v>
      </c>
      <c r="BL243" s="22" t="s">
        <v>271</v>
      </c>
      <c r="BM243" s="22" t="s">
        <v>725</v>
      </c>
    </row>
    <row r="244" spans="2:65" s="1" customFormat="1" ht="16.5" customHeight="1">
      <c r="B244" s="168"/>
      <c r="C244" s="181" t="s">
        <v>726</v>
      </c>
      <c r="D244" s="181" t="s">
        <v>122</v>
      </c>
      <c r="E244" s="182" t="s">
        <v>316</v>
      </c>
      <c r="F244" s="183" t="s">
        <v>317</v>
      </c>
      <c r="G244" s="184" t="s">
        <v>120</v>
      </c>
      <c r="H244" s="185">
        <v>260</v>
      </c>
      <c r="I244" s="186"/>
      <c r="J244" s="187">
        <f t="shared" si="50"/>
        <v>0</v>
      </c>
      <c r="K244" s="183" t="s">
        <v>5</v>
      </c>
      <c r="L244" s="188"/>
      <c r="M244" s="189" t="s">
        <v>5</v>
      </c>
      <c r="N244" s="190" t="s">
        <v>46</v>
      </c>
      <c r="O244" s="40"/>
      <c r="P244" s="178">
        <f t="shared" si="51"/>
        <v>0</v>
      </c>
      <c r="Q244" s="178">
        <v>0.00055</v>
      </c>
      <c r="R244" s="178">
        <f t="shared" si="52"/>
        <v>0.14300000000000002</v>
      </c>
      <c r="S244" s="178">
        <v>0</v>
      </c>
      <c r="T244" s="179">
        <f t="shared" si="53"/>
        <v>0</v>
      </c>
      <c r="AR244" s="22" t="s">
        <v>271</v>
      </c>
      <c r="AT244" s="22" t="s">
        <v>122</v>
      </c>
      <c r="AU244" s="22" t="s">
        <v>81</v>
      </c>
      <c r="AY244" s="22" t="s">
        <v>116</v>
      </c>
      <c r="BE244" s="180">
        <f t="shared" si="54"/>
        <v>0</v>
      </c>
      <c r="BF244" s="180">
        <f t="shared" si="55"/>
        <v>0</v>
      </c>
      <c r="BG244" s="180">
        <f t="shared" si="56"/>
        <v>0</v>
      </c>
      <c r="BH244" s="180">
        <f t="shared" si="57"/>
        <v>0</v>
      </c>
      <c r="BI244" s="180">
        <f t="shared" si="58"/>
        <v>0</v>
      </c>
      <c r="BJ244" s="22" t="s">
        <v>39</v>
      </c>
      <c r="BK244" s="180">
        <f t="shared" si="59"/>
        <v>0</v>
      </c>
      <c r="BL244" s="22" t="s">
        <v>271</v>
      </c>
      <c r="BM244" s="22" t="s">
        <v>727</v>
      </c>
    </row>
    <row r="245" spans="2:65" s="1" customFormat="1" ht="16.5" customHeight="1">
      <c r="B245" s="168"/>
      <c r="C245" s="169" t="s">
        <v>728</v>
      </c>
      <c r="D245" s="169" t="s">
        <v>117</v>
      </c>
      <c r="E245" s="170" t="s">
        <v>319</v>
      </c>
      <c r="F245" s="171" t="s">
        <v>320</v>
      </c>
      <c r="G245" s="172" t="s">
        <v>120</v>
      </c>
      <c r="H245" s="173">
        <v>18</v>
      </c>
      <c r="I245" s="174"/>
      <c r="J245" s="175">
        <f t="shared" si="50"/>
        <v>0</v>
      </c>
      <c r="K245" s="171" t="s">
        <v>5</v>
      </c>
      <c r="L245" s="39"/>
      <c r="M245" s="176" t="s">
        <v>5</v>
      </c>
      <c r="N245" s="177" t="s">
        <v>46</v>
      </c>
      <c r="O245" s="40"/>
      <c r="P245" s="178">
        <f t="shared" si="51"/>
        <v>0</v>
      </c>
      <c r="Q245" s="178">
        <v>0</v>
      </c>
      <c r="R245" s="178">
        <f t="shared" si="52"/>
        <v>0</v>
      </c>
      <c r="S245" s="178">
        <v>0</v>
      </c>
      <c r="T245" s="179">
        <f t="shared" si="53"/>
        <v>0</v>
      </c>
      <c r="AR245" s="22" t="s">
        <v>121</v>
      </c>
      <c r="AT245" s="22" t="s">
        <v>117</v>
      </c>
      <c r="AU245" s="22" t="s">
        <v>81</v>
      </c>
      <c r="AY245" s="22" t="s">
        <v>116</v>
      </c>
      <c r="BE245" s="180">
        <f t="shared" si="54"/>
        <v>0</v>
      </c>
      <c r="BF245" s="180">
        <f t="shared" si="55"/>
        <v>0</v>
      </c>
      <c r="BG245" s="180">
        <f t="shared" si="56"/>
        <v>0</v>
      </c>
      <c r="BH245" s="180">
        <f t="shared" si="57"/>
        <v>0</v>
      </c>
      <c r="BI245" s="180">
        <f t="shared" si="58"/>
        <v>0</v>
      </c>
      <c r="BJ245" s="22" t="s">
        <v>39</v>
      </c>
      <c r="BK245" s="180">
        <f t="shared" si="59"/>
        <v>0</v>
      </c>
      <c r="BL245" s="22" t="s">
        <v>121</v>
      </c>
      <c r="BM245" s="22" t="s">
        <v>729</v>
      </c>
    </row>
    <row r="246" spans="2:65" s="1" customFormat="1" ht="16.5" customHeight="1">
      <c r="B246" s="168"/>
      <c r="C246" s="181" t="s">
        <v>730</v>
      </c>
      <c r="D246" s="181" t="s">
        <v>122</v>
      </c>
      <c r="E246" s="182" t="s">
        <v>322</v>
      </c>
      <c r="F246" s="183" t="s">
        <v>323</v>
      </c>
      <c r="G246" s="184" t="s">
        <v>120</v>
      </c>
      <c r="H246" s="185">
        <v>18</v>
      </c>
      <c r="I246" s="186"/>
      <c r="J246" s="187">
        <f t="shared" si="50"/>
        <v>0</v>
      </c>
      <c r="K246" s="183" t="s">
        <v>5</v>
      </c>
      <c r="L246" s="188"/>
      <c r="M246" s="189" t="s">
        <v>5</v>
      </c>
      <c r="N246" s="190" t="s">
        <v>46</v>
      </c>
      <c r="O246" s="40"/>
      <c r="P246" s="178">
        <f t="shared" si="51"/>
        <v>0</v>
      </c>
      <c r="Q246" s="178">
        <v>0.0042</v>
      </c>
      <c r="R246" s="178">
        <f t="shared" si="52"/>
        <v>0.0756</v>
      </c>
      <c r="S246" s="178">
        <v>0</v>
      </c>
      <c r="T246" s="179">
        <f t="shared" si="53"/>
        <v>0</v>
      </c>
      <c r="AR246" s="22" t="s">
        <v>271</v>
      </c>
      <c r="AT246" s="22" t="s">
        <v>122</v>
      </c>
      <c r="AU246" s="22" t="s">
        <v>81</v>
      </c>
      <c r="AY246" s="22" t="s">
        <v>116</v>
      </c>
      <c r="BE246" s="180">
        <f t="shared" si="54"/>
        <v>0</v>
      </c>
      <c r="BF246" s="180">
        <f t="shared" si="55"/>
        <v>0</v>
      </c>
      <c r="BG246" s="180">
        <f t="shared" si="56"/>
        <v>0</v>
      </c>
      <c r="BH246" s="180">
        <f t="shared" si="57"/>
        <v>0</v>
      </c>
      <c r="BI246" s="180">
        <f t="shared" si="58"/>
        <v>0</v>
      </c>
      <c r="BJ246" s="22" t="s">
        <v>39</v>
      </c>
      <c r="BK246" s="180">
        <f t="shared" si="59"/>
        <v>0</v>
      </c>
      <c r="BL246" s="22" t="s">
        <v>271</v>
      </c>
      <c r="BM246" s="22" t="s">
        <v>731</v>
      </c>
    </row>
    <row r="247" spans="2:65" s="1" customFormat="1" ht="16.5" customHeight="1">
      <c r="B247" s="168"/>
      <c r="C247" s="181" t="s">
        <v>732</v>
      </c>
      <c r="D247" s="181" t="s">
        <v>122</v>
      </c>
      <c r="E247" s="182" t="s">
        <v>325</v>
      </c>
      <c r="F247" s="183" t="s">
        <v>326</v>
      </c>
      <c r="G247" s="184" t="s">
        <v>120</v>
      </c>
      <c r="H247" s="185">
        <v>36</v>
      </c>
      <c r="I247" s="186"/>
      <c r="J247" s="187">
        <f t="shared" si="50"/>
        <v>0</v>
      </c>
      <c r="K247" s="183" t="s">
        <v>5</v>
      </c>
      <c r="L247" s="188"/>
      <c r="M247" s="189" t="s">
        <v>5</v>
      </c>
      <c r="N247" s="190" t="s">
        <v>46</v>
      </c>
      <c r="O247" s="40"/>
      <c r="P247" s="178">
        <f t="shared" si="51"/>
        <v>0</v>
      </c>
      <c r="Q247" s="178">
        <v>0.00032</v>
      </c>
      <c r="R247" s="178">
        <f t="shared" si="52"/>
        <v>0.01152</v>
      </c>
      <c r="S247" s="178">
        <v>0</v>
      </c>
      <c r="T247" s="179">
        <f t="shared" si="53"/>
        <v>0</v>
      </c>
      <c r="AR247" s="22" t="s">
        <v>271</v>
      </c>
      <c r="AT247" s="22" t="s">
        <v>122</v>
      </c>
      <c r="AU247" s="22" t="s">
        <v>81</v>
      </c>
      <c r="AY247" s="22" t="s">
        <v>116</v>
      </c>
      <c r="BE247" s="180">
        <f t="shared" si="54"/>
        <v>0</v>
      </c>
      <c r="BF247" s="180">
        <f t="shared" si="55"/>
        <v>0</v>
      </c>
      <c r="BG247" s="180">
        <f t="shared" si="56"/>
        <v>0</v>
      </c>
      <c r="BH247" s="180">
        <f t="shared" si="57"/>
        <v>0</v>
      </c>
      <c r="BI247" s="180">
        <f t="shared" si="58"/>
        <v>0</v>
      </c>
      <c r="BJ247" s="22" t="s">
        <v>39</v>
      </c>
      <c r="BK247" s="180">
        <f t="shared" si="59"/>
        <v>0</v>
      </c>
      <c r="BL247" s="22" t="s">
        <v>271</v>
      </c>
      <c r="BM247" s="22" t="s">
        <v>733</v>
      </c>
    </row>
    <row r="248" spans="2:65" s="1" customFormat="1" ht="16.5" customHeight="1">
      <c r="B248" s="168"/>
      <c r="C248" s="169" t="s">
        <v>734</v>
      </c>
      <c r="D248" s="169" t="s">
        <v>117</v>
      </c>
      <c r="E248" s="170" t="s">
        <v>328</v>
      </c>
      <c r="F248" s="171" t="s">
        <v>329</v>
      </c>
      <c r="G248" s="172" t="s">
        <v>120</v>
      </c>
      <c r="H248" s="173">
        <v>19</v>
      </c>
      <c r="I248" s="174"/>
      <c r="J248" s="175">
        <f t="shared" si="50"/>
        <v>0</v>
      </c>
      <c r="K248" s="171" t="s">
        <v>5</v>
      </c>
      <c r="L248" s="39"/>
      <c r="M248" s="176" t="s">
        <v>5</v>
      </c>
      <c r="N248" s="177" t="s">
        <v>46</v>
      </c>
      <c r="O248" s="40"/>
      <c r="P248" s="178">
        <f t="shared" si="51"/>
        <v>0</v>
      </c>
      <c r="Q248" s="178">
        <v>0</v>
      </c>
      <c r="R248" s="178">
        <f t="shared" si="52"/>
        <v>0</v>
      </c>
      <c r="S248" s="178">
        <v>0</v>
      </c>
      <c r="T248" s="179">
        <f t="shared" si="53"/>
        <v>0</v>
      </c>
      <c r="AR248" s="22" t="s">
        <v>121</v>
      </c>
      <c r="AT248" s="22" t="s">
        <v>117</v>
      </c>
      <c r="AU248" s="22" t="s">
        <v>81</v>
      </c>
      <c r="AY248" s="22" t="s">
        <v>116</v>
      </c>
      <c r="BE248" s="180">
        <f t="shared" si="54"/>
        <v>0</v>
      </c>
      <c r="BF248" s="180">
        <f t="shared" si="55"/>
        <v>0</v>
      </c>
      <c r="BG248" s="180">
        <f t="shared" si="56"/>
        <v>0</v>
      </c>
      <c r="BH248" s="180">
        <f t="shared" si="57"/>
        <v>0</v>
      </c>
      <c r="BI248" s="180">
        <f t="shared" si="58"/>
        <v>0</v>
      </c>
      <c r="BJ248" s="22" t="s">
        <v>39</v>
      </c>
      <c r="BK248" s="180">
        <f t="shared" si="59"/>
        <v>0</v>
      </c>
      <c r="BL248" s="22" t="s">
        <v>121</v>
      </c>
      <c r="BM248" s="22" t="s">
        <v>735</v>
      </c>
    </row>
    <row r="249" spans="2:65" s="1" customFormat="1" ht="16.5" customHeight="1">
      <c r="B249" s="168"/>
      <c r="C249" s="181" t="s">
        <v>736</v>
      </c>
      <c r="D249" s="181" t="s">
        <v>122</v>
      </c>
      <c r="E249" s="182" t="s">
        <v>331</v>
      </c>
      <c r="F249" s="183" t="s">
        <v>332</v>
      </c>
      <c r="G249" s="184" t="s">
        <v>120</v>
      </c>
      <c r="H249" s="185">
        <v>19</v>
      </c>
      <c r="I249" s="186"/>
      <c r="J249" s="187">
        <f t="shared" si="50"/>
        <v>0</v>
      </c>
      <c r="K249" s="183" t="s">
        <v>5</v>
      </c>
      <c r="L249" s="188"/>
      <c r="M249" s="189" t="s">
        <v>5</v>
      </c>
      <c r="N249" s="190" t="s">
        <v>46</v>
      </c>
      <c r="O249" s="40"/>
      <c r="P249" s="178">
        <f t="shared" si="51"/>
        <v>0</v>
      </c>
      <c r="Q249" s="178">
        <v>0</v>
      </c>
      <c r="R249" s="178">
        <f t="shared" si="52"/>
        <v>0</v>
      </c>
      <c r="S249" s="178">
        <v>0</v>
      </c>
      <c r="T249" s="179">
        <f t="shared" si="53"/>
        <v>0</v>
      </c>
      <c r="AR249" s="22" t="s">
        <v>147</v>
      </c>
      <c r="AT249" s="22" t="s">
        <v>122</v>
      </c>
      <c r="AU249" s="22" t="s">
        <v>81</v>
      </c>
      <c r="AY249" s="22" t="s">
        <v>116</v>
      </c>
      <c r="BE249" s="180">
        <f t="shared" si="54"/>
        <v>0</v>
      </c>
      <c r="BF249" s="180">
        <f t="shared" si="55"/>
        <v>0</v>
      </c>
      <c r="BG249" s="180">
        <f t="shared" si="56"/>
        <v>0</v>
      </c>
      <c r="BH249" s="180">
        <f t="shared" si="57"/>
        <v>0</v>
      </c>
      <c r="BI249" s="180">
        <f t="shared" si="58"/>
        <v>0</v>
      </c>
      <c r="BJ249" s="22" t="s">
        <v>39</v>
      </c>
      <c r="BK249" s="180">
        <f t="shared" si="59"/>
        <v>0</v>
      </c>
      <c r="BL249" s="22" t="s">
        <v>121</v>
      </c>
      <c r="BM249" s="22" t="s">
        <v>737</v>
      </c>
    </row>
    <row r="250" spans="2:65" s="1" customFormat="1" ht="16.5" customHeight="1">
      <c r="B250" s="168"/>
      <c r="C250" s="169" t="s">
        <v>738</v>
      </c>
      <c r="D250" s="169" t="s">
        <v>117</v>
      </c>
      <c r="E250" s="170" t="s">
        <v>334</v>
      </c>
      <c r="F250" s="171" t="s">
        <v>335</v>
      </c>
      <c r="G250" s="172" t="s">
        <v>120</v>
      </c>
      <c r="H250" s="173">
        <v>80</v>
      </c>
      <c r="I250" s="174"/>
      <c r="J250" s="175">
        <f t="shared" si="50"/>
        <v>0</v>
      </c>
      <c r="K250" s="171" t="s">
        <v>5</v>
      </c>
      <c r="L250" s="39"/>
      <c r="M250" s="176" t="s">
        <v>5</v>
      </c>
      <c r="N250" s="177" t="s">
        <v>46</v>
      </c>
      <c r="O250" s="40"/>
      <c r="P250" s="178">
        <f t="shared" si="51"/>
        <v>0</v>
      </c>
      <c r="Q250" s="178">
        <v>0</v>
      </c>
      <c r="R250" s="178">
        <f t="shared" si="52"/>
        <v>0</v>
      </c>
      <c r="S250" s="178">
        <v>0</v>
      </c>
      <c r="T250" s="179">
        <f t="shared" si="53"/>
        <v>0</v>
      </c>
      <c r="AR250" s="22" t="s">
        <v>121</v>
      </c>
      <c r="AT250" s="22" t="s">
        <v>117</v>
      </c>
      <c r="AU250" s="22" t="s">
        <v>81</v>
      </c>
      <c r="AY250" s="22" t="s">
        <v>116</v>
      </c>
      <c r="BE250" s="180">
        <f t="shared" si="54"/>
        <v>0</v>
      </c>
      <c r="BF250" s="180">
        <f t="shared" si="55"/>
        <v>0</v>
      </c>
      <c r="BG250" s="180">
        <f t="shared" si="56"/>
        <v>0</v>
      </c>
      <c r="BH250" s="180">
        <f t="shared" si="57"/>
        <v>0</v>
      </c>
      <c r="BI250" s="180">
        <f t="shared" si="58"/>
        <v>0</v>
      </c>
      <c r="BJ250" s="22" t="s">
        <v>39</v>
      </c>
      <c r="BK250" s="180">
        <f t="shared" si="59"/>
        <v>0</v>
      </c>
      <c r="BL250" s="22" t="s">
        <v>121</v>
      </c>
      <c r="BM250" s="22" t="s">
        <v>739</v>
      </c>
    </row>
    <row r="251" spans="2:65" s="1" customFormat="1" ht="16.5" customHeight="1">
      <c r="B251" s="168"/>
      <c r="C251" s="181" t="s">
        <v>740</v>
      </c>
      <c r="D251" s="181" t="s">
        <v>122</v>
      </c>
      <c r="E251" s="182" t="s">
        <v>337</v>
      </c>
      <c r="F251" s="183" t="s">
        <v>338</v>
      </c>
      <c r="G251" s="184" t="s">
        <v>120</v>
      </c>
      <c r="H251" s="185">
        <v>80</v>
      </c>
      <c r="I251" s="186"/>
      <c r="J251" s="187">
        <f t="shared" si="50"/>
        <v>0</v>
      </c>
      <c r="K251" s="183" t="s">
        <v>5</v>
      </c>
      <c r="L251" s="188"/>
      <c r="M251" s="189" t="s">
        <v>5</v>
      </c>
      <c r="N251" s="190" t="s">
        <v>46</v>
      </c>
      <c r="O251" s="40"/>
      <c r="P251" s="178">
        <f t="shared" si="51"/>
        <v>0</v>
      </c>
      <c r="Q251" s="178">
        <v>7E-05</v>
      </c>
      <c r="R251" s="178">
        <f t="shared" si="52"/>
        <v>0.005599999999999999</v>
      </c>
      <c r="S251" s="178">
        <v>0</v>
      </c>
      <c r="T251" s="179">
        <f t="shared" si="53"/>
        <v>0</v>
      </c>
      <c r="AR251" s="22" t="s">
        <v>271</v>
      </c>
      <c r="AT251" s="22" t="s">
        <v>122</v>
      </c>
      <c r="AU251" s="22" t="s">
        <v>81</v>
      </c>
      <c r="AY251" s="22" t="s">
        <v>116</v>
      </c>
      <c r="BE251" s="180">
        <f t="shared" si="54"/>
        <v>0</v>
      </c>
      <c r="BF251" s="180">
        <f t="shared" si="55"/>
        <v>0</v>
      </c>
      <c r="BG251" s="180">
        <f t="shared" si="56"/>
        <v>0</v>
      </c>
      <c r="BH251" s="180">
        <f t="shared" si="57"/>
        <v>0</v>
      </c>
      <c r="BI251" s="180">
        <f t="shared" si="58"/>
        <v>0</v>
      </c>
      <c r="BJ251" s="22" t="s">
        <v>39</v>
      </c>
      <c r="BK251" s="180">
        <f t="shared" si="59"/>
        <v>0</v>
      </c>
      <c r="BL251" s="22" t="s">
        <v>271</v>
      </c>
      <c r="BM251" s="22" t="s">
        <v>741</v>
      </c>
    </row>
    <row r="252" spans="2:63" s="10" customFormat="1" ht="37.35" customHeight="1">
      <c r="B252" s="154"/>
      <c r="D252" s="165" t="s">
        <v>74</v>
      </c>
      <c r="E252" s="202" t="s">
        <v>404</v>
      </c>
      <c r="F252" s="202" t="s">
        <v>405</v>
      </c>
      <c r="I252" s="157"/>
      <c r="J252" s="203">
        <f>BK252</f>
        <v>0</v>
      </c>
      <c r="L252" s="154"/>
      <c r="M252" s="159"/>
      <c r="N252" s="160"/>
      <c r="O252" s="160"/>
      <c r="P252" s="161">
        <f>P253</f>
        <v>0</v>
      </c>
      <c r="Q252" s="160"/>
      <c r="R252" s="161">
        <f>R253</f>
        <v>0</v>
      </c>
      <c r="S252" s="160"/>
      <c r="T252" s="162">
        <f>T253</f>
        <v>0</v>
      </c>
      <c r="AR252" s="155" t="s">
        <v>39</v>
      </c>
      <c r="AT252" s="163" t="s">
        <v>74</v>
      </c>
      <c r="AU252" s="163" t="s">
        <v>75</v>
      </c>
      <c r="AY252" s="155" t="s">
        <v>116</v>
      </c>
      <c r="BK252" s="164">
        <f>BK253</f>
        <v>0</v>
      </c>
    </row>
    <row r="253" spans="2:65" s="1" customFormat="1" ht="25.5" customHeight="1">
      <c r="B253" s="168"/>
      <c r="C253" s="169" t="s">
        <v>742</v>
      </c>
      <c r="D253" s="169" t="s">
        <v>117</v>
      </c>
      <c r="E253" s="170" t="s">
        <v>347</v>
      </c>
      <c r="F253" s="171" t="s">
        <v>348</v>
      </c>
      <c r="G253" s="172" t="s">
        <v>5</v>
      </c>
      <c r="H253" s="173">
        <v>0</v>
      </c>
      <c r="I253" s="174"/>
      <c r="J253" s="175">
        <f>ROUND(I253*H253,1)</f>
        <v>0</v>
      </c>
      <c r="K253" s="171" t="s">
        <v>5</v>
      </c>
      <c r="L253" s="39"/>
      <c r="M253" s="176" t="s">
        <v>5</v>
      </c>
      <c r="N253" s="204" t="s">
        <v>46</v>
      </c>
      <c r="O253" s="205"/>
      <c r="P253" s="206">
        <f>O253*H253</f>
        <v>0</v>
      </c>
      <c r="Q253" s="206">
        <v>0</v>
      </c>
      <c r="R253" s="206">
        <f>Q253*H253</f>
        <v>0</v>
      </c>
      <c r="S253" s="206">
        <v>0</v>
      </c>
      <c r="T253" s="207">
        <f>S253*H253</f>
        <v>0</v>
      </c>
      <c r="AR253" s="22" t="s">
        <v>85</v>
      </c>
      <c r="AT253" s="22" t="s">
        <v>117</v>
      </c>
      <c r="AU253" s="22" t="s">
        <v>39</v>
      </c>
      <c r="AY253" s="22" t="s">
        <v>116</v>
      </c>
      <c r="BE253" s="180">
        <f>IF(N253="základní",J253,0)</f>
        <v>0</v>
      </c>
      <c r="BF253" s="180">
        <f>IF(N253="snížená",J253,0)</f>
        <v>0</v>
      </c>
      <c r="BG253" s="180">
        <f>IF(N253="zákl. přenesená",J253,0)</f>
        <v>0</v>
      </c>
      <c r="BH253" s="180">
        <f>IF(N253="sníž. přenesená",J253,0)</f>
        <v>0</v>
      </c>
      <c r="BI253" s="180">
        <f>IF(N253="nulová",J253,0)</f>
        <v>0</v>
      </c>
      <c r="BJ253" s="22" t="s">
        <v>39</v>
      </c>
      <c r="BK253" s="180">
        <f>ROUND(I253*H253,1)</f>
        <v>0</v>
      </c>
      <c r="BL253" s="22" t="s">
        <v>85</v>
      </c>
      <c r="BM253" s="22" t="s">
        <v>743</v>
      </c>
    </row>
    <row r="254" spans="2:12" s="1" customFormat="1" ht="6.95" customHeight="1">
      <c r="B254" s="54"/>
      <c r="C254" s="55"/>
      <c r="D254" s="55"/>
      <c r="E254" s="55"/>
      <c r="F254" s="55"/>
      <c r="G254" s="55"/>
      <c r="H254" s="55"/>
      <c r="I254" s="121"/>
      <c r="J254" s="55"/>
      <c r="K254" s="55"/>
      <c r="L254" s="39"/>
    </row>
  </sheetData>
  <sheetProtection algorithmName="SHA-512" hashValue="6a6tM1SH+yDrCg1/bnRQEYAhHYWbpMhkTxPf8LHZl3Je4AMTpAdsNS6pR+VHSByNVem6uxGIBbJi+xgu4dNMsA==" saltValue="ihbO5+mrjQdgDb2bsPlSbw==" spinCount="100000" sheet="1" objects="1" scenarios="1"/>
  <autoFilter ref="C86:K253"/>
  <mergeCells count="10">
    <mergeCell ref="J51:J52"/>
    <mergeCell ref="E77:H77"/>
    <mergeCell ref="E79:H7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97"/>
  <sheetViews>
    <sheetView showGridLines="0" zoomScale="85" zoomScaleNormal="85" workbookViewId="0" topLeftCell="A1">
      <pane ySplit="1" topLeftCell="A2" activePane="bottomLeft" state="frozen"/>
      <selection pane="bottomLeft" activeCell="J127" sqref="J12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94"/>
      <c r="C1" s="94"/>
      <c r="D1" s="95" t="s">
        <v>1</v>
      </c>
      <c r="E1" s="94"/>
      <c r="F1" s="96" t="s">
        <v>89</v>
      </c>
      <c r="G1" s="331" t="s">
        <v>90</v>
      </c>
      <c r="H1" s="331"/>
      <c r="I1" s="97"/>
      <c r="J1" s="96" t="s">
        <v>91</v>
      </c>
      <c r="K1" s="95" t="s">
        <v>92</v>
      </c>
      <c r="L1" s="96" t="s">
        <v>93</v>
      </c>
      <c r="M1" s="96"/>
      <c r="N1" s="96"/>
      <c r="O1" s="96"/>
      <c r="P1" s="96"/>
      <c r="Q1" s="96"/>
      <c r="R1" s="96"/>
      <c r="S1" s="96"/>
      <c r="T1" s="96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20" t="s">
        <v>8</v>
      </c>
      <c r="M2" s="321"/>
      <c r="N2" s="321"/>
      <c r="O2" s="321"/>
      <c r="P2" s="321"/>
      <c r="Q2" s="321"/>
      <c r="R2" s="321"/>
      <c r="S2" s="321"/>
      <c r="T2" s="321"/>
      <c r="U2" s="321"/>
      <c r="V2" s="321"/>
      <c r="AT2" s="22" t="s">
        <v>87</v>
      </c>
    </row>
    <row r="3" spans="2:46" ht="6.95" customHeight="1">
      <c r="B3" s="23"/>
      <c r="C3" s="24"/>
      <c r="D3" s="24"/>
      <c r="E3" s="24"/>
      <c r="F3" s="24"/>
      <c r="G3" s="24"/>
      <c r="H3" s="24"/>
      <c r="I3" s="98"/>
      <c r="J3" s="24"/>
      <c r="K3" s="25"/>
      <c r="AT3" s="22" t="s">
        <v>81</v>
      </c>
    </row>
    <row r="4" spans="2:46" ht="36.95" customHeight="1">
      <c r="B4" s="26"/>
      <c r="C4" s="27"/>
      <c r="D4" s="28" t="s">
        <v>94</v>
      </c>
      <c r="E4" s="27"/>
      <c r="F4" s="27"/>
      <c r="G4" s="27"/>
      <c r="H4" s="27"/>
      <c r="I4" s="99"/>
      <c r="J4" s="27"/>
      <c r="K4" s="29"/>
      <c r="M4" s="30" t="s">
        <v>14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99"/>
      <c r="J5" s="27"/>
      <c r="K5" s="29"/>
    </row>
    <row r="6" spans="2:11" ht="15">
      <c r="B6" s="26"/>
      <c r="C6" s="27"/>
      <c r="D6" s="35" t="s">
        <v>19</v>
      </c>
      <c r="E6" s="27"/>
      <c r="F6" s="27"/>
      <c r="G6" s="27"/>
      <c r="H6" s="27"/>
      <c r="I6" s="99"/>
      <c r="J6" s="27"/>
      <c r="K6" s="29"/>
    </row>
    <row r="7" spans="2:11" ht="16.5" customHeight="1">
      <c r="B7" s="26"/>
      <c r="C7" s="27"/>
      <c r="D7" s="27"/>
      <c r="E7" s="332" t="str">
        <f>'Rekapitulace stavby'!K6</f>
        <v>Školní statek Humpolec - dostavba budov a areálu -Stavební úpravy stáje pro výkrm prasat - ELEKTRO</v>
      </c>
      <c r="F7" s="333"/>
      <c r="G7" s="333"/>
      <c r="H7" s="333"/>
      <c r="I7" s="99"/>
      <c r="J7" s="27"/>
      <c r="K7" s="29"/>
    </row>
    <row r="8" spans="2:11" s="1" customFormat="1" ht="15">
      <c r="B8" s="39"/>
      <c r="C8" s="40"/>
      <c r="D8" s="35" t="s">
        <v>95</v>
      </c>
      <c r="E8" s="40"/>
      <c r="F8" s="40"/>
      <c r="G8" s="40"/>
      <c r="H8" s="40"/>
      <c r="I8" s="100"/>
      <c r="J8" s="40"/>
      <c r="K8" s="43"/>
    </row>
    <row r="9" spans="2:11" s="1" customFormat="1" ht="36.95" customHeight="1">
      <c r="B9" s="39"/>
      <c r="C9" s="40"/>
      <c r="D9" s="40"/>
      <c r="E9" s="334" t="s">
        <v>1100</v>
      </c>
      <c r="F9" s="335"/>
      <c r="G9" s="335"/>
      <c r="H9" s="335"/>
      <c r="I9" s="100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00"/>
      <c r="J10" s="40"/>
      <c r="K10" s="43"/>
    </row>
    <row r="11" spans="2:11" s="1" customFormat="1" ht="14.45" customHeight="1">
      <c r="B11" s="39"/>
      <c r="C11" s="40"/>
      <c r="D11" s="35" t="s">
        <v>20</v>
      </c>
      <c r="E11" s="40"/>
      <c r="F11" s="33" t="s">
        <v>5</v>
      </c>
      <c r="G11" s="40"/>
      <c r="H11" s="40"/>
      <c r="I11" s="101" t="s">
        <v>21</v>
      </c>
      <c r="J11" s="33" t="s">
        <v>5</v>
      </c>
      <c r="K11" s="43"/>
    </row>
    <row r="12" spans="2:11" s="1" customFormat="1" ht="14.45" customHeight="1">
      <c r="B12" s="39"/>
      <c r="C12" s="40"/>
      <c r="D12" s="35" t="s">
        <v>22</v>
      </c>
      <c r="E12" s="40"/>
      <c r="F12" s="33" t="s">
        <v>23</v>
      </c>
      <c r="G12" s="40"/>
      <c r="H12" s="40"/>
      <c r="I12" s="101" t="s">
        <v>24</v>
      </c>
      <c r="J12" s="102" t="str">
        <f>'Rekapitulace stavby'!AN8</f>
        <v>29. 6. 2017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00"/>
      <c r="J13" s="40"/>
      <c r="K13" s="43"/>
    </row>
    <row r="14" spans="2:11" s="1" customFormat="1" ht="14.45" customHeight="1">
      <c r="B14" s="39"/>
      <c r="C14" s="40"/>
      <c r="D14" s="35" t="s">
        <v>26</v>
      </c>
      <c r="E14" s="40"/>
      <c r="F14" s="40"/>
      <c r="G14" s="40"/>
      <c r="H14" s="40"/>
      <c r="I14" s="101" t="s">
        <v>27</v>
      </c>
      <c r="J14" s="33" t="s">
        <v>28</v>
      </c>
      <c r="K14" s="43"/>
    </row>
    <row r="15" spans="2:11" s="1" customFormat="1" ht="18" customHeight="1">
      <c r="B15" s="39"/>
      <c r="C15" s="40"/>
      <c r="D15" s="40"/>
      <c r="E15" s="33" t="s">
        <v>29</v>
      </c>
      <c r="F15" s="40"/>
      <c r="G15" s="40"/>
      <c r="H15" s="40"/>
      <c r="I15" s="101" t="s">
        <v>30</v>
      </c>
      <c r="J15" s="33" t="s">
        <v>31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00"/>
      <c r="J16" s="40"/>
      <c r="K16" s="43"/>
    </row>
    <row r="17" spans="2:11" s="1" customFormat="1" ht="14.45" customHeight="1">
      <c r="B17" s="39"/>
      <c r="C17" s="40"/>
      <c r="D17" s="35" t="s">
        <v>32</v>
      </c>
      <c r="E17" s="40"/>
      <c r="F17" s="40"/>
      <c r="G17" s="40"/>
      <c r="H17" s="40"/>
      <c r="I17" s="101" t="s">
        <v>27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01" t="s">
        <v>30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00"/>
      <c r="J19" s="40"/>
      <c r="K19" s="43"/>
    </row>
    <row r="20" spans="2:11" s="1" customFormat="1" ht="14.45" customHeight="1">
      <c r="B20" s="39"/>
      <c r="C20" s="40"/>
      <c r="D20" s="35" t="s">
        <v>34</v>
      </c>
      <c r="E20" s="40"/>
      <c r="F20" s="40"/>
      <c r="G20" s="40"/>
      <c r="H20" s="40"/>
      <c r="I20" s="101" t="s">
        <v>27</v>
      </c>
      <c r="J20" s="33" t="s">
        <v>35</v>
      </c>
      <c r="K20" s="43"/>
    </row>
    <row r="21" spans="2:11" s="1" customFormat="1" ht="18" customHeight="1">
      <c r="B21" s="39"/>
      <c r="C21" s="40"/>
      <c r="D21" s="40"/>
      <c r="E21" s="33" t="s">
        <v>36</v>
      </c>
      <c r="F21" s="40"/>
      <c r="G21" s="40"/>
      <c r="H21" s="40"/>
      <c r="I21" s="101" t="s">
        <v>30</v>
      </c>
      <c r="J21" s="33" t="s">
        <v>37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00"/>
      <c r="J22" s="40"/>
      <c r="K22" s="43"/>
    </row>
    <row r="23" spans="2:11" s="1" customFormat="1" ht="14.45" customHeight="1">
      <c r="B23" s="39"/>
      <c r="C23" s="40"/>
      <c r="D23" s="35" t="s">
        <v>40</v>
      </c>
      <c r="E23" s="40"/>
      <c r="F23" s="40"/>
      <c r="G23" s="40"/>
      <c r="H23" s="40"/>
      <c r="I23" s="100"/>
      <c r="J23" s="40"/>
      <c r="K23" s="43"/>
    </row>
    <row r="24" spans="2:11" s="6" customFormat="1" ht="16.5" customHeight="1">
      <c r="B24" s="103"/>
      <c r="C24" s="104"/>
      <c r="D24" s="104"/>
      <c r="E24" s="297" t="s">
        <v>5</v>
      </c>
      <c r="F24" s="297"/>
      <c r="G24" s="297"/>
      <c r="H24" s="297"/>
      <c r="I24" s="105"/>
      <c r="J24" s="104"/>
      <c r="K24" s="106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00"/>
      <c r="J25" s="40"/>
      <c r="K25" s="43"/>
    </row>
    <row r="26" spans="2:11" s="1" customFormat="1" ht="6.95" customHeight="1">
      <c r="B26" s="39"/>
      <c r="C26" s="40"/>
      <c r="D26" s="66"/>
      <c r="E26" s="66"/>
      <c r="F26" s="66"/>
      <c r="G26" s="66"/>
      <c r="H26" s="66"/>
      <c r="I26" s="107"/>
      <c r="J26" s="66"/>
      <c r="K26" s="108"/>
    </row>
    <row r="27" spans="2:11" s="1" customFormat="1" ht="25.35" customHeight="1">
      <c r="B27" s="39"/>
      <c r="C27" s="40"/>
      <c r="D27" s="109" t="s">
        <v>41</v>
      </c>
      <c r="E27" s="40"/>
      <c r="F27" s="40"/>
      <c r="G27" s="40"/>
      <c r="H27" s="40"/>
      <c r="I27" s="100"/>
      <c r="J27" s="110">
        <f>ROUND(J86,0)</f>
        <v>0</v>
      </c>
      <c r="K27" s="43"/>
    </row>
    <row r="28" spans="2:11" s="1" customFormat="1" ht="6.95" customHeight="1">
      <c r="B28" s="39"/>
      <c r="C28" s="40"/>
      <c r="D28" s="66"/>
      <c r="E28" s="66"/>
      <c r="F28" s="66"/>
      <c r="G28" s="66"/>
      <c r="H28" s="66"/>
      <c r="I28" s="107"/>
      <c r="J28" s="66"/>
      <c r="K28" s="108"/>
    </row>
    <row r="29" spans="2:11" s="1" customFormat="1" ht="14.45" customHeight="1">
      <c r="B29" s="39"/>
      <c r="C29" s="40"/>
      <c r="D29" s="40"/>
      <c r="E29" s="40"/>
      <c r="F29" s="44" t="s">
        <v>43</v>
      </c>
      <c r="G29" s="40"/>
      <c r="H29" s="40"/>
      <c r="I29" s="111" t="s">
        <v>42</v>
      </c>
      <c r="J29" s="44" t="s">
        <v>44</v>
      </c>
      <c r="K29" s="43"/>
    </row>
    <row r="30" spans="2:11" s="1" customFormat="1" ht="14.45" customHeight="1">
      <c r="B30" s="39"/>
      <c r="C30" s="40"/>
      <c r="D30" s="47" t="s">
        <v>45</v>
      </c>
      <c r="E30" s="47" t="s">
        <v>46</v>
      </c>
      <c r="F30" s="112">
        <f>ROUND(SUM(BE86:BE196),0)</f>
        <v>0</v>
      </c>
      <c r="G30" s="40"/>
      <c r="H30" s="40"/>
      <c r="I30" s="113">
        <v>0.21</v>
      </c>
      <c r="J30" s="112">
        <f>ROUND(ROUND((SUM(BE86:BE196)),0)*I30,2)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47</v>
      </c>
      <c r="F31" s="112">
        <f>ROUND(SUM(BF86:BF196),0)</f>
        <v>0</v>
      </c>
      <c r="G31" s="40"/>
      <c r="H31" s="40"/>
      <c r="I31" s="113">
        <v>0.15</v>
      </c>
      <c r="J31" s="112">
        <f>ROUND(ROUND((SUM(BF86:BF196)),0)*I31,2)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48</v>
      </c>
      <c r="F32" s="112">
        <f>ROUND(SUM(BG86:BG196),0)</f>
        <v>0</v>
      </c>
      <c r="G32" s="40"/>
      <c r="H32" s="40"/>
      <c r="I32" s="113">
        <v>0.21</v>
      </c>
      <c r="J32" s="112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49</v>
      </c>
      <c r="F33" s="112">
        <f>ROUND(SUM(BH86:BH196),0)</f>
        <v>0</v>
      </c>
      <c r="G33" s="40"/>
      <c r="H33" s="40"/>
      <c r="I33" s="113">
        <v>0.15</v>
      </c>
      <c r="J33" s="112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50</v>
      </c>
      <c r="F34" s="112">
        <f>ROUND(SUM(BI86:BI196),0)</f>
        <v>0</v>
      </c>
      <c r="G34" s="40"/>
      <c r="H34" s="40"/>
      <c r="I34" s="113">
        <v>0</v>
      </c>
      <c r="J34" s="112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00"/>
      <c r="J35" s="40"/>
      <c r="K35" s="43"/>
    </row>
    <row r="36" spans="2:11" s="1" customFormat="1" ht="25.35" customHeight="1">
      <c r="B36" s="39"/>
      <c r="C36" s="114"/>
      <c r="D36" s="115" t="s">
        <v>51</v>
      </c>
      <c r="E36" s="69"/>
      <c r="F36" s="69"/>
      <c r="G36" s="116" t="s">
        <v>52</v>
      </c>
      <c r="H36" s="117" t="s">
        <v>53</v>
      </c>
      <c r="I36" s="118"/>
      <c r="J36" s="119">
        <f>SUM(J27:J34)</f>
        <v>0</v>
      </c>
      <c r="K36" s="120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21"/>
      <c r="J37" s="55"/>
      <c r="K37" s="56"/>
    </row>
    <row r="41" spans="2:11" s="1" customFormat="1" ht="6.95" customHeight="1">
      <c r="B41" s="57"/>
      <c r="C41" s="58"/>
      <c r="D41" s="58"/>
      <c r="E41" s="58"/>
      <c r="F41" s="58"/>
      <c r="G41" s="58"/>
      <c r="H41" s="58"/>
      <c r="I41" s="122"/>
      <c r="J41" s="58"/>
      <c r="K41" s="123"/>
    </row>
    <row r="42" spans="2:11" s="1" customFormat="1" ht="36.95" customHeight="1">
      <c r="B42" s="39"/>
      <c r="C42" s="28" t="s">
        <v>96</v>
      </c>
      <c r="D42" s="40"/>
      <c r="E42" s="40"/>
      <c r="F42" s="40"/>
      <c r="G42" s="40"/>
      <c r="H42" s="40"/>
      <c r="I42" s="100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00"/>
      <c r="J43" s="40"/>
      <c r="K43" s="43"/>
    </row>
    <row r="44" spans="2:11" s="1" customFormat="1" ht="14.45" customHeight="1">
      <c r="B44" s="39"/>
      <c r="C44" s="35" t="s">
        <v>19</v>
      </c>
      <c r="D44" s="40"/>
      <c r="E44" s="40"/>
      <c r="F44" s="40"/>
      <c r="G44" s="40"/>
      <c r="H44" s="40"/>
      <c r="I44" s="100"/>
      <c r="J44" s="40"/>
      <c r="K44" s="43"/>
    </row>
    <row r="45" spans="2:11" s="1" customFormat="1" ht="16.5" customHeight="1">
      <c r="B45" s="39"/>
      <c r="C45" s="40"/>
      <c r="D45" s="40"/>
      <c r="E45" s="332" t="str">
        <f>E7</f>
        <v>Školní statek Humpolec - dostavba budov a areálu -Stavební úpravy stáje pro výkrm prasat - ELEKTRO</v>
      </c>
      <c r="F45" s="333"/>
      <c r="G45" s="333"/>
      <c r="H45" s="333"/>
      <c r="I45" s="100"/>
      <c r="J45" s="40"/>
      <c r="K45" s="43"/>
    </row>
    <row r="46" spans="2:11" s="1" customFormat="1" ht="14.45" customHeight="1">
      <c r="B46" s="39"/>
      <c r="C46" s="35" t="s">
        <v>95</v>
      </c>
      <c r="D46" s="40"/>
      <c r="E46" s="40"/>
      <c r="F46" s="40"/>
      <c r="G46" s="40"/>
      <c r="H46" s="40"/>
      <c r="I46" s="100"/>
      <c r="J46" s="40"/>
      <c r="K46" s="43"/>
    </row>
    <row r="47" spans="2:11" s="1" customFormat="1" ht="17.25" customHeight="1">
      <c r="B47" s="39"/>
      <c r="C47" s="40"/>
      <c r="D47" s="40"/>
      <c r="E47" s="334" t="str">
        <f>E9</f>
        <v>SO 03 Skladovací jímka a výdejní plocha</v>
      </c>
      <c r="F47" s="335"/>
      <c r="G47" s="335"/>
      <c r="H47" s="335"/>
      <c r="I47" s="100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00"/>
      <c r="J48" s="40"/>
      <c r="K48" s="43"/>
    </row>
    <row r="49" spans="2:11" s="1" customFormat="1" ht="18" customHeight="1">
      <c r="B49" s="39"/>
      <c r="C49" s="35" t="s">
        <v>22</v>
      </c>
      <c r="D49" s="40"/>
      <c r="E49" s="40"/>
      <c r="F49" s="33" t="str">
        <f>F12</f>
        <v>Školní statek Humpolec</v>
      </c>
      <c r="G49" s="40"/>
      <c r="H49" s="40"/>
      <c r="I49" s="101" t="s">
        <v>24</v>
      </c>
      <c r="J49" s="102" t="str">
        <f>IF(J12="","",J12)</f>
        <v>29. 6. 2017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00"/>
      <c r="J50" s="40"/>
      <c r="K50" s="43"/>
    </row>
    <row r="51" spans="2:11" s="1" customFormat="1" ht="15">
      <c r="B51" s="39"/>
      <c r="C51" s="35" t="s">
        <v>26</v>
      </c>
      <c r="D51" s="40"/>
      <c r="E51" s="40"/>
      <c r="F51" s="33" t="str">
        <f>E15</f>
        <v xml:space="preserve"> Kraj Vysočina, Jihlava, Žižkova 57/1882, PSČ 5873</v>
      </c>
      <c r="G51" s="40"/>
      <c r="H51" s="40"/>
      <c r="I51" s="101" t="s">
        <v>34</v>
      </c>
      <c r="J51" s="297" t="str">
        <f>E21</f>
        <v xml:space="preserve"> AG Komplet s.r.o.</v>
      </c>
      <c r="K51" s="43"/>
    </row>
    <row r="52" spans="2:11" s="1" customFormat="1" ht="14.45" customHeight="1">
      <c r="B52" s="39"/>
      <c r="C52" s="35" t="s">
        <v>32</v>
      </c>
      <c r="D52" s="40"/>
      <c r="E52" s="40"/>
      <c r="F52" s="33" t="str">
        <f>IF(E18="","",E18)</f>
        <v/>
      </c>
      <c r="G52" s="40"/>
      <c r="H52" s="40"/>
      <c r="I52" s="100"/>
      <c r="J52" s="327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00"/>
      <c r="J53" s="40"/>
      <c r="K53" s="43"/>
    </row>
    <row r="54" spans="2:11" s="1" customFormat="1" ht="29.25" customHeight="1">
      <c r="B54" s="39"/>
      <c r="C54" s="124" t="s">
        <v>97</v>
      </c>
      <c r="D54" s="114"/>
      <c r="E54" s="114"/>
      <c r="F54" s="114"/>
      <c r="G54" s="114"/>
      <c r="H54" s="114"/>
      <c r="I54" s="125"/>
      <c r="J54" s="126" t="s">
        <v>98</v>
      </c>
      <c r="K54" s="127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00"/>
      <c r="J55" s="40"/>
      <c r="K55" s="43"/>
    </row>
    <row r="56" spans="2:47" s="1" customFormat="1" ht="29.25" customHeight="1">
      <c r="B56" s="39"/>
      <c r="C56" s="128" t="s">
        <v>99</v>
      </c>
      <c r="D56" s="40"/>
      <c r="E56" s="40"/>
      <c r="F56" s="40"/>
      <c r="G56" s="40"/>
      <c r="H56" s="40"/>
      <c r="I56" s="100"/>
      <c r="J56" s="110">
        <f>J86</f>
        <v>0</v>
      </c>
      <c r="K56" s="43"/>
      <c r="AU56" s="22" t="s">
        <v>100</v>
      </c>
    </row>
    <row r="57" spans="2:11" s="7" customFormat="1" ht="24.95" customHeight="1">
      <c r="B57" s="129"/>
      <c r="C57" s="130"/>
      <c r="D57" s="131" t="s">
        <v>744</v>
      </c>
      <c r="E57" s="132"/>
      <c r="F57" s="132"/>
      <c r="G57" s="132"/>
      <c r="H57" s="132"/>
      <c r="I57" s="133"/>
      <c r="J57" s="134">
        <f>J87</f>
        <v>0</v>
      </c>
      <c r="K57" s="135"/>
    </row>
    <row r="58" spans="2:11" s="7" customFormat="1" ht="24.95" customHeight="1">
      <c r="B58" s="129"/>
      <c r="C58" s="130"/>
      <c r="D58" s="131" t="s">
        <v>408</v>
      </c>
      <c r="E58" s="132"/>
      <c r="F58" s="132"/>
      <c r="G58" s="132"/>
      <c r="H58" s="132"/>
      <c r="I58" s="133"/>
      <c r="J58" s="134">
        <f>J103</f>
        <v>0</v>
      </c>
      <c r="K58" s="135"/>
    </row>
    <row r="59" spans="2:11" s="7" customFormat="1" ht="24.95" customHeight="1">
      <c r="B59" s="129"/>
      <c r="C59" s="130"/>
      <c r="D59" s="131" t="s">
        <v>349</v>
      </c>
      <c r="E59" s="132"/>
      <c r="F59" s="132"/>
      <c r="G59" s="132"/>
      <c r="H59" s="132"/>
      <c r="I59" s="133"/>
      <c r="J59" s="134">
        <f>J111</f>
        <v>0</v>
      </c>
      <c r="K59" s="135"/>
    </row>
    <row r="60" spans="2:11" s="7" customFormat="1" ht="24.95" customHeight="1">
      <c r="B60" s="129"/>
      <c r="C60" s="130"/>
      <c r="D60" s="131" t="s">
        <v>745</v>
      </c>
      <c r="E60" s="132"/>
      <c r="F60" s="132"/>
      <c r="G60" s="132"/>
      <c r="H60" s="132"/>
      <c r="I60" s="133"/>
      <c r="J60" s="134">
        <f>J125</f>
        <v>0</v>
      </c>
      <c r="K60" s="135"/>
    </row>
    <row r="61" spans="2:11" s="8" customFormat="1" ht="19.9" customHeight="1">
      <c r="B61" s="136"/>
      <c r="C61" s="137"/>
      <c r="D61" s="138" t="s">
        <v>746</v>
      </c>
      <c r="E61" s="139"/>
      <c r="F61" s="139"/>
      <c r="G61" s="139"/>
      <c r="H61" s="139"/>
      <c r="I61" s="140"/>
      <c r="J61" s="141">
        <f>J126</f>
        <v>0</v>
      </c>
      <c r="K61" s="142"/>
    </row>
    <row r="62" spans="2:11" s="8" customFormat="1" ht="14.85" customHeight="1">
      <c r="B62" s="136"/>
      <c r="C62" s="137"/>
      <c r="D62" s="138" t="s">
        <v>747</v>
      </c>
      <c r="E62" s="139"/>
      <c r="F62" s="139"/>
      <c r="G62" s="139"/>
      <c r="H62" s="139"/>
      <c r="I62" s="140"/>
      <c r="J62" s="141">
        <f>J135</f>
        <v>0</v>
      </c>
      <c r="K62" s="142"/>
    </row>
    <row r="63" spans="2:11" s="7" customFormat="1" ht="24.95" customHeight="1">
      <c r="B63" s="129"/>
      <c r="C63" s="130"/>
      <c r="D63" s="131" t="s">
        <v>748</v>
      </c>
      <c r="E63" s="132"/>
      <c r="F63" s="132"/>
      <c r="G63" s="132"/>
      <c r="H63" s="132"/>
      <c r="I63" s="133"/>
      <c r="J63" s="134">
        <f>J161</f>
        <v>0</v>
      </c>
      <c r="K63" s="135"/>
    </row>
    <row r="64" spans="2:11" s="8" customFormat="1" ht="19.9" customHeight="1">
      <c r="B64" s="136"/>
      <c r="C64" s="137"/>
      <c r="D64" s="138" t="s">
        <v>351</v>
      </c>
      <c r="E64" s="139"/>
      <c r="F64" s="139"/>
      <c r="G64" s="139"/>
      <c r="H64" s="139"/>
      <c r="I64" s="140"/>
      <c r="J64" s="141">
        <f>J162</f>
        <v>0</v>
      </c>
      <c r="K64" s="142"/>
    </row>
    <row r="65" spans="2:11" s="7" customFormat="1" ht="24.95" customHeight="1">
      <c r="B65" s="129"/>
      <c r="C65" s="130"/>
      <c r="D65" s="131" t="s">
        <v>749</v>
      </c>
      <c r="E65" s="132"/>
      <c r="F65" s="132"/>
      <c r="G65" s="132"/>
      <c r="H65" s="132"/>
      <c r="I65" s="133"/>
      <c r="J65" s="134">
        <f>J185</f>
        <v>0</v>
      </c>
      <c r="K65" s="135"/>
    </row>
    <row r="66" spans="2:11" s="7" customFormat="1" ht="24.95" customHeight="1">
      <c r="B66" s="129"/>
      <c r="C66" s="130"/>
      <c r="D66" s="131" t="s">
        <v>352</v>
      </c>
      <c r="E66" s="132"/>
      <c r="F66" s="132"/>
      <c r="G66" s="132"/>
      <c r="H66" s="132"/>
      <c r="I66" s="133"/>
      <c r="J66" s="134">
        <f>J195</f>
        <v>0</v>
      </c>
      <c r="K66" s="135"/>
    </row>
    <row r="67" spans="2:11" s="1" customFormat="1" ht="21.75" customHeight="1">
      <c r="B67" s="39"/>
      <c r="C67" s="40"/>
      <c r="D67" s="40"/>
      <c r="E67" s="40"/>
      <c r="F67" s="40"/>
      <c r="G67" s="40"/>
      <c r="H67" s="40"/>
      <c r="I67" s="100"/>
      <c r="J67" s="40"/>
      <c r="K67" s="43"/>
    </row>
    <row r="68" spans="2:11" s="1" customFormat="1" ht="6.95" customHeight="1">
      <c r="B68" s="54"/>
      <c r="C68" s="55"/>
      <c r="D68" s="55"/>
      <c r="E68" s="55"/>
      <c r="F68" s="55"/>
      <c r="G68" s="55"/>
      <c r="H68" s="55"/>
      <c r="I68" s="121"/>
      <c r="J68" s="55"/>
      <c r="K68" s="56"/>
    </row>
    <row r="72" spans="2:12" s="1" customFormat="1" ht="6.95" customHeight="1">
      <c r="B72" s="57"/>
      <c r="C72" s="58"/>
      <c r="D72" s="58"/>
      <c r="E72" s="58"/>
      <c r="F72" s="58"/>
      <c r="G72" s="58"/>
      <c r="H72" s="58"/>
      <c r="I72" s="122"/>
      <c r="J72" s="58"/>
      <c r="K72" s="58"/>
      <c r="L72" s="39"/>
    </row>
    <row r="73" spans="2:12" s="1" customFormat="1" ht="36.95" customHeight="1">
      <c r="B73" s="39"/>
      <c r="C73" s="59" t="s">
        <v>101</v>
      </c>
      <c r="L73" s="39"/>
    </row>
    <row r="74" spans="2:12" s="1" customFormat="1" ht="6.95" customHeight="1">
      <c r="B74" s="39"/>
      <c r="L74" s="39"/>
    </row>
    <row r="75" spans="2:12" s="1" customFormat="1" ht="14.45" customHeight="1">
      <c r="B75" s="39"/>
      <c r="C75" s="61" t="s">
        <v>19</v>
      </c>
      <c r="L75" s="39"/>
    </row>
    <row r="76" spans="2:12" s="1" customFormat="1" ht="16.5" customHeight="1">
      <c r="B76" s="39"/>
      <c r="E76" s="328" t="str">
        <f>E7</f>
        <v>Školní statek Humpolec - dostavba budov a areálu -Stavební úpravy stáje pro výkrm prasat - ELEKTRO</v>
      </c>
      <c r="F76" s="329"/>
      <c r="G76" s="329"/>
      <c r="H76" s="329"/>
      <c r="L76" s="39"/>
    </row>
    <row r="77" spans="2:12" s="1" customFormat="1" ht="14.45" customHeight="1">
      <c r="B77" s="39"/>
      <c r="C77" s="61" t="s">
        <v>95</v>
      </c>
      <c r="L77" s="39"/>
    </row>
    <row r="78" spans="2:12" s="1" customFormat="1" ht="17.25" customHeight="1">
      <c r="B78" s="39"/>
      <c r="E78" s="308" t="str">
        <f>E9</f>
        <v>SO 03 Skladovací jímka a výdejní plocha</v>
      </c>
      <c r="F78" s="330"/>
      <c r="G78" s="330"/>
      <c r="H78" s="330"/>
      <c r="L78" s="39"/>
    </row>
    <row r="79" spans="2:12" s="1" customFormat="1" ht="6.95" customHeight="1">
      <c r="B79" s="39"/>
      <c r="L79" s="39"/>
    </row>
    <row r="80" spans="2:12" s="1" customFormat="1" ht="18" customHeight="1">
      <c r="B80" s="39"/>
      <c r="C80" s="61" t="s">
        <v>22</v>
      </c>
      <c r="F80" s="143" t="str">
        <f>F12</f>
        <v>Školní statek Humpolec</v>
      </c>
      <c r="I80" s="144" t="s">
        <v>24</v>
      </c>
      <c r="J80" s="65" t="str">
        <f>IF(J12="","",J12)</f>
        <v>29. 6. 2017</v>
      </c>
      <c r="L80" s="39"/>
    </row>
    <row r="81" spans="2:12" s="1" customFormat="1" ht="6.95" customHeight="1">
      <c r="B81" s="39"/>
      <c r="L81" s="39"/>
    </row>
    <row r="82" spans="2:12" s="1" customFormat="1" ht="15">
      <c r="B82" s="39"/>
      <c r="C82" s="61" t="s">
        <v>26</v>
      </c>
      <c r="F82" s="143" t="str">
        <f>E15</f>
        <v xml:space="preserve"> Kraj Vysočina, Jihlava, Žižkova 57/1882, PSČ 5873</v>
      </c>
      <c r="I82" s="144" t="s">
        <v>34</v>
      </c>
      <c r="J82" s="143" t="str">
        <f>E21</f>
        <v xml:space="preserve"> AG Komplet s.r.o.</v>
      </c>
      <c r="L82" s="39"/>
    </row>
    <row r="83" spans="2:12" s="1" customFormat="1" ht="14.45" customHeight="1">
      <c r="B83" s="39"/>
      <c r="C83" s="61" t="s">
        <v>32</v>
      </c>
      <c r="F83" s="143" t="str">
        <f>IF(E18="","",E18)</f>
        <v/>
      </c>
      <c r="L83" s="39"/>
    </row>
    <row r="84" spans="2:12" s="1" customFormat="1" ht="10.35" customHeight="1">
      <c r="B84" s="39"/>
      <c r="L84" s="39"/>
    </row>
    <row r="85" spans="2:20" s="9" customFormat="1" ht="29.25" customHeight="1">
      <c r="B85" s="145"/>
      <c r="C85" s="146" t="s">
        <v>102</v>
      </c>
      <c r="D85" s="147" t="s">
        <v>60</v>
      </c>
      <c r="E85" s="147" t="s">
        <v>56</v>
      </c>
      <c r="F85" s="147" t="s">
        <v>103</v>
      </c>
      <c r="G85" s="147" t="s">
        <v>104</v>
      </c>
      <c r="H85" s="147" t="s">
        <v>105</v>
      </c>
      <c r="I85" s="148" t="s">
        <v>106</v>
      </c>
      <c r="J85" s="147" t="s">
        <v>98</v>
      </c>
      <c r="K85" s="149" t="s">
        <v>107</v>
      </c>
      <c r="L85" s="145"/>
      <c r="M85" s="71" t="s">
        <v>108</v>
      </c>
      <c r="N85" s="72" t="s">
        <v>45</v>
      </c>
      <c r="O85" s="72" t="s">
        <v>109</v>
      </c>
      <c r="P85" s="72" t="s">
        <v>110</v>
      </c>
      <c r="Q85" s="72" t="s">
        <v>111</v>
      </c>
      <c r="R85" s="72" t="s">
        <v>112</v>
      </c>
      <c r="S85" s="72" t="s">
        <v>113</v>
      </c>
      <c r="T85" s="73" t="s">
        <v>114</v>
      </c>
    </row>
    <row r="86" spans="2:63" s="1" customFormat="1" ht="29.25" customHeight="1">
      <c r="B86" s="39"/>
      <c r="C86" s="75" t="s">
        <v>99</v>
      </c>
      <c r="J86" s="150">
        <f>BK86</f>
        <v>0</v>
      </c>
      <c r="L86" s="39"/>
      <c r="M86" s="74"/>
      <c r="N86" s="66"/>
      <c r="O86" s="66"/>
      <c r="P86" s="151">
        <f>P87+P103+P111+P125+P161+P185+P195</f>
        <v>0</v>
      </c>
      <c r="Q86" s="66"/>
      <c r="R86" s="151">
        <f>R87+R103+R111+R125+R161+R185+R195</f>
        <v>10.837690000000002</v>
      </c>
      <c r="S86" s="66"/>
      <c r="T86" s="152">
        <f>T87+T103+T111+T125+T161+T185+T195</f>
        <v>0</v>
      </c>
      <c r="AT86" s="22" t="s">
        <v>74</v>
      </c>
      <c r="AU86" s="22" t="s">
        <v>100</v>
      </c>
      <c r="BK86" s="153">
        <f>BK87+BK103+BK111+BK125+BK161+BK185+BK195</f>
        <v>0</v>
      </c>
    </row>
    <row r="87" spans="2:63" s="10" customFormat="1" ht="37.35" customHeight="1">
      <c r="B87" s="154"/>
      <c r="D87" s="165" t="s">
        <v>74</v>
      </c>
      <c r="E87" s="202" t="s">
        <v>345</v>
      </c>
      <c r="F87" s="202" t="s">
        <v>115</v>
      </c>
      <c r="I87" s="157"/>
      <c r="J87" s="203">
        <f>BK87</f>
        <v>0</v>
      </c>
      <c r="L87" s="154"/>
      <c r="M87" s="159"/>
      <c r="N87" s="160"/>
      <c r="O87" s="160"/>
      <c r="P87" s="161">
        <f>SUM(P88:P102)</f>
        <v>0</v>
      </c>
      <c r="Q87" s="160"/>
      <c r="R87" s="161">
        <f>SUM(R88:R102)</f>
        <v>0</v>
      </c>
      <c r="S87" s="160"/>
      <c r="T87" s="162">
        <f>SUM(T88:T102)</f>
        <v>0</v>
      </c>
      <c r="AR87" s="155" t="s">
        <v>39</v>
      </c>
      <c r="AT87" s="163" t="s">
        <v>74</v>
      </c>
      <c r="AU87" s="163" t="s">
        <v>75</v>
      </c>
      <c r="AY87" s="155" t="s">
        <v>116</v>
      </c>
      <c r="BK87" s="164">
        <f>SUM(BK88:BK102)</f>
        <v>0</v>
      </c>
    </row>
    <row r="88" spans="2:65" s="1" customFormat="1" ht="16.5" customHeight="1">
      <c r="B88" s="168"/>
      <c r="C88" s="169" t="s">
        <v>39</v>
      </c>
      <c r="D88" s="169" t="s">
        <v>117</v>
      </c>
      <c r="E88" s="170" t="s">
        <v>355</v>
      </c>
      <c r="F88" s="171" t="s">
        <v>356</v>
      </c>
      <c r="G88" s="172" t="s">
        <v>120</v>
      </c>
      <c r="H88" s="173">
        <v>1</v>
      </c>
      <c r="I88" s="174"/>
      <c r="J88" s="175">
        <f aca="true" t="shared" si="0" ref="J88:J102">ROUND(I88*H88,1)</f>
        <v>0</v>
      </c>
      <c r="K88" s="171" t="s">
        <v>5</v>
      </c>
      <c r="L88" s="39"/>
      <c r="M88" s="176" t="s">
        <v>5</v>
      </c>
      <c r="N88" s="177" t="s">
        <v>46</v>
      </c>
      <c r="O88" s="40"/>
      <c r="P88" s="178">
        <f aca="true" t="shared" si="1" ref="P88:P102">O88*H88</f>
        <v>0</v>
      </c>
      <c r="Q88" s="178">
        <v>0</v>
      </c>
      <c r="R88" s="178">
        <f aca="true" t="shared" si="2" ref="R88:R102">Q88*H88</f>
        <v>0</v>
      </c>
      <c r="S88" s="178">
        <v>0</v>
      </c>
      <c r="T88" s="179">
        <f aca="true" t="shared" si="3" ref="T88:T102">S88*H88</f>
        <v>0</v>
      </c>
      <c r="AR88" s="22" t="s">
        <v>135</v>
      </c>
      <c r="AT88" s="22" t="s">
        <v>117</v>
      </c>
      <c r="AU88" s="22" t="s">
        <v>39</v>
      </c>
      <c r="AY88" s="22" t="s">
        <v>116</v>
      </c>
      <c r="BE88" s="180">
        <f aca="true" t="shared" si="4" ref="BE88:BE102">IF(N88="základní",J88,0)</f>
        <v>0</v>
      </c>
      <c r="BF88" s="180">
        <f aca="true" t="shared" si="5" ref="BF88:BF102">IF(N88="snížená",J88,0)</f>
        <v>0</v>
      </c>
      <c r="BG88" s="180">
        <f aca="true" t="shared" si="6" ref="BG88:BG102">IF(N88="zákl. přenesená",J88,0)</f>
        <v>0</v>
      </c>
      <c r="BH88" s="180">
        <f aca="true" t="shared" si="7" ref="BH88:BH102">IF(N88="sníž. přenesená",J88,0)</f>
        <v>0</v>
      </c>
      <c r="BI88" s="180">
        <f aca="true" t="shared" si="8" ref="BI88:BI102">IF(N88="nulová",J88,0)</f>
        <v>0</v>
      </c>
      <c r="BJ88" s="22" t="s">
        <v>39</v>
      </c>
      <c r="BK88" s="180">
        <f aca="true" t="shared" si="9" ref="BK88:BK102">ROUND(I88*H88,1)</f>
        <v>0</v>
      </c>
      <c r="BL88" s="22" t="s">
        <v>135</v>
      </c>
      <c r="BM88" s="22" t="s">
        <v>750</v>
      </c>
    </row>
    <row r="89" spans="2:65" s="1" customFormat="1" ht="25.5" customHeight="1">
      <c r="B89" s="168"/>
      <c r="C89" s="181" t="s">
        <v>81</v>
      </c>
      <c r="D89" s="181" t="s">
        <v>122</v>
      </c>
      <c r="E89" s="182" t="s">
        <v>751</v>
      </c>
      <c r="F89" s="183" t="s">
        <v>752</v>
      </c>
      <c r="G89" s="184" t="s">
        <v>125</v>
      </c>
      <c r="H89" s="185">
        <v>1</v>
      </c>
      <c r="I89" s="186"/>
      <c r="J89" s="187">
        <f t="shared" si="0"/>
        <v>0</v>
      </c>
      <c r="K89" s="183" t="s">
        <v>5</v>
      </c>
      <c r="L89" s="188"/>
      <c r="M89" s="189" t="s">
        <v>5</v>
      </c>
      <c r="N89" s="190" t="s">
        <v>46</v>
      </c>
      <c r="O89" s="40"/>
      <c r="P89" s="178">
        <f t="shared" si="1"/>
        <v>0</v>
      </c>
      <c r="Q89" s="178">
        <v>0</v>
      </c>
      <c r="R89" s="178">
        <f t="shared" si="2"/>
        <v>0</v>
      </c>
      <c r="S89" s="178">
        <v>0</v>
      </c>
      <c r="T89" s="179">
        <f t="shared" si="3"/>
        <v>0</v>
      </c>
      <c r="AR89" s="22" t="s">
        <v>126</v>
      </c>
      <c r="AT89" s="22" t="s">
        <v>122</v>
      </c>
      <c r="AU89" s="22" t="s">
        <v>39</v>
      </c>
      <c r="AY89" s="22" t="s">
        <v>116</v>
      </c>
      <c r="BE89" s="180">
        <f t="shared" si="4"/>
        <v>0</v>
      </c>
      <c r="BF89" s="180">
        <f t="shared" si="5"/>
        <v>0</v>
      </c>
      <c r="BG89" s="180">
        <f t="shared" si="6"/>
        <v>0</v>
      </c>
      <c r="BH89" s="180">
        <f t="shared" si="7"/>
        <v>0</v>
      </c>
      <c r="BI89" s="180">
        <f t="shared" si="8"/>
        <v>0</v>
      </c>
      <c r="BJ89" s="22" t="s">
        <v>39</v>
      </c>
      <c r="BK89" s="180">
        <f t="shared" si="9"/>
        <v>0</v>
      </c>
      <c r="BL89" s="22" t="s">
        <v>85</v>
      </c>
      <c r="BM89" s="22" t="s">
        <v>753</v>
      </c>
    </row>
    <row r="90" spans="2:65" s="1" customFormat="1" ht="16.5" customHeight="1">
      <c r="B90" s="168"/>
      <c r="C90" s="169" t="s">
        <v>82</v>
      </c>
      <c r="D90" s="169" t="s">
        <v>117</v>
      </c>
      <c r="E90" s="170" t="s">
        <v>140</v>
      </c>
      <c r="F90" s="171" t="s">
        <v>141</v>
      </c>
      <c r="G90" s="172" t="s">
        <v>120</v>
      </c>
      <c r="H90" s="173">
        <v>5</v>
      </c>
      <c r="I90" s="174"/>
      <c r="J90" s="175">
        <f t="shared" si="0"/>
        <v>0</v>
      </c>
      <c r="K90" s="171" t="s">
        <v>5</v>
      </c>
      <c r="L90" s="39"/>
      <c r="M90" s="176" t="s">
        <v>5</v>
      </c>
      <c r="N90" s="177" t="s">
        <v>46</v>
      </c>
      <c r="O90" s="40"/>
      <c r="P90" s="178">
        <f t="shared" si="1"/>
        <v>0</v>
      </c>
      <c r="Q90" s="178">
        <v>0</v>
      </c>
      <c r="R90" s="178">
        <f t="shared" si="2"/>
        <v>0</v>
      </c>
      <c r="S90" s="178">
        <v>0</v>
      </c>
      <c r="T90" s="179">
        <f t="shared" si="3"/>
        <v>0</v>
      </c>
      <c r="AR90" s="22" t="s">
        <v>135</v>
      </c>
      <c r="AT90" s="22" t="s">
        <v>117</v>
      </c>
      <c r="AU90" s="22" t="s">
        <v>39</v>
      </c>
      <c r="AY90" s="22" t="s">
        <v>116</v>
      </c>
      <c r="BE90" s="180">
        <f t="shared" si="4"/>
        <v>0</v>
      </c>
      <c r="BF90" s="180">
        <f t="shared" si="5"/>
        <v>0</v>
      </c>
      <c r="BG90" s="180">
        <f t="shared" si="6"/>
        <v>0</v>
      </c>
      <c r="BH90" s="180">
        <f t="shared" si="7"/>
        <v>0</v>
      </c>
      <c r="BI90" s="180">
        <f t="shared" si="8"/>
        <v>0</v>
      </c>
      <c r="BJ90" s="22" t="s">
        <v>39</v>
      </c>
      <c r="BK90" s="180">
        <f t="shared" si="9"/>
        <v>0</v>
      </c>
      <c r="BL90" s="22" t="s">
        <v>135</v>
      </c>
      <c r="BM90" s="22" t="s">
        <v>754</v>
      </c>
    </row>
    <row r="91" spans="2:65" s="1" customFormat="1" ht="16.5" customHeight="1">
      <c r="B91" s="168"/>
      <c r="C91" s="181" t="s">
        <v>85</v>
      </c>
      <c r="D91" s="181" t="s">
        <v>122</v>
      </c>
      <c r="E91" s="182" t="s">
        <v>143</v>
      </c>
      <c r="F91" s="183" t="s">
        <v>144</v>
      </c>
      <c r="G91" s="184" t="s">
        <v>125</v>
      </c>
      <c r="H91" s="185">
        <v>5</v>
      </c>
      <c r="I91" s="186"/>
      <c r="J91" s="187">
        <f t="shared" si="0"/>
        <v>0</v>
      </c>
      <c r="K91" s="183" t="s">
        <v>5</v>
      </c>
      <c r="L91" s="188"/>
      <c r="M91" s="189" t="s">
        <v>5</v>
      </c>
      <c r="N91" s="190" t="s">
        <v>46</v>
      </c>
      <c r="O91" s="40"/>
      <c r="P91" s="178">
        <f t="shared" si="1"/>
        <v>0</v>
      </c>
      <c r="Q91" s="178">
        <v>0</v>
      </c>
      <c r="R91" s="178">
        <f t="shared" si="2"/>
        <v>0</v>
      </c>
      <c r="S91" s="178">
        <v>0</v>
      </c>
      <c r="T91" s="179">
        <f t="shared" si="3"/>
        <v>0</v>
      </c>
      <c r="AR91" s="22" t="s">
        <v>126</v>
      </c>
      <c r="AT91" s="22" t="s">
        <v>122</v>
      </c>
      <c r="AU91" s="22" t="s">
        <v>39</v>
      </c>
      <c r="AY91" s="22" t="s">
        <v>116</v>
      </c>
      <c r="BE91" s="180">
        <f t="shared" si="4"/>
        <v>0</v>
      </c>
      <c r="BF91" s="180">
        <f t="shared" si="5"/>
        <v>0</v>
      </c>
      <c r="BG91" s="180">
        <f t="shared" si="6"/>
        <v>0</v>
      </c>
      <c r="BH91" s="180">
        <f t="shared" si="7"/>
        <v>0</v>
      </c>
      <c r="BI91" s="180">
        <f t="shared" si="8"/>
        <v>0</v>
      </c>
      <c r="BJ91" s="22" t="s">
        <v>39</v>
      </c>
      <c r="BK91" s="180">
        <f t="shared" si="9"/>
        <v>0</v>
      </c>
      <c r="BL91" s="22" t="s">
        <v>85</v>
      </c>
      <c r="BM91" s="22" t="s">
        <v>755</v>
      </c>
    </row>
    <row r="92" spans="2:65" s="1" customFormat="1" ht="16.5" customHeight="1">
      <c r="B92" s="168"/>
      <c r="C92" s="169" t="s">
        <v>88</v>
      </c>
      <c r="D92" s="169" t="s">
        <v>117</v>
      </c>
      <c r="E92" s="170" t="s">
        <v>118</v>
      </c>
      <c r="F92" s="171" t="s">
        <v>119</v>
      </c>
      <c r="G92" s="172" t="s">
        <v>120</v>
      </c>
      <c r="H92" s="173">
        <v>1</v>
      </c>
      <c r="I92" s="174"/>
      <c r="J92" s="175">
        <f t="shared" si="0"/>
        <v>0</v>
      </c>
      <c r="K92" s="171" t="s">
        <v>5</v>
      </c>
      <c r="L92" s="39"/>
      <c r="M92" s="176" t="s">
        <v>5</v>
      </c>
      <c r="N92" s="177" t="s">
        <v>46</v>
      </c>
      <c r="O92" s="40"/>
      <c r="P92" s="178">
        <f t="shared" si="1"/>
        <v>0</v>
      </c>
      <c r="Q92" s="178">
        <v>0</v>
      </c>
      <c r="R92" s="178">
        <f t="shared" si="2"/>
        <v>0</v>
      </c>
      <c r="S92" s="178">
        <v>0</v>
      </c>
      <c r="T92" s="179">
        <f t="shared" si="3"/>
        <v>0</v>
      </c>
      <c r="AR92" s="22" t="s">
        <v>121</v>
      </c>
      <c r="AT92" s="22" t="s">
        <v>117</v>
      </c>
      <c r="AU92" s="22" t="s">
        <v>39</v>
      </c>
      <c r="AY92" s="22" t="s">
        <v>116</v>
      </c>
      <c r="BE92" s="180">
        <f t="shared" si="4"/>
        <v>0</v>
      </c>
      <c r="BF92" s="180">
        <f t="shared" si="5"/>
        <v>0</v>
      </c>
      <c r="BG92" s="180">
        <f t="shared" si="6"/>
        <v>0</v>
      </c>
      <c r="BH92" s="180">
        <f t="shared" si="7"/>
        <v>0</v>
      </c>
      <c r="BI92" s="180">
        <f t="shared" si="8"/>
        <v>0</v>
      </c>
      <c r="BJ92" s="22" t="s">
        <v>39</v>
      </c>
      <c r="BK92" s="180">
        <f t="shared" si="9"/>
        <v>0</v>
      </c>
      <c r="BL92" s="22" t="s">
        <v>121</v>
      </c>
      <c r="BM92" s="22" t="s">
        <v>756</v>
      </c>
    </row>
    <row r="93" spans="2:65" s="1" customFormat="1" ht="16.5" customHeight="1">
      <c r="B93" s="168"/>
      <c r="C93" s="181" t="s">
        <v>130</v>
      </c>
      <c r="D93" s="181" t="s">
        <v>122</v>
      </c>
      <c r="E93" s="182" t="s">
        <v>757</v>
      </c>
      <c r="F93" s="183" t="s">
        <v>758</v>
      </c>
      <c r="G93" s="184" t="s">
        <v>125</v>
      </c>
      <c r="H93" s="185">
        <v>1</v>
      </c>
      <c r="I93" s="186"/>
      <c r="J93" s="187">
        <f t="shared" si="0"/>
        <v>0</v>
      </c>
      <c r="K93" s="183" t="s">
        <v>5</v>
      </c>
      <c r="L93" s="188"/>
      <c r="M93" s="189" t="s">
        <v>5</v>
      </c>
      <c r="N93" s="190" t="s">
        <v>46</v>
      </c>
      <c r="O93" s="40"/>
      <c r="P93" s="178">
        <f t="shared" si="1"/>
        <v>0</v>
      </c>
      <c r="Q93" s="178">
        <v>0</v>
      </c>
      <c r="R93" s="178">
        <f t="shared" si="2"/>
        <v>0</v>
      </c>
      <c r="S93" s="178">
        <v>0</v>
      </c>
      <c r="T93" s="179">
        <f t="shared" si="3"/>
        <v>0</v>
      </c>
      <c r="AR93" s="22" t="s">
        <v>126</v>
      </c>
      <c r="AT93" s="22" t="s">
        <v>122</v>
      </c>
      <c r="AU93" s="22" t="s">
        <v>39</v>
      </c>
      <c r="AY93" s="22" t="s">
        <v>116</v>
      </c>
      <c r="BE93" s="180">
        <f t="shared" si="4"/>
        <v>0</v>
      </c>
      <c r="BF93" s="180">
        <f t="shared" si="5"/>
        <v>0</v>
      </c>
      <c r="BG93" s="180">
        <f t="shared" si="6"/>
        <v>0</v>
      </c>
      <c r="BH93" s="180">
        <f t="shared" si="7"/>
        <v>0</v>
      </c>
      <c r="BI93" s="180">
        <f t="shared" si="8"/>
        <v>0</v>
      </c>
      <c r="BJ93" s="22" t="s">
        <v>39</v>
      </c>
      <c r="BK93" s="180">
        <f t="shared" si="9"/>
        <v>0</v>
      </c>
      <c r="BL93" s="22" t="s">
        <v>85</v>
      </c>
      <c r="BM93" s="22" t="s">
        <v>759</v>
      </c>
    </row>
    <row r="94" spans="2:65" s="1" customFormat="1" ht="16.5" customHeight="1">
      <c r="B94" s="168"/>
      <c r="C94" s="169" t="s">
        <v>133</v>
      </c>
      <c r="D94" s="169" t="s">
        <v>117</v>
      </c>
      <c r="E94" s="170" t="s">
        <v>191</v>
      </c>
      <c r="F94" s="171" t="s">
        <v>192</v>
      </c>
      <c r="G94" s="172" t="s">
        <v>120</v>
      </c>
      <c r="H94" s="173">
        <v>1</v>
      </c>
      <c r="I94" s="174"/>
      <c r="J94" s="175">
        <f t="shared" si="0"/>
        <v>0</v>
      </c>
      <c r="K94" s="171" t="s">
        <v>5</v>
      </c>
      <c r="L94" s="39"/>
      <c r="M94" s="176" t="s">
        <v>5</v>
      </c>
      <c r="N94" s="177" t="s">
        <v>46</v>
      </c>
      <c r="O94" s="40"/>
      <c r="P94" s="178">
        <f t="shared" si="1"/>
        <v>0</v>
      </c>
      <c r="Q94" s="178">
        <v>0</v>
      </c>
      <c r="R94" s="178">
        <f t="shared" si="2"/>
        <v>0</v>
      </c>
      <c r="S94" s="178">
        <v>0</v>
      </c>
      <c r="T94" s="179">
        <f t="shared" si="3"/>
        <v>0</v>
      </c>
      <c r="AR94" s="22" t="s">
        <v>121</v>
      </c>
      <c r="AT94" s="22" t="s">
        <v>117</v>
      </c>
      <c r="AU94" s="22" t="s">
        <v>39</v>
      </c>
      <c r="AY94" s="22" t="s">
        <v>116</v>
      </c>
      <c r="BE94" s="180">
        <f t="shared" si="4"/>
        <v>0</v>
      </c>
      <c r="BF94" s="180">
        <f t="shared" si="5"/>
        <v>0</v>
      </c>
      <c r="BG94" s="180">
        <f t="shared" si="6"/>
        <v>0</v>
      </c>
      <c r="BH94" s="180">
        <f t="shared" si="7"/>
        <v>0</v>
      </c>
      <c r="BI94" s="180">
        <f t="shared" si="8"/>
        <v>0</v>
      </c>
      <c r="BJ94" s="22" t="s">
        <v>39</v>
      </c>
      <c r="BK94" s="180">
        <f t="shared" si="9"/>
        <v>0</v>
      </c>
      <c r="BL94" s="22" t="s">
        <v>121</v>
      </c>
      <c r="BM94" s="22" t="s">
        <v>760</v>
      </c>
    </row>
    <row r="95" spans="2:65" s="1" customFormat="1" ht="25.5" customHeight="1">
      <c r="B95" s="168"/>
      <c r="C95" s="181" t="s">
        <v>126</v>
      </c>
      <c r="D95" s="181" t="s">
        <v>122</v>
      </c>
      <c r="E95" s="182" t="s">
        <v>761</v>
      </c>
      <c r="F95" s="183" t="s">
        <v>762</v>
      </c>
      <c r="G95" s="184" t="s">
        <v>125</v>
      </c>
      <c r="H95" s="185">
        <v>1</v>
      </c>
      <c r="I95" s="186"/>
      <c r="J95" s="187">
        <f t="shared" si="0"/>
        <v>0</v>
      </c>
      <c r="K95" s="183" t="s">
        <v>5</v>
      </c>
      <c r="L95" s="188"/>
      <c r="M95" s="189" t="s">
        <v>5</v>
      </c>
      <c r="N95" s="190" t="s">
        <v>46</v>
      </c>
      <c r="O95" s="40"/>
      <c r="P95" s="178">
        <f t="shared" si="1"/>
        <v>0</v>
      </c>
      <c r="Q95" s="178">
        <v>0</v>
      </c>
      <c r="R95" s="178">
        <f t="shared" si="2"/>
        <v>0</v>
      </c>
      <c r="S95" s="178">
        <v>0</v>
      </c>
      <c r="T95" s="179">
        <f t="shared" si="3"/>
        <v>0</v>
      </c>
      <c r="AR95" s="22" t="s">
        <v>126</v>
      </c>
      <c r="AT95" s="22" t="s">
        <v>122</v>
      </c>
      <c r="AU95" s="22" t="s">
        <v>39</v>
      </c>
      <c r="AY95" s="22" t="s">
        <v>116</v>
      </c>
      <c r="BE95" s="180">
        <f t="shared" si="4"/>
        <v>0</v>
      </c>
      <c r="BF95" s="180">
        <f t="shared" si="5"/>
        <v>0</v>
      </c>
      <c r="BG95" s="180">
        <f t="shared" si="6"/>
        <v>0</v>
      </c>
      <c r="BH95" s="180">
        <f t="shared" si="7"/>
        <v>0</v>
      </c>
      <c r="BI95" s="180">
        <f t="shared" si="8"/>
        <v>0</v>
      </c>
      <c r="BJ95" s="22" t="s">
        <v>39</v>
      </c>
      <c r="BK95" s="180">
        <f t="shared" si="9"/>
        <v>0</v>
      </c>
      <c r="BL95" s="22" t="s">
        <v>85</v>
      </c>
      <c r="BM95" s="22" t="s">
        <v>763</v>
      </c>
    </row>
    <row r="96" spans="2:65" s="1" customFormat="1" ht="16.5" customHeight="1">
      <c r="B96" s="168"/>
      <c r="C96" s="169" t="s">
        <v>139</v>
      </c>
      <c r="D96" s="169" t="s">
        <v>117</v>
      </c>
      <c r="E96" s="170" t="s">
        <v>764</v>
      </c>
      <c r="F96" s="171" t="s">
        <v>765</v>
      </c>
      <c r="G96" s="172" t="s">
        <v>120</v>
      </c>
      <c r="H96" s="173">
        <v>4</v>
      </c>
      <c r="I96" s="174"/>
      <c r="J96" s="175">
        <f t="shared" si="0"/>
        <v>0</v>
      </c>
      <c r="K96" s="171" t="s">
        <v>5</v>
      </c>
      <c r="L96" s="39"/>
      <c r="M96" s="176" t="s">
        <v>5</v>
      </c>
      <c r="N96" s="177" t="s">
        <v>46</v>
      </c>
      <c r="O96" s="40"/>
      <c r="P96" s="178">
        <f t="shared" si="1"/>
        <v>0</v>
      </c>
      <c r="Q96" s="178">
        <v>0</v>
      </c>
      <c r="R96" s="178">
        <f t="shared" si="2"/>
        <v>0</v>
      </c>
      <c r="S96" s="178">
        <v>0</v>
      </c>
      <c r="T96" s="179">
        <f t="shared" si="3"/>
        <v>0</v>
      </c>
      <c r="AR96" s="22" t="s">
        <v>135</v>
      </c>
      <c r="AT96" s="22" t="s">
        <v>117</v>
      </c>
      <c r="AU96" s="22" t="s">
        <v>39</v>
      </c>
      <c r="AY96" s="22" t="s">
        <v>116</v>
      </c>
      <c r="BE96" s="180">
        <f t="shared" si="4"/>
        <v>0</v>
      </c>
      <c r="BF96" s="180">
        <f t="shared" si="5"/>
        <v>0</v>
      </c>
      <c r="BG96" s="180">
        <f t="shared" si="6"/>
        <v>0</v>
      </c>
      <c r="BH96" s="180">
        <f t="shared" si="7"/>
        <v>0</v>
      </c>
      <c r="BI96" s="180">
        <f t="shared" si="8"/>
        <v>0</v>
      </c>
      <c r="BJ96" s="22" t="s">
        <v>39</v>
      </c>
      <c r="BK96" s="180">
        <f t="shared" si="9"/>
        <v>0</v>
      </c>
      <c r="BL96" s="22" t="s">
        <v>135</v>
      </c>
      <c r="BM96" s="22" t="s">
        <v>766</v>
      </c>
    </row>
    <row r="97" spans="2:65" s="1" customFormat="1" ht="16.5" customHeight="1">
      <c r="B97" s="168"/>
      <c r="C97" s="181" t="s">
        <v>121</v>
      </c>
      <c r="D97" s="181" t="s">
        <v>122</v>
      </c>
      <c r="E97" s="182" t="s">
        <v>767</v>
      </c>
      <c r="F97" s="183" t="s">
        <v>768</v>
      </c>
      <c r="G97" s="184" t="s">
        <v>125</v>
      </c>
      <c r="H97" s="185">
        <v>2</v>
      </c>
      <c r="I97" s="186"/>
      <c r="J97" s="187">
        <f t="shared" si="0"/>
        <v>0</v>
      </c>
      <c r="K97" s="183" t="s">
        <v>5</v>
      </c>
      <c r="L97" s="188"/>
      <c r="M97" s="189" t="s">
        <v>5</v>
      </c>
      <c r="N97" s="190" t="s">
        <v>46</v>
      </c>
      <c r="O97" s="40"/>
      <c r="P97" s="178">
        <f t="shared" si="1"/>
        <v>0</v>
      </c>
      <c r="Q97" s="178">
        <v>0</v>
      </c>
      <c r="R97" s="178">
        <f t="shared" si="2"/>
        <v>0</v>
      </c>
      <c r="S97" s="178">
        <v>0</v>
      </c>
      <c r="T97" s="179">
        <f t="shared" si="3"/>
        <v>0</v>
      </c>
      <c r="AR97" s="22" t="s">
        <v>126</v>
      </c>
      <c r="AT97" s="22" t="s">
        <v>122</v>
      </c>
      <c r="AU97" s="22" t="s">
        <v>39</v>
      </c>
      <c r="AY97" s="22" t="s">
        <v>116</v>
      </c>
      <c r="BE97" s="180">
        <f t="shared" si="4"/>
        <v>0</v>
      </c>
      <c r="BF97" s="180">
        <f t="shared" si="5"/>
        <v>0</v>
      </c>
      <c r="BG97" s="180">
        <f t="shared" si="6"/>
        <v>0</v>
      </c>
      <c r="BH97" s="180">
        <f t="shared" si="7"/>
        <v>0</v>
      </c>
      <c r="BI97" s="180">
        <f t="shared" si="8"/>
        <v>0</v>
      </c>
      <c r="BJ97" s="22" t="s">
        <v>39</v>
      </c>
      <c r="BK97" s="180">
        <f t="shared" si="9"/>
        <v>0</v>
      </c>
      <c r="BL97" s="22" t="s">
        <v>85</v>
      </c>
      <c r="BM97" s="22" t="s">
        <v>769</v>
      </c>
    </row>
    <row r="98" spans="2:65" s="1" customFormat="1" ht="16.5" customHeight="1">
      <c r="B98" s="168"/>
      <c r="C98" s="181" t="s">
        <v>148</v>
      </c>
      <c r="D98" s="181" t="s">
        <v>122</v>
      </c>
      <c r="E98" s="182" t="s">
        <v>770</v>
      </c>
      <c r="F98" s="183" t="s">
        <v>771</v>
      </c>
      <c r="G98" s="184" t="s">
        <v>125</v>
      </c>
      <c r="H98" s="185">
        <v>1</v>
      </c>
      <c r="I98" s="186"/>
      <c r="J98" s="187">
        <f t="shared" si="0"/>
        <v>0</v>
      </c>
      <c r="K98" s="183" t="s">
        <v>5</v>
      </c>
      <c r="L98" s="188"/>
      <c r="M98" s="189" t="s">
        <v>5</v>
      </c>
      <c r="N98" s="190" t="s">
        <v>46</v>
      </c>
      <c r="O98" s="40"/>
      <c r="P98" s="178">
        <f t="shared" si="1"/>
        <v>0</v>
      </c>
      <c r="Q98" s="178">
        <v>0</v>
      </c>
      <c r="R98" s="178">
        <f t="shared" si="2"/>
        <v>0</v>
      </c>
      <c r="S98" s="178">
        <v>0</v>
      </c>
      <c r="T98" s="179">
        <f t="shared" si="3"/>
        <v>0</v>
      </c>
      <c r="AR98" s="22" t="s">
        <v>126</v>
      </c>
      <c r="AT98" s="22" t="s">
        <v>122</v>
      </c>
      <c r="AU98" s="22" t="s">
        <v>39</v>
      </c>
      <c r="AY98" s="22" t="s">
        <v>116</v>
      </c>
      <c r="BE98" s="180">
        <f t="shared" si="4"/>
        <v>0</v>
      </c>
      <c r="BF98" s="180">
        <f t="shared" si="5"/>
        <v>0</v>
      </c>
      <c r="BG98" s="180">
        <f t="shared" si="6"/>
        <v>0</v>
      </c>
      <c r="BH98" s="180">
        <f t="shared" si="7"/>
        <v>0</v>
      </c>
      <c r="BI98" s="180">
        <f t="shared" si="8"/>
        <v>0</v>
      </c>
      <c r="BJ98" s="22" t="s">
        <v>39</v>
      </c>
      <c r="BK98" s="180">
        <f t="shared" si="9"/>
        <v>0</v>
      </c>
      <c r="BL98" s="22" t="s">
        <v>85</v>
      </c>
      <c r="BM98" s="22" t="s">
        <v>772</v>
      </c>
    </row>
    <row r="99" spans="2:65" s="1" customFormat="1" ht="16.5" customHeight="1">
      <c r="B99" s="168"/>
      <c r="C99" s="181" t="s">
        <v>149</v>
      </c>
      <c r="D99" s="181" t="s">
        <v>122</v>
      </c>
      <c r="E99" s="182" t="s">
        <v>773</v>
      </c>
      <c r="F99" s="183" t="s">
        <v>774</v>
      </c>
      <c r="G99" s="184" t="s">
        <v>125</v>
      </c>
      <c r="H99" s="185">
        <v>1</v>
      </c>
      <c r="I99" s="186"/>
      <c r="J99" s="187">
        <f t="shared" si="0"/>
        <v>0</v>
      </c>
      <c r="K99" s="183" t="s">
        <v>5</v>
      </c>
      <c r="L99" s="188"/>
      <c r="M99" s="189" t="s">
        <v>5</v>
      </c>
      <c r="N99" s="190" t="s">
        <v>46</v>
      </c>
      <c r="O99" s="40"/>
      <c r="P99" s="178">
        <f t="shared" si="1"/>
        <v>0</v>
      </c>
      <c r="Q99" s="178">
        <v>0</v>
      </c>
      <c r="R99" s="178">
        <f t="shared" si="2"/>
        <v>0</v>
      </c>
      <c r="S99" s="178">
        <v>0</v>
      </c>
      <c r="T99" s="179">
        <f t="shared" si="3"/>
        <v>0</v>
      </c>
      <c r="AR99" s="22" t="s">
        <v>126</v>
      </c>
      <c r="AT99" s="22" t="s">
        <v>122</v>
      </c>
      <c r="AU99" s="22" t="s">
        <v>39</v>
      </c>
      <c r="AY99" s="22" t="s">
        <v>116</v>
      </c>
      <c r="BE99" s="180">
        <f t="shared" si="4"/>
        <v>0</v>
      </c>
      <c r="BF99" s="180">
        <f t="shared" si="5"/>
        <v>0</v>
      </c>
      <c r="BG99" s="180">
        <f t="shared" si="6"/>
        <v>0</v>
      </c>
      <c r="BH99" s="180">
        <f t="shared" si="7"/>
        <v>0</v>
      </c>
      <c r="BI99" s="180">
        <f t="shared" si="8"/>
        <v>0</v>
      </c>
      <c r="BJ99" s="22" t="s">
        <v>39</v>
      </c>
      <c r="BK99" s="180">
        <f t="shared" si="9"/>
        <v>0</v>
      </c>
      <c r="BL99" s="22" t="s">
        <v>85</v>
      </c>
      <c r="BM99" s="22" t="s">
        <v>775</v>
      </c>
    </row>
    <row r="100" spans="2:65" s="1" customFormat="1" ht="38.25" customHeight="1">
      <c r="B100" s="168"/>
      <c r="C100" s="181" t="s">
        <v>150</v>
      </c>
      <c r="D100" s="181" t="s">
        <v>122</v>
      </c>
      <c r="E100" s="182" t="s">
        <v>138</v>
      </c>
      <c r="F100" s="183" t="s">
        <v>776</v>
      </c>
      <c r="G100" s="184" t="s">
        <v>125</v>
      </c>
      <c r="H100" s="185">
        <v>1</v>
      </c>
      <c r="I100" s="186"/>
      <c r="J100" s="187">
        <f t="shared" si="0"/>
        <v>0</v>
      </c>
      <c r="K100" s="183" t="s">
        <v>5</v>
      </c>
      <c r="L100" s="188"/>
      <c r="M100" s="189" t="s">
        <v>5</v>
      </c>
      <c r="N100" s="190" t="s">
        <v>46</v>
      </c>
      <c r="O100" s="40"/>
      <c r="P100" s="178">
        <f t="shared" si="1"/>
        <v>0</v>
      </c>
      <c r="Q100" s="178">
        <v>0</v>
      </c>
      <c r="R100" s="178">
        <f t="shared" si="2"/>
        <v>0</v>
      </c>
      <c r="S100" s="178">
        <v>0</v>
      </c>
      <c r="T100" s="179">
        <f t="shared" si="3"/>
        <v>0</v>
      </c>
      <c r="AR100" s="22" t="s">
        <v>126</v>
      </c>
      <c r="AT100" s="22" t="s">
        <v>122</v>
      </c>
      <c r="AU100" s="22" t="s">
        <v>39</v>
      </c>
      <c r="AY100" s="22" t="s">
        <v>116</v>
      </c>
      <c r="BE100" s="180">
        <f t="shared" si="4"/>
        <v>0</v>
      </c>
      <c r="BF100" s="180">
        <f t="shared" si="5"/>
        <v>0</v>
      </c>
      <c r="BG100" s="180">
        <f t="shared" si="6"/>
        <v>0</v>
      </c>
      <c r="BH100" s="180">
        <f t="shared" si="7"/>
        <v>0</v>
      </c>
      <c r="BI100" s="180">
        <f t="shared" si="8"/>
        <v>0</v>
      </c>
      <c r="BJ100" s="22" t="s">
        <v>39</v>
      </c>
      <c r="BK100" s="180">
        <f t="shared" si="9"/>
        <v>0</v>
      </c>
      <c r="BL100" s="22" t="s">
        <v>85</v>
      </c>
      <c r="BM100" s="22" t="s">
        <v>777</v>
      </c>
    </row>
    <row r="101" spans="2:65" s="1" customFormat="1" ht="16.5" customHeight="1">
      <c r="B101" s="168"/>
      <c r="C101" s="169" t="s">
        <v>151</v>
      </c>
      <c r="D101" s="169" t="s">
        <v>117</v>
      </c>
      <c r="E101" s="170" t="s">
        <v>778</v>
      </c>
      <c r="F101" s="171" t="s">
        <v>779</v>
      </c>
      <c r="G101" s="172" t="s">
        <v>120</v>
      </c>
      <c r="H101" s="173">
        <v>1</v>
      </c>
      <c r="I101" s="174"/>
      <c r="J101" s="175">
        <f t="shared" si="0"/>
        <v>0</v>
      </c>
      <c r="K101" s="171" t="s">
        <v>5</v>
      </c>
      <c r="L101" s="39"/>
      <c r="M101" s="176" t="s">
        <v>5</v>
      </c>
      <c r="N101" s="177" t="s">
        <v>46</v>
      </c>
      <c r="O101" s="40"/>
      <c r="P101" s="178">
        <f t="shared" si="1"/>
        <v>0</v>
      </c>
      <c r="Q101" s="178">
        <v>0</v>
      </c>
      <c r="R101" s="178">
        <f t="shared" si="2"/>
        <v>0</v>
      </c>
      <c r="S101" s="178">
        <v>0</v>
      </c>
      <c r="T101" s="179">
        <f t="shared" si="3"/>
        <v>0</v>
      </c>
      <c r="AR101" s="22" t="s">
        <v>135</v>
      </c>
      <c r="AT101" s="22" t="s">
        <v>117</v>
      </c>
      <c r="AU101" s="22" t="s">
        <v>39</v>
      </c>
      <c r="AY101" s="22" t="s">
        <v>116</v>
      </c>
      <c r="BE101" s="180">
        <f t="shared" si="4"/>
        <v>0</v>
      </c>
      <c r="BF101" s="180">
        <f t="shared" si="5"/>
        <v>0</v>
      </c>
      <c r="BG101" s="180">
        <f t="shared" si="6"/>
        <v>0</v>
      </c>
      <c r="BH101" s="180">
        <f t="shared" si="7"/>
        <v>0</v>
      </c>
      <c r="BI101" s="180">
        <f t="shared" si="8"/>
        <v>0</v>
      </c>
      <c r="BJ101" s="22" t="s">
        <v>39</v>
      </c>
      <c r="BK101" s="180">
        <f t="shared" si="9"/>
        <v>0</v>
      </c>
      <c r="BL101" s="22" t="s">
        <v>135</v>
      </c>
      <c r="BM101" s="22" t="s">
        <v>780</v>
      </c>
    </row>
    <row r="102" spans="2:65" s="1" customFormat="1" ht="25.5" customHeight="1">
      <c r="B102" s="168"/>
      <c r="C102" s="181" t="s">
        <v>10</v>
      </c>
      <c r="D102" s="181" t="s">
        <v>122</v>
      </c>
      <c r="E102" s="182" t="s">
        <v>781</v>
      </c>
      <c r="F102" s="183" t="s">
        <v>782</v>
      </c>
      <c r="G102" s="184" t="s">
        <v>125</v>
      </c>
      <c r="H102" s="185">
        <v>1</v>
      </c>
      <c r="I102" s="186"/>
      <c r="J102" s="187">
        <f t="shared" si="0"/>
        <v>0</v>
      </c>
      <c r="K102" s="183" t="s">
        <v>5</v>
      </c>
      <c r="L102" s="188"/>
      <c r="M102" s="189" t="s">
        <v>5</v>
      </c>
      <c r="N102" s="190" t="s">
        <v>46</v>
      </c>
      <c r="O102" s="40"/>
      <c r="P102" s="178">
        <f t="shared" si="1"/>
        <v>0</v>
      </c>
      <c r="Q102" s="178">
        <v>0</v>
      </c>
      <c r="R102" s="178">
        <f t="shared" si="2"/>
        <v>0</v>
      </c>
      <c r="S102" s="178">
        <v>0</v>
      </c>
      <c r="T102" s="179">
        <f t="shared" si="3"/>
        <v>0</v>
      </c>
      <c r="AR102" s="22" t="s">
        <v>126</v>
      </c>
      <c r="AT102" s="22" t="s">
        <v>122</v>
      </c>
      <c r="AU102" s="22" t="s">
        <v>39</v>
      </c>
      <c r="AY102" s="22" t="s">
        <v>116</v>
      </c>
      <c r="BE102" s="180">
        <f t="shared" si="4"/>
        <v>0</v>
      </c>
      <c r="BF102" s="180">
        <f t="shared" si="5"/>
        <v>0</v>
      </c>
      <c r="BG102" s="180">
        <f t="shared" si="6"/>
        <v>0</v>
      </c>
      <c r="BH102" s="180">
        <f t="shared" si="7"/>
        <v>0</v>
      </c>
      <c r="BI102" s="180">
        <f t="shared" si="8"/>
        <v>0</v>
      </c>
      <c r="BJ102" s="22" t="s">
        <v>39</v>
      </c>
      <c r="BK102" s="180">
        <f t="shared" si="9"/>
        <v>0</v>
      </c>
      <c r="BL102" s="22" t="s">
        <v>85</v>
      </c>
      <c r="BM102" s="22" t="s">
        <v>783</v>
      </c>
    </row>
    <row r="103" spans="2:63" s="10" customFormat="1" ht="37.35" customHeight="1">
      <c r="B103" s="154"/>
      <c r="D103" s="165" t="s">
        <v>74</v>
      </c>
      <c r="E103" s="202" t="s">
        <v>362</v>
      </c>
      <c r="F103" s="202" t="s">
        <v>483</v>
      </c>
      <c r="I103" s="157"/>
      <c r="J103" s="203">
        <f>BK103</f>
        <v>0</v>
      </c>
      <c r="L103" s="154"/>
      <c r="M103" s="159"/>
      <c r="N103" s="160"/>
      <c r="O103" s="160"/>
      <c r="P103" s="161">
        <f>SUM(P104:P110)</f>
        <v>0</v>
      </c>
      <c r="Q103" s="160"/>
      <c r="R103" s="161">
        <f>SUM(R104:R110)</f>
        <v>0</v>
      </c>
      <c r="S103" s="160"/>
      <c r="T103" s="162">
        <f>SUM(T104:T110)</f>
        <v>0</v>
      </c>
      <c r="AR103" s="155" t="s">
        <v>39</v>
      </c>
      <c r="AT103" s="163" t="s">
        <v>74</v>
      </c>
      <c r="AU103" s="163" t="s">
        <v>75</v>
      </c>
      <c r="AY103" s="155" t="s">
        <v>116</v>
      </c>
      <c r="BK103" s="164">
        <f>SUM(BK104:BK110)</f>
        <v>0</v>
      </c>
    </row>
    <row r="104" spans="2:65" s="1" customFormat="1" ht="16.5" customHeight="1">
      <c r="B104" s="168"/>
      <c r="C104" s="169" t="s">
        <v>154</v>
      </c>
      <c r="D104" s="169" t="s">
        <v>117</v>
      </c>
      <c r="E104" s="170" t="s">
        <v>495</v>
      </c>
      <c r="F104" s="171" t="s">
        <v>496</v>
      </c>
      <c r="G104" s="172" t="s">
        <v>146</v>
      </c>
      <c r="H104" s="173">
        <v>50</v>
      </c>
      <c r="I104" s="174"/>
      <c r="J104" s="175">
        <f>ROUND(I104*H104,1)</f>
        <v>0</v>
      </c>
      <c r="K104" s="171" t="s">
        <v>5</v>
      </c>
      <c r="L104" s="39"/>
      <c r="M104" s="176" t="s">
        <v>5</v>
      </c>
      <c r="N104" s="177" t="s">
        <v>46</v>
      </c>
      <c r="O104" s="40"/>
      <c r="P104" s="178">
        <f>O104*H104</f>
        <v>0</v>
      </c>
      <c r="Q104" s="178">
        <v>0</v>
      </c>
      <c r="R104" s="178">
        <f>Q104*H104</f>
        <v>0</v>
      </c>
      <c r="S104" s="178">
        <v>0</v>
      </c>
      <c r="T104" s="179">
        <f>S104*H104</f>
        <v>0</v>
      </c>
      <c r="AR104" s="22" t="s">
        <v>121</v>
      </c>
      <c r="AT104" s="22" t="s">
        <v>117</v>
      </c>
      <c r="AU104" s="22" t="s">
        <v>39</v>
      </c>
      <c r="AY104" s="22" t="s">
        <v>116</v>
      </c>
      <c r="BE104" s="180">
        <f>IF(N104="základní",J104,0)</f>
        <v>0</v>
      </c>
      <c r="BF104" s="180">
        <f>IF(N104="snížená",J104,0)</f>
        <v>0</v>
      </c>
      <c r="BG104" s="180">
        <f>IF(N104="zákl. přenesená",J104,0)</f>
        <v>0</v>
      </c>
      <c r="BH104" s="180">
        <f>IF(N104="sníž. přenesená",J104,0)</f>
        <v>0</v>
      </c>
      <c r="BI104" s="180">
        <f>IF(N104="nulová",J104,0)</f>
        <v>0</v>
      </c>
      <c r="BJ104" s="22" t="s">
        <v>39</v>
      </c>
      <c r="BK104" s="180">
        <f>ROUND(I104*H104,1)</f>
        <v>0</v>
      </c>
      <c r="BL104" s="22" t="s">
        <v>121</v>
      </c>
      <c r="BM104" s="22" t="s">
        <v>784</v>
      </c>
    </row>
    <row r="105" spans="2:51" s="12" customFormat="1" ht="13.5">
      <c r="B105" s="196"/>
      <c r="D105" s="208" t="s">
        <v>205</v>
      </c>
      <c r="E105" s="209" t="s">
        <v>5</v>
      </c>
      <c r="F105" s="210" t="s">
        <v>498</v>
      </c>
      <c r="H105" s="211">
        <v>50</v>
      </c>
      <c r="I105" s="198"/>
      <c r="L105" s="196"/>
      <c r="M105" s="199"/>
      <c r="N105" s="200"/>
      <c r="O105" s="200"/>
      <c r="P105" s="200"/>
      <c r="Q105" s="200"/>
      <c r="R105" s="200"/>
      <c r="S105" s="200"/>
      <c r="T105" s="201"/>
      <c r="AT105" s="197" t="s">
        <v>205</v>
      </c>
      <c r="AU105" s="197" t="s">
        <v>39</v>
      </c>
      <c r="AV105" s="12" t="s">
        <v>81</v>
      </c>
      <c r="AW105" s="12" t="s">
        <v>38</v>
      </c>
      <c r="AX105" s="12" t="s">
        <v>39</v>
      </c>
      <c r="AY105" s="197" t="s">
        <v>116</v>
      </c>
    </row>
    <row r="106" spans="2:65" s="1" customFormat="1" ht="16.5" customHeight="1">
      <c r="B106" s="168"/>
      <c r="C106" s="169" t="s">
        <v>157</v>
      </c>
      <c r="D106" s="169" t="s">
        <v>117</v>
      </c>
      <c r="E106" s="170" t="s">
        <v>785</v>
      </c>
      <c r="F106" s="171" t="s">
        <v>786</v>
      </c>
      <c r="G106" s="172" t="s">
        <v>146</v>
      </c>
      <c r="H106" s="173">
        <v>40</v>
      </c>
      <c r="I106" s="174"/>
      <c r="J106" s="175">
        <f>ROUND(I106*H106,1)</f>
        <v>0</v>
      </c>
      <c r="K106" s="171" t="s">
        <v>5</v>
      </c>
      <c r="L106" s="39"/>
      <c r="M106" s="176" t="s">
        <v>5</v>
      </c>
      <c r="N106" s="177" t="s">
        <v>46</v>
      </c>
      <c r="O106" s="40"/>
      <c r="P106" s="178">
        <f>O106*H106</f>
        <v>0</v>
      </c>
      <c r="Q106" s="178">
        <v>0</v>
      </c>
      <c r="R106" s="178">
        <f>Q106*H106</f>
        <v>0</v>
      </c>
      <c r="S106" s="178">
        <v>0</v>
      </c>
      <c r="T106" s="179">
        <f>S106*H106</f>
        <v>0</v>
      </c>
      <c r="AR106" s="22" t="s">
        <v>85</v>
      </c>
      <c r="AT106" s="22" t="s">
        <v>117</v>
      </c>
      <c r="AU106" s="22" t="s">
        <v>39</v>
      </c>
      <c r="AY106" s="22" t="s">
        <v>116</v>
      </c>
      <c r="BE106" s="180">
        <f>IF(N106="základní",J106,0)</f>
        <v>0</v>
      </c>
      <c r="BF106" s="180">
        <f>IF(N106="snížená",J106,0)</f>
        <v>0</v>
      </c>
      <c r="BG106" s="180">
        <f>IF(N106="zákl. přenesená",J106,0)</f>
        <v>0</v>
      </c>
      <c r="BH106" s="180">
        <f>IF(N106="sníž. přenesená",J106,0)</f>
        <v>0</v>
      </c>
      <c r="BI106" s="180">
        <f>IF(N106="nulová",J106,0)</f>
        <v>0</v>
      </c>
      <c r="BJ106" s="22" t="s">
        <v>39</v>
      </c>
      <c r="BK106" s="180">
        <f>ROUND(I106*H106,1)</f>
        <v>0</v>
      </c>
      <c r="BL106" s="22" t="s">
        <v>85</v>
      </c>
      <c r="BM106" s="22" t="s">
        <v>787</v>
      </c>
    </row>
    <row r="107" spans="2:65" s="1" customFormat="1" ht="16.5" customHeight="1">
      <c r="B107" s="168"/>
      <c r="C107" s="181" t="s">
        <v>160</v>
      </c>
      <c r="D107" s="181" t="s">
        <v>122</v>
      </c>
      <c r="E107" s="182" t="s">
        <v>788</v>
      </c>
      <c r="F107" s="183" t="s">
        <v>789</v>
      </c>
      <c r="G107" s="184" t="s">
        <v>146</v>
      </c>
      <c r="H107" s="185">
        <v>10</v>
      </c>
      <c r="I107" s="186"/>
      <c r="J107" s="187">
        <f>ROUND(I107*H107,1)</f>
        <v>0</v>
      </c>
      <c r="K107" s="183" t="s">
        <v>5</v>
      </c>
      <c r="L107" s="188"/>
      <c r="M107" s="189" t="s">
        <v>5</v>
      </c>
      <c r="N107" s="190" t="s">
        <v>46</v>
      </c>
      <c r="O107" s="40"/>
      <c r="P107" s="178">
        <f>O107*H107</f>
        <v>0</v>
      </c>
      <c r="Q107" s="178">
        <v>0</v>
      </c>
      <c r="R107" s="178">
        <f>Q107*H107</f>
        <v>0</v>
      </c>
      <c r="S107" s="178">
        <v>0</v>
      </c>
      <c r="T107" s="179">
        <f>S107*H107</f>
        <v>0</v>
      </c>
      <c r="AR107" s="22" t="s">
        <v>126</v>
      </c>
      <c r="AT107" s="22" t="s">
        <v>122</v>
      </c>
      <c r="AU107" s="22" t="s">
        <v>39</v>
      </c>
      <c r="AY107" s="22" t="s">
        <v>116</v>
      </c>
      <c r="BE107" s="180">
        <f>IF(N107="základní",J107,0)</f>
        <v>0</v>
      </c>
      <c r="BF107" s="180">
        <f>IF(N107="snížená",J107,0)</f>
        <v>0</v>
      </c>
      <c r="BG107" s="180">
        <f>IF(N107="zákl. přenesená",J107,0)</f>
        <v>0</v>
      </c>
      <c r="BH107" s="180">
        <f>IF(N107="sníž. přenesená",J107,0)</f>
        <v>0</v>
      </c>
      <c r="BI107" s="180">
        <f>IF(N107="nulová",J107,0)</f>
        <v>0</v>
      </c>
      <c r="BJ107" s="22" t="s">
        <v>39</v>
      </c>
      <c r="BK107" s="180">
        <f>ROUND(I107*H107,1)</f>
        <v>0</v>
      </c>
      <c r="BL107" s="22" t="s">
        <v>85</v>
      </c>
      <c r="BM107" s="22" t="s">
        <v>790</v>
      </c>
    </row>
    <row r="108" spans="2:65" s="1" customFormat="1" ht="25.5" customHeight="1">
      <c r="B108" s="168"/>
      <c r="C108" s="169" t="s">
        <v>163</v>
      </c>
      <c r="D108" s="169" t="s">
        <v>117</v>
      </c>
      <c r="E108" s="170" t="s">
        <v>486</v>
      </c>
      <c r="F108" s="171" t="s">
        <v>487</v>
      </c>
      <c r="G108" s="172" t="s">
        <v>146</v>
      </c>
      <c r="H108" s="173">
        <v>50</v>
      </c>
      <c r="I108" s="174"/>
      <c r="J108" s="175">
        <f>ROUND(I108*H108,1)</f>
        <v>0</v>
      </c>
      <c r="K108" s="171" t="s">
        <v>5</v>
      </c>
      <c r="L108" s="39"/>
      <c r="M108" s="176" t="s">
        <v>5</v>
      </c>
      <c r="N108" s="177" t="s">
        <v>46</v>
      </c>
      <c r="O108" s="40"/>
      <c r="P108" s="178">
        <f>O108*H108</f>
        <v>0</v>
      </c>
      <c r="Q108" s="178">
        <v>0</v>
      </c>
      <c r="R108" s="178">
        <f>Q108*H108</f>
        <v>0</v>
      </c>
      <c r="S108" s="178">
        <v>0</v>
      </c>
      <c r="T108" s="179">
        <f>S108*H108</f>
        <v>0</v>
      </c>
      <c r="AR108" s="22" t="s">
        <v>121</v>
      </c>
      <c r="AT108" s="22" t="s">
        <v>117</v>
      </c>
      <c r="AU108" s="22" t="s">
        <v>39</v>
      </c>
      <c r="AY108" s="22" t="s">
        <v>116</v>
      </c>
      <c r="BE108" s="180">
        <f>IF(N108="základní",J108,0)</f>
        <v>0</v>
      </c>
      <c r="BF108" s="180">
        <f>IF(N108="snížená",J108,0)</f>
        <v>0</v>
      </c>
      <c r="BG108" s="180">
        <f>IF(N108="zákl. přenesená",J108,0)</f>
        <v>0</v>
      </c>
      <c r="BH108" s="180">
        <f>IF(N108="sníž. přenesená",J108,0)</f>
        <v>0</v>
      </c>
      <c r="BI108" s="180">
        <f>IF(N108="nulová",J108,0)</f>
        <v>0</v>
      </c>
      <c r="BJ108" s="22" t="s">
        <v>39</v>
      </c>
      <c r="BK108" s="180">
        <f>ROUND(I108*H108,1)</f>
        <v>0</v>
      </c>
      <c r="BL108" s="22" t="s">
        <v>121</v>
      </c>
      <c r="BM108" s="22" t="s">
        <v>791</v>
      </c>
    </row>
    <row r="109" spans="2:65" s="1" customFormat="1" ht="16.5" customHeight="1">
      <c r="B109" s="168"/>
      <c r="C109" s="181" t="s">
        <v>166</v>
      </c>
      <c r="D109" s="181" t="s">
        <v>122</v>
      </c>
      <c r="E109" s="182" t="s">
        <v>792</v>
      </c>
      <c r="F109" s="183" t="s">
        <v>793</v>
      </c>
      <c r="G109" s="184" t="s">
        <v>146</v>
      </c>
      <c r="H109" s="185">
        <v>30</v>
      </c>
      <c r="I109" s="186"/>
      <c r="J109" s="187">
        <f>ROUND(I109*H109,1)</f>
        <v>0</v>
      </c>
      <c r="K109" s="183" t="s">
        <v>5</v>
      </c>
      <c r="L109" s="188"/>
      <c r="M109" s="189" t="s">
        <v>5</v>
      </c>
      <c r="N109" s="190" t="s">
        <v>46</v>
      </c>
      <c r="O109" s="40"/>
      <c r="P109" s="178">
        <f>O109*H109</f>
        <v>0</v>
      </c>
      <c r="Q109" s="178">
        <v>0</v>
      </c>
      <c r="R109" s="178">
        <f>Q109*H109</f>
        <v>0</v>
      </c>
      <c r="S109" s="178">
        <v>0</v>
      </c>
      <c r="T109" s="179">
        <f>S109*H109</f>
        <v>0</v>
      </c>
      <c r="AR109" s="22" t="s">
        <v>126</v>
      </c>
      <c r="AT109" s="22" t="s">
        <v>122</v>
      </c>
      <c r="AU109" s="22" t="s">
        <v>39</v>
      </c>
      <c r="AY109" s="22" t="s">
        <v>116</v>
      </c>
      <c r="BE109" s="180">
        <f>IF(N109="základní",J109,0)</f>
        <v>0</v>
      </c>
      <c r="BF109" s="180">
        <f>IF(N109="snížená",J109,0)</f>
        <v>0</v>
      </c>
      <c r="BG109" s="180">
        <f>IF(N109="zákl. přenesená",J109,0)</f>
        <v>0</v>
      </c>
      <c r="BH109" s="180">
        <f>IF(N109="sníž. přenesená",J109,0)</f>
        <v>0</v>
      </c>
      <c r="BI109" s="180">
        <f>IF(N109="nulová",J109,0)</f>
        <v>0</v>
      </c>
      <c r="BJ109" s="22" t="s">
        <v>39</v>
      </c>
      <c r="BK109" s="180">
        <f>ROUND(I109*H109,1)</f>
        <v>0</v>
      </c>
      <c r="BL109" s="22" t="s">
        <v>85</v>
      </c>
      <c r="BM109" s="22" t="s">
        <v>794</v>
      </c>
    </row>
    <row r="110" spans="2:65" s="1" customFormat="1" ht="16.5" customHeight="1">
      <c r="B110" s="168"/>
      <c r="C110" s="181" t="s">
        <v>169</v>
      </c>
      <c r="D110" s="181" t="s">
        <v>122</v>
      </c>
      <c r="E110" s="182" t="s">
        <v>795</v>
      </c>
      <c r="F110" s="183" t="s">
        <v>796</v>
      </c>
      <c r="G110" s="184" t="s">
        <v>146</v>
      </c>
      <c r="H110" s="185">
        <v>20</v>
      </c>
      <c r="I110" s="186"/>
      <c r="J110" s="187">
        <f>ROUND(I110*H110,1)</f>
        <v>0</v>
      </c>
      <c r="K110" s="183" t="s">
        <v>5</v>
      </c>
      <c r="L110" s="188"/>
      <c r="M110" s="189" t="s">
        <v>5</v>
      </c>
      <c r="N110" s="190" t="s">
        <v>46</v>
      </c>
      <c r="O110" s="40"/>
      <c r="P110" s="178">
        <f>O110*H110</f>
        <v>0</v>
      </c>
      <c r="Q110" s="178">
        <v>0</v>
      </c>
      <c r="R110" s="178">
        <f>Q110*H110</f>
        <v>0</v>
      </c>
      <c r="S110" s="178">
        <v>0</v>
      </c>
      <c r="T110" s="179">
        <f>S110*H110</f>
        <v>0</v>
      </c>
      <c r="AR110" s="22" t="s">
        <v>126</v>
      </c>
      <c r="AT110" s="22" t="s">
        <v>122</v>
      </c>
      <c r="AU110" s="22" t="s">
        <v>39</v>
      </c>
      <c r="AY110" s="22" t="s">
        <v>116</v>
      </c>
      <c r="BE110" s="180">
        <f>IF(N110="základní",J110,0)</f>
        <v>0</v>
      </c>
      <c r="BF110" s="180">
        <f>IF(N110="snížená",J110,0)</f>
        <v>0</v>
      </c>
      <c r="BG110" s="180">
        <f>IF(N110="zákl. přenesená",J110,0)</f>
        <v>0</v>
      </c>
      <c r="BH110" s="180">
        <f>IF(N110="sníž. přenesená",J110,0)</f>
        <v>0</v>
      </c>
      <c r="BI110" s="180">
        <f>IF(N110="nulová",J110,0)</f>
        <v>0</v>
      </c>
      <c r="BJ110" s="22" t="s">
        <v>39</v>
      </c>
      <c r="BK110" s="180">
        <f>ROUND(I110*H110,1)</f>
        <v>0</v>
      </c>
      <c r="BL110" s="22" t="s">
        <v>85</v>
      </c>
      <c r="BM110" s="22" t="s">
        <v>797</v>
      </c>
    </row>
    <row r="111" spans="2:63" s="10" customFormat="1" ht="37.35" customHeight="1">
      <c r="B111" s="154"/>
      <c r="D111" s="165" t="s">
        <v>74</v>
      </c>
      <c r="E111" s="202" t="s">
        <v>364</v>
      </c>
      <c r="F111" s="202" t="s">
        <v>365</v>
      </c>
      <c r="I111" s="157"/>
      <c r="J111" s="203">
        <f>BK111</f>
        <v>0</v>
      </c>
      <c r="L111" s="154"/>
      <c r="M111" s="159"/>
      <c r="N111" s="160"/>
      <c r="O111" s="160"/>
      <c r="P111" s="161">
        <f>SUM(P112:P124)</f>
        <v>0</v>
      </c>
      <c r="Q111" s="160"/>
      <c r="R111" s="161">
        <f>SUM(R112:R124)</f>
        <v>0</v>
      </c>
      <c r="S111" s="160"/>
      <c r="T111" s="162">
        <f>SUM(T112:T124)</f>
        <v>0</v>
      </c>
      <c r="AR111" s="155" t="s">
        <v>39</v>
      </c>
      <c r="AT111" s="163" t="s">
        <v>74</v>
      </c>
      <c r="AU111" s="163" t="s">
        <v>75</v>
      </c>
      <c r="AY111" s="155" t="s">
        <v>116</v>
      </c>
      <c r="BK111" s="164">
        <f>SUM(BK112:BK124)</f>
        <v>0</v>
      </c>
    </row>
    <row r="112" spans="2:65" s="1" customFormat="1" ht="25.5" customHeight="1">
      <c r="B112" s="168"/>
      <c r="C112" s="169" t="s">
        <v>172</v>
      </c>
      <c r="D112" s="169" t="s">
        <v>117</v>
      </c>
      <c r="E112" s="170" t="s">
        <v>152</v>
      </c>
      <c r="F112" s="171" t="s">
        <v>153</v>
      </c>
      <c r="G112" s="172" t="s">
        <v>146</v>
      </c>
      <c r="H112" s="173">
        <v>13</v>
      </c>
      <c r="I112" s="174"/>
      <c r="J112" s="175">
        <f aca="true" t="shared" si="10" ref="J112:J124">ROUND(I112*H112,1)</f>
        <v>0</v>
      </c>
      <c r="K112" s="171" t="s">
        <v>5</v>
      </c>
      <c r="L112" s="39"/>
      <c r="M112" s="176" t="s">
        <v>5</v>
      </c>
      <c r="N112" s="177" t="s">
        <v>46</v>
      </c>
      <c r="O112" s="40"/>
      <c r="P112" s="178">
        <f aca="true" t="shared" si="11" ref="P112:P124">O112*H112</f>
        <v>0</v>
      </c>
      <c r="Q112" s="178">
        <v>0</v>
      </c>
      <c r="R112" s="178">
        <f aca="true" t="shared" si="12" ref="R112:R124">Q112*H112</f>
        <v>0</v>
      </c>
      <c r="S112" s="178">
        <v>0</v>
      </c>
      <c r="T112" s="179">
        <f aca="true" t="shared" si="13" ref="T112:T124">S112*H112</f>
        <v>0</v>
      </c>
      <c r="AR112" s="22" t="s">
        <v>121</v>
      </c>
      <c r="AT112" s="22" t="s">
        <v>117</v>
      </c>
      <c r="AU112" s="22" t="s">
        <v>39</v>
      </c>
      <c r="AY112" s="22" t="s">
        <v>116</v>
      </c>
      <c r="BE112" s="180">
        <f aca="true" t="shared" si="14" ref="BE112:BE124">IF(N112="základní",J112,0)</f>
        <v>0</v>
      </c>
      <c r="BF112" s="180">
        <f aca="true" t="shared" si="15" ref="BF112:BF124">IF(N112="snížená",J112,0)</f>
        <v>0</v>
      </c>
      <c r="BG112" s="180">
        <f aca="true" t="shared" si="16" ref="BG112:BG124">IF(N112="zákl. přenesená",J112,0)</f>
        <v>0</v>
      </c>
      <c r="BH112" s="180">
        <f aca="true" t="shared" si="17" ref="BH112:BH124">IF(N112="sníž. přenesená",J112,0)</f>
        <v>0</v>
      </c>
      <c r="BI112" s="180">
        <f aca="true" t="shared" si="18" ref="BI112:BI124">IF(N112="nulová",J112,0)</f>
        <v>0</v>
      </c>
      <c r="BJ112" s="22" t="s">
        <v>39</v>
      </c>
      <c r="BK112" s="180">
        <f aca="true" t="shared" si="19" ref="BK112:BK124">ROUND(I112*H112,1)</f>
        <v>0</v>
      </c>
      <c r="BL112" s="22" t="s">
        <v>121</v>
      </c>
      <c r="BM112" s="22" t="s">
        <v>798</v>
      </c>
    </row>
    <row r="113" spans="2:65" s="1" customFormat="1" ht="16.5" customHeight="1">
      <c r="B113" s="168"/>
      <c r="C113" s="181" t="s">
        <v>175</v>
      </c>
      <c r="D113" s="181" t="s">
        <v>122</v>
      </c>
      <c r="E113" s="182" t="s">
        <v>155</v>
      </c>
      <c r="F113" s="183" t="s">
        <v>156</v>
      </c>
      <c r="G113" s="184" t="s">
        <v>146</v>
      </c>
      <c r="H113" s="185">
        <v>13</v>
      </c>
      <c r="I113" s="186"/>
      <c r="J113" s="187">
        <f t="shared" si="10"/>
        <v>0</v>
      </c>
      <c r="K113" s="183" t="s">
        <v>5</v>
      </c>
      <c r="L113" s="188"/>
      <c r="M113" s="189" t="s">
        <v>5</v>
      </c>
      <c r="N113" s="190" t="s">
        <v>46</v>
      </c>
      <c r="O113" s="40"/>
      <c r="P113" s="178">
        <f t="shared" si="11"/>
        <v>0</v>
      </c>
      <c r="Q113" s="178">
        <v>0</v>
      </c>
      <c r="R113" s="178">
        <f t="shared" si="12"/>
        <v>0</v>
      </c>
      <c r="S113" s="178">
        <v>0</v>
      </c>
      <c r="T113" s="179">
        <f t="shared" si="13"/>
        <v>0</v>
      </c>
      <c r="AR113" s="22" t="s">
        <v>126</v>
      </c>
      <c r="AT113" s="22" t="s">
        <v>122</v>
      </c>
      <c r="AU113" s="22" t="s">
        <v>39</v>
      </c>
      <c r="AY113" s="22" t="s">
        <v>116</v>
      </c>
      <c r="BE113" s="180">
        <f t="shared" si="14"/>
        <v>0</v>
      </c>
      <c r="BF113" s="180">
        <f t="shared" si="15"/>
        <v>0</v>
      </c>
      <c r="BG113" s="180">
        <f t="shared" si="16"/>
        <v>0</v>
      </c>
      <c r="BH113" s="180">
        <f t="shared" si="17"/>
        <v>0</v>
      </c>
      <c r="BI113" s="180">
        <f t="shared" si="18"/>
        <v>0</v>
      </c>
      <c r="BJ113" s="22" t="s">
        <v>39</v>
      </c>
      <c r="BK113" s="180">
        <f t="shared" si="19"/>
        <v>0</v>
      </c>
      <c r="BL113" s="22" t="s">
        <v>85</v>
      </c>
      <c r="BM113" s="22" t="s">
        <v>799</v>
      </c>
    </row>
    <row r="114" spans="2:65" s="1" customFormat="1" ht="25.5" customHeight="1">
      <c r="B114" s="168"/>
      <c r="C114" s="169" t="s">
        <v>178</v>
      </c>
      <c r="D114" s="169" t="s">
        <v>117</v>
      </c>
      <c r="E114" s="170" t="s">
        <v>158</v>
      </c>
      <c r="F114" s="171" t="s">
        <v>159</v>
      </c>
      <c r="G114" s="172" t="s">
        <v>146</v>
      </c>
      <c r="H114" s="173">
        <v>45</v>
      </c>
      <c r="I114" s="174"/>
      <c r="J114" s="175">
        <f t="shared" si="10"/>
        <v>0</v>
      </c>
      <c r="K114" s="171" t="s">
        <v>5</v>
      </c>
      <c r="L114" s="39"/>
      <c r="M114" s="176" t="s">
        <v>5</v>
      </c>
      <c r="N114" s="177" t="s">
        <v>46</v>
      </c>
      <c r="O114" s="40"/>
      <c r="P114" s="178">
        <f t="shared" si="11"/>
        <v>0</v>
      </c>
      <c r="Q114" s="178">
        <v>0</v>
      </c>
      <c r="R114" s="178">
        <f t="shared" si="12"/>
        <v>0</v>
      </c>
      <c r="S114" s="178">
        <v>0</v>
      </c>
      <c r="T114" s="179">
        <f t="shared" si="13"/>
        <v>0</v>
      </c>
      <c r="AR114" s="22" t="s">
        <v>121</v>
      </c>
      <c r="AT114" s="22" t="s">
        <v>117</v>
      </c>
      <c r="AU114" s="22" t="s">
        <v>39</v>
      </c>
      <c r="AY114" s="22" t="s">
        <v>116</v>
      </c>
      <c r="BE114" s="180">
        <f t="shared" si="14"/>
        <v>0</v>
      </c>
      <c r="BF114" s="180">
        <f t="shared" si="15"/>
        <v>0</v>
      </c>
      <c r="BG114" s="180">
        <f t="shared" si="16"/>
        <v>0</v>
      </c>
      <c r="BH114" s="180">
        <f t="shared" si="17"/>
        <v>0</v>
      </c>
      <c r="BI114" s="180">
        <f t="shared" si="18"/>
        <v>0</v>
      </c>
      <c r="BJ114" s="22" t="s">
        <v>39</v>
      </c>
      <c r="BK114" s="180">
        <f t="shared" si="19"/>
        <v>0</v>
      </c>
      <c r="BL114" s="22" t="s">
        <v>121</v>
      </c>
      <c r="BM114" s="22" t="s">
        <v>800</v>
      </c>
    </row>
    <row r="115" spans="2:65" s="1" customFormat="1" ht="16.5" customHeight="1">
      <c r="B115" s="168"/>
      <c r="C115" s="181" t="s">
        <v>181</v>
      </c>
      <c r="D115" s="181" t="s">
        <v>122</v>
      </c>
      <c r="E115" s="182" t="s">
        <v>161</v>
      </c>
      <c r="F115" s="183" t="s">
        <v>162</v>
      </c>
      <c r="G115" s="184" t="s">
        <v>146</v>
      </c>
      <c r="H115" s="185">
        <v>30</v>
      </c>
      <c r="I115" s="186"/>
      <c r="J115" s="187">
        <f t="shared" si="10"/>
        <v>0</v>
      </c>
      <c r="K115" s="183" t="s">
        <v>5</v>
      </c>
      <c r="L115" s="188"/>
      <c r="M115" s="189" t="s">
        <v>5</v>
      </c>
      <c r="N115" s="190" t="s">
        <v>46</v>
      </c>
      <c r="O115" s="40"/>
      <c r="P115" s="178">
        <f t="shared" si="11"/>
        <v>0</v>
      </c>
      <c r="Q115" s="178">
        <v>0</v>
      </c>
      <c r="R115" s="178">
        <f t="shared" si="12"/>
        <v>0</v>
      </c>
      <c r="S115" s="178">
        <v>0</v>
      </c>
      <c r="T115" s="179">
        <f t="shared" si="13"/>
        <v>0</v>
      </c>
      <c r="AR115" s="22" t="s">
        <v>126</v>
      </c>
      <c r="AT115" s="22" t="s">
        <v>122</v>
      </c>
      <c r="AU115" s="22" t="s">
        <v>39</v>
      </c>
      <c r="AY115" s="22" t="s">
        <v>116</v>
      </c>
      <c r="BE115" s="180">
        <f t="shared" si="14"/>
        <v>0</v>
      </c>
      <c r="BF115" s="180">
        <f t="shared" si="15"/>
        <v>0</v>
      </c>
      <c r="BG115" s="180">
        <f t="shared" si="16"/>
        <v>0</v>
      </c>
      <c r="BH115" s="180">
        <f t="shared" si="17"/>
        <v>0</v>
      </c>
      <c r="BI115" s="180">
        <f t="shared" si="18"/>
        <v>0</v>
      </c>
      <c r="BJ115" s="22" t="s">
        <v>39</v>
      </c>
      <c r="BK115" s="180">
        <f t="shared" si="19"/>
        <v>0</v>
      </c>
      <c r="BL115" s="22" t="s">
        <v>85</v>
      </c>
      <c r="BM115" s="22" t="s">
        <v>801</v>
      </c>
    </row>
    <row r="116" spans="2:65" s="1" customFormat="1" ht="16.5" customHeight="1">
      <c r="B116" s="168"/>
      <c r="C116" s="181" t="s">
        <v>147</v>
      </c>
      <c r="D116" s="181" t="s">
        <v>122</v>
      </c>
      <c r="E116" s="182" t="s">
        <v>164</v>
      </c>
      <c r="F116" s="183" t="s">
        <v>165</v>
      </c>
      <c r="G116" s="184" t="s">
        <v>146</v>
      </c>
      <c r="H116" s="185">
        <v>15</v>
      </c>
      <c r="I116" s="186"/>
      <c r="J116" s="187">
        <f t="shared" si="10"/>
        <v>0</v>
      </c>
      <c r="K116" s="183" t="s">
        <v>5</v>
      </c>
      <c r="L116" s="188"/>
      <c r="M116" s="189" t="s">
        <v>5</v>
      </c>
      <c r="N116" s="190" t="s">
        <v>46</v>
      </c>
      <c r="O116" s="40"/>
      <c r="P116" s="178">
        <f t="shared" si="11"/>
        <v>0</v>
      </c>
      <c r="Q116" s="178">
        <v>0</v>
      </c>
      <c r="R116" s="178">
        <f t="shared" si="12"/>
        <v>0</v>
      </c>
      <c r="S116" s="178">
        <v>0</v>
      </c>
      <c r="T116" s="179">
        <f t="shared" si="13"/>
        <v>0</v>
      </c>
      <c r="AR116" s="22" t="s">
        <v>126</v>
      </c>
      <c r="AT116" s="22" t="s">
        <v>122</v>
      </c>
      <c r="AU116" s="22" t="s">
        <v>39</v>
      </c>
      <c r="AY116" s="22" t="s">
        <v>116</v>
      </c>
      <c r="BE116" s="180">
        <f t="shared" si="14"/>
        <v>0</v>
      </c>
      <c r="BF116" s="180">
        <f t="shared" si="15"/>
        <v>0</v>
      </c>
      <c r="BG116" s="180">
        <f t="shared" si="16"/>
        <v>0</v>
      </c>
      <c r="BH116" s="180">
        <f t="shared" si="17"/>
        <v>0</v>
      </c>
      <c r="BI116" s="180">
        <f t="shared" si="18"/>
        <v>0</v>
      </c>
      <c r="BJ116" s="22" t="s">
        <v>39</v>
      </c>
      <c r="BK116" s="180">
        <f t="shared" si="19"/>
        <v>0</v>
      </c>
      <c r="BL116" s="22" t="s">
        <v>85</v>
      </c>
      <c r="BM116" s="22" t="s">
        <v>802</v>
      </c>
    </row>
    <row r="117" spans="2:65" s="1" customFormat="1" ht="25.5" customHeight="1">
      <c r="B117" s="168"/>
      <c r="C117" s="169" t="s">
        <v>184</v>
      </c>
      <c r="D117" s="169" t="s">
        <v>117</v>
      </c>
      <c r="E117" s="170" t="s">
        <v>173</v>
      </c>
      <c r="F117" s="171" t="s">
        <v>174</v>
      </c>
      <c r="G117" s="172" t="s">
        <v>146</v>
      </c>
      <c r="H117" s="173">
        <v>55</v>
      </c>
      <c r="I117" s="174"/>
      <c r="J117" s="175">
        <f t="shared" si="10"/>
        <v>0</v>
      </c>
      <c r="K117" s="171" t="s">
        <v>5</v>
      </c>
      <c r="L117" s="39"/>
      <c r="M117" s="176" t="s">
        <v>5</v>
      </c>
      <c r="N117" s="177" t="s">
        <v>46</v>
      </c>
      <c r="O117" s="40"/>
      <c r="P117" s="178">
        <f t="shared" si="11"/>
        <v>0</v>
      </c>
      <c r="Q117" s="178">
        <v>0</v>
      </c>
      <c r="R117" s="178">
        <f t="shared" si="12"/>
        <v>0</v>
      </c>
      <c r="S117" s="178">
        <v>0</v>
      </c>
      <c r="T117" s="179">
        <f t="shared" si="13"/>
        <v>0</v>
      </c>
      <c r="AR117" s="22" t="s">
        <v>121</v>
      </c>
      <c r="AT117" s="22" t="s">
        <v>117</v>
      </c>
      <c r="AU117" s="22" t="s">
        <v>39</v>
      </c>
      <c r="AY117" s="22" t="s">
        <v>116</v>
      </c>
      <c r="BE117" s="180">
        <f t="shared" si="14"/>
        <v>0</v>
      </c>
      <c r="BF117" s="180">
        <f t="shared" si="15"/>
        <v>0</v>
      </c>
      <c r="BG117" s="180">
        <f t="shared" si="16"/>
        <v>0</v>
      </c>
      <c r="BH117" s="180">
        <f t="shared" si="17"/>
        <v>0</v>
      </c>
      <c r="BI117" s="180">
        <f t="shared" si="18"/>
        <v>0</v>
      </c>
      <c r="BJ117" s="22" t="s">
        <v>39</v>
      </c>
      <c r="BK117" s="180">
        <f t="shared" si="19"/>
        <v>0</v>
      </c>
      <c r="BL117" s="22" t="s">
        <v>121</v>
      </c>
      <c r="BM117" s="22" t="s">
        <v>803</v>
      </c>
    </row>
    <row r="118" spans="2:65" s="1" customFormat="1" ht="16.5" customHeight="1">
      <c r="B118" s="168"/>
      <c r="C118" s="181" t="s">
        <v>186</v>
      </c>
      <c r="D118" s="181" t="s">
        <v>122</v>
      </c>
      <c r="E118" s="182" t="s">
        <v>176</v>
      </c>
      <c r="F118" s="183" t="s">
        <v>177</v>
      </c>
      <c r="G118" s="184" t="s">
        <v>146</v>
      </c>
      <c r="H118" s="185">
        <v>55</v>
      </c>
      <c r="I118" s="186"/>
      <c r="J118" s="187">
        <f t="shared" si="10"/>
        <v>0</v>
      </c>
      <c r="K118" s="183" t="s">
        <v>5</v>
      </c>
      <c r="L118" s="188"/>
      <c r="M118" s="189" t="s">
        <v>5</v>
      </c>
      <c r="N118" s="190" t="s">
        <v>46</v>
      </c>
      <c r="O118" s="40"/>
      <c r="P118" s="178">
        <f t="shared" si="11"/>
        <v>0</v>
      </c>
      <c r="Q118" s="178">
        <v>0</v>
      </c>
      <c r="R118" s="178">
        <f t="shared" si="12"/>
        <v>0</v>
      </c>
      <c r="S118" s="178">
        <v>0</v>
      </c>
      <c r="T118" s="179">
        <f t="shared" si="13"/>
        <v>0</v>
      </c>
      <c r="AR118" s="22" t="s">
        <v>126</v>
      </c>
      <c r="AT118" s="22" t="s">
        <v>122</v>
      </c>
      <c r="AU118" s="22" t="s">
        <v>39</v>
      </c>
      <c r="AY118" s="22" t="s">
        <v>116</v>
      </c>
      <c r="BE118" s="180">
        <f t="shared" si="14"/>
        <v>0</v>
      </c>
      <c r="BF118" s="180">
        <f t="shared" si="15"/>
        <v>0</v>
      </c>
      <c r="BG118" s="180">
        <f t="shared" si="16"/>
        <v>0</v>
      </c>
      <c r="BH118" s="180">
        <f t="shared" si="17"/>
        <v>0</v>
      </c>
      <c r="BI118" s="180">
        <f t="shared" si="18"/>
        <v>0</v>
      </c>
      <c r="BJ118" s="22" t="s">
        <v>39</v>
      </c>
      <c r="BK118" s="180">
        <f t="shared" si="19"/>
        <v>0</v>
      </c>
      <c r="BL118" s="22" t="s">
        <v>85</v>
      </c>
      <c r="BM118" s="22" t="s">
        <v>804</v>
      </c>
    </row>
    <row r="119" spans="2:65" s="1" customFormat="1" ht="25.5" customHeight="1">
      <c r="B119" s="168"/>
      <c r="C119" s="169" t="s">
        <v>187</v>
      </c>
      <c r="D119" s="169" t="s">
        <v>117</v>
      </c>
      <c r="E119" s="170" t="s">
        <v>366</v>
      </c>
      <c r="F119" s="171" t="s">
        <v>367</v>
      </c>
      <c r="G119" s="172" t="s">
        <v>146</v>
      </c>
      <c r="H119" s="173">
        <v>80</v>
      </c>
      <c r="I119" s="174"/>
      <c r="J119" s="175">
        <f t="shared" si="10"/>
        <v>0</v>
      </c>
      <c r="K119" s="171" t="s">
        <v>5</v>
      </c>
      <c r="L119" s="39"/>
      <c r="M119" s="176" t="s">
        <v>5</v>
      </c>
      <c r="N119" s="177" t="s">
        <v>46</v>
      </c>
      <c r="O119" s="40"/>
      <c r="P119" s="178">
        <f t="shared" si="11"/>
        <v>0</v>
      </c>
      <c r="Q119" s="178">
        <v>0</v>
      </c>
      <c r="R119" s="178">
        <f t="shared" si="12"/>
        <v>0</v>
      </c>
      <c r="S119" s="178">
        <v>0</v>
      </c>
      <c r="T119" s="179">
        <f t="shared" si="13"/>
        <v>0</v>
      </c>
      <c r="AR119" s="22" t="s">
        <v>121</v>
      </c>
      <c r="AT119" s="22" t="s">
        <v>117</v>
      </c>
      <c r="AU119" s="22" t="s">
        <v>39</v>
      </c>
      <c r="AY119" s="22" t="s">
        <v>116</v>
      </c>
      <c r="BE119" s="180">
        <f t="shared" si="14"/>
        <v>0</v>
      </c>
      <c r="BF119" s="180">
        <f t="shared" si="15"/>
        <v>0</v>
      </c>
      <c r="BG119" s="180">
        <f t="shared" si="16"/>
        <v>0</v>
      </c>
      <c r="BH119" s="180">
        <f t="shared" si="17"/>
        <v>0</v>
      </c>
      <c r="BI119" s="180">
        <f t="shared" si="18"/>
        <v>0</v>
      </c>
      <c r="BJ119" s="22" t="s">
        <v>39</v>
      </c>
      <c r="BK119" s="180">
        <f t="shared" si="19"/>
        <v>0</v>
      </c>
      <c r="BL119" s="22" t="s">
        <v>121</v>
      </c>
      <c r="BM119" s="22" t="s">
        <v>805</v>
      </c>
    </row>
    <row r="120" spans="2:65" s="1" customFormat="1" ht="16.5" customHeight="1">
      <c r="B120" s="168"/>
      <c r="C120" s="181" t="s">
        <v>188</v>
      </c>
      <c r="D120" s="181" t="s">
        <v>122</v>
      </c>
      <c r="E120" s="182" t="s">
        <v>806</v>
      </c>
      <c r="F120" s="183" t="s">
        <v>807</v>
      </c>
      <c r="G120" s="184" t="s">
        <v>146</v>
      </c>
      <c r="H120" s="185">
        <v>80</v>
      </c>
      <c r="I120" s="186"/>
      <c r="J120" s="187">
        <f t="shared" si="10"/>
        <v>0</v>
      </c>
      <c r="K120" s="183" t="s">
        <v>5</v>
      </c>
      <c r="L120" s="188"/>
      <c r="M120" s="189" t="s">
        <v>5</v>
      </c>
      <c r="N120" s="190" t="s">
        <v>46</v>
      </c>
      <c r="O120" s="40"/>
      <c r="P120" s="178">
        <f t="shared" si="11"/>
        <v>0</v>
      </c>
      <c r="Q120" s="178">
        <v>0</v>
      </c>
      <c r="R120" s="178">
        <f t="shared" si="12"/>
        <v>0</v>
      </c>
      <c r="S120" s="178">
        <v>0</v>
      </c>
      <c r="T120" s="179">
        <f t="shared" si="13"/>
        <v>0</v>
      </c>
      <c r="AR120" s="22" t="s">
        <v>126</v>
      </c>
      <c r="AT120" s="22" t="s">
        <v>122</v>
      </c>
      <c r="AU120" s="22" t="s">
        <v>39</v>
      </c>
      <c r="AY120" s="22" t="s">
        <v>116</v>
      </c>
      <c r="BE120" s="180">
        <f t="shared" si="14"/>
        <v>0</v>
      </c>
      <c r="BF120" s="180">
        <f t="shared" si="15"/>
        <v>0</v>
      </c>
      <c r="BG120" s="180">
        <f t="shared" si="16"/>
        <v>0</v>
      </c>
      <c r="BH120" s="180">
        <f t="shared" si="17"/>
        <v>0</v>
      </c>
      <c r="BI120" s="180">
        <f t="shared" si="18"/>
        <v>0</v>
      </c>
      <c r="BJ120" s="22" t="s">
        <v>39</v>
      </c>
      <c r="BK120" s="180">
        <f t="shared" si="19"/>
        <v>0</v>
      </c>
      <c r="BL120" s="22" t="s">
        <v>85</v>
      </c>
      <c r="BM120" s="22" t="s">
        <v>808</v>
      </c>
    </row>
    <row r="121" spans="2:65" s="1" customFormat="1" ht="16.5" customHeight="1">
      <c r="B121" s="168"/>
      <c r="C121" s="169" t="s">
        <v>189</v>
      </c>
      <c r="D121" s="169" t="s">
        <v>117</v>
      </c>
      <c r="E121" s="170" t="s">
        <v>809</v>
      </c>
      <c r="F121" s="171" t="s">
        <v>810</v>
      </c>
      <c r="G121" s="172" t="s">
        <v>146</v>
      </c>
      <c r="H121" s="173">
        <v>110</v>
      </c>
      <c r="I121" s="174"/>
      <c r="J121" s="175">
        <f t="shared" si="10"/>
        <v>0</v>
      </c>
      <c r="K121" s="171" t="s">
        <v>5</v>
      </c>
      <c r="L121" s="39"/>
      <c r="M121" s="176" t="s">
        <v>5</v>
      </c>
      <c r="N121" s="177" t="s">
        <v>46</v>
      </c>
      <c r="O121" s="40"/>
      <c r="P121" s="178">
        <f t="shared" si="11"/>
        <v>0</v>
      </c>
      <c r="Q121" s="178">
        <v>0</v>
      </c>
      <c r="R121" s="178">
        <f t="shared" si="12"/>
        <v>0</v>
      </c>
      <c r="S121" s="178">
        <v>0</v>
      </c>
      <c r="T121" s="179">
        <f t="shared" si="13"/>
        <v>0</v>
      </c>
      <c r="AR121" s="22" t="s">
        <v>121</v>
      </c>
      <c r="AT121" s="22" t="s">
        <v>117</v>
      </c>
      <c r="AU121" s="22" t="s">
        <v>39</v>
      </c>
      <c r="AY121" s="22" t="s">
        <v>116</v>
      </c>
      <c r="BE121" s="180">
        <f t="shared" si="14"/>
        <v>0</v>
      </c>
      <c r="BF121" s="180">
        <f t="shared" si="15"/>
        <v>0</v>
      </c>
      <c r="BG121" s="180">
        <f t="shared" si="16"/>
        <v>0</v>
      </c>
      <c r="BH121" s="180">
        <f t="shared" si="17"/>
        <v>0</v>
      </c>
      <c r="BI121" s="180">
        <f t="shared" si="18"/>
        <v>0</v>
      </c>
      <c r="BJ121" s="22" t="s">
        <v>39</v>
      </c>
      <c r="BK121" s="180">
        <f t="shared" si="19"/>
        <v>0</v>
      </c>
      <c r="BL121" s="22" t="s">
        <v>121</v>
      </c>
      <c r="BM121" s="22" t="s">
        <v>811</v>
      </c>
    </row>
    <row r="122" spans="2:65" s="1" customFormat="1" ht="16.5" customHeight="1">
      <c r="B122" s="168"/>
      <c r="C122" s="181" t="s">
        <v>190</v>
      </c>
      <c r="D122" s="181" t="s">
        <v>122</v>
      </c>
      <c r="E122" s="182" t="s">
        <v>812</v>
      </c>
      <c r="F122" s="183" t="s">
        <v>813</v>
      </c>
      <c r="G122" s="184" t="s">
        <v>146</v>
      </c>
      <c r="H122" s="185">
        <v>110</v>
      </c>
      <c r="I122" s="186"/>
      <c r="J122" s="187">
        <f t="shared" si="10"/>
        <v>0</v>
      </c>
      <c r="K122" s="183" t="s">
        <v>5</v>
      </c>
      <c r="L122" s="188"/>
      <c r="M122" s="189" t="s">
        <v>5</v>
      </c>
      <c r="N122" s="190" t="s">
        <v>46</v>
      </c>
      <c r="O122" s="40"/>
      <c r="P122" s="178">
        <f t="shared" si="11"/>
        <v>0</v>
      </c>
      <c r="Q122" s="178">
        <v>0</v>
      </c>
      <c r="R122" s="178">
        <f t="shared" si="12"/>
        <v>0</v>
      </c>
      <c r="S122" s="178">
        <v>0</v>
      </c>
      <c r="T122" s="179">
        <f t="shared" si="13"/>
        <v>0</v>
      </c>
      <c r="AR122" s="22" t="s">
        <v>126</v>
      </c>
      <c r="AT122" s="22" t="s">
        <v>122</v>
      </c>
      <c r="AU122" s="22" t="s">
        <v>39</v>
      </c>
      <c r="AY122" s="22" t="s">
        <v>116</v>
      </c>
      <c r="BE122" s="180">
        <f t="shared" si="14"/>
        <v>0</v>
      </c>
      <c r="BF122" s="180">
        <f t="shared" si="15"/>
        <v>0</v>
      </c>
      <c r="BG122" s="180">
        <f t="shared" si="16"/>
        <v>0</v>
      </c>
      <c r="BH122" s="180">
        <f t="shared" si="17"/>
        <v>0</v>
      </c>
      <c r="BI122" s="180">
        <f t="shared" si="18"/>
        <v>0</v>
      </c>
      <c r="BJ122" s="22" t="s">
        <v>39</v>
      </c>
      <c r="BK122" s="180">
        <f t="shared" si="19"/>
        <v>0</v>
      </c>
      <c r="BL122" s="22" t="s">
        <v>85</v>
      </c>
      <c r="BM122" s="22" t="s">
        <v>814</v>
      </c>
    </row>
    <row r="123" spans="2:65" s="1" customFormat="1" ht="16.5" customHeight="1">
      <c r="B123" s="168"/>
      <c r="C123" s="169" t="s">
        <v>193</v>
      </c>
      <c r="D123" s="169" t="s">
        <v>117</v>
      </c>
      <c r="E123" s="170" t="s">
        <v>535</v>
      </c>
      <c r="F123" s="171" t="s">
        <v>536</v>
      </c>
      <c r="G123" s="172" t="s">
        <v>146</v>
      </c>
      <c r="H123" s="173">
        <v>25</v>
      </c>
      <c r="I123" s="174"/>
      <c r="J123" s="175">
        <f t="shared" si="10"/>
        <v>0</v>
      </c>
      <c r="K123" s="171" t="s">
        <v>5</v>
      </c>
      <c r="L123" s="39"/>
      <c r="M123" s="176" t="s">
        <v>5</v>
      </c>
      <c r="N123" s="177" t="s">
        <v>46</v>
      </c>
      <c r="O123" s="40"/>
      <c r="P123" s="178">
        <f t="shared" si="11"/>
        <v>0</v>
      </c>
      <c r="Q123" s="178">
        <v>0</v>
      </c>
      <c r="R123" s="178">
        <f t="shared" si="12"/>
        <v>0</v>
      </c>
      <c r="S123" s="178">
        <v>0</v>
      </c>
      <c r="T123" s="179">
        <f t="shared" si="13"/>
        <v>0</v>
      </c>
      <c r="AR123" s="22" t="s">
        <v>121</v>
      </c>
      <c r="AT123" s="22" t="s">
        <v>117</v>
      </c>
      <c r="AU123" s="22" t="s">
        <v>39</v>
      </c>
      <c r="AY123" s="22" t="s">
        <v>116</v>
      </c>
      <c r="BE123" s="180">
        <f t="shared" si="14"/>
        <v>0</v>
      </c>
      <c r="BF123" s="180">
        <f t="shared" si="15"/>
        <v>0</v>
      </c>
      <c r="BG123" s="180">
        <f t="shared" si="16"/>
        <v>0</v>
      </c>
      <c r="BH123" s="180">
        <f t="shared" si="17"/>
        <v>0</v>
      </c>
      <c r="BI123" s="180">
        <f t="shared" si="18"/>
        <v>0</v>
      </c>
      <c r="BJ123" s="22" t="s">
        <v>39</v>
      </c>
      <c r="BK123" s="180">
        <f t="shared" si="19"/>
        <v>0</v>
      </c>
      <c r="BL123" s="22" t="s">
        <v>121</v>
      </c>
      <c r="BM123" s="22" t="s">
        <v>815</v>
      </c>
    </row>
    <row r="124" spans="2:65" s="1" customFormat="1" ht="16.5" customHeight="1">
      <c r="B124" s="168"/>
      <c r="C124" s="181" t="s">
        <v>194</v>
      </c>
      <c r="D124" s="181" t="s">
        <v>122</v>
      </c>
      <c r="E124" s="182" t="s">
        <v>538</v>
      </c>
      <c r="F124" s="183" t="s">
        <v>539</v>
      </c>
      <c r="G124" s="184" t="s">
        <v>146</v>
      </c>
      <c r="H124" s="185">
        <v>25</v>
      </c>
      <c r="I124" s="186"/>
      <c r="J124" s="187">
        <f t="shared" si="10"/>
        <v>0</v>
      </c>
      <c r="K124" s="183" t="s">
        <v>5</v>
      </c>
      <c r="L124" s="188"/>
      <c r="M124" s="189" t="s">
        <v>5</v>
      </c>
      <c r="N124" s="190" t="s">
        <v>46</v>
      </c>
      <c r="O124" s="40"/>
      <c r="P124" s="178">
        <f t="shared" si="11"/>
        <v>0</v>
      </c>
      <c r="Q124" s="178">
        <v>0</v>
      </c>
      <c r="R124" s="178">
        <f t="shared" si="12"/>
        <v>0</v>
      </c>
      <c r="S124" s="178">
        <v>0</v>
      </c>
      <c r="T124" s="179">
        <f t="shared" si="13"/>
        <v>0</v>
      </c>
      <c r="AR124" s="22" t="s">
        <v>126</v>
      </c>
      <c r="AT124" s="22" t="s">
        <v>122</v>
      </c>
      <c r="AU124" s="22" t="s">
        <v>39</v>
      </c>
      <c r="AY124" s="22" t="s">
        <v>116</v>
      </c>
      <c r="BE124" s="180">
        <f t="shared" si="14"/>
        <v>0</v>
      </c>
      <c r="BF124" s="180">
        <f t="shared" si="15"/>
        <v>0</v>
      </c>
      <c r="BG124" s="180">
        <f t="shared" si="16"/>
        <v>0</v>
      </c>
      <c r="BH124" s="180">
        <f t="shared" si="17"/>
        <v>0</v>
      </c>
      <c r="BI124" s="180">
        <f t="shared" si="18"/>
        <v>0</v>
      </c>
      <c r="BJ124" s="22" t="s">
        <v>39</v>
      </c>
      <c r="BK124" s="180">
        <f t="shared" si="19"/>
        <v>0</v>
      </c>
      <c r="BL124" s="22" t="s">
        <v>85</v>
      </c>
      <c r="BM124" s="22" t="s">
        <v>816</v>
      </c>
    </row>
    <row r="125" spans="2:63" s="10" customFormat="1" ht="37.35" customHeight="1">
      <c r="B125" s="154"/>
      <c r="D125" s="155" t="s">
        <v>74</v>
      </c>
      <c r="E125" s="156" t="s">
        <v>371</v>
      </c>
      <c r="F125" s="156" t="s">
        <v>202</v>
      </c>
      <c r="I125" s="157"/>
      <c r="J125" s="158">
        <f>BK125</f>
        <v>0</v>
      </c>
      <c r="L125" s="154"/>
      <c r="M125" s="159"/>
      <c r="N125" s="160"/>
      <c r="O125" s="160"/>
      <c r="P125" s="161">
        <f>P126</f>
        <v>0</v>
      </c>
      <c r="Q125" s="160"/>
      <c r="R125" s="161">
        <f>R126</f>
        <v>0</v>
      </c>
      <c r="S125" s="160"/>
      <c r="T125" s="162">
        <f>T126</f>
        <v>0</v>
      </c>
      <c r="AR125" s="155" t="s">
        <v>39</v>
      </c>
      <c r="AT125" s="163" t="s">
        <v>74</v>
      </c>
      <c r="AU125" s="163" t="s">
        <v>75</v>
      </c>
      <c r="AY125" s="155" t="s">
        <v>116</v>
      </c>
      <c r="BK125" s="164">
        <f>BK126</f>
        <v>0</v>
      </c>
    </row>
    <row r="126" spans="2:63" s="10" customFormat="1" ht="19.9" customHeight="1">
      <c r="B126" s="154"/>
      <c r="D126" s="361" t="s">
        <v>74</v>
      </c>
      <c r="E126" s="375" t="s">
        <v>577</v>
      </c>
      <c r="F126" s="375" t="s">
        <v>578</v>
      </c>
      <c r="G126" s="360"/>
      <c r="H126" s="360"/>
      <c r="I126" s="360"/>
      <c r="J126" s="376">
        <f>BK126</f>
        <v>0</v>
      </c>
      <c r="L126" s="154"/>
      <c r="M126" s="159"/>
      <c r="N126" s="160"/>
      <c r="O126" s="160"/>
      <c r="P126" s="161">
        <f>P127+SUM(P128:P135)</f>
        <v>0</v>
      </c>
      <c r="Q126" s="160"/>
      <c r="R126" s="161">
        <f>R127+SUM(R128:R135)</f>
        <v>0</v>
      </c>
      <c r="S126" s="160"/>
      <c r="T126" s="162">
        <f>T127+SUM(T128:T135)</f>
        <v>0</v>
      </c>
      <c r="AR126" s="155" t="s">
        <v>39</v>
      </c>
      <c r="AT126" s="163" t="s">
        <v>74</v>
      </c>
      <c r="AU126" s="163" t="s">
        <v>39</v>
      </c>
      <c r="AY126" s="155" t="s">
        <v>116</v>
      </c>
      <c r="BK126" s="164">
        <f>BK127+SUM(BK128:BK135)</f>
        <v>0</v>
      </c>
    </row>
    <row r="127" spans="2:65" s="1" customFormat="1" ht="53.25" customHeight="1">
      <c r="B127" s="168"/>
      <c r="C127" s="344" t="s">
        <v>197</v>
      </c>
      <c r="D127" s="344" t="s">
        <v>117</v>
      </c>
      <c r="E127" s="345" t="s">
        <v>204</v>
      </c>
      <c r="F127" s="346" t="s">
        <v>1103</v>
      </c>
      <c r="G127" s="347" t="s">
        <v>125</v>
      </c>
      <c r="H127" s="348">
        <v>1</v>
      </c>
      <c r="I127" s="349"/>
      <c r="J127" s="350">
        <f>ROUND(I127*H127,1)</f>
        <v>0</v>
      </c>
      <c r="K127" s="171" t="s">
        <v>5</v>
      </c>
      <c r="L127" s="39"/>
      <c r="M127" s="176" t="s">
        <v>5</v>
      </c>
      <c r="N127" s="177" t="s">
        <v>46</v>
      </c>
      <c r="O127" s="40"/>
      <c r="P127" s="178">
        <f>O127*H127</f>
        <v>0</v>
      </c>
      <c r="Q127" s="178">
        <v>0</v>
      </c>
      <c r="R127" s="178">
        <f>Q127*H127</f>
        <v>0</v>
      </c>
      <c r="S127" s="178">
        <v>0</v>
      </c>
      <c r="T127" s="179">
        <f>S127*H127</f>
        <v>0</v>
      </c>
      <c r="AR127" s="22" t="s">
        <v>85</v>
      </c>
      <c r="AT127" s="22" t="s">
        <v>117</v>
      </c>
      <c r="AU127" s="22" t="s">
        <v>81</v>
      </c>
      <c r="AY127" s="22" t="s">
        <v>116</v>
      </c>
      <c r="BE127" s="180">
        <f>IF(N127="základní",J127,0)</f>
        <v>0</v>
      </c>
      <c r="BF127" s="180">
        <f>IF(N127="snížená",J127,0)</f>
        <v>0</v>
      </c>
      <c r="BG127" s="180">
        <f>IF(N127="zákl. přenesená",J127,0)</f>
        <v>0</v>
      </c>
      <c r="BH127" s="180">
        <f>IF(N127="sníž. přenesená",J127,0)</f>
        <v>0</v>
      </c>
      <c r="BI127" s="180">
        <f>IF(N127="nulová",J127,0)</f>
        <v>0</v>
      </c>
      <c r="BJ127" s="22" t="s">
        <v>39</v>
      </c>
      <c r="BK127" s="180">
        <f>ROUND(I127*H127,1)</f>
        <v>0</v>
      </c>
      <c r="BL127" s="22" t="s">
        <v>85</v>
      </c>
      <c r="BM127" s="22" t="s">
        <v>817</v>
      </c>
    </row>
    <row r="128" spans="2:51" s="11" customFormat="1" ht="13.5">
      <c r="B128" s="191"/>
      <c r="C128" s="351"/>
      <c r="D128" s="352" t="s">
        <v>205</v>
      </c>
      <c r="E128" s="353" t="s">
        <v>5</v>
      </c>
      <c r="F128" s="354" t="s">
        <v>206</v>
      </c>
      <c r="G128" s="351"/>
      <c r="H128" s="355" t="s">
        <v>5</v>
      </c>
      <c r="I128" s="351"/>
      <c r="J128" s="351"/>
      <c r="L128" s="191"/>
      <c r="M128" s="193"/>
      <c r="N128" s="194"/>
      <c r="O128" s="194"/>
      <c r="P128" s="194"/>
      <c r="Q128" s="194"/>
      <c r="R128" s="194"/>
      <c r="S128" s="194"/>
      <c r="T128" s="195"/>
      <c r="AT128" s="192" t="s">
        <v>205</v>
      </c>
      <c r="AU128" s="192" t="s">
        <v>81</v>
      </c>
      <c r="AV128" s="11" t="s">
        <v>39</v>
      </c>
      <c r="AW128" s="11" t="s">
        <v>38</v>
      </c>
      <c r="AX128" s="11" t="s">
        <v>75</v>
      </c>
      <c r="AY128" s="192" t="s">
        <v>116</v>
      </c>
    </row>
    <row r="129" spans="2:51" s="11" customFormat="1" ht="13.5">
      <c r="B129" s="191"/>
      <c r="C129" s="351"/>
      <c r="D129" s="352" t="s">
        <v>205</v>
      </c>
      <c r="E129" s="353" t="s">
        <v>5</v>
      </c>
      <c r="F129" s="354" t="s">
        <v>207</v>
      </c>
      <c r="G129" s="351"/>
      <c r="H129" s="355" t="s">
        <v>5</v>
      </c>
      <c r="I129" s="351"/>
      <c r="J129" s="351"/>
      <c r="L129" s="191"/>
      <c r="M129" s="193"/>
      <c r="N129" s="194"/>
      <c r="O129" s="194"/>
      <c r="P129" s="194"/>
      <c r="Q129" s="194"/>
      <c r="R129" s="194"/>
      <c r="S129" s="194"/>
      <c r="T129" s="195"/>
      <c r="AT129" s="192" t="s">
        <v>205</v>
      </c>
      <c r="AU129" s="192" t="s">
        <v>81</v>
      </c>
      <c r="AV129" s="11" t="s">
        <v>39</v>
      </c>
      <c r="AW129" s="11" t="s">
        <v>38</v>
      </c>
      <c r="AX129" s="11" t="s">
        <v>75</v>
      </c>
      <c r="AY129" s="192" t="s">
        <v>116</v>
      </c>
    </row>
    <row r="130" spans="2:51" s="11" customFormat="1" ht="13.5">
      <c r="B130" s="191"/>
      <c r="C130" s="351"/>
      <c r="D130" s="352" t="s">
        <v>205</v>
      </c>
      <c r="E130" s="353" t="s">
        <v>5</v>
      </c>
      <c r="F130" s="354" t="s">
        <v>208</v>
      </c>
      <c r="G130" s="351"/>
      <c r="H130" s="355" t="s">
        <v>5</v>
      </c>
      <c r="I130" s="351"/>
      <c r="J130" s="351"/>
      <c r="L130" s="191"/>
      <c r="M130" s="193"/>
      <c r="N130" s="194"/>
      <c r="O130" s="194"/>
      <c r="P130" s="194"/>
      <c r="Q130" s="194"/>
      <c r="R130" s="194"/>
      <c r="S130" s="194"/>
      <c r="T130" s="195"/>
      <c r="AT130" s="192" t="s">
        <v>205</v>
      </c>
      <c r="AU130" s="192" t="s">
        <v>81</v>
      </c>
      <c r="AV130" s="11" t="s">
        <v>39</v>
      </c>
      <c r="AW130" s="11" t="s">
        <v>38</v>
      </c>
      <c r="AX130" s="11" t="s">
        <v>75</v>
      </c>
      <c r="AY130" s="192" t="s">
        <v>116</v>
      </c>
    </row>
    <row r="131" spans="2:51" s="11" customFormat="1" ht="13.5">
      <c r="B131" s="191"/>
      <c r="C131" s="351"/>
      <c r="D131" s="352" t="s">
        <v>205</v>
      </c>
      <c r="E131" s="353" t="s">
        <v>5</v>
      </c>
      <c r="F131" s="354" t="s">
        <v>209</v>
      </c>
      <c r="G131" s="351"/>
      <c r="H131" s="355" t="s">
        <v>5</v>
      </c>
      <c r="I131" s="351"/>
      <c r="J131" s="351"/>
      <c r="L131" s="191"/>
      <c r="M131" s="193"/>
      <c r="N131" s="194"/>
      <c r="O131" s="194"/>
      <c r="P131" s="194"/>
      <c r="Q131" s="194"/>
      <c r="R131" s="194"/>
      <c r="S131" s="194"/>
      <c r="T131" s="195"/>
      <c r="AT131" s="192" t="s">
        <v>205</v>
      </c>
      <c r="AU131" s="192" t="s">
        <v>81</v>
      </c>
      <c r="AV131" s="11" t="s">
        <v>39</v>
      </c>
      <c r="AW131" s="11" t="s">
        <v>38</v>
      </c>
      <c r="AX131" s="11" t="s">
        <v>75</v>
      </c>
      <c r="AY131" s="192" t="s">
        <v>116</v>
      </c>
    </row>
    <row r="132" spans="2:51" s="11" customFormat="1" ht="13.5">
      <c r="B132" s="191"/>
      <c r="C132" s="351"/>
      <c r="D132" s="352" t="s">
        <v>205</v>
      </c>
      <c r="E132" s="353" t="s">
        <v>5</v>
      </c>
      <c r="F132" s="354" t="s">
        <v>210</v>
      </c>
      <c r="G132" s="351"/>
      <c r="H132" s="355" t="s">
        <v>5</v>
      </c>
      <c r="I132" s="351"/>
      <c r="J132" s="351"/>
      <c r="L132" s="191"/>
      <c r="M132" s="193"/>
      <c r="N132" s="194"/>
      <c r="O132" s="194"/>
      <c r="P132" s="194"/>
      <c r="Q132" s="194"/>
      <c r="R132" s="194"/>
      <c r="S132" s="194"/>
      <c r="T132" s="195"/>
      <c r="AT132" s="192" t="s">
        <v>205</v>
      </c>
      <c r="AU132" s="192" t="s">
        <v>81</v>
      </c>
      <c r="AV132" s="11" t="s">
        <v>39</v>
      </c>
      <c r="AW132" s="11" t="s">
        <v>38</v>
      </c>
      <c r="AX132" s="11" t="s">
        <v>75</v>
      </c>
      <c r="AY132" s="192" t="s">
        <v>116</v>
      </c>
    </row>
    <row r="133" spans="2:51" s="11" customFormat="1" ht="13.5">
      <c r="B133" s="191"/>
      <c r="C133" s="351"/>
      <c r="D133" s="352" t="s">
        <v>205</v>
      </c>
      <c r="E133" s="353" t="s">
        <v>5</v>
      </c>
      <c r="F133" s="354" t="s">
        <v>211</v>
      </c>
      <c r="G133" s="351"/>
      <c r="H133" s="355" t="s">
        <v>5</v>
      </c>
      <c r="I133" s="351"/>
      <c r="J133" s="351"/>
      <c r="L133" s="191"/>
      <c r="M133" s="193"/>
      <c r="N133" s="194"/>
      <c r="O133" s="194"/>
      <c r="P133" s="194"/>
      <c r="Q133" s="194"/>
      <c r="R133" s="194"/>
      <c r="S133" s="194"/>
      <c r="T133" s="195"/>
      <c r="AT133" s="192" t="s">
        <v>205</v>
      </c>
      <c r="AU133" s="192" t="s">
        <v>81</v>
      </c>
      <c r="AV133" s="11" t="s">
        <v>39</v>
      </c>
      <c r="AW133" s="11" t="s">
        <v>38</v>
      </c>
      <c r="AX133" s="11" t="s">
        <v>75</v>
      </c>
      <c r="AY133" s="192" t="s">
        <v>116</v>
      </c>
    </row>
    <row r="134" spans="2:51" s="12" customFormat="1" ht="13.5">
      <c r="B134" s="196"/>
      <c r="C134" s="356"/>
      <c r="D134" s="352" t="s">
        <v>205</v>
      </c>
      <c r="E134" s="357" t="s">
        <v>5</v>
      </c>
      <c r="F134" s="358" t="s">
        <v>212</v>
      </c>
      <c r="G134" s="356"/>
      <c r="H134" s="359">
        <v>1</v>
      </c>
      <c r="I134" s="356"/>
      <c r="J134" s="356"/>
      <c r="L134" s="196"/>
      <c r="M134" s="199"/>
      <c r="N134" s="200"/>
      <c r="O134" s="200"/>
      <c r="P134" s="200"/>
      <c r="Q134" s="200"/>
      <c r="R134" s="200"/>
      <c r="S134" s="200"/>
      <c r="T134" s="201"/>
      <c r="AT134" s="197" t="s">
        <v>205</v>
      </c>
      <c r="AU134" s="197" t="s">
        <v>81</v>
      </c>
      <c r="AV134" s="12" t="s">
        <v>81</v>
      </c>
      <c r="AW134" s="12" t="s">
        <v>38</v>
      </c>
      <c r="AX134" s="12" t="s">
        <v>39</v>
      </c>
      <c r="AY134" s="197" t="s">
        <v>116</v>
      </c>
    </row>
    <row r="135" spans="2:63" s="157" customFormat="1" ht="22.35" customHeight="1">
      <c r="B135" s="364"/>
      <c r="D135" s="365" t="s">
        <v>74</v>
      </c>
      <c r="E135" s="366" t="s">
        <v>376</v>
      </c>
      <c r="F135" s="377" t="s">
        <v>1104</v>
      </c>
      <c r="J135" s="367">
        <f>BK135</f>
        <v>0</v>
      </c>
      <c r="L135" s="364"/>
      <c r="M135" s="368"/>
      <c r="N135" s="369"/>
      <c r="O135" s="369"/>
      <c r="P135" s="370">
        <f>SUM(P136:P160)</f>
        <v>0</v>
      </c>
      <c r="Q135" s="369"/>
      <c r="R135" s="370">
        <f>SUM(R136:R160)</f>
        <v>0</v>
      </c>
      <c r="S135" s="369"/>
      <c r="T135" s="371">
        <f>SUM(T136:T160)</f>
        <v>0</v>
      </c>
      <c r="AR135" s="372" t="s">
        <v>39</v>
      </c>
      <c r="AT135" s="373" t="s">
        <v>74</v>
      </c>
      <c r="AU135" s="373" t="s">
        <v>81</v>
      </c>
      <c r="AY135" s="372" t="s">
        <v>116</v>
      </c>
      <c r="BK135" s="374">
        <f>SUM(BK136:BK160)</f>
        <v>0</v>
      </c>
    </row>
    <row r="136" spans="2:65" s="1" customFormat="1" ht="51" customHeight="1">
      <c r="B136" s="168"/>
      <c r="C136" s="169" t="s">
        <v>198</v>
      </c>
      <c r="D136" s="169" t="s">
        <v>117</v>
      </c>
      <c r="E136" s="170" t="s">
        <v>818</v>
      </c>
      <c r="F136" s="171" t="s">
        <v>819</v>
      </c>
      <c r="G136" s="172" t="s">
        <v>120</v>
      </c>
      <c r="H136" s="173">
        <v>1</v>
      </c>
      <c r="I136" s="174"/>
      <c r="J136" s="175">
        <f aca="true" t="shared" si="20" ref="J136:J160">ROUND(I136*H136,1)</f>
        <v>0</v>
      </c>
      <c r="K136" s="171" t="s">
        <v>5</v>
      </c>
      <c r="L136" s="39"/>
      <c r="M136" s="176" t="s">
        <v>5</v>
      </c>
      <c r="N136" s="177" t="s">
        <v>46</v>
      </c>
      <c r="O136" s="40"/>
      <c r="P136" s="178">
        <f aca="true" t="shared" si="21" ref="P136:P160">O136*H136</f>
        <v>0</v>
      </c>
      <c r="Q136" s="178">
        <v>0</v>
      </c>
      <c r="R136" s="178">
        <f aca="true" t="shared" si="22" ref="R136:R160">Q136*H136</f>
        <v>0</v>
      </c>
      <c r="S136" s="178">
        <v>0</v>
      </c>
      <c r="T136" s="179">
        <f aca="true" t="shared" si="23" ref="T136:T160">S136*H136</f>
        <v>0</v>
      </c>
      <c r="AR136" s="22" t="s">
        <v>85</v>
      </c>
      <c r="AT136" s="22" t="s">
        <v>117</v>
      </c>
      <c r="AU136" s="22" t="s">
        <v>82</v>
      </c>
      <c r="AY136" s="22" t="s">
        <v>116</v>
      </c>
      <c r="BE136" s="180">
        <f aca="true" t="shared" si="24" ref="BE136:BE160">IF(N136="základní",J136,0)</f>
        <v>0</v>
      </c>
      <c r="BF136" s="180">
        <f aca="true" t="shared" si="25" ref="BF136:BF160">IF(N136="snížená",J136,0)</f>
        <v>0</v>
      </c>
      <c r="BG136" s="180">
        <f aca="true" t="shared" si="26" ref="BG136:BG160">IF(N136="zákl. přenesená",J136,0)</f>
        <v>0</v>
      </c>
      <c r="BH136" s="180">
        <f aca="true" t="shared" si="27" ref="BH136:BH160">IF(N136="sníž. přenesená",J136,0)</f>
        <v>0</v>
      </c>
      <c r="BI136" s="180">
        <f aca="true" t="shared" si="28" ref="BI136:BI160">IF(N136="nulová",J136,0)</f>
        <v>0</v>
      </c>
      <c r="BJ136" s="22" t="s">
        <v>39</v>
      </c>
      <c r="BK136" s="180">
        <f aca="true" t="shared" si="29" ref="BK136:BK160">ROUND(I136*H136,1)</f>
        <v>0</v>
      </c>
      <c r="BL136" s="22" t="s">
        <v>85</v>
      </c>
      <c r="BM136" s="22" t="s">
        <v>820</v>
      </c>
    </row>
    <row r="137" spans="2:65" s="1" customFormat="1" ht="16.5" customHeight="1">
      <c r="B137" s="168"/>
      <c r="C137" s="169" t="s">
        <v>201</v>
      </c>
      <c r="D137" s="169" t="s">
        <v>117</v>
      </c>
      <c r="E137" s="170" t="s">
        <v>214</v>
      </c>
      <c r="F137" s="171" t="s">
        <v>378</v>
      </c>
      <c r="G137" s="172" t="s">
        <v>120</v>
      </c>
      <c r="H137" s="173">
        <v>1</v>
      </c>
      <c r="I137" s="174"/>
      <c r="J137" s="175">
        <f t="shared" si="20"/>
        <v>0</v>
      </c>
      <c r="K137" s="171" t="s">
        <v>5</v>
      </c>
      <c r="L137" s="39"/>
      <c r="M137" s="176" t="s">
        <v>5</v>
      </c>
      <c r="N137" s="177" t="s">
        <v>46</v>
      </c>
      <c r="O137" s="40"/>
      <c r="P137" s="178">
        <f t="shared" si="21"/>
        <v>0</v>
      </c>
      <c r="Q137" s="178">
        <v>0</v>
      </c>
      <c r="R137" s="178">
        <f t="shared" si="22"/>
        <v>0</v>
      </c>
      <c r="S137" s="178">
        <v>0</v>
      </c>
      <c r="T137" s="179">
        <f t="shared" si="23"/>
        <v>0</v>
      </c>
      <c r="AR137" s="22" t="s">
        <v>85</v>
      </c>
      <c r="AT137" s="22" t="s">
        <v>117</v>
      </c>
      <c r="AU137" s="22" t="s">
        <v>82</v>
      </c>
      <c r="AY137" s="22" t="s">
        <v>116</v>
      </c>
      <c r="BE137" s="180">
        <f t="shared" si="24"/>
        <v>0</v>
      </c>
      <c r="BF137" s="180">
        <f t="shared" si="25"/>
        <v>0</v>
      </c>
      <c r="BG137" s="180">
        <f t="shared" si="26"/>
        <v>0</v>
      </c>
      <c r="BH137" s="180">
        <f t="shared" si="27"/>
        <v>0</v>
      </c>
      <c r="BI137" s="180">
        <f t="shared" si="28"/>
        <v>0</v>
      </c>
      <c r="BJ137" s="22" t="s">
        <v>39</v>
      </c>
      <c r="BK137" s="180">
        <f t="shared" si="29"/>
        <v>0</v>
      </c>
      <c r="BL137" s="22" t="s">
        <v>85</v>
      </c>
      <c r="BM137" s="22" t="s">
        <v>821</v>
      </c>
    </row>
    <row r="138" spans="2:65" s="1" customFormat="1" ht="16.5" customHeight="1">
      <c r="B138" s="168"/>
      <c r="C138" s="169" t="s">
        <v>370</v>
      </c>
      <c r="D138" s="169" t="s">
        <v>117</v>
      </c>
      <c r="E138" s="170" t="s">
        <v>216</v>
      </c>
      <c r="F138" s="171" t="s">
        <v>822</v>
      </c>
      <c r="G138" s="172" t="s">
        <v>120</v>
      </c>
      <c r="H138" s="173">
        <v>4</v>
      </c>
      <c r="I138" s="174"/>
      <c r="J138" s="175">
        <f t="shared" si="20"/>
        <v>0</v>
      </c>
      <c r="K138" s="171" t="s">
        <v>5</v>
      </c>
      <c r="L138" s="39"/>
      <c r="M138" s="176" t="s">
        <v>5</v>
      </c>
      <c r="N138" s="177" t="s">
        <v>46</v>
      </c>
      <c r="O138" s="40"/>
      <c r="P138" s="178">
        <f t="shared" si="21"/>
        <v>0</v>
      </c>
      <c r="Q138" s="178">
        <v>0</v>
      </c>
      <c r="R138" s="178">
        <f t="shared" si="22"/>
        <v>0</v>
      </c>
      <c r="S138" s="178">
        <v>0</v>
      </c>
      <c r="T138" s="179">
        <f t="shared" si="23"/>
        <v>0</v>
      </c>
      <c r="AR138" s="22" t="s">
        <v>85</v>
      </c>
      <c r="AT138" s="22" t="s">
        <v>117</v>
      </c>
      <c r="AU138" s="22" t="s">
        <v>82</v>
      </c>
      <c r="AY138" s="22" t="s">
        <v>116</v>
      </c>
      <c r="BE138" s="180">
        <f t="shared" si="24"/>
        <v>0</v>
      </c>
      <c r="BF138" s="180">
        <f t="shared" si="25"/>
        <v>0</v>
      </c>
      <c r="BG138" s="180">
        <f t="shared" si="26"/>
        <v>0</v>
      </c>
      <c r="BH138" s="180">
        <f t="shared" si="27"/>
        <v>0</v>
      </c>
      <c r="BI138" s="180">
        <f t="shared" si="28"/>
        <v>0</v>
      </c>
      <c r="BJ138" s="22" t="s">
        <v>39</v>
      </c>
      <c r="BK138" s="180">
        <f t="shared" si="29"/>
        <v>0</v>
      </c>
      <c r="BL138" s="22" t="s">
        <v>85</v>
      </c>
      <c r="BM138" s="22" t="s">
        <v>823</v>
      </c>
    </row>
    <row r="139" spans="2:65" s="1" customFormat="1" ht="16.5" customHeight="1">
      <c r="B139" s="168"/>
      <c r="C139" s="169" t="s">
        <v>213</v>
      </c>
      <c r="D139" s="169" t="s">
        <v>117</v>
      </c>
      <c r="E139" s="170" t="s">
        <v>219</v>
      </c>
      <c r="F139" s="171" t="s">
        <v>824</v>
      </c>
      <c r="G139" s="172" t="s">
        <v>120</v>
      </c>
      <c r="H139" s="173">
        <v>24</v>
      </c>
      <c r="I139" s="174"/>
      <c r="J139" s="175">
        <f t="shared" si="20"/>
        <v>0</v>
      </c>
      <c r="K139" s="171" t="s">
        <v>5</v>
      </c>
      <c r="L139" s="39"/>
      <c r="M139" s="176" t="s">
        <v>5</v>
      </c>
      <c r="N139" s="177" t="s">
        <v>46</v>
      </c>
      <c r="O139" s="40"/>
      <c r="P139" s="178">
        <f t="shared" si="21"/>
        <v>0</v>
      </c>
      <c r="Q139" s="178">
        <v>0</v>
      </c>
      <c r="R139" s="178">
        <f t="shared" si="22"/>
        <v>0</v>
      </c>
      <c r="S139" s="178">
        <v>0</v>
      </c>
      <c r="T139" s="179">
        <f t="shared" si="23"/>
        <v>0</v>
      </c>
      <c r="AR139" s="22" t="s">
        <v>85</v>
      </c>
      <c r="AT139" s="22" t="s">
        <v>117</v>
      </c>
      <c r="AU139" s="22" t="s">
        <v>82</v>
      </c>
      <c r="AY139" s="22" t="s">
        <v>116</v>
      </c>
      <c r="BE139" s="180">
        <f t="shared" si="24"/>
        <v>0</v>
      </c>
      <c r="BF139" s="180">
        <f t="shared" si="25"/>
        <v>0</v>
      </c>
      <c r="BG139" s="180">
        <f t="shared" si="26"/>
        <v>0</v>
      </c>
      <c r="BH139" s="180">
        <f t="shared" si="27"/>
        <v>0</v>
      </c>
      <c r="BI139" s="180">
        <f t="shared" si="28"/>
        <v>0</v>
      </c>
      <c r="BJ139" s="22" t="s">
        <v>39</v>
      </c>
      <c r="BK139" s="180">
        <f t="shared" si="29"/>
        <v>0</v>
      </c>
      <c r="BL139" s="22" t="s">
        <v>85</v>
      </c>
      <c r="BM139" s="22" t="s">
        <v>825</v>
      </c>
    </row>
    <row r="140" spans="2:65" s="1" customFormat="1" ht="16.5" customHeight="1">
      <c r="B140" s="168"/>
      <c r="C140" s="169" t="s">
        <v>215</v>
      </c>
      <c r="D140" s="169" t="s">
        <v>117</v>
      </c>
      <c r="E140" s="170" t="s">
        <v>221</v>
      </c>
      <c r="F140" s="171" t="s">
        <v>380</v>
      </c>
      <c r="G140" s="172" t="s">
        <v>120</v>
      </c>
      <c r="H140" s="173">
        <v>6</v>
      </c>
      <c r="I140" s="174"/>
      <c r="J140" s="175">
        <f t="shared" si="20"/>
        <v>0</v>
      </c>
      <c r="K140" s="171" t="s">
        <v>5</v>
      </c>
      <c r="L140" s="39"/>
      <c r="M140" s="176" t="s">
        <v>5</v>
      </c>
      <c r="N140" s="177" t="s">
        <v>46</v>
      </c>
      <c r="O140" s="40"/>
      <c r="P140" s="178">
        <f t="shared" si="21"/>
        <v>0</v>
      </c>
      <c r="Q140" s="178">
        <v>0</v>
      </c>
      <c r="R140" s="178">
        <f t="shared" si="22"/>
        <v>0</v>
      </c>
      <c r="S140" s="178">
        <v>0</v>
      </c>
      <c r="T140" s="179">
        <f t="shared" si="23"/>
        <v>0</v>
      </c>
      <c r="AR140" s="22" t="s">
        <v>85</v>
      </c>
      <c r="AT140" s="22" t="s">
        <v>117</v>
      </c>
      <c r="AU140" s="22" t="s">
        <v>82</v>
      </c>
      <c r="AY140" s="22" t="s">
        <v>116</v>
      </c>
      <c r="BE140" s="180">
        <f t="shared" si="24"/>
        <v>0</v>
      </c>
      <c r="BF140" s="180">
        <f t="shared" si="25"/>
        <v>0</v>
      </c>
      <c r="BG140" s="180">
        <f t="shared" si="26"/>
        <v>0</v>
      </c>
      <c r="BH140" s="180">
        <f t="shared" si="27"/>
        <v>0</v>
      </c>
      <c r="BI140" s="180">
        <f t="shared" si="28"/>
        <v>0</v>
      </c>
      <c r="BJ140" s="22" t="s">
        <v>39</v>
      </c>
      <c r="BK140" s="180">
        <f t="shared" si="29"/>
        <v>0</v>
      </c>
      <c r="BL140" s="22" t="s">
        <v>85</v>
      </c>
      <c r="BM140" s="22" t="s">
        <v>826</v>
      </c>
    </row>
    <row r="141" spans="2:65" s="1" customFormat="1" ht="16.5" customHeight="1">
      <c r="B141" s="168"/>
      <c r="C141" s="169" t="s">
        <v>218</v>
      </c>
      <c r="D141" s="169" t="s">
        <v>117</v>
      </c>
      <c r="E141" s="170" t="s">
        <v>223</v>
      </c>
      <c r="F141" s="171" t="s">
        <v>224</v>
      </c>
      <c r="G141" s="172" t="s">
        <v>120</v>
      </c>
      <c r="H141" s="173">
        <v>14</v>
      </c>
      <c r="I141" s="174"/>
      <c r="J141" s="175">
        <f t="shared" si="20"/>
        <v>0</v>
      </c>
      <c r="K141" s="171" t="s">
        <v>5</v>
      </c>
      <c r="L141" s="39"/>
      <c r="M141" s="176" t="s">
        <v>5</v>
      </c>
      <c r="N141" s="177" t="s">
        <v>46</v>
      </c>
      <c r="O141" s="40"/>
      <c r="P141" s="178">
        <f t="shared" si="21"/>
        <v>0</v>
      </c>
      <c r="Q141" s="178">
        <v>0</v>
      </c>
      <c r="R141" s="178">
        <f t="shared" si="22"/>
        <v>0</v>
      </c>
      <c r="S141" s="178">
        <v>0</v>
      </c>
      <c r="T141" s="179">
        <f t="shared" si="23"/>
        <v>0</v>
      </c>
      <c r="AR141" s="22" t="s">
        <v>85</v>
      </c>
      <c r="AT141" s="22" t="s">
        <v>117</v>
      </c>
      <c r="AU141" s="22" t="s">
        <v>82</v>
      </c>
      <c r="AY141" s="22" t="s">
        <v>116</v>
      </c>
      <c r="BE141" s="180">
        <f t="shared" si="24"/>
        <v>0</v>
      </c>
      <c r="BF141" s="180">
        <f t="shared" si="25"/>
        <v>0</v>
      </c>
      <c r="BG141" s="180">
        <f t="shared" si="26"/>
        <v>0</v>
      </c>
      <c r="BH141" s="180">
        <f t="shared" si="27"/>
        <v>0</v>
      </c>
      <c r="BI141" s="180">
        <f t="shared" si="28"/>
        <v>0</v>
      </c>
      <c r="BJ141" s="22" t="s">
        <v>39</v>
      </c>
      <c r="BK141" s="180">
        <f t="shared" si="29"/>
        <v>0</v>
      </c>
      <c r="BL141" s="22" t="s">
        <v>85</v>
      </c>
      <c r="BM141" s="22" t="s">
        <v>827</v>
      </c>
    </row>
    <row r="142" spans="2:65" s="1" customFormat="1" ht="16.5" customHeight="1">
      <c r="B142" s="168"/>
      <c r="C142" s="169" t="s">
        <v>220</v>
      </c>
      <c r="D142" s="169" t="s">
        <v>117</v>
      </c>
      <c r="E142" s="170" t="s">
        <v>226</v>
      </c>
      <c r="F142" s="171" t="s">
        <v>227</v>
      </c>
      <c r="G142" s="172" t="s">
        <v>120</v>
      </c>
      <c r="H142" s="173">
        <v>5</v>
      </c>
      <c r="I142" s="174"/>
      <c r="J142" s="175">
        <f t="shared" si="20"/>
        <v>0</v>
      </c>
      <c r="K142" s="171" t="s">
        <v>5</v>
      </c>
      <c r="L142" s="39"/>
      <c r="M142" s="176" t="s">
        <v>5</v>
      </c>
      <c r="N142" s="177" t="s">
        <v>46</v>
      </c>
      <c r="O142" s="40"/>
      <c r="P142" s="178">
        <f t="shared" si="21"/>
        <v>0</v>
      </c>
      <c r="Q142" s="178">
        <v>0</v>
      </c>
      <c r="R142" s="178">
        <f t="shared" si="22"/>
        <v>0</v>
      </c>
      <c r="S142" s="178">
        <v>0</v>
      </c>
      <c r="T142" s="179">
        <f t="shared" si="23"/>
        <v>0</v>
      </c>
      <c r="AR142" s="22" t="s">
        <v>85</v>
      </c>
      <c r="AT142" s="22" t="s">
        <v>117</v>
      </c>
      <c r="AU142" s="22" t="s">
        <v>82</v>
      </c>
      <c r="AY142" s="22" t="s">
        <v>116</v>
      </c>
      <c r="BE142" s="180">
        <f t="shared" si="24"/>
        <v>0</v>
      </c>
      <c r="BF142" s="180">
        <f t="shared" si="25"/>
        <v>0</v>
      </c>
      <c r="BG142" s="180">
        <f t="shared" si="26"/>
        <v>0</v>
      </c>
      <c r="BH142" s="180">
        <f t="shared" si="27"/>
        <v>0</v>
      </c>
      <c r="BI142" s="180">
        <f t="shared" si="28"/>
        <v>0</v>
      </c>
      <c r="BJ142" s="22" t="s">
        <v>39</v>
      </c>
      <c r="BK142" s="180">
        <f t="shared" si="29"/>
        <v>0</v>
      </c>
      <c r="BL142" s="22" t="s">
        <v>85</v>
      </c>
      <c r="BM142" s="22" t="s">
        <v>828</v>
      </c>
    </row>
    <row r="143" spans="2:65" s="1" customFormat="1" ht="16.5" customHeight="1">
      <c r="B143" s="168"/>
      <c r="C143" s="169" t="s">
        <v>222</v>
      </c>
      <c r="D143" s="169" t="s">
        <v>117</v>
      </c>
      <c r="E143" s="170" t="s">
        <v>229</v>
      </c>
      <c r="F143" s="171" t="s">
        <v>627</v>
      </c>
      <c r="G143" s="172" t="s">
        <v>120</v>
      </c>
      <c r="H143" s="173">
        <v>1</v>
      </c>
      <c r="I143" s="174"/>
      <c r="J143" s="175">
        <f t="shared" si="20"/>
        <v>0</v>
      </c>
      <c r="K143" s="171" t="s">
        <v>5</v>
      </c>
      <c r="L143" s="39"/>
      <c r="M143" s="176" t="s">
        <v>5</v>
      </c>
      <c r="N143" s="177" t="s">
        <v>46</v>
      </c>
      <c r="O143" s="40"/>
      <c r="P143" s="178">
        <f t="shared" si="21"/>
        <v>0</v>
      </c>
      <c r="Q143" s="178">
        <v>0</v>
      </c>
      <c r="R143" s="178">
        <f t="shared" si="22"/>
        <v>0</v>
      </c>
      <c r="S143" s="178">
        <v>0</v>
      </c>
      <c r="T143" s="179">
        <f t="shared" si="23"/>
        <v>0</v>
      </c>
      <c r="AR143" s="22" t="s">
        <v>85</v>
      </c>
      <c r="AT143" s="22" t="s">
        <v>117</v>
      </c>
      <c r="AU143" s="22" t="s">
        <v>82</v>
      </c>
      <c r="AY143" s="22" t="s">
        <v>116</v>
      </c>
      <c r="BE143" s="180">
        <f t="shared" si="24"/>
        <v>0</v>
      </c>
      <c r="BF143" s="180">
        <f t="shared" si="25"/>
        <v>0</v>
      </c>
      <c r="BG143" s="180">
        <f t="shared" si="26"/>
        <v>0</v>
      </c>
      <c r="BH143" s="180">
        <f t="shared" si="27"/>
        <v>0</v>
      </c>
      <c r="BI143" s="180">
        <f t="shared" si="28"/>
        <v>0</v>
      </c>
      <c r="BJ143" s="22" t="s">
        <v>39</v>
      </c>
      <c r="BK143" s="180">
        <f t="shared" si="29"/>
        <v>0</v>
      </c>
      <c r="BL143" s="22" t="s">
        <v>85</v>
      </c>
      <c r="BM143" s="22" t="s">
        <v>829</v>
      </c>
    </row>
    <row r="144" spans="2:65" s="1" customFormat="1" ht="16.5" customHeight="1">
      <c r="B144" s="168"/>
      <c r="C144" s="169" t="s">
        <v>225</v>
      </c>
      <c r="D144" s="169" t="s">
        <v>117</v>
      </c>
      <c r="E144" s="170" t="s">
        <v>629</v>
      </c>
      <c r="F144" s="171" t="s">
        <v>630</v>
      </c>
      <c r="G144" s="172" t="s">
        <v>120</v>
      </c>
      <c r="H144" s="173">
        <v>1</v>
      </c>
      <c r="I144" s="174"/>
      <c r="J144" s="175">
        <f t="shared" si="20"/>
        <v>0</v>
      </c>
      <c r="K144" s="171" t="s">
        <v>5</v>
      </c>
      <c r="L144" s="39"/>
      <c r="M144" s="176" t="s">
        <v>5</v>
      </c>
      <c r="N144" s="177" t="s">
        <v>46</v>
      </c>
      <c r="O144" s="40"/>
      <c r="P144" s="178">
        <f t="shared" si="21"/>
        <v>0</v>
      </c>
      <c r="Q144" s="178">
        <v>0</v>
      </c>
      <c r="R144" s="178">
        <f t="shared" si="22"/>
        <v>0</v>
      </c>
      <c r="S144" s="178">
        <v>0</v>
      </c>
      <c r="T144" s="179">
        <f t="shared" si="23"/>
        <v>0</v>
      </c>
      <c r="AR144" s="22" t="s">
        <v>85</v>
      </c>
      <c r="AT144" s="22" t="s">
        <v>117</v>
      </c>
      <c r="AU144" s="22" t="s">
        <v>82</v>
      </c>
      <c r="AY144" s="22" t="s">
        <v>116</v>
      </c>
      <c r="BE144" s="180">
        <f t="shared" si="24"/>
        <v>0</v>
      </c>
      <c r="BF144" s="180">
        <f t="shared" si="25"/>
        <v>0</v>
      </c>
      <c r="BG144" s="180">
        <f t="shared" si="26"/>
        <v>0</v>
      </c>
      <c r="BH144" s="180">
        <f t="shared" si="27"/>
        <v>0</v>
      </c>
      <c r="BI144" s="180">
        <f t="shared" si="28"/>
        <v>0</v>
      </c>
      <c r="BJ144" s="22" t="s">
        <v>39</v>
      </c>
      <c r="BK144" s="180">
        <f t="shared" si="29"/>
        <v>0</v>
      </c>
      <c r="BL144" s="22" t="s">
        <v>85</v>
      </c>
      <c r="BM144" s="22" t="s">
        <v>830</v>
      </c>
    </row>
    <row r="145" spans="2:65" s="1" customFormat="1" ht="16.5" customHeight="1">
      <c r="B145" s="168"/>
      <c r="C145" s="169" t="s">
        <v>228</v>
      </c>
      <c r="D145" s="169" t="s">
        <v>117</v>
      </c>
      <c r="E145" s="170" t="s">
        <v>632</v>
      </c>
      <c r="F145" s="171" t="s">
        <v>633</v>
      </c>
      <c r="G145" s="172" t="s">
        <v>120</v>
      </c>
      <c r="H145" s="173">
        <v>1</v>
      </c>
      <c r="I145" s="174"/>
      <c r="J145" s="175">
        <f t="shared" si="20"/>
        <v>0</v>
      </c>
      <c r="K145" s="171" t="s">
        <v>5</v>
      </c>
      <c r="L145" s="39"/>
      <c r="M145" s="176" t="s">
        <v>5</v>
      </c>
      <c r="N145" s="177" t="s">
        <v>46</v>
      </c>
      <c r="O145" s="40"/>
      <c r="P145" s="178">
        <f t="shared" si="21"/>
        <v>0</v>
      </c>
      <c r="Q145" s="178">
        <v>0</v>
      </c>
      <c r="R145" s="178">
        <f t="shared" si="22"/>
        <v>0</v>
      </c>
      <c r="S145" s="178">
        <v>0</v>
      </c>
      <c r="T145" s="179">
        <f t="shared" si="23"/>
        <v>0</v>
      </c>
      <c r="AR145" s="22" t="s">
        <v>85</v>
      </c>
      <c r="AT145" s="22" t="s">
        <v>117</v>
      </c>
      <c r="AU145" s="22" t="s">
        <v>82</v>
      </c>
      <c r="AY145" s="22" t="s">
        <v>116</v>
      </c>
      <c r="BE145" s="180">
        <f t="shared" si="24"/>
        <v>0</v>
      </c>
      <c r="BF145" s="180">
        <f t="shared" si="25"/>
        <v>0</v>
      </c>
      <c r="BG145" s="180">
        <f t="shared" si="26"/>
        <v>0</v>
      </c>
      <c r="BH145" s="180">
        <f t="shared" si="27"/>
        <v>0</v>
      </c>
      <c r="BI145" s="180">
        <f t="shared" si="28"/>
        <v>0</v>
      </c>
      <c r="BJ145" s="22" t="s">
        <v>39</v>
      </c>
      <c r="BK145" s="180">
        <f t="shared" si="29"/>
        <v>0</v>
      </c>
      <c r="BL145" s="22" t="s">
        <v>85</v>
      </c>
      <c r="BM145" s="22" t="s">
        <v>831</v>
      </c>
    </row>
    <row r="146" spans="2:65" s="1" customFormat="1" ht="16.5" customHeight="1">
      <c r="B146" s="168"/>
      <c r="C146" s="169" t="s">
        <v>230</v>
      </c>
      <c r="D146" s="169" t="s">
        <v>117</v>
      </c>
      <c r="E146" s="170" t="s">
        <v>635</v>
      </c>
      <c r="F146" s="171" t="s">
        <v>636</v>
      </c>
      <c r="G146" s="172" t="s">
        <v>120</v>
      </c>
      <c r="H146" s="173">
        <v>1</v>
      </c>
      <c r="I146" s="174"/>
      <c r="J146" s="175">
        <f t="shared" si="20"/>
        <v>0</v>
      </c>
      <c r="K146" s="171" t="s">
        <v>5</v>
      </c>
      <c r="L146" s="39"/>
      <c r="M146" s="176" t="s">
        <v>5</v>
      </c>
      <c r="N146" s="177" t="s">
        <v>46</v>
      </c>
      <c r="O146" s="40"/>
      <c r="P146" s="178">
        <f t="shared" si="21"/>
        <v>0</v>
      </c>
      <c r="Q146" s="178">
        <v>0</v>
      </c>
      <c r="R146" s="178">
        <f t="shared" si="22"/>
        <v>0</v>
      </c>
      <c r="S146" s="178">
        <v>0</v>
      </c>
      <c r="T146" s="179">
        <f t="shared" si="23"/>
        <v>0</v>
      </c>
      <c r="AR146" s="22" t="s">
        <v>85</v>
      </c>
      <c r="AT146" s="22" t="s">
        <v>117</v>
      </c>
      <c r="AU146" s="22" t="s">
        <v>82</v>
      </c>
      <c r="AY146" s="22" t="s">
        <v>116</v>
      </c>
      <c r="BE146" s="180">
        <f t="shared" si="24"/>
        <v>0</v>
      </c>
      <c r="BF146" s="180">
        <f t="shared" si="25"/>
        <v>0</v>
      </c>
      <c r="BG146" s="180">
        <f t="shared" si="26"/>
        <v>0</v>
      </c>
      <c r="BH146" s="180">
        <f t="shared" si="27"/>
        <v>0</v>
      </c>
      <c r="BI146" s="180">
        <f t="shared" si="28"/>
        <v>0</v>
      </c>
      <c r="BJ146" s="22" t="s">
        <v>39</v>
      </c>
      <c r="BK146" s="180">
        <f t="shared" si="29"/>
        <v>0</v>
      </c>
      <c r="BL146" s="22" t="s">
        <v>85</v>
      </c>
      <c r="BM146" s="22" t="s">
        <v>832</v>
      </c>
    </row>
    <row r="147" spans="2:65" s="1" customFormat="1" ht="16.5" customHeight="1">
      <c r="B147" s="168"/>
      <c r="C147" s="169" t="s">
        <v>231</v>
      </c>
      <c r="D147" s="169" t="s">
        <v>117</v>
      </c>
      <c r="E147" s="170" t="s">
        <v>833</v>
      </c>
      <c r="F147" s="171" t="s">
        <v>834</v>
      </c>
      <c r="G147" s="172" t="s">
        <v>120</v>
      </c>
      <c r="H147" s="173">
        <v>6</v>
      </c>
      <c r="I147" s="174"/>
      <c r="J147" s="175">
        <f t="shared" si="20"/>
        <v>0</v>
      </c>
      <c r="K147" s="171" t="s">
        <v>5</v>
      </c>
      <c r="L147" s="39"/>
      <c r="M147" s="176" t="s">
        <v>5</v>
      </c>
      <c r="N147" s="177" t="s">
        <v>46</v>
      </c>
      <c r="O147" s="40"/>
      <c r="P147" s="178">
        <f t="shared" si="21"/>
        <v>0</v>
      </c>
      <c r="Q147" s="178">
        <v>0</v>
      </c>
      <c r="R147" s="178">
        <f t="shared" si="22"/>
        <v>0</v>
      </c>
      <c r="S147" s="178">
        <v>0</v>
      </c>
      <c r="T147" s="179">
        <f t="shared" si="23"/>
        <v>0</v>
      </c>
      <c r="AR147" s="22" t="s">
        <v>85</v>
      </c>
      <c r="AT147" s="22" t="s">
        <v>117</v>
      </c>
      <c r="AU147" s="22" t="s">
        <v>82</v>
      </c>
      <c r="AY147" s="22" t="s">
        <v>116</v>
      </c>
      <c r="BE147" s="180">
        <f t="shared" si="24"/>
        <v>0</v>
      </c>
      <c r="BF147" s="180">
        <f t="shared" si="25"/>
        <v>0</v>
      </c>
      <c r="BG147" s="180">
        <f t="shared" si="26"/>
        <v>0</v>
      </c>
      <c r="BH147" s="180">
        <f t="shared" si="27"/>
        <v>0</v>
      </c>
      <c r="BI147" s="180">
        <f t="shared" si="28"/>
        <v>0</v>
      </c>
      <c r="BJ147" s="22" t="s">
        <v>39</v>
      </c>
      <c r="BK147" s="180">
        <f t="shared" si="29"/>
        <v>0</v>
      </c>
      <c r="BL147" s="22" t="s">
        <v>85</v>
      </c>
      <c r="BM147" s="22" t="s">
        <v>835</v>
      </c>
    </row>
    <row r="148" spans="2:65" s="1" customFormat="1" ht="16.5" customHeight="1">
      <c r="B148" s="168"/>
      <c r="C148" s="169" t="s">
        <v>232</v>
      </c>
      <c r="D148" s="169" t="s">
        <v>117</v>
      </c>
      <c r="E148" s="170" t="s">
        <v>639</v>
      </c>
      <c r="F148" s="171" t="s">
        <v>640</v>
      </c>
      <c r="G148" s="172" t="s">
        <v>120</v>
      </c>
      <c r="H148" s="173">
        <v>1</v>
      </c>
      <c r="I148" s="174"/>
      <c r="J148" s="175">
        <f t="shared" si="20"/>
        <v>0</v>
      </c>
      <c r="K148" s="171" t="s">
        <v>5</v>
      </c>
      <c r="L148" s="39"/>
      <c r="M148" s="176" t="s">
        <v>5</v>
      </c>
      <c r="N148" s="177" t="s">
        <v>46</v>
      </c>
      <c r="O148" s="40"/>
      <c r="P148" s="178">
        <f t="shared" si="21"/>
        <v>0</v>
      </c>
      <c r="Q148" s="178">
        <v>0</v>
      </c>
      <c r="R148" s="178">
        <f t="shared" si="22"/>
        <v>0</v>
      </c>
      <c r="S148" s="178">
        <v>0</v>
      </c>
      <c r="T148" s="179">
        <f t="shared" si="23"/>
        <v>0</v>
      </c>
      <c r="AR148" s="22" t="s">
        <v>85</v>
      </c>
      <c r="AT148" s="22" t="s">
        <v>117</v>
      </c>
      <c r="AU148" s="22" t="s">
        <v>82</v>
      </c>
      <c r="AY148" s="22" t="s">
        <v>116</v>
      </c>
      <c r="BE148" s="180">
        <f t="shared" si="24"/>
        <v>0</v>
      </c>
      <c r="BF148" s="180">
        <f t="shared" si="25"/>
        <v>0</v>
      </c>
      <c r="BG148" s="180">
        <f t="shared" si="26"/>
        <v>0</v>
      </c>
      <c r="BH148" s="180">
        <f t="shared" si="27"/>
        <v>0</v>
      </c>
      <c r="BI148" s="180">
        <f t="shared" si="28"/>
        <v>0</v>
      </c>
      <c r="BJ148" s="22" t="s">
        <v>39</v>
      </c>
      <c r="BK148" s="180">
        <f t="shared" si="29"/>
        <v>0</v>
      </c>
      <c r="BL148" s="22" t="s">
        <v>85</v>
      </c>
      <c r="BM148" s="22" t="s">
        <v>836</v>
      </c>
    </row>
    <row r="149" spans="2:65" s="1" customFormat="1" ht="16.5" customHeight="1">
      <c r="B149" s="168"/>
      <c r="C149" s="169" t="s">
        <v>234</v>
      </c>
      <c r="D149" s="169" t="s">
        <v>117</v>
      </c>
      <c r="E149" s="170" t="s">
        <v>837</v>
      </c>
      <c r="F149" s="171" t="s">
        <v>838</v>
      </c>
      <c r="G149" s="172" t="s">
        <v>120</v>
      </c>
      <c r="H149" s="173">
        <v>1</v>
      </c>
      <c r="I149" s="174"/>
      <c r="J149" s="175">
        <f t="shared" si="20"/>
        <v>0</v>
      </c>
      <c r="K149" s="171" t="s">
        <v>5</v>
      </c>
      <c r="L149" s="39"/>
      <c r="M149" s="176" t="s">
        <v>5</v>
      </c>
      <c r="N149" s="177" t="s">
        <v>46</v>
      </c>
      <c r="O149" s="40"/>
      <c r="P149" s="178">
        <f t="shared" si="21"/>
        <v>0</v>
      </c>
      <c r="Q149" s="178">
        <v>0</v>
      </c>
      <c r="R149" s="178">
        <f t="shared" si="22"/>
        <v>0</v>
      </c>
      <c r="S149" s="178">
        <v>0</v>
      </c>
      <c r="T149" s="179">
        <f t="shared" si="23"/>
        <v>0</v>
      </c>
      <c r="AR149" s="22" t="s">
        <v>85</v>
      </c>
      <c r="AT149" s="22" t="s">
        <v>117</v>
      </c>
      <c r="AU149" s="22" t="s">
        <v>82</v>
      </c>
      <c r="AY149" s="22" t="s">
        <v>116</v>
      </c>
      <c r="BE149" s="180">
        <f t="shared" si="24"/>
        <v>0</v>
      </c>
      <c r="BF149" s="180">
        <f t="shared" si="25"/>
        <v>0</v>
      </c>
      <c r="BG149" s="180">
        <f t="shared" si="26"/>
        <v>0</v>
      </c>
      <c r="BH149" s="180">
        <f t="shared" si="27"/>
        <v>0</v>
      </c>
      <c r="BI149" s="180">
        <f t="shared" si="28"/>
        <v>0</v>
      </c>
      <c r="BJ149" s="22" t="s">
        <v>39</v>
      </c>
      <c r="BK149" s="180">
        <f t="shared" si="29"/>
        <v>0</v>
      </c>
      <c r="BL149" s="22" t="s">
        <v>85</v>
      </c>
      <c r="BM149" s="22" t="s">
        <v>839</v>
      </c>
    </row>
    <row r="150" spans="2:65" s="1" customFormat="1" ht="16.5" customHeight="1">
      <c r="B150" s="168"/>
      <c r="C150" s="169" t="s">
        <v>235</v>
      </c>
      <c r="D150" s="169" t="s">
        <v>117</v>
      </c>
      <c r="E150" s="170" t="s">
        <v>642</v>
      </c>
      <c r="F150" s="171" t="s">
        <v>643</v>
      </c>
      <c r="G150" s="172" t="s">
        <v>120</v>
      </c>
      <c r="H150" s="173">
        <v>2</v>
      </c>
      <c r="I150" s="174"/>
      <c r="J150" s="175">
        <f t="shared" si="20"/>
        <v>0</v>
      </c>
      <c r="K150" s="171" t="s">
        <v>5</v>
      </c>
      <c r="L150" s="39"/>
      <c r="M150" s="176" t="s">
        <v>5</v>
      </c>
      <c r="N150" s="177" t="s">
        <v>46</v>
      </c>
      <c r="O150" s="40"/>
      <c r="P150" s="178">
        <f t="shared" si="21"/>
        <v>0</v>
      </c>
      <c r="Q150" s="178">
        <v>0</v>
      </c>
      <c r="R150" s="178">
        <f t="shared" si="22"/>
        <v>0</v>
      </c>
      <c r="S150" s="178">
        <v>0</v>
      </c>
      <c r="T150" s="179">
        <f t="shared" si="23"/>
        <v>0</v>
      </c>
      <c r="AR150" s="22" t="s">
        <v>85</v>
      </c>
      <c r="AT150" s="22" t="s">
        <v>117</v>
      </c>
      <c r="AU150" s="22" t="s">
        <v>82</v>
      </c>
      <c r="AY150" s="22" t="s">
        <v>116</v>
      </c>
      <c r="BE150" s="180">
        <f t="shared" si="24"/>
        <v>0</v>
      </c>
      <c r="BF150" s="180">
        <f t="shared" si="25"/>
        <v>0</v>
      </c>
      <c r="BG150" s="180">
        <f t="shared" si="26"/>
        <v>0</v>
      </c>
      <c r="BH150" s="180">
        <f t="shared" si="27"/>
        <v>0</v>
      </c>
      <c r="BI150" s="180">
        <f t="shared" si="28"/>
        <v>0</v>
      </c>
      <c r="BJ150" s="22" t="s">
        <v>39</v>
      </c>
      <c r="BK150" s="180">
        <f t="shared" si="29"/>
        <v>0</v>
      </c>
      <c r="BL150" s="22" t="s">
        <v>85</v>
      </c>
      <c r="BM150" s="22" t="s">
        <v>840</v>
      </c>
    </row>
    <row r="151" spans="2:65" s="1" customFormat="1" ht="16.5" customHeight="1">
      <c r="B151" s="168"/>
      <c r="C151" s="169" t="s">
        <v>236</v>
      </c>
      <c r="D151" s="169" t="s">
        <v>117</v>
      </c>
      <c r="E151" s="170" t="s">
        <v>237</v>
      </c>
      <c r="F151" s="171" t="s">
        <v>385</v>
      </c>
      <c r="G151" s="172" t="s">
        <v>120</v>
      </c>
      <c r="H151" s="173">
        <v>2</v>
      </c>
      <c r="I151" s="174"/>
      <c r="J151" s="175">
        <f t="shared" si="20"/>
        <v>0</v>
      </c>
      <c r="K151" s="171" t="s">
        <v>5</v>
      </c>
      <c r="L151" s="39"/>
      <c r="M151" s="176" t="s">
        <v>5</v>
      </c>
      <c r="N151" s="177" t="s">
        <v>46</v>
      </c>
      <c r="O151" s="40"/>
      <c r="P151" s="178">
        <f t="shared" si="21"/>
        <v>0</v>
      </c>
      <c r="Q151" s="178">
        <v>0</v>
      </c>
      <c r="R151" s="178">
        <f t="shared" si="22"/>
        <v>0</v>
      </c>
      <c r="S151" s="178">
        <v>0</v>
      </c>
      <c r="T151" s="179">
        <f t="shared" si="23"/>
        <v>0</v>
      </c>
      <c r="AR151" s="22" t="s">
        <v>85</v>
      </c>
      <c r="AT151" s="22" t="s">
        <v>117</v>
      </c>
      <c r="AU151" s="22" t="s">
        <v>82</v>
      </c>
      <c r="AY151" s="22" t="s">
        <v>116</v>
      </c>
      <c r="BE151" s="180">
        <f t="shared" si="24"/>
        <v>0</v>
      </c>
      <c r="BF151" s="180">
        <f t="shared" si="25"/>
        <v>0</v>
      </c>
      <c r="BG151" s="180">
        <f t="shared" si="26"/>
        <v>0</v>
      </c>
      <c r="BH151" s="180">
        <f t="shared" si="27"/>
        <v>0</v>
      </c>
      <c r="BI151" s="180">
        <f t="shared" si="28"/>
        <v>0</v>
      </c>
      <c r="BJ151" s="22" t="s">
        <v>39</v>
      </c>
      <c r="BK151" s="180">
        <f t="shared" si="29"/>
        <v>0</v>
      </c>
      <c r="BL151" s="22" t="s">
        <v>85</v>
      </c>
      <c r="BM151" s="22" t="s">
        <v>841</v>
      </c>
    </row>
    <row r="152" spans="2:65" s="1" customFormat="1" ht="16.5" customHeight="1">
      <c r="B152" s="168"/>
      <c r="C152" s="169" t="s">
        <v>238</v>
      </c>
      <c r="D152" s="169" t="s">
        <v>117</v>
      </c>
      <c r="E152" s="170" t="s">
        <v>239</v>
      </c>
      <c r="F152" s="171" t="s">
        <v>382</v>
      </c>
      <c r="G152" s="172" t="s">
        <v>120</v>
      </c>
      <c r="H152" s="173">
        <v>2</v>
      </c>
      <c r="I152" s="174"/>
      <c r="J152" s="175">
        <f t="shared" si="20"/>
        <v>0</v>
      </c>
      <c r="K152" s="171" t="s">
        <v>5</v>
      </c>
      <c r="L152" s="39"/>
      <c r="M152" s="176" t="s">
        <v>5</v>
      </c>
      <c r="N152" s="177" t="s">
        <v>46</v>
      </c>
      <c r="O152" s="40"/>
      <c r="P152" s="178">
        <f t="shared" si="21"/>
        <v>0</v>
      </c>
      <c r="Q152" s="178">
        <v>0</v>
      </c>
      <c r="R152" s="178">
        <f t="shared" si="22"/>
        <v>0</v>
      </c>
      <c r="S152" s="178">
        <v>0</v>
      </c>
      <c r="T152" s="179">
        <f t="shared" si="23"/>
        <v>0</v>
      </c>
      <c r="AR152" s="22" t="s">
        <v>85</v>
      </c>
      <c r="AT152" s="22" t="s">
        <v>117</v>
      </c>
      <c r="AU152" s="22" t="s">
        <v>82</v>
      </c>
      <c r="AY152" s="22" t="s">
        <v>116</v>
      </c>
      <c r="BE152" s="180">
        <f t="shared" si="24"/>
        <v>0</v>
      </c>
      <c r="BF152" s="180">
        <f t="shared" si="25"/>
        <v>0</v>
      </c>
      <c r="BG152" s="180">
        <f t="shared" si="26"/>
        <v>0</v>
      </c>
      <c r="BH152" s="180">
        <f t="shared" si="27"/>
        <v>0</v>
      </c>
      <c r="BI152" s="180">
        <f t="shared" si="28"/>
        <v>0</v>
      </c>
      <c r="BJ152" s="22" t="s">
        <v>39</v>
      </c>
      <c r="BK152" s="180">
        <f t="shared" si="29"/>
        <v>0</v>
      </c>
      <c r="BL152" s="22" t="s">
        <v>85</v>
      </c>
      <c r="BM152" s="22" t="s">
        <v>842</v>
      </c>
    </row>
    <row r="153" spans="2:65" s="1" customFormat="1" ht="16.5" customHeight="1">
      <c r="B153" s="168"/>
      <c r="C153" s="169" t="s">
        <v>240</v>
      </c>
      <c r="D153" s="169" t="s">
        <v>117</v>
      </c>
      <c r="E153" s="170" t="s">
        <v>243</v>
      </c>
      <c r="F153" s="171" t="s">
        <v>384</v>
      </c>
      <c r="G153" s="172" t="s">
        <v>120</v>
      </c>
      <c r="H153" s="173">
        <v>1</v>
      </c>
      <c r="I153" s="174"/>
      <c r="J153" s="175">
        <f t="shared" si="20"/>
        <v>0</v>
      </c>
      <c r="K153" s="171" t="s">
        <v>5</v>
      </c>
      <c r="L153" s="39"/>
      <c r="M153" s="176" t="s">
        <v>5</v>
      </c>
      <c r="N153" s="177" t="s">
        <v>46</v>
      </c>
      <c r="O153" s="40"/>
      <c r="P153" s="178">
        <f t="shared" si="21"/>
        <v>0</v>
      </c>
      <c r="Q153" s="178">
        <v>0</v>
      </c>
      <c r="R153" s="178">
        <f t="shared" si="22"/>
        <v>0</v>
      </c>
      <c r="S153" s="178">
        <v>0</v>
      </c>
      <c r="T153" s="179">
        <f t="shared" si="23"/>
        <v>0</v>
      </c>
      <c r="AR153" s="22" t="s">
        <v>85</v>
      </c>
      <c r="AT153" s="22" t="s">
        <v>117</v>
      </c>
      <c r="AU153" s="22" t="s">
        <v>82</v>
      </c>
      <c r="AY153" s="22" t="s">
        <v>116</v>
      </c>
      <c r="BE153" s="180">
        <f t="shared" si="24"/>
        <v>0</v>
      </c>
      <c r="BF153" s="180">
        <f t="shared" si="25"/>
        <v>0</v>
      </c>
      <c r="BG153" s="180">
        <f t="shared" si="26"/>
        <v>0</v>
      </c>
      <c r="BH153" s="180">
        <f t="shared" si="27"/>
        <v>0</v>
      </c>
      <c r="BI153" s="180">
        <f t="shared" si="28"/>
        <v>0</v>
      </c>
      <c r="BJ153" s="22" t="s">
        <v>39</v>
      </c>
      <c r="BK153" s="180">
        <f t="shared" si="29"/>
        <v>0</v>
      </c>
      <c r="BL153" s="22" t="s">
        <v>85</v>
      </c>
      <c r="BM153" s="22" t="s">
        <v>843</v>
      </c>
    </row>
    <row r="154" spans="2:65" s="1" customFormat="1" ht="16.5" customHeight="1">
      <c r="B154" s="168"/>
      <c r="C154" s="169" t="s">
        <v>242</v>
      </c>
      <c r="D154" s="169" t="s">
        <v>117</v>
      </c>
      <c r="E154" s="170" t="s">
        <v>245</v>
      </c>
      <c r="F154" s="171" t="s">
        <v>386</v>
      </c>
      <c r="G154" s="172" t="s">
        <v>120</v>
      </c>
      <c r="H154" s="173">
        <v>1</v>
      </c>
      <c r="I154" s="174"/>
      <c r="J154" s="175">
        <f t="shared" si="20"/>
        <v>0</v>
      </c>
      <c r="K154" s="171" t="s">
        <v>5</v>
      </c>
      <c r="L154" s="39"/>
      <c r="M154" s="176" t="s">
        <v>5</v>
      </c>
      <c r="N154" s="177" t="s">
        <v>46</v>
      </c>
      <c r="O154" s="40"/>
      <c r="P154" s="178">
        <f t="shared" si="21"/>
        <v>0</v>
      </c>
      <c r="Q154" s="178">
        <v>0</v>
      </c>
      <c r="R154" s="178">
        <f t="shared" si="22"/>
        <v>0</v>
      </c>
      <c r="S154" s="178">
        <v>0</v>
      </c>
      <c r="T154" s="179">
        <f t="shared" si="23"/>
        <v>0</v>
      </c>
      <c r="AR154" s="22" t="s">
        <v>85</v>
      </c>
      <c r="AT154" s="22" t="s">
        <v>117</v>
      </c>
      <c r="AU154" s="22" t="s">
        <v>82</v>
      </c>
      <c r="AY154" s="22" t="s">
        <v>116</v>
      </c>
      <c r="BE154" s="180">
        <f t="shared" si="24"/>
        <v>0</v>
      </c>
      <c r="BF154" s="180">
        <f t="shared" si="25"/>
        <v>0</v>
      </c>
      <c r="BG154" s="180">
        <f t="shared" si="26"/>
        <v>0</v>
      </c>
      <c r="BH154" s="180">
        <f t="shared" si="27"/>
        <v>0</v>
      </c>
      <c r="BI154" s="180">
        <f t="shared" si="28"/>
        <v>0</v>
      </c>
      <c r="BJ154" s="22" t="s">
        <v>39</v>
      </c>
      <c r="BK154" s="180">
        <f t="shared" si="29"/>
        <v>0</v>
      </c>
      <c r="BL154" s="22" t="s">
        <v>85</v>
      </c>
      <c r="BM154" s="22" t="s">
        <v>844</v>
      </c>
    </row>
    <row r="155" spans="2:65" s="1" customFormat="1" ht="16.5" customHeight="1">
      <c r="B155" s="168"/>
      <c r="C155" s="169" t="s">
        <v>244</v>
      </c>
      <c r="D155" s="169" t="s">
        <v>117</v>
      </c>
      <c r="E155" s="170" t="s">
        <v>845</v>
      </c>
      <c r="F155" s="171" t="s">
        <v>846</v>
      </c>
      <c r="G155" s="172" t="s">
        <v>120</v>
      </c>
      <c r="H155" s="173">
        <v>1</v>
      </c>
      <c r="I155" s="174"/>
      <c r="J155" s="175">
        <f t="shared" si="20"/>
        <v>0</v>
      </c>
      <c r="K155" s="171" t="s">
        <v>5</v>
      </c>
      <c r="L155" s="39"/>
      <c r="M155" s="176" t="s">
        <v>5</v>
      </c>
      <c r="N155" s="177" t="s">
        <v>46</v>
      </c>
      <c r="O155" s="40"/>
      <c r="P155" s="178">
        <f t="shared" si="21"/>
        <v>0</v>
      </c>
      <c r="Q155" s="178">
        <v>0</v>
      </c>
      <c r="R155" s="178">
        <f t="shared" si="22"/>
        <v>0</v>
      </c>
      <c r="S155" s="178">
        <v>0</v>
      </c>
      <c r="T155" s="179">
        <f t="shared" si="23"/>
        <v>0</v>
      </c>
      <c r="AR155" s="22" t="s">
        <v>85</v>
      </c>
      <c r="AT155" s="22" t="s">
        <v>117</v>
      </c>
      <c r="AU155" s="22" t="s">
        <v>82</v>
      </c>
      <c r="AY155" s="22" t="s">
        <v>116</v>
      </c>
      <c r="BE155" s="180">
        <f t="shared" si="24"/>
        <v>0</v>
      </c>
      <c r="BF155" s="180">
        <f t="shared" si="25"/>
        <v>0</v>
      </c>
      <c r="BG155" s="180">
        <f t="shared" si="26"/>
        <v>0</v>
      </c>
      <c r="BH155" s="180">
        <f t="shared" si="27"/>
        <v>0</v>
      </c>
      <c r="BI155" s="180">
        <f t="shared" si="28"/>
        <v>0</v>
      </c>
      <c r="BJ155" s="22" t="s">
        <v>39</v>
      </c>
      <c r="BK155" s="180">
        <f t="shared" si="29"/>
        <v>0</v>
      </c>
      <c r="BL155" s="22" t="s">
        <v>85</v>
      </c>
      <c r="BM155" s="22" t="s">
        <v>847</v>
      </c>
    </row>
    <row r="156" spans="2:65" s="1" customFormat="1" ht="16.5" customHeight="1">
      <c r="B156" s="168"/>
      <c r="C156" s="169" t="s">
        <v>246</v>
      </c>
      <c r="D156" s="169" t="s">
        <v>117</v>
      </c>
      <c r="E156" s="170" t="s">
        <v>848</v>
      </c>
      <c r="F156" s="171" t="s">
        <v>849</v>
      </c>
      <c r="G156" s="172" t="s">
        <v>120</v>
      </c>
      <c r="H156" s="173">
        <v>1</v>
      </c>
      <c r="I156" s="174"/>
      <c r="J156" s="175">
        <f t="shared" si="20"/>
        <v>0</v>
      </c>
      <c r="K156" s="171" t="s">
        <v>5</v>
      </c>
      <c r="L156" s="39"/>
      <c r="M156" s="176" t="s">
        <v>5</v>
      </c>
      <c r="N156" s="177" t="s">
        <v>46</v>
      </c>
      <c r="O156" s="40"/>
      <c r="P156" s="178">
        <f t="shared" si="21"/>
        <v>0</v>
      </c>
      <c r="Q156" s="178">
        <v>0</v>
      </c>
      <c r="R156" s="178">
        <f t="shared" si="22"/>
        <v>0</v>
      </c>
      <c r="S156" s="178">
        <v>0</v>
      </c>
      <c r="T156" s="179">
        <f t="shared" si="23"/>
        <v>0</v>
      </c>
      <c r="AR156" s="22" t="s">
        <v>85</v>
      </c>
      <c r="AT156" s="22" t="s">
        <v>117</v>
      </c>
      <c r="AU156" s="22" t="s">
        <v>82</v>
      </c>
      <c r="AY156" s="22" t="s">
        <v>116</v>
      </c>
      <c r="BE156" s="180">
        <f t="shared" si="24"/>
        <v>0</v>
      </c>
      <c r="BF156" s="180">
        <f t="shared" si="25"/>
        <v>0</v>
      </c>
      <c r="BG156" s="180">
        <f t="shared" si="26"/>
        <v>0</v>
      </c>
      <c r="BH156" s="180">
        <f t="shared" si="27"/>
        <v>0</v>
      </c>
      <c r="BI156" s="180">
        <f t="shared" si="28"/>
        <v>0</v>
      </c>
      <c r="BJ156" s="22" t="s">
        <v>39</v>
      </c>
      <c r="BK156" s="180">
        <f t="shared" si="29"/>
        <v>0</v>
      </c>
      <c r="BL156" s="22" t="s">
        <v>85</v>
      </c>
      <c r="BM156" s="22" t="s">
        <v>850</v>
      </c>
    </row>
    <row r="157" spans="2:65" s="1" customFormat="1" ht="16.5" customHeight="1">
      <c r="B157" s="168"/>
      <c r="C157" s="169" t="s">
        <v>249</v>
      </c>
      <c r="D157" s="169" t="s">
        <v>117</v>
      </c>
      <c r="E157" s="170" t="s">
        <v>255</v>
      </c>
      <c r="F157" s="171" t="s">
        <v>256</v>
      </c>
      <c r="G157" s="172" t="s">
        <v>120</v>
      </c>
      <c r="H157" s="173">
        <v>1</v>
      </c>
      <c r="I157" s="174"/>
      <c r="J157" s="175">
        <f t="shared" si="20"/>
        <v>0</v>
      </c>
      <c r="K157" s="171" t="s">
        <v>5</v>
      </c>
      <c r="L157" s="39"/>
      <c r="M157" s="176" t="s">
        <v>5</v>
      </c>
      <c r="N157" s="177" t="s">
        <v>46</v>
      </c>
      <c r="O157" s="40"/>
      <c r="P157" s="178">
        <f t="shared" si="21"/>
        <v>0</v>
      </c>
      <c r="Q157" s="178">
        <v>0</v>
      </c>
      <c r="R157" s="178">
        <f t="shared" si="22"/>
        <v>0</v>
      </c>
      <c r="S157" s="178">
        <v>0</v>
      </c>
      <c r="T157" s="179">
        <f t="shared" si="23"/>
        <v>0</v>
      </c>
      <c r="AR157" s="22" t="s">
        <v>85</v>
      </c>
      <c r="AT157" s="22" t="s">
        <v>117</v>
      </c>
      <c r="AU157" s="22" t="s">
        <v>82</v>
      </c>
      <c r="AY157" s="22" t="s">
        <v>116</v>
      </c>
      <c r="BE157" s="180">
        <f t="shared" si="24"/>
        <v>0</v>
      </c>
      <c r="BF157" s="180">
        <f t="shared" si="25"/>
        <v>0</v>
      </c>
      <c r="BG157" s="180">
        <f t="shared" si="26"/>
        <v>0</v>
      </c>
      <c r="BH157" s="180">
        <f t="shared" si="27"/>
        <v>0</v>
      </c>
      <c r="BI157" s="180">
        <f t="shared" si="28"/>
        <v>0</v>
      </c>
      <c r="BJ157" s="22" t="s">
        <v>39</v>
      </c>
      <c r="BK157" s="180">
        <f t="shared" si="29"/>
        <v>0</v>
      </c>
      <c r="BL157" s="22" t="s">
        <v>85</v>
      </c>
      <c r="BM157" s="22" t="s">
        <v>851</v>
      </c>
    </row>
    <row r="158" spans="2:65" s="1" customFormat="1" ht="16.5" customHeight="1">
      <c r="B158" s="168"/>
      <c r="C158" s="169" t="s">
        <v>135</v>
      </c>
      <c r="D158" s="169" t="s">
        <v>117</v>
      </c>
      <c r="E158" s="170" t="s">
        <v>852</v>
      </c>
      <c r="F158" s="171" t="s">
        <v>853</v>
      </c>
      <c r="G158" s="172" t="s">
        <v>120</v>
      </c>
      <c r="H158" s="173">
        <v>1</v>
      </c>
      <c r="I158" s="174"/>
      <c r="J158" s="175">
        <f t="shared" si="20"/>
        <v>0</v>
      </c>
      <c r="K158" s="171" t="s">
        <v>5</v>
      </c>
      <c r="L158" s="39"/>
      <c r="M158" s="176" t="s">
        <v>5</v>
      </c>
      <c r="N158" s="177" t="s">
        <v>46</v>
      </c>
      <c r="O158" s="40"/>
      <c r="P158" s="178">
        <f t="shared" si="21"/>
        <v>0</v>
      </c>
      <c r="Q158" s="178">
        <v>0</v>
      </c>
      <c r="R158" s="178">
        <f t="shared" si="22"/>
        <v>0</v>
      </c>
      <c r="S158" s="178">
        <v>0</v>
      </c>
      <c r="T158" s="179">
        <f t="shared" si="23"/>
        <v>0</v>
      </c>
      <c r="AR158" s="22" t="s">
        <v>85</v>
      </c>
      <c r="AT158" s="22" t="s">
        <v>117</v>
      </c>
      <c r="AU158" s="22" t="s">
        <v>82</v>
      </c>
      <c r="AY158" s="22" t="s">
        <v>116</v>
      </c>
      <c r="BE158" s="180">
        <f t="shared" si="24"/>
        <v>0</v>
      </c>
      <c r="BF158" s="180">
        <f t="shared" si="25"/>
        <v>0</v>
      </c>
      <c r="BG158" s="180">
        <f t="shared" si="26"/>
        <v>0</v>
      </c>
      <c r="BH158" s="180">
        <f t="shared" si="27"/>
        <v>0</v>
      </c>
      <c r="BI158" s="180">
        <f t="shared" si="28"/>
        <v>0</v>
      </c>
      <c r="BJ158" s="22" t="s">
        <v>39</v>
      </c>
      <c r="BK158" s="180">
        <f t="shared" si="29"/>
        <v>0</v>
      </c>
      <c r="BL158" s="22" t="s">
        <v>85</v>
      </c>
      <c r="BM158" s="22" t="s">
        <v>854</v>
      </c>
    </row>
    <row r="159" spans="2:65" s="1" customFormat="1" ht="25.5" customHeight="1">
      <c r="B159" s="168"/>
      <c r="C159" s="169" t="s">
        <v>251</v>
      </c>
      <c r="D159" s="169" t="s">
        <v>117</v>
      </c>
      <c r="E159" s="170" t="s">
        <v>855</v>
      </c>
      <c r="F159" s="171" t="s">
        <v>856</v>
      </c>
      <c r="G159" s="172" t="s">
        <v>120</v>
      </c>
      <c r="H159" s="173">
        <v>1</v>
      </c>
      <c r="I159" s="174"/>
      <c r="J159" s="175">
        <f t="shared" si="20"/>
        <v>0</v>
      </c>
      <c r="K159" s="171" t="s">
        <v>5</v>
      </c>
      <c r="L159" s="39"/>
      <c r="M159" s="176" t="s">
        <v>5</v>
      </c>
      <c r="N159" s="177" t="s">
        <v>46</v>
      </c>
      <c r="O159" s="40"/>
      <c r="P159" s="178">
        <f t="shared" si="21"/>
        <v>0</v>
      </c>
      <c r="Q159" s="178">
        <v>0</v>
      </c>
      <c r="R159" s="178">
        <f t="shared" si="22"/>
        <v>0</v>
      </c>
      <c r="S159" s="178">
        <v>0</v>
      </c>
      <c r="T159" s="179">
        <f t="shared" si="23"/>
        <v>0</v>
      </c>
      <c r="AR159" s="22" t="s">
        <v>85</v>
      </c>
      <c r="AT159" s="22" t="s">
        <v>117</v>
      </c>
      <c r="AU159" s="22" t="s">
        <v>82</v>
      </c>
      <c r="AY159" s="22" t="s">
        <v>116</v>
      </c>
      <c r="BE159" s="180">
        <f t="shared" si="24"/>
        <v>0</v>
      </c>
      <c r="BF159" s="180">
        <f t="shared" si="25"/>
        <v>0</v>
      </c>
      <c r="BG159" s="180">
        <f t="shared" si="26"/>
        <v>0</v>
      </c>
      <c r="BH159" s="180">
        <f t="shared" si="27"/>
        <v>0</v>
      </c>
      <c r="BI159" s="180">
        <f t="shared" si="28"/>
        <v>0</v>
      </c>
      <c r="BJ159" s="22" t="s">
        <v>39</v>
      </c>
      <c r="BK159" s="180">
        <f t="shared" si="29"/>
        <v>0</v>
      </c>
      <c r="BL159" s="22" t="s">
        <v>85</v>
      </c>
      <c r="BM159" s="22" t="s">
        <v>857</v>
      </c>
    </row>
    <row r="160" spans="2:65" s="1" customFormat="1" ht="25.5" customHeight="1">
      <c r="B160" s="168"/>
      <c r="C160" s="169" t="s">
        <v>254</v>
      </c>
      <c r="D160" s="169" t="s">
        <v>117</v>
      </c>
      <c r="E160" s="170" t="s">
        <v>858</v>
      </c>
      <c r="F160" s="171" t="s">
        <v>859</v>
      </c>
      <c r="G160" s="172" t="s">
        <v>120</v>
      </c>
      <c r="H160" s="173">
        <v>1</v>
      </c>
      <c r="I160" s="174"/>
      <c r="J160" s="175">
        <f t="shared" si="20"/>
        <v>0</v>
      </c>
      <c r="K160" s="171" t="s">
        <v>5</v>
      </c>
      <c r="L160" s="39"/>
      <c r="M160" s="176" t="s">
        <v>5</v>
      </c>
      <c r="N160" s="177" t="s">
        <v>46</v>
      </c>
      <c r="O160" s="40"/>
      <c r="P160" s="178">
        <f t="shared" si="21"/>
        <v>0</v>
      </c>
      <c r="Q160" s="178">
        <v>0</v>
      </c>
      <c r="R160" s="178">
        <f t="shared" si="22"/>
        <v>0</v>
      </c>
      <c r="S160" s="178">
        <v>0</v>
      </c>
      <c r="T160" s="179">
        <f t="shared" si="23"/>
        <v>0</v>
      </c>
      <c r="AR160" s="22" t="s">
        <v>85</v>
      </c>
      <c r="AT160" s="22" t="s">
        <v>117</v>
      </c>
      <c r="AU160" s="22" t="s">
        <v>82</v>
      </c>
      <c r="AY160" s="22" t="s">
        <v>116</v>
      </c>
      <c r="BE160" s="180">
        <f t="shared" si="24"/>
        <v>0</v>
      </c>
      <c r="BF160" s="180">
        <f t="shared" si="25"/>
        <v>0</v>
      </c>
      <c r="BG160" s="180">
        <f t="shared" si="26"/>
        <v>0</v>
      </c>
      <c r="BH160" s="180">
        <f t="shared" si="27"/>
        <v>0</v>
      </c>
      <c r="BI160" s="180">
        <f t="shared" si="28"/>
        <v>0</v>
      </c>
      <c r="BJ160" s="22" t="s">
        <v>39</v>
      </c>
      <c r="BK160" s="180">
        <f t="shared" si="29"/>
        <v>0</v>
      </c>
      <c r="BL160" s="22" t="s">
        <v>85</v>
      </c>
      <c r="BM160" s="22" t="s">
        <v>860</v>
      </c>
    </row>
    <row r="161" spans="2:63" s="10" customFormat="1" ht="37.35" customHeight="1">
      <c r="B161" s="154"/>
      <c r="D161" s="155" t="s">
        <v>74</v>
      </c>
      <c r="E161" s="156" t="s">
        <v>377</v>
      </c>
      <c r="F161" s="156" t="s">
        <v>263</v>
      </c>
      <c r="I161" s="157"/>
      <c r="J161" s="158">
        <f>BK161</f>
        <v>0</v>
      </c>
      <c r="L161" s="154"/>
      <c r="M161" s="159"/>
      <c r="N161" s="160"/>
      <c r="O161" s="160"/>
      <c r="P161" s="161">
        <f>P162</f>
        <v>0</v>
      </c>
      <c r="Q161" s="160"/>
      <c r="R161" s="161">
        <f>R162</f>
        <v>0.27514</v>
      </c>
      <c r="S161" s="160"/>
      <c r="T161" s="162">
        <f>T162</f>
        <v>0</v>
      </c>
      <c r="AR161" s="155" t="s">
        <v>39</v>
      </c>
      <c r="AT161" s="163" t="s">
        <v>74</v>
      </c>
      <c r="AU161" s="163" t="s">
        <v>75</v>
      </c>
      <c r="AY161" s="155" t="s">
        <v>116</v>
      </c>
      <c r="BK161" s="164">
        <f>BK162</f>
        <v>0</v>
      </c>
    </row>
    <row r="162" spans="2:63" s="10" customFormat="1" ht="19.9" customHeight="1">
      <c r="B162" s="154"/>
      <c r="D162" s="165" t="s">
        <v>74</v>
      </c>
      <c r="E162" s="166" t="s">
        <v>264</v>
      </c>
      <c r="F162" s="166" t="s">
        <v>391</v>
      </c>
      <c r="I162" s="157"/>
      <c r="J162" s="167">
        <f>BK162</f>
        <v>0</v>
      </c>
      <c r="L162" s="154"/>
      <c r="M162" s="159"/>
      <c r="N162" s="160"/>
      <c r="O162" s="160"/>
      <c r="P162" s="161">
        <f>SUM(P163:P184)</f>
        <v>0</v>
      </c>
      <c r="Q162" s="160"/>
      <c r="R162" s="161">
        <f>SUM(R163:R184)</f>
        <v>0.27514</v>
      </c>
      <c r="S162" s="160"/>
      <c r="T162" s="162">
        <f>SUM(T163:T184)</f>
        <v>0</v>
      </c>
      <c r="AR162" s="155" t="s">
        <v>39</v>
      </c>
      <c r="AT162" s="163" t="s">
        <v>74</v>
      </c>
      <c r="AU162" s="163" t="s">
        <v>39</v>
      </c>
      <c r="AY162" s="155" t="s">
        <v>116</v>
      </c>
      <c r="BK162" s="164">
        <f>SUM(BK163:BK184)</f>
        <v>0</v>
      </c>
    </row>
    <row r="163" spans="2:65" s="1" customFormat="1" ht="16.5" customHeight="1">
      <c r="B163" s="168"/>
      <c r="C163" s="169" t="s">
        <v>257</v>
      </c>
      <c r="D163" s="169" t="s">
        <v>117</v>
      </c>
      <c r="E163" s="170" t="s">
        <v>266</v>
      </c>
      <c r="F163" s="171" t="s">
        <v>267</v>
      </c>
      <c r="G163" s="172" t="s">
        <v>120</v>
      </c>
      <c r="H163" s="173">
        <v>5</v>
      </c>
      <c r="I163" s="174"/>
      <c r="J163" s="175">
        <f aca="true" t="shared" si="30" ref="J163:J184">ROUND(I163*H163,1)</f>
        <v>0</v>
      </c>
      <c r="K163" s="171" t="s">
        <v>5</v>
      </c>
      <c r="L163" s="39"/>
      <c r="M163" s="176" t="s">
        <v>5</v>
      </c>
      <c r="N163" s="177" t="s">
        <v>46</v>
      </c>
      <c r="O163" s="40"/>
      <c r="P163" s="178">
        <f aca="true" t="shared" si="31" ref="P163:P184">O163*H163</f>
        <v>0</v>
      </c>
      <c r="Q163" s="178">
        <v>0</v>
      </c>
      <c r="R163" s="178">
        <f aca="true" t="shared" si="32" ref="R163:R184">Q163*H163</f>
        <v>0</v>
      </c>
      <c r="S163" s="178">
        <v>0</v>
      </c>
      <c r="T163" s="179">
        <f aca="true" t="shared" si="33" ref="T163:T184">S163*H163</f>
        <v>0</v>
      </c>
      <c r="AR163" s="22" t="s">
        <v>135</v>
      </c>
      <c r="AT163" s="22" t="s">
        <v>117</v>
      </c>
      <c r="AU163" s="22" t="s">
        <v>81</v>
      </c>
      <c r="AY163" s="22" t="s">
        <v>116</v>
      </c>
      <c r="BE163" s="180">
        <f aca="true" t="shared" si="34" ref="BE163:BE184">IF(N163="základní",J163,0)</f>
        <v>0</v>
      </c>
      <c r="BF163" s="180">
        <f aca="true" t="shared" si="35" ref="BF163:BF184">IF(N163="snížená",J163,0)</f>
        <v>0</v>
      </c>
      <c r="BG163" s="180">
        <f aca="true" t="shared" si="36" ref="BG163:BG184">IF(N163="zákl. přenesená",J163,0)</f>
        <v>0</v>
      </c>
      <c r="BH163" s="180">
        <f aca="true" t="shared" si="37" ref="BH163:BH184">IF(N163="sníž. přenesená",J163,0)</f>
        <v>0</v>
      </c>
      <c r="BI163" s="180">
        <f aca="true" t="shared" si="38" ref="BI163:BI184">IF(N163="nulová",J163,0)</f>
        <v>0</v>
      </c>
      <c r="BJ163" s="22" t="s">
        <v>39</v>
      </c>
      <c r="BK163" s="180">
        <f aca="true" t="shared" si="39" ref="BK163:BK184">ROUND(I163*H163,1)</f>
        <v>0</v>
      </c>
      <c r="BL163" s="22" t="s">
        <v>135</v>
      </c>
      <c r="BM163" s="22" t="s">
        <v>861</v>
      </c>
    </row>
    <row r="164" spans="2:65" s="1" customFormat="1" ht="16.5" customHeight="1">
      <c r="B164" s="168"/>
      <c r="C164" s="181" t="s">
        <v>260</v>
      </c>
      <c r="D164" s="181" t="s">
        <v>122</v>
      </c>
      <c r="E164" s="182" t="s">
        <v>269</v>
      </c>
      <c r="F164" s="183" t="s">
        <v>270</v>
      </c>
      <c r="G164" s="184" t="s">
        <v>120</v>
      </c>
      <c r="H164" s="185">
        <v>5</v>
      </c>
      <c r="I164" s="186"/>
      <c r="J164" s="187">
        <f t="shared" si="30"/>
        <v>0</v>
      </c>
      <c r="K164" s="183" t="s">
        <v>5</v>
      </c>
      <c r="L164" s="188"/>
      <c r="M164" s="189" t="s">
        <v>5</v>
      </c>
      <c r="N164" s="190" t="s">
        <v>46</v>
      </c>
      <c r="O164" s="40"/>
      <c r="P164" s="178">
        <f t="shared" si="31"/>
        <v>0</v>
      </c>
      <c r="Q164" s="178">
        <v>0.0041</v>
      </c>
      <c r="R164" s="178">
        <f t="shared" si="32"/>
        <v>0.0205</v>
      </c>
      <c r="S164" s="178">
        <v>0</v>
      </c>
      <c r="T164" s="179">
        <f t="shared" si="33"/>
        <v>0</v>
      </c>
      <c r="AR164" s="22" t="s">
        <v>271</v>
      </c>
      <c r="AT164" s="22" t="s">
        <v>122</v>
      </c>
      <c r="AU164" s="22" t="s">
        <v>81</v>
      </c>
      <c r="AY164" s="22" t="s">
        <v>116</v>
      </c>
      <c r="BE164" s="180">
        <f t="shared" si="34"/>
        <v>0</v>
      </c>
      <c r="BF164" s="180">
        <f t="shared" si="35"/>
        <v>0</v>
      </c>
      <c r="BG164" s="180">
        <f t="shared" si="36"/>
        <v>0</v>
      </c>
      <c r="BH164" s="180">
        <f t="shared" si="37"/>
        <v>0</v>
      </c>
      <c r="BI164" s="180">
        <f t="shared" si="38"/>
        <v>0</v>
      </c>
      <c r="BJ164" s="22" t="s">
        <v>39</v>
      </c>
      <c r="BK164" s="180">
        <f t="shared" si="39"/>
        <v>0</v>
      </c>
      <c r="BL164" s="22" t="s">
        <v>271</v>
      </c>
      <c r="BM164" s="22" t="s">
        <v>862</v>
      </c>
    </row>
    <row r="165" spans="2:65" s="1" customFormat="1" ht="16.5" customHeight="1">
      <c r="B165" s="168"/>
      <c r="C165" s="181" t="s">
        <v>265</v>
      </c>
      <c r="D165" s="181" t="s">
        <v>122</v>
      </c>
      <c r="E165" s="182" t="s">
        <v>273</v>
      </c>
      <c r="F165" s="183" t="s">
        <v>274</v>
      </c>
      <c r="G165" s="184" t="s">
        <v>120</v>
      </c>
      <c r="H165" s="185">
        <v>10</v>
      </c>
      <c r="I165" s="186"/>
      <c r="J165" s="187">
        <f t="shared" si="30"/>
        <v>0</v>
      </c>
      <c r="K165" s="183" t="s">
        <v>5</v>
      </c>
      <c r="L165" s="188"/>
      <c r="M165" s="189" t="s">
        <v>5</v>
      </c>
      <c r="N165" s="190" t="s">
        <v>46</v>
      </c>
      <c r="O165" s="40"/>
      <c r="P165" s="178">
        <f t="shared" si="31"/>
        <v>0</v>
      </c>
      <c r="Q165" s="178">
        <v>0.00043</v>
      </c>
      <c r="R165" s="178">
        <f t="shared" si="32"/>
        <v>0.0043</v>
      </c>
      <c r="S165" s="178">
        <v>0</v>
      </c>
      <c r="T165" s="179">
        <f t="shared" si="33"/>
        <v>0</v>
      </c>
      <c r="AR165" s="22" t="s">
        <v>271</v>
      </c>
      <c r="AT165" s="22" t="s">
        <v>122</v>
      </c>
      <c r="AU165" s="22" t="s">
        <v>81</v>
      </c>
      <c r="AY165" s="22" t="s">
        <v>116</v>
      </c>
      <c r="BE165" s="180">
        <f t="shared" si="34"/>
        <v>0</v>
      </c>
      <c r="BF165" s="180">
        <f t="shared" si="35"/>
        <v>0</v>
      </c>
      <c r="BG165" s="180">
        <f t="shared" si="36"/>
        <v>0</v>
      </c>
      <c r="BH165" s="180">
        <f t="shared" si="37"/>
        <v>0</v>
      </c>
      <c r="BI165" s="180">
        <f t="shared" si="38"/>
        <v>0</v>
      </c>
      <c r="BJ165" s="22" t="s">
        <v>39</v>
      </c>
      <c r="BK165" s="180">
        <f t="shared" si="39"/>
        <v>0</v>
      </c>
      <c r="BL165" s="22" t="s">
        <v>271</v>
      </c>
      <c r="BM165" s="22" t="s">
        <v>863</v>
      </c>
    </row>
    <row r="166" spans="2:65" s="1" customFormat="1" ht="16.5" customHeight="1">
      <c r="B166" s="168"/>
      <c r="C166" s="169" t="s">
        <v>268</v>
      </c>
      <c r="D166" s="169" t="s">
        <v>117</v>
      </c>
      <c r="E166" s="170" t="s">
        <v>276</v>
      </c>
      <c r="F166" s="171" t="s">
        <v>277</v>
      </c>
      <c r="G166" s="172" t="s">
        <v>120</v>
      </c>
      <c r="H166" s="173">
        <v>50</v>
      </c>
      <c r="I166" s="174"/>
      <c r="J166" s="175">
        <f t="shared" si="30"/>
        <v>0</v>
      </c>
      <c r="K166" s="171" t="s">
        <v>5</v>
      </c>
      <c r="L166" s="39"/>
      <c r="M166" s="176" t="s">
        <v>5</v>
      </c>
      <c r="N166" s="177" t="s">
        <v>46</v>
      </c>
      <c r="O166" s="40"/>
      <c r="P166" s="178">
        <f t="shared" si="31"/>
        <v>0</v>
      </c>
      <c r="Q166" s="178">
        <v>0</v>
      </c>
      <c r="R166" s="178">
        <f t="shared" si="32"/>
        <v>0</v>
      </c>
      <c r="S166" s="178">
        <v>0</v>
      </c>
      <c r="T166" s="179">
        <f t="shared" si="33"/>
        <v>0</v>
      </c>
      <c r="AR166" s="22" t="s">
        <v>135</v>
      </c>
      <c r="AT166" s="22" t="s">
        <v>117</v>
      </c>
      <c r="AU166" s="22" t="s">
        <v>81</v>
      </c>
      <c r="AY166" s="22" t="s">
        <v>116</v>
      </c>
      <c r="BE166" s="180">
        <f t="shared" si="34"/>
        <v>0</v>
      </c>
      <c r="BF166" s="180">
        <f t="shared" si="35"/>
        <v>0</v>
      </c>
      <c r="BG166" s="180">
        <f t="shared" si="36"/>
        <v>0</v>
      </c>
      <c r="BH166" s="180">
        <f t="shared" si="37"/>
        <v>0</v>
      </c>
      <c r="BI166" s="180">
        <f t="shared" si="38"/>
        <v>0</v>
      </c>
      <c r="BJ166" s="22" t="s">
        <v>39</v>
      </c>
      <c r="BK166" s="180">
        <f t="shared" si="39"/>
        <v>0</v>
      </c>
      <c r="BL166" s="22" t="s">
        <v>135</v>
      </c>
      <c r="BM166" s="22" t="s">
        <v>864</v>
      </c>
    </row>
    <row r="167" spans="2:65" s="1" customFormat="1" ht="16.5" customHeight="1">
      <c r="B167" s="168"/>
      <c r="C167" s="181" t="s">
        <v>272</v>
      </c>
      <c r="D167" s="181" t="s">
        <v>122</v>
      </c>
      <c r="E167" s="182" t="s">
        <v>279</v>
      </c>
      <c r="F167" s="183" t="s">
        <v>280</v>
      </c>
      <c r="G167" s="184" t="s">
        <v>120</v>
      </c>
      <c r="H167" s="185">
        <v>50</v>
      </c>
      <c r="I167" s="186"/>
      <c r="J167" s="187">
        <f t="shared" si="30"/>
        <v>0</v>
      </c>
      <c r="K167" s="183" t="s">
        <v>5</v>
      </c>
      <c r="L167" s="188"/>
      <c r="M167" s="189" t="s">
        <v>5</v>
      </c>
      <c r="N167" s="190" t="s">
        <v>46</v>
      </c>
      <c r="O167" s="40"/>
      <c r="P167" s="178">
        <f t="shared" si="31"/>
        <v>0</v>
      </c>
      <c r="Q167" s="178">
        <v>0.00023</v>
      </c>
      <c r="R167" s="178">
        <f t="shared" si="32"/>
        <v>0.0115</v>
      </c>
      <c r="S167" s="178">
        <v>0</v>
      </c>
      <c r="T167" s="179">
        <f t="shared" si="33"/>
        <v>0</v>
      </c>
      <c r="AR167" s="22" t="s">
        <v>271</v>
      </c>
      <c r="AT167" s="22" t="s">
        <v>122</v>
      </c>
      <c r="AU167" s="22" t="s">
        <v>81</v>
      </c>
      <c r="AY167" s="22" t="s">
        <v>116</v>
      </c>
      <c r="BE167" s="180">
        <f t="shared" si="34"/>
        <v>0</v>
      </c>
      <c r="BF167" s="180">
        <f t="shared" si="35"/>
        <v>0</v>
      </c>
      <c r="BG167" s="180">
        <f t="shared" si="36"/>
        <v>0</v>
      </c>
      <c r="BH167" s="180">
        <f t="shared" si="37"/>
        <v>0</v>
      </c>
      <c r="BI167" s="180">
        <f t="shared" si="38"/>
        <v>0</v>
      </c>
      <c r="BJ167" s="22" t="s">
        <v>39</v>
      </c>
      <c r="BK167" s="180">
        <f t="shared" si="39"/>
        <v>0</v>
      </c>
      <c r="BL167" s="22" t="s">
        <v>271</v>
      </c>
      <c r="BM167" s="22" t="s">
        <v>865</v>
      </c>
    </row>
    <row r="168" spans="2:65" s="1" customFormat="1" ht="16.5" customHeight="1">
      <c r="B168" s="168"/>
      <c r="C168" s="169" t="s">
        <v>275</v>
      </c>
      <c r="D168" s="169" t="s">
        <v>117</v>
      </c>
      <c r="E168" s="170" t="s">
        <v>301</v>
      </c>
      <c r="F168" s="171" t="s">
        <v>302</v>
      </c>
      <c r="G168" s="172" t="s">
        <v>146</v>
      </c>
      <c r="H168" s="173">
        <v>75</v>
      </c>
      <c r="I168" s="174"/>
      <c r="J168" s="175">
        <f t="shared" si="30"/>
        <v>0</v>
      </c>
      <c r="K168" s="171" t="s">
        <v>5</v>
      </c>
      <c r="L168" s="39"/>
      <c r="M168" s="176" t="s">
        <v>5</v>
      </c>
      <c r="N168" s="177" t="s">
        <v>46</v>
      </c>
      <c r="O168" s="40"/>
      <c r="P168" s="178">
        <f t="shared" si="31"/>
        <v>0</v>
      </c>
      <c r="Q168" s="178">
        <v>0</v>
      </c>
      <c r="R168" s="178">
        <f t="shared" si="32"/>
        <v>0</v>
      </c>
      <c r="S168" s="178">
        <v>0</v>
      </c>
      <c r="T168" s="179">
        <f t="shared" si="33"/>
        <v>0</v>
      </c>
      <c r="AR168" s="22" t="s">
        <v>121</v>
      </c>
      <c r="AT168" s="22" t="s">
        <v>117</v>
      </c>
      <c r="AU168" s="22" t="s">
        <v>81</v>
      </c>
      <c r="AY168" s="22" t="s">
        <v>116</v>
      </c>
      <c r="BE168" s="180">
        <f t="shared" si="34"/>
        <v>0</v>
      </c>
      <c r="BF168" s="180">
        <f t="shared" si="35"/>
        <v>0</v>
      </c>
      <c r="BG168" s="180">
        <f t="shared" si="36"/>
        <v>0</v>
      </c>
      <c r="BH168" s="180">
        <f t="shared" si="37"/>
        <v>0</v>
      </c>
      <c r="BI168" s="180">
        <f t="shared" si="38"/>
        <v>0</v>
      </c>
      <c r="BJ168" s="22" t="s">
        <v>39</v>
      </c>
      <c r="BK168" s="180">
        <f t="shared" si="39"/>
        <v>0</v>
      </c>
      <c r="BL168" s="22" t="s">
        <v>121</v>
      </c>
      <c r="BM168" s="22" t="s">
        <v>866</v>
      </c>
    </row>
    <row r="169" spans="2:65" s="1" customFormat="1" ht="16.5" customHeight="1">
      <c r="B169" s="168"/>
      <c r="C169" s="181" t="s">
        <v>278</v>
      </c>
      <c r="D169" s="181" t="s">
        <v>122</v>
      </c>
      <c r="E169" s="182" t="s">
        <v>304</v>
      </c>
      <c r="F169" s="183" t="s">
        <v>305</v>
      </c>
      <c r="G169" s="184" t="s">
        <v>293</v>
      </c>
      <c r="H169" s="185">
        <v>75</v>
      </c>
      <c r="I169" s="186"/>
      <c r="J169" s="187">
        <f t="shared" si="30"/>
        <v>0</v>
      </c>
      <c r="K169" s="183" t="s">
        <v>5</v>
      </c>
      <c r="L169" s="188"/>
      <c r="M169" s="189" t="s">
        <v>5</v>
      </c>
      <c r="N169" s="190" t="s">
        <v>46</v>
      </c>
      <c r="O169" s="40"/>
      <c r="P169" s="178">
        <f t="shared" si="31"/>
        <v>0</v>
      </c>
      <c r="Q169" s="178">
        <v>0.001</v>
      </c>
      <c r="R169" s="178">
        <f t="shared" si="32"/>
        <v>0.075</v>
      </c>
      <c r="S169" s="178">
        <v>0</v>
      </c>
      <c r="T169" s="179">
        <f t="shared" si="33"/>
        <v>0</v>
      </c>
      <c r="AR169" s="22" t="s">
        <v>271</v>
      </c>
      <c r="AT169" s="22" t="s">
        <v>122</v>
      </c>
      <c r="AU169" s="22" t="s">
        <v>81</v>
      </c>
      <c r="AY169" s="22" t="s">
        <v>116</v>
      </c>
      <c r="BE169" s="180">
        <f t="shared" si="34"/>
        <v>0</v>
      </c>
      <c r="BF169" s="180">
        <f t="shared" si="35"/>
        <v>0</v>
      </c>
      <c r="BG169" s="180">
        <f t="shared" si="36"/>
        <v>0</v>
      </c>
      <c r="BH169" s="180">
        <f t="shared" si="37"/>
        <v>0</v>
      </c>
      <c r="BI169" s="180">
        <f t="shared" si="38"/>
        <v>0</v>
      </c>
      <c r="BJ169" s="22" t="s">
        <v>39</v>
      </c>
      <c r="BK169" s="180">
        <f t="shared" si="39"/>
        <v>0</v>
      </c>
      <c r="BL169" s="22" t="s">
        <v>271</v>
      </c>
      <c r="BM169" s="22" t="s">
        <v>867</v>
      </c>
    </row>
    <row r="170" spans="2:65" s="1" customFormat="1" ht="25.5" customHeight="1">
      <c r="B170" s="168"/>
      <c r="C170" s="181" t="s">
        <v>281</v>
      </c>
      <c r="D170" s="181" t="s">
        <v>122</v>
      </c>
      <c r="E170" s="182" t="s">
        <v>307</v>
      </c>
      <c r="F170" s="183" t="s">
        <v>308</v>
      </c>
      <c r="G170" s="184" t="s">
        <v>120</v>
      </c>
      <c r="H170" s="185">
        <v>10</v>
      </c>
      <c r="I170" s="186"/>
      <c r="J170" s="187">
        <f t="shared" si="30"/>
        <v>0</v>
      </c>
      <c r="K170" s="183" t="s">
        <v>5</v>
      </c>
      <c r="L170" s="188"/>
      <c r="M170" s="189" t="s">
        <v>5</v>
      </c>
      <c r="N170" s="190" t="s">
        <v>46</v>
      </c>
      <c r="O170" s="40"/>
      <c r="P170" s="178">
        <f t="shared" si="31"/>
        <v>0</v>
      </c>
      <c r="Q170" s="178">
        <v>0.0007</v>
      </c>
      <c r="R170" s="178">
        <f t="shared" si="32"/>
        <v>0.007</v>
      </c>
      <c r="S170" s="178">
        <v>0</v>
      </c>
      <c r="T170" s="179">
        <f t="shared" si="33"/>
        <v>0</v>
      </c>
      <c r="AR170" s="22" t="s">
        <v>271</v>
      </c>
      <c r="AT170" s="22" t="s">
        <v>122</v>
      </c>
      <c r="AU170" s="22" t="s">
        <v>81</v>
      </c>
      <c r="AY170" s="22" t="s">
        <v>116</v>
      </c>
      <c r="BE170" s="180">
        <f t="shared" si="34"/>
        <v>0</v>
      </c>
      <c r="BF170" s="180">
        <f t="shared" si="35"/>
        <v>0</v>
      </c>
      <c r="BG170" s="180">
        <f t="shared" si="36"/>
        <v>0</v>
      </c>
      <c r="BH170" s="180">
        <f t="shared" si="37"/>
        <v>0</v>
      </c>
      <c r="BI170" s="180">
        <f t="shared" si="38"/>
        <v>0</v>
      </c>
      <c r="BJ170" s="22" t="s">
        <v>39</v>
      </c>
      <c r="BK170" s="180">
        <f t="shared" si="39"/>
        <v>0</v>
      </c>
      <c r="BL170" s="22" t="s">
        <v>271</v>
      </c>
      <c r="BM170" s="22" t="s">
        <v>868</v>
      </c>
    </row>
    <row r="171" spans="2:65" s="1" customFormat="1" ht="16.5" customHeight="1">
      <c r="B171" s="168"/>
      <c r="C171" s="169" t="s">
        <v>284</v>
      </c>
      <c r="D171" s="169" t="s">
        <v>117</v>
      </c>
      <c r="E171" s="170" t="s">
        <v>340</v>
      </c>
      <c r="F171" s="171" t="s">
        <v>341</v>
      </c>
      <c r="G171" s="172" t="s">
        <v>120</v>
      </c>
      <c r="H171" s="173">
        <v>4</v>
      </c>
      <c r="I171" s="174"/>
      <c r="J171" s="175">
        <f t="shared" si="30"/>
        <v>0</v>
      </c>
      <c r="K171" s="171" t="s">
        <v>5</v>
      </c>
      <c r="L171" s="39"/>
      <c r="M171" s="176" t="s">
        <v>5</v>
      </c>
      <c r="N171" s="177" t="s">
        <v>46</v>
      </c>
      <c r="O171" s="40"/>
      <c r="P171" s="178">
        <f t="shared" si="31"/>
        <v>0</v>
      </c>
      <c r="Q171" s="178">
        <v>0</v>
      </c>
      <c r="R171" s="178">
        <f t="shared" si="32"/>
        <v>0</v>
      </c>
      <c r="S171" s="178">
        <v>0</v>
      </c>
      <c r="T171" s="179">
        <f t="shared" si="33"/>
        <v>0</v>
      </c>
      <c r="AR171" s="22" t="s">
        <v>135</v>
      </c>
      <c r="AT171" s="22" t="s">
        <v>117</v>
      </c>
      <c r="AU171" s="22" t="s">
        <v>81</v>
      </c>
      <c r="AY171" s="22" t="s">
        <v>116</v>
      </c>
      <c r="BE171" s="180">
        <f t="shared" si="34"/>
        <v>0</v>
      </c>
      <c r="BF171" s="180">
        <f t="shared" si="35"/>
        <v>0</v>
      </c>
      <c r="BG171" s="180">
        <f t="shared" si="36"/>
        <v>0</v>
      </c>
      <c r="BH171" s="180">
        <f t="shared" si="37"/>
        <v>0</v>
      </c>
      <c r="BI171" s="180">
        <f t="shared" si="38"/>
        <v>0</v>
      </c>
      <c r="BJ171" s="22" t="s">
        <v>39</v>
      </c>
      <c r="BK171" s="180">
        <f t="shared" si="39"/>
        <v>0</v>
      </c>
      <c r="BL171" s="22" t="s">
        <v>135</v>
      </c>
      <c r="BM171" s="22" t="s">
        <v>869</v>
      </c>
    </row>
    <row r="172" spans="2:65" s="1" customFormat="1" ht="16.5" customHeight="1">
      <c r="B172" s="168"/>
      <c r="C172" s="181" t="s">
        <v>287</v>
      </c>
      <c r="D172" s="181" t="s">
        <v>122</v>
      </c>
      <c r="E172" s="182" t="s">
        <v>343</v>
      </c>
      <c r="F172" s="183" t="s">
        <v>344</v>
      </c>
      <c r="G172" s="184" t="s">
        <v>120</v>
      </c>
      <c r="H172" s="185">
        <v>4</v>
      </c>
      <c r="I172" s="186"/>
      <c r="J172" s="187">
        <f t="shared" si="30"/>
        <v>0</v>
      </c>
      <c r="K172" s="183" t="s">
        <v>5</v>
      </c>
      <c r="L172" s="188"/>
      <c r="M172" s="189" t="s">
        <v>5</v>
      </c>
      <c r="N172" s="190" t="s">
        <v>46</v>
      </c>
      <c r="O172" s="40"/>
      <c r="P172" s="178">
        <f t="shared" si="31"/>
        <v>0</v>
      </c>
      <c r="Q172" s="178">
        <v>0.0002</v>
      </c>
      <c r="R172" s="178">
        <f t="shared" si="32"/>
        <v>0.0008</v>
      </c>
      <c r="S172" s="178">
        <v>0</v>
      </c>
      <c r="T172" s="179">
        <f t="shared" si="33"/>
        <v>0</v>
      </c>
      <c r="AR172" s="22" t="s">
        <v>271</v>
      </c>
      <c r="AT172" s="22" t="s">
        <v>122</v>
      </c>
      <c r="AU172" s="22" t="s">
        <v>81</v>
      </c>
      <c r="AY172" s="22" t="s">
        <v>116</v>
      </c>
      <c r="BE172" s="180">
        <f t="shared" si="34"/>
        <v>0</v>
      </c>
      <c r="BF172" s="180">
        <f t="shared" si="35"/>
        <v>0</v>
      </c>
      <c r="BG172" s="180">
        <f t="shared" si="36"/>
        <v>0</v>
      </c>
      <c r="BH172" s="180">
        <f t="shared" si="37"/>
        <v>0</v>
      </c>
      <c r="BI172" s="180">
        <f t="shared" si="38"/>
        <v>0</v>
      </c>
      <c r="BJ172" s="22" t="s">
        <v>39</v>
      </c>
      <c r="BK172" s="180">
        <f t="shared" si="39"/>
        <v>0</v>
      </c>
      <c r="BL172" s="22" t="s">
        <v>271</v>
      </c>
      <c r="BM172" s="22" t="s">
        <v>870</v>
      </c>
    </row>
    <row r="173" spans="2:65" s="1" customFormat="1" ht="16.5" customHeight="1">
      <c r="B173" s="168"/>
      <c r="C173" s="169" t="s">
        <v>290</v>
      </c>
      <c r="D173" s="169" t="s">
        <v>117</v>
      </c>
      <c r="E173" s="170" t="s">
        <v>295</v>
      </c>
      <c r="F173" s="171" t="s">
        <v>296</v>
      </c>
      <c r="G173" s="172" t="s">
        <v>146</v>
      </c>
      <c r="H173" s="173">
        <v>25</v>
      </c>
      <c r="I173" s="174"/>
      <c r="J173" s="175">
        <f t="shared" si="30"/>
        <v>0</v>
      </c>
      <c r="K173" s="171" t="s">
        <v>5</v>
      </c>
      <c r="L173" s="39"/>
      <c r="M173" s="176" t="s">
        <v>5</v>
      </c>
      <c r="N173" s="177" t="s">
        <v>46</v>
      </c>
      <c r="O173" s="40"/>
      <c r="P173" s="178">
        <f t="shared" si="31"/>
        <v>0</v>
      </c>
      <c r="Q173" s="178">
        <v>0</v>
      </c>
      <c r="R173" s="178">
        <f t="shared" si="32"/>
        <v>0</v>
      </c>
      <c r="S173" s="178">
        <v>0</v>
      </c>
      <c r="T173" s="179">
        <f t="shared" si="33"/>
        <v>0</v>
      </c>
      <c r="AR173" s="22" t="s">
        <v>121</v>
      </c>
      <c r="AT173" s="22" t="s">
        <v>117</v>
      </c>
      <c r="AU173" s="22" t="s">
        <v>81</v>
      </c>
      <c r="AY173" s="22" t="s">
        <v>116</v>
      </c>
      <c r="BE173" s="180">
        <f t="shared" si="34"/>
        <v>0</v>
      </c>
      <c r="BF173" s="180">
        <f t="shared" si="35"/>
        <v>0</v>
      </c>
      <c r="BG173" s="180">
        <f t="shared" si="36"/>
        <v>0</v>
      </c>
      <c r="BH173" s="180">
        <f t="shared" si="37"/>
        <v>0</v>
      </c>
      <c r="BI173" s="180">
        <f t="shared" si="38"/>
        <v>0</v>
      </c>
      <c r="BJ173" s="22" t="s">
        <v>39</v>
      </c>
      <c r="BK173" s="180">
        <f t="shared" si="39"/>
        <v>0</v>
      </c>
      <c r="BL173" s="22" t="s">
        <v>121</v>
      </c>
      <c r="BM173" s="22" t="s">
        <v>871</v>
      </c>
    </row>
    <row r="174" spans="2:65" s="1" customFormat="1" ht="16.5" customHeight="1">
      <c r="B174" s="168"/>
      <c r="C174" s="181" t="s">
        <v>294</v>
      </c>
      <c r="D174" s="181" t="s">
        <v>122</v>
      </c>
      <c r="E174" s="182" t="s">
        <v>298</v>
      </c>
      <c r="F174" s="183" t="s">
        <v>299</v>
      </c>
      <c r="G174" s="184" t="s">
        <v>293</v>
      </c>
      <c r="H174" s="185">
        <v>25</v>
      </c>
      <c r="I174" s="186"/>
      <c r="J174" s="187">
        <f t="shared" si="30"/>
        <v>0</v>
      </c>
      <c r="K174" s="183" t="s">
        <v>5</v>
      </c>
      <c r="L174" s="188"/>
      <c r="M174" s="189" t="s">
        <v>5</v>
      </c>
      <c r="N174" s="190" t="s">
        <v>46</v>
      </c>
      <c r="O174" s="40"/>
      <c r="P174" s="178">
        <f t="shared" si="31"/>
        <v>0</v>
      </c>
      <c r="Q174" s="178">
        <v>0.001</v>
      </c>
      <c r="R174" s="178">
        <f t="shared" si="32"/>
        <v>0.025</v>
      </c>
      <c r="S174" s="178">
        <v>0</v>
      </c>
      <c r="T174" s="179">
        <f t="shared" si="33"/>
        <v>0</v>
      </c>
      <c r="AR174" s="22" t="s">
        <v>271</v>
      </c>
      <c r="AT174" s="22" t="s">
        <v>122</v>
      </c>
      <c r="AU174" s="22" t="s">
        <v>81</v>
      </c>
      <c r="AY174" s="22" t="s">
        <v>116</v>
      </c>
      <c r="BE174" s="180">
        <f t="shared" si="34"/>
        <v>0</v>
      </c>
      <c r="BF174" s="180">
        <f t="shared" si="35"/>
        <v>0</v>
      </c>
      <c r="BG174" s="180">
        <f t="shared" si="36"/>
        <v>0</v>
      </c>
      <c r="BH174" s="180">
        <f t="shared" si="37"/>
        <v>0</v>
      </c>
      <c r="BI174" s="180">
        <f t="shared" si="38"/>
        <v>0</v>
      </c>
      <c r="BJ174" s="22" t="s">
        <v>39</v>
      </c>
      <c r="BK174" s="180">
        <f t="shared" si="39"/>
        <v>0</v>
      </c>
      <c r="BL174" s="22" t="s">
        <v>271</v>
      </c>
      <c r="BM174" s="22" t="s">
        <v>872</v>
      </c>
    </row>
    <row r="175" spans="2:65" s="1" customFormat="1" ht="16.5" customHeight="1">
      <c r="B175" s="168"/>
      <c r="C175" s="169" t="s">
        <v>297</v>
      </c>
      <c r="D175" s="169" t="s">
        <v>117</v>
      </c>
      <c r="E175" s="170" t="s">
        <v>310</v>
      </c>
      <c r="F175" s="171" t="s">
        <v>311</v>
      </c>
      <c r="G175" s="172" t="s">
        <v>146</v>
      </c>
      <c r="H175" s="173">
        <v>110</v>
      </c>
      <c r="I175" s="174"/>
      <c r="J175" s="175">
        <f t="shared" si="30"/>
        <v>0</v>
      </c>
      <c r="K175" s="171" t="s">
        <v>5</v>
      </c>
      <c r="L175" s="39"/>
      <c r="M175" s="176" t="s">
        <v>5</v>
      </c>
      <c r="N175" s="177" t="s">
        <v>46</v>
      </c>
      <c r="O175" s="40"/>
      <c r="P175" s="178">
        <f t="shared" si="31"/>
        <v>0</v>
      </c>
      <c r="Q175" s="178">
        <v>0</v>
      </c>
      <c r="R175" s="178">
        <f t="shared" si="32"/>
        <v>0</v>
      </c>
      <c r="S175" s="178">
        <v>0</v>
      </c>
      <c r="T175" s="179">
        <f t="shared" si="33"/>
        <v>0</v>
      </c>
      <c r="AR175" s="22" t="s">
        <v>121</v>
      </c>
      <c r="AT175" s="22" t="s">
        <v>117</v>
      </c>
      <c r="AU175" s="22" t="s">
        <v>81</v>
      </c>
      <c r="AY175" s="22" t="s">
        <v>116</v>
      </c>
      <c r="BE175" s="180">
        <f t="shared" si="34"/>
        <v>0</v>
      </c>
      <c r="BF175" s="180">
        <f t="shared" si="35"/>
        <v>0</v>
      </c>
      <c r="BG175" s="180">
        <f t="shared" si="36"/>
        <v>0</v>
      </c>
      <c r="BH175" s="180">
        <f t="shared" si="37"/>
        <v>0</v>
      </c>
      <c r="BI175" s="180">
        <f t="shared" si="38"/>
        <v>0</v>
      </c>
      <c r="BJ175" s="22" t="s">
        <v>39</v>
      </c>
      <c r="BK175" s="180">
        <f t="shared" si="39"/>
        <v>0</v>
      </c>
      <c r="BL175" s="22" t="s">
        <v>121</v>
      </c>
      <c r="BM175" s="22" t="s">
        <v>873</v>
      </c>
    </row>
    <row r="176" spans="2:65" s="1" customFormat="1" ht="16.5" customHeight="1">
      <c r="B176" s="168"/>
      <c r="C176" s="181" t="s">
        <v>300</v>
      </c>
      <c r="D176" s="181" t="s">
        <v>122</v>
      </c>
      <c r="E176" s="182" t="s">
        <v>313</v>
      </c>
      <c r="F176" s="183" t="s">
        <v>314</v>
      </c>
      <c r="G176" s="184" t="s">
        <v>293</v>
      </c>
      <c r="H176" s="185">
        <v>110</v>
      </c>
      <c r="I176" s="186"/>
      <c r="J176" s="187">
        <f t="shared" si="30"/>
        <v>0</v>
      </c>
      <c r="K176" s="183" t="s">
        <v>5</v>
      </c>
      <c r="L176" s="188"/>
      <c r="M176" s="189" t="s">
        <v>5</v>
      </c>
      <c r="N176" s="190" t="s">
        <v>46</v>
      </c>
      <c r="O176" s="40"/>
      <c r="P176" s="178">
        <f t="shared" si="31"/>
        <v>0</v>
      </c>
      <c r="Q176" s="178">
        <v>0.001</v>
      </c>
      <c r="R176" s="178">
        <f t="shared" si="32"/>
        <v>0.11</v>
      </c>
      <c r="S176" s="178">
        <v>0</v>
      </c>
      <c r="T176" s="179">
        <f t="shared" si="33"/>
        <v>0</v>
      </c>
      <c r="AR176" s="22" t="s">
        <v>271</v>
      </c>
      <c r="AT176" s="22" t="s">
        <v>122</v>
      </c>
      <c r="AU176" s="22" t="s">
        <v>81</v>
      </c>
      <c r="AY176" s="22" t="s">
        <v>116</v>
      </c>
      <c r="BE176" s="180">
        <f t="shared" si="34"/>
        <v>0</v>
      </c>
      <c r="BF176" s="180">
        <f t="shared" si="35"/>
        <v>0</v>
      </c>
      <c r="BG176" s="180">
        <f t="shared" si="36"/>
        <v>0</v>
      </c>
      <c r="BH176" s="180">
        <f t="shared" si="37"/>
        <v>0</v>
      </c>
      <c r="BI176" s="180">
        <f t="shared" si="38"/>
        <v>0</v>
      </c>
      <c r="BJ176" s="22" t="s">
        <v>39</v>
      </c>
      <c r="BK176" s="180">
        <f t="shared" si="39"/>
        <v>0</v>
      </c>
      <c r="BL176" s="22" t="s">
        <v>271</v>
      </c>
      <c r="BM176" s="22" t="s">
        <v>874</v>
      </c>
    </row>
    <row r="177" spans="2:65" s="1" customFormat="1" ht="16.5" customHeight="1">
      <c r="B177" s="168"/>
      <c r="C177" s="169" t="s">
        <v>303</v>
      </c>
      <c r="D177" s="169" t="s">
        <v>117</v>
      </c>
      <c r="E177" s="170" t="s">
        <v>319</v>
      </c>
      <c r="F177" s="171" t="s">
        <v>320</v>
      </c>
      <c r="G177" s="172" t="s">
        <v>120</v>
      </c>
      <c r="H177" s="173">
        <v>4</v>
      </c>
      <c r="I177" s="174"/>
      <c r="J177" s="175">
        <f t="shared" si="30"/>
        <v>0</v>
      </c>
      <c r="K177" s="171" t="s">
        <v>5</v>
      </c>
      <c r="L177" s="39"/>
      <c r="M177" s="176" t="s">
        <v>5</v>
      </c>
      <c r="N177" s="177" t="s">
        <v>46</v>
      </c>
      <c r="O177" s="40"/>
      <c r="P177" s="178">
        <f t="shared" si="31"/>
        <v>0</v>
      </c>
      <c r="Q177" s="178">
        <v>0</v>
      </c>
      <c r="R177" s="178">
        <f t="shared" si="32"/>
        <v>0</v>
      </c>
      <c r="S177" s="178">
        <v>0</v>
      </c>
      <c r="T177" s="179">
        <f t="shared" si="33"/>
        <v>0</v>
      </c>
      <c r="AR177" s="22" t="s">
        <v>121</v>
      </c>
      <c r="AT177" s="22" t="s">
        <v>117</v>
      </c>
      <c r="AU177" s="22" t="s">
        <v>81</v>
      </c>
      <c r="AY177" s="22" t="s">
        <v>116</v>
      </c>
      <c r="BE177" s="180">
        <f t="shared" si="34"/>
        <v>0</v>
      </c>
      <c r="BF177" s="180">
        <f t="shared" si="35"/>
        <v>0</v>
      </c>
      <c r="BG177" s="180">
        <f t="shared" si="36"/>
        <v>0</v>
      </c>
      <c r="BH177" s="180">
        <f t="shared" si="37"/>
        <v>0</v>
      </c>
      <c r="BI177" s="180">
        <f t="shared" si="38"/>
        <v>0</v>
      </c>
      <c r="BJ177" s="22" t="s">
        <v>39</v>
      </c>
      <c r="BK177" s="180">
        <f t="shared" si="39"/>
        <v>0</v>
      </c>
      <c r="BL177" s="22" t="s">
        <v>121</v>
      </c>
      <c r="BM177" s="22" t="s">
        <v>875</v>
      </c>
    </row>
    <row r="178" spans="2:65" s="1" customFormat="1" ht="16.5" customHeight="1">
      <c r="B178" s="168"/>
      <c r="C178" s="181" t="s">
        <v>306</v>
      </c>
      <c r="D178" s="181" t="s">
        <v>122</v>
      </c>
      <c r="E178" s="182" t="s">
        <v>322</v>
      </c>
      <c r="F178" s="183" t="s">
        <v>323</v>
      </c>
      <c r="G178" s="184" t="s">
        <v>120</v>
      </c>
      <c r="H178" s="185">
        <v>4</v>
      </c>
      <c r="I178" s="186"/>
      <c r="J178" s="187">
        <f t="shared" si="30"/>
        <v>0</v>
      </c>
      <c r="K178" s="183" t="s">
        <v>5</v>
      </c>
      <c r="L178" s="188"/>
      <c r="M178" s="189" t="s">
        <v>5</v>
      </c>
      <c r="N178" s="190" t="s">
        <v>46</v>
      </c>
      <c r="O178" s="40"/>
      <c r="P178" s="178">
        <f t="shared" si="31"/>
        <v>0</v>
      </c>
      <c r="Q178" s="178">
        <v>0.0042</v>
      </c>
      <c r="R178" s="178">
        <f t="shared" si="32"/>
        <v>0.0168</v>
      </c>
      <c r="S178" s="178">
        <v>0</v>
      </c>
      <c r="T178" s="179">
        <f t="shared" si="33"/>
        <v>0</v>
      </c>
      <c r="AR178" s="22" t="s">
        <v>271</v>
      </c>
      <c r="AT178" s="22" t="s">
        <v>122</v>
      </c>
      <c r="AU178" s="22" t="s">
        <v>81</v>
      </c>
      <c r="AY178" s="22" t="s">
        <v>116</v>
      </c>
      <c r="BE178" s="180">
        <f t="shared" si="34"/>
        <v>0</v>
      </c>
      <c r="BF178" s="180">
        <f t="shared" si="35"/>
        <v>0</v>
      </c>
      <c r="BG178" s="180">
        <f t="shared" si="36"/>
        <v>0</v>
      </c>
      <c r="BH178" s="180">
        <f t="shared" si="37"/>
        <v>0</v>
      </c>
      <c r="BI178" s="180">
        <f t="shared" si="38"/>
        <v>0</v>
      </c>
      <c r="BJ178" s="22" t="s">
        <v>39</v>
      </c>
      <c r="BK178" s="180">
        <f t="shared" si="39"/>
        <v>0</v>
      </c>
      <c r="BL178" s="22" t="s">
        <v>271</v>
      </c>
      <c r="BM178" s="22" t="s">
        <v>876</v>
      </c>
    </row>
    <row r="179" spans="2:65" s="1" customFormat="1" ht="16.5" customHeight="1">
      <c r="B179" s="168"/>
      <c r="C179" s="181" t="s">
        <v>309</v>
      </c>
      <c r="D179" s="181" t="s">
        <v>122</v>
      </c>
      <c r="E179" s="182" t="s">
        <v>325</v>
      </c>
      <c r="F179" s="183" t="s">
        <v>326</v>
      </c>
      <c r="G179" s="184" t="s">
        <v>120</v>
      </c>
      <c r="H179" s="185">
        <v>8</v>
      </c>
      <c r="I179" s="186"/>
      <c r="J179" s="187">
        <f t="shared" si="30"/>
        <v>0</v>
      </c>
      <c r="K179" s="183" t="s">
        <v>5</v>
      </c>
      <c r="L179" s="188"/>
      <c r="M179" s="189" t="s">
        <v>5</v>
      </c>
      <c r="N179" s="190" t="s">
        <v>46</v>
      </c>
      <c r="O179" s="40"/>
      <c r="P179" s="178">
        <f t="shared" si="31"/>
        <v>0</v>
      </c>
      <c r="Q179" s="178">
        <v>0.00032</v>
      </c>
      <c r="R179" s="178">
        <f t="shared" si="32"/>
        <v>0.00256</v>
      </c>
      <c r="S179" s="178">
        <v>0</v>
      </c>
      <c r="T179" s="179">
        <f t="shared" si="33"/>
        <v>0</v>
      </c>
      <c r="AR179" s="22" t="s">
        <v>271</v>
      </c>
      <c r="AT179" s="22" t="s">
        <v>122</v>
      </c>
      <c r="AU179" s="22" t="s">
        <v>81</v>
      </c>
      <c r="AY179" s="22" t="s">
        <v>116</v>
      </c>
      <c r="BE179" s="180">
        <f t="shared" si="34"/>
        <v>0</v>
      </c>
      <c r="BF179" s="180">
        <f t="shared" si="35"/>
        <v>0</v>
      </c>
      <c r="BG179" s="180">
        <f t="shared" si="36"/>
        <v>0</v>
      </c>
      <c r="BH179" s="180">
        <f t="shared" si="37"/>
        <v>0</v>
      </c>
      <c r="BI179" s="180">
        <f t="shared" si="38"/>
        <v>0</v>
      </c>
      <c r="BJ179" s="22" t="s">
        <v>39</v>
      </c>
      <c r="BK179" s="180">
        <f t="shared" si="39"/>
        <v>0</v>
      </c>
      <c r="BL179" s="22" t="s">
        <v>271</v>
      </c>
      <c r="BM179" s="22" t="s">
        <v>877</v>
      </c>
    </row>
    <row r="180" spans="2:65" s="1" customFormat="1" ht="16.5" customHeight="1">
      <c r="B180" s="168"/>
      <c r="C180" s="169" t="s">
        <v>312</v>
      </c>
      <c r="D180" s="169" t="s">
        <v>117</v>
      </c>
      <c r="E180" s="170" t="s">
        <v>328</v>
      </c>
      <c r="F180" s="171" t="s">
        <v>329</v>
      </c>
      <c r="G180" s="172" t="s">
        <v>120</v>
      </c>
      <c r="H180" s="173">
        <v>5</v>
      </c>
      <c r="I180" s="174"/>
      <c r="J180" s="175">
        <f t="shared" si="30"/>
        <v>0</v>
      </c>
      <c r="K180" s="171" t="s">
        <v>5</v>
      </c>
      <c r="L180" s="39"/>
      <c r="M180" s="176" t="s">
        <v>5</v>
      </c>
      <c r="N180" s="177" t="s">
        <v>46</v>
      </c>
      <c r="O180" s="40"/>
      <c r="P180" s="178">
        <f t="shared" si="31"/>
        <v>0</v>
      </c>
      <c r="Q180" s="178">
        <v>0</v>
      </c>
      <c r="R180" s="178">
        <f t="shared" si="32"/>
        <v>0</v>
      </c>
      <c r="S180" s="178">
        <v>0</v>
      </c>
      <c r="T180" s="179">
        <f t="shared" si="33"/>
        <v>0</v>
      </c>
      <c r="AR180" s="22" t="s">
        <v>121</v>
      </c>
      <c r="AT180" s="22" t="s">
        <v>117</v>
      </c>
      <c r="AU180" s="22" t="s">
        <v>81</v>
      </c>
      <c r="AY180" s="22" t="s">
        <v>116</v>
      </c>
      <c r="BE180" s="180">
        <f t="shared" si="34"/>
        <v>0</v>
      </c>
      <c r="BF180" s="180">
        <f t="shared" si="35"/>
        <v>0</v>
      </c>
      <c r="BG180" s="180">
        <f t="shared" si="36"/>
        <v>0</v>
      </c>
      <c r="BH180" s="180">
        <f t="shared" si="37"/>
        <v>0</v>
      </c>
      <c r="BI180" s="180">
        <f t="shared" si="38"/>
        <v>0</v>
      </c>
      <c r="BJ180" s="22" t="s">
        <v>39</v>
      </c>
      <c r="BK180" s="180">
        <f t="shared" si="39"/>
        <v>0</v>
      </c>
      <c r="BL180" s="22" t="s">
        <v>121</v>
      </c>
      <c r="BM180" s="22" t="s">
        <v>878</v>
      </c>
    </row>
    <row r="181" spans="2:65" s="1" customFormat="1" ht="16.5" customHeight="1">
      <c r="B181" s="168"/>
      <c r="C181" s="181" t="s">
        <v>315</v>
      </c>
      <c r="D181" s="181" t="s">
        <v>122</v>
      </c>
      <c r="E181" s="182" t="s">
        <v>331</v>
      </c>
      <c r="F181" s="183" t="s">
        <v>332</v>
      </c>
      <c r="G181" s="184" t="s">
        <v>120</v>
      </c>
      <c r="H181" s="185">
        <v>5</v>
      </c>
      <c r="I181" s="186"/>
      <c r="J181" s="187">
        <f t="shared" si="30"/>
        <v>0</v>
      </c>
      <c r="K181" s="183" t="s">
        <v>5</v>
      </c>
      <c r="L181" s="188"/>
      <c r="M181" s="189" t="s">
        <v>5</v>
      </c>
      <c r="N181" s="190" t="s">
        <v>46</v>
      </c>
      <c r="O181" s="40"/>
      <c r="P181" s="178">
        <f t="shared" si="31"/>
        <v>0</v>
      </c>
      <c r="Q181" s="178">
        <v>0</v>
      </c>
      <c r="R181" s="178">
        <f t="shared" si="32"/>
        <v>0</v>
      </c>
      <c r="S181" s="178">
        <v>0</v>
      </c>
      <c r="T181" s="179">
        <f t="shared" si="33"/>
        <v>0</v>
      </c>
      <c r="AR181" s="22" t="s">
        <v>147</v>
      </c>
      <c r="AT181" s="22" t="s">
        <v>122</v>
      </c>
      <c r="AU181" s="22" t="s">
        <v>81</v>
      </c>
      <c r="AY181" s="22" t="s">
        <v>116</v>
      </c>
      <c r="BE181" s="180">
        <f t="shared" si="34"/>
        <v>0</v>
      </c>
      <c r="BF181" s="180">
        <f t="shared" si="35"/>
        <v>0</v>
      </c>
      <c r="BG181" s="180">
        <f t="shared" si="36"/>
        <v>0</v>
      </c>
      <c r="BH181" s="180">
        <f t="shared" si="37"/>
        <v>0</v>
      </c>
      <c r="BI181" s="180">
        <f t="shared" si="38"/>
        <v>0</v>
      </c>
      <c r="BJ181" s="22" t="s">
        <v>39</v>
      </c>
      <c r="BK181" s="180">
        <f t="shared" si="39"/>
        <v>0</v>
      </c>
      <c r="BL181" s="22" t="s">
        <v>121</v>
      </c>
      <c r="BM181" s="22" t="s">
        <v>879</v>
      </c>
    </row>
    <row r="182" spans="2:65" s="1" customFormat="1" ht="16.5" customHeight="1">
      <c r="B182" s="168"/>
      <c r="C182" s="169" t="s">
        <v>318</v>
      </c>
      <c r="D182" s="169" t="s">
        <v>117</v>
      </c>
      <c r="E182" s="170" t="s">
        <v>334</v>
      </c>
      <c r="F182" s="171" t="s">
        <v>335</v>
      </c>
      <c r="G182" s="172" t="s">
        <v>120</v>
      </c>
      <c r="H182" s="173">
        <v>24</v>
      </c>
      <c r="I182" s="174"/>
      <c r="J182" s="175">
        <f t="shared" si="30"/>
        <v>0</v>
      </c>
      <c r="K182" s="171" t="s">
        <v>5</v>
      </c>
      <c r="L182" s="39"/>
      <c r="M182" s="176" t="s">
        <v>5</v>
      </c>
      <c r="N182" s="177" t="s">
        <v>46</v>
      </c>
      <c r="O182" s="40"/>
      <c r="P182" s="178">
        <f t="shared" si="31"/>
        <v>0</v>
      </c>
      <c r="Q182" s="178">
        <v>0</v>
      </c>
      <c r="R182" s="178">
        <f t="shared" si="32"/>
        <v>0</v>
      </c>
      <c r="S182" s="178">
        <v>0</v>
      </c>
      <c r="T182" s="179">
        <f t="shared" si="33"/>
        <v>0</v>
      </c>
      <c r="AR182" s="22" t="s">
        <v>121</v>
      </c>
      <c r="AT182" s="22" t="s">
        <v>117</v>
      </c>
      <c r="AU182" s="22" t="s">
        <v>81</v>
      </c>
      <c r="AY182" s="22" t="s">
        <v>116</v>
      </c>
      <c r="BE182" s="180">
        <f t="shared" si="34"/>
        <v>0</v>
      </c>
      <c r="BF182" s="180">
        <f t="shared" si="35"/>
        <v>0</v>
      </c>
      <c r="BG182" s="180">
        <f t="shared" si="36"/>
        <v>0</v>
      </c>
      <c r="BH182" s="180">
        <f t="shared" si="37"/>
        <v>0</v>
      </c>
      <c r="BI182" s="180">
        <f t="shared" si="38"/>
        <v>0</v>
      </c>
      <c r="BJ182" s="22" t="s">
        <v>39</v>
      </c>
      <c r="BK182" s="180">
        <f t="shared" si="39"/>
        <v>0</v>
      </c>
      <c r="BL182" s="22" t="s">
        <v>121</v>
      </c>
      <c r="BM182" s="22" t="s">
        <v>880</v>
      </c>
    </row>
    <row r="183" spans="2:65" s="1" customFormat="1" ht="16.5" customHeight="1">
      <c r="B183" s="168"/>
      <c r="C183" s="181" t="s">
        <v>321</v>
      </c>
      <c r="D183" s="181" t="s">
        <v>122</v>
      </c>
      <c r="E183" s="182" t="s">
        <v>337</v>
      </c>
      <c r="F183" s="183" t="s">
        <v>338</v>
      </c>
      <c r="G183" s="184" t="s">
        <v>120</v>
      </c>
      <c r="H183" s="185">
        <v>24</v>
      </c>
      <c r="I183" s="186"/>
      <c r="J183" s="187">
        <f t="shared" si="30"/>
        <v>0</v>
      </c>
      <c r="K183" s="183" t="s">
        <v>5</v>
      </c>
      <c r="L183" s="188"/>
      <c r="M183" s="189" t="s">
        <v>5</v>
      </c>
      <c r="N183" s="190" t="s">
        <v>46</v>
      </c>
      <c r="O183" s="40"/>
      <c r="P183" s="178">
        <f t="shared" si="31"/>
        <v>0</v>
      </c>
      <c r="Q183" s="178">
        <v>7E-05</v>
      </c>
      <c r="R183" s="178">
        <f t="shared" si="32"/>
        <v>0.0016799999999999999</v>
      </c>
      <c r="S183" s="178">
        <v>0</v>
      </c>
      <c r="T183" s="179">
        <f t="shared" si="33"/>
        <v>0</v>
      </c>
      <c r="AR183" s="22" t="s">
        <v>271</v>
      </c>
      <c r="AT183" s="22" t="s">
        <v>122</v>
      </c>
      <c r="AU183" s="22" t="s">
        <v>81</v>
      </c>
      <c r="AY183" s="22" t="s">
        <v>116</v>
      </c>
      <c r="BE183" s="180">
        <f t="shared" si="34"/>
        <v>0</v>
      </c>
      <c r="BF183" s="180">
        <f t="shared" si="35"/>
        <v>0</v>
      </c>
      <c r="BG183" s="180">
        <f t="shared" si="36"/>
        <v>0</v>
      </c>
      <c r="BH183" s="180">
        <f t="shared" si="37"/>
        <v>0</v>
      </c>
      <c r="BI183" s="180">
        <f t="shared" si="38"/>
        <v>0</v>
      </c>
      <c r="BJ183" s="22" t="s">
        <v>39</v>
      </c>
      <c r="BK183" s="180">
        <f t="shared" si="39"/>
        <v>0</v>
      </c>
      <c r="BL183" s="22" t="s">
        <v>271</v>
      </c>
      <c r="BM183" s="22" t="s">
        <v>881</v>
      </c>
    </row>
    <row r="184" spans="2:65" s="1" customFormat="1" ht="16.5" customHeight="1">
      <c r="B184" s="168"/>
      <c r="C184" s="169" t="s">
        <v>324</v>
      </c>
      <c r="D184" s="169" t="s">
        <v>117</v>
      </c>
      <c r="E184" s="170" t="s">
        <v>882</v>
      </c>
      <c r="F184" s="171" t="s">
        <v>883</v>
      </c>
      <c r="G184" s="172" t="s">
        <v>125</v>
      </c>
      <c r="H184" s="173">
        <v>1</v>
      </c>
      <c r="I184" s="174"/>
      <c r="J184" s="175">
        <f t="shared" si="30"/>
        <v>0</v>
      </c>
      <c r="K184" s="171" t="s">
        <v>5</v>
      </c>
      <c r="L184" s="39"/>
      <c r="M184" s="176" t="s">
        <v>5</v>
      </c>
      <c r="N184" s="177" t="s">
        <v>46</v>
      </c>
      <c r="O184" s="40"/>
      <c r="P184" s="178">
        <f t="shared" si="31"/>
        <v>0</v>
      </c>
      <c r="Q184" s="178">
        <v>0</v>
      </c>
      <c r="R184" s="178">
        <f t="shared" si="32"/>
        <v>0</v>
      </c>
      <c r="S184" s="178">
        <v>0</v>
      </c>
      <c r="T184" s="179">
        <f t="shared" si="33"/>
        <v>0</v>
      </c>
      <c r="AR184" s="22" t="s">
        <v>85</v>
      </c>
      <c r="AT184" s="22" t="s">
        <v>117</v>
      </c>
      <c r="AU184" s="22" t="s">
        <v>81</v>
      </c>
      <c r="AY184" s="22" t="s">
        <v>116</v>
      </c>
      <c r="BE184" s="180">
        <f t="shared" si="34"/>
        <v>0</v>
      </c>
      <c r="BF184" s="180">
        <f t="shared" si="35"/>
        <v>0</v>
      </c>
      <c r="BG184" s="180">
        <f t="shared" si="36"/>
        <v>0</v>
      </c>
      <c r="BH184" s="180">
        <f t="shared" si="37"/>
        <v>0</v>
      </c>
      <c r="BI184" s="180">
        <f t="shared" si="38"/>
        <v>0</v>
      </c>
      <c r="BJ184" s="22" t="s">
        <v>39</v>
      </c>
      <c r="BK184" s="180">
        <f t="shared" si="39"/>
        <v>0</v>
      </c>
      <c r="BL184" s="22" t="s">
        <v>85</v>
      </c>
      <c r="BM184" s="22" t="s">
        <v>884</v>
      </c>
    </row>
    <row r="185" spans="2:63" s="10" customFormat="1" ht="37.35" customHeight="1">
      <c r="B185" s="154"/>
      <c r="D185" s="165" t="s">
        <v>74</v>
      </c>
      <c r="E185" s="202" t="s">
        <v>389</v>
      </c>
      <c r="F185" s="202" t="s">
        <v>885</v>
      </c>
      <c r="I185" s="157"/>
      <c r="J185" s="203">
        <f>BK185</f>
        <v>0</v>
      </c>
      <c r="L185" s="154"/>
      <c r="M185" s="159"/>
      <c r="N185" s="160"/>
      <c r="O185" s="160"/>
      <c r="P185" s="161">
        <f>SUM(P186:P194)</f>
        <v>0</v>
      </c>
      <c r="Q185" s="160"/>
      <c r="R185" s="161">
        <f>SUM(R186:R194)</f>
        <v>10.562550000000002</v>
      </c>
      <c r="S185" s="160"/>
      <c r="T185" s="162">
        <f>SUM(T186:T194)</f>
        <v>0</v>
      </c>
      <c r="AR185" s="155" t="s">
        <v>39</v>
      </c>
      <c r="AT185" s="163" t="s">
        <v>74</v>
      </c>
      <c r="AU185" s="163" t="s">
        <v>75</v>
      </c>
      <c r="AY185" s="155" t="s">
        <v>116</v>
      </c>
      <c r="BK185" s="164">
        <f>SUM(BK186:BK194)</f>
        <v>0</v>
      </c>
    </row>
    <row r="186" spans="2:65" s="1" customFormat="1" ht="16.5" customHeight="1">
      <c r="B186" s="168"/>
      <c r="C186" s="169" t="s">
        <v>327</v>
      </c>
      <c r="D186" s="169" t="s">
        <v>117</v>
      </c>
      <c r="E186" s="170" t="s">
        <v>886</v>
      </c>
      <c r="F186" s="171" t="s">
        <v>887</v>
      </c>
      <c r="G186" s="172" t="s">
        <v>888</v>
      </c>
      <c r="H186" s="173">
        <v>0.1</v>
      </c>
      <c r="I186" s="174"/>
      <c r="J186" s="175">
        <f>ROUND(I186*H186,1)</f>
        <v>0</v>
      </c>
      <c r="K186" s="171" t="s">
        <v>5</v>
      </c>
      <c r="L186" s="39"/>
      <c r="M186" s="176" t="s">
        <v>5</v>
      </c>
      <c r="N186" s="177" t="s">
        <v>46</v>
      </c>
      <c r="O186" s="40"/>
      <c r="P186" s="178">
        <f>O186*H186</f>
        <v>0</v>
      </c>
      <c r="Q186" s="178">
        <v>0.0088</v>
      </c>
      <c r="R186" s="178">
        <f>Q186*H186</f>
        <v>0.0008800000000000001</v>
      </c>
      <c r="S186" s="178">
        <v>0</v>
      </c>
      <c r="T186" s="179">
        <f>S186*H186</f>
        <v>0</v>
      </c>
      <c r="AR186" s="22" t="s">
        <v>135</v>
      </c>
      <c r="AT186" s="22" t="s">
        <v>117</v>
      </c>
      <c r="AU186" s="22" t="s">
        <v>39</v>
      </c>
      <c r="AY186" s="22" t="s">
        <v>116</v>
      </c>
      <c r="BE186" s="180">
        <f>IF(N186="základní",J186,0)</f>
        <v>0</v>
      </c>
      <c r="BF186" s="180">
        <f>IF(N186="snížená",J186,0)</f>
        <v>0</v>
      </c>
      <c r="BG186" s="180">
        <f>IF(N186="zákl. přenesená",J186,0)</f>
        <v>0</v>
      </c>
      <c r="BH186" s="180">
        <f>IF(N186="sníž. přenesená",J186,0)</f>
        <v>0</v>
      </c>
      <c r="BI186" s="180">
        <f>IF(N186="nulová",J186,0)</f>
        <v>0</v>
      </c>
      <c r="BJ186" s="22" t="s">
        <v>39</v>
      </c>
      <c r="BK186" s="180">
        <f>ROUND(I186*H186,1)</f>
        <v>0</v>
      </c>
      <c r="BL186" s="22" t="s">
        <v>135</v>
      </c>
      <c r="BM186" s="22" t="s">
        <v>889</v>
      </c>
    </row>
    <row r="187" spans="2:65" s="1" customFormat="1" ht="16.5" customHeight="1">
      <c r="B187" s="168"/>
      <c r="C187" s="169" t="s">
        <v>330</v>
      </c>
      <c r="D187" s="169" t="s">
        <v>117</v>
      </c>
      <c r="E187" s="170" t="s">
        <v>890</v>
      </c>
      <c r="F187" s="171" t="s">
        <v>891</v>
      </c>
      <c r="G187" s="172" t="s">
        <v>888</v>
      </c>
      <c r="H187" s="173">
        <v>0.1</v>
      </c>
      <c r="I187" s="174"/>
      <c r="J187" s="175">
        <f>ROUND(I187*H187,1)</f>
        <v>0</v>
      </c>
      <c r="K187" s="171" t="s">
        <v>5</v>
      </c>
      <c r="L187" s="39"/>
      <c r="M187" s="176" t="s">
        <v>5</v>
      </c>
      <c r="N187" s="177" t="s">
        <v>46</v>
      </c>
      <c r="O187" s="40"/>
      <c r="P187" s="178">
        <f>O187*H187</f>
        <v>0</v>
      </c>
      <c r="Q187" s="178">
        <v>0.0099</v>
      </c>
      <c r="R187" s="178">
        <f>Q187*H187</f>
        <v>0.0009900000000000002</v>
      </c>
      <c r="S187" s="178">
        <v>0</v>
      </c>
      <c r="T187" s="179">
        <f>S187*H187</f>
        <v>0</v>
      </c>
      <c r="AR187" s="22" t="s">
        <v>135</v>
      </c>
      <c r="AT187" s="22" t="s">
        <v>117</v>
      </c>
      <c r="AU187" s="22" t="s">
        <v>39</v>
      </c>
      <c r="AY187" s="22" t="s">
        <v>116</v>
      </c>
      <c r="BE187" s="180">
        <f>IF(N187="základní",J187,0)</f>
        <v>0</v>
      </c>
      <c r="BF187" s="180">
        <f>IF(N187="snížená",J187,0)</f>
        <v>0</v>
      </c>
      <c r="BG187" s="180">
        <f>IF(N187="zákl. přenesená",J187,0)</f>
        <v>0</v>
      </c>
      <c r="BH187" s="180">
        <f>IF(N187="sníž. přenesená",J187,0)</f>
        <v>0</v>
      </c>
      <c r="BI187" s="180">
        <f>IF(N187="nulová",J187,0)</f>
        <v>0</v>
      </c>
      <c r="BJ187" s="22" t="s">
        <v>39</v>
      </c>
      <c r="BK187" s="180">
        <f>ROUND(I187*H187,1)</f>
        <v>0</v>
      </c>
      <c r="BL187" s="22" t="s">
        <v>135</v>
      </c>
      <c r="BM187" s="22" t="s">
        <v>892</v>
      </c>
    </row>
    <row r="188" spans="2:65" s="1" customFormat="1" ht="25.5" customHeight="1">
      <c r="B188" s="168"/>
      <c r="C188" s="169" t="s">
        <v>333</v>
      </c>
      <c r="D188" s="169" t="s">
        <v>117</v>
      </c>
      <c r="E188" s="170" t="s">
        <v>893</v>
      </c>
      <c r="F188" s="171" t="s">
        <v>894</v>
      </c>
      <c r="G188" s="172" t="s">
        <v>146</v>
      </c>
      <c r="H188" s="173">
        <v>52</v>
      </c>
      <c r="I188" s="174"/>
      <c r="J188" s="175">
        <f>ROUND(I188*H188,1)</f>
        <v>0</v>
      </c>
      <c r="K188" s="171" t="s">
        <v>5</v>
      </c>
      <c r="L188" s="39"/>
      <c r="M188" s="176" t="s">
        <v>5</v>
      </c>
      <c r="N188" s="177" t="s">
        <v>46</v>
      </c>
      <c r="O188" s="40"/>
      <c r="P188" s="178">
        <f>O188*H188</f>
        <v>0</v>
      </c>
      <c r="Q188" s="178">
        <v>0</v>
      </c>
      <c r="R188" s="178">
        <f>Q188*H188</f>
        <v>0</v>
      </c>
      <c r="S188" s="178">
        <v>0</v>
      </c>
      <c r="T188" s="179">
        <f>S188*H188</f>
        <v>0</v>
      </c>
      <c r="AR188" s="22" t="s">
        <v>135</v>
      </c>
      <c r="AT188" s="22" t="s">
        <v>117</v>
      </c>
      <c r="AU188" s="22" t="s">
        <v>39</v>
      </c>
      <c r="AY188" s="22" t="s">
        <v>116</v>
      </c>
      <c r="BE188" s="180">
        <f>IF(N188="základní",J188,0)</f>
        <v>0</v>
      </c>
      <c r="BF188" s="180">
        <f>IF(N188="snížená",J188,0)</f>
        <v>0</v>
      </c>
      <c r="BG188" s="180">
        <f>IF(N188="zákl. přenesená",J188,0)</f>
        <v>0</v>
      </c>
      <c r="BH188" s="180">
        <f>IF(N188="sníž. přenesená",J188,0)</f>
        <v>0</v>
      </c>
      <c r="BI188" s="180">
        <f>IF(N188="nulová",J188,0)</f>
        <v>0</v>
      </c>
      <c r="BJ188" s="22" t="s">
        <v>39</v>
      </c>
      <c r="BK188" s="180">
        <f>ROUND(I188*H188,1)</f>
        <v>0</v>
      </c>
      <c r="BL188" s="22" t="s">
        <v>135</v>
      </c>
      <c r="BM188" s="22" t="s">
        <v>895</v>
      </c>
    </row>
    <row r="189" spans="2:65" s="1" customFormat="1" ht="16.5" customHeight="1">
      <c r="B189" s="168"/>
      <c r="C189" s="169" t="s">
        <v>336</v>
      </c>
      <c r="D189" s="169" t="s">
        <v>117</v>
      </c>
      <c r="E189" s="170" t="s">
        <v>896</v>
      </c>
      <c r="F189" s="171" t="s">
        <v>897</v>
      </c>
      <c r="G189" s="172" t="s">
        <v>898</v>
      </c>
      <c r="H189" s="173">
        <v>14.56</v>
      </c>
      <c r="I189" s="174"/>
      <c r="J189" s="175">
        <f>ROUND(I189*H189,1)</f>
        <v>0</v>
      </c>
      <c r="K189" s="171" t="s">
        <v>5</v>
      </c>
      <c r="L189" s="39"/>
      <c r="M189" s="176" t="s">
        <v>5</v>
      </c>
      <c r="N189" s="177" t="s">
        <v>46</v>
      </c>
      <c r="O189" s="40"/>
      <c r="P189" s="178">
        <f>O189*H189</f>
        <v>0</v>
      </c>
      <c r="Q189" s="178">
        <v>0</v>
      </c>
      <c r="R189" s="178">
        <f>Q189*H189</f>
        <v>0</v>
      </c>
      <c r="S189" s="178">
        <v>0</v>
      </c>
      <c r="T189" s="179">
        <f>S189*H189</f>
        <v>0</v>
      </c>
      <c r="AR189" s="22" t="s">
        <v>135</v>
      </c>
      <c r="AT189" s="22" t="s">
        <v>117</v>
      </c>
      <c r="AU189" s="22" t="s">
        <v>39</v>
      </c>
      <c r="AY189" s="22" t="s">
        <v>116</v>
      </c>
      <c r="BE189" s="180">
        <f>IF(N189="základní",J189,0)</f>
        <v>0</v>
      </c>
      <c r="BF189" s="180">
        <f>IF(N189="snížená",J189,0)</f>
        <v>0</v>
      </c>
      <c r="BG189" s="180">
        <f>IF(N189="zákl. přenesená",J189,0)</f>
        <v>0</v>
      </c>
      <c r="BH189" s="180">
        <f>IF(N189="sníž. přenesená",J189,0)</f>
        <v>0</v>
      </c>
      <c r="BI189" s="180">
        <f>IF(N189="nulová",J189,0)</f>
        <v>0</v>
      </c>
      <c r="BJ189" s="22" t="s">
        <v>39</v>
      </c>
      <c r="BK189" s="180">
        <f>ROUND(I189*H189,1)</f>
        <v>0</v>
      </c>
      <c r="BL189" s="22" t="s">
        <v>135</v>
      </c>
      <c r="BM189" s="22" t="s">
        <v>899</v>
      </c>
    </row>
    <row r="190" spans="2:51" s="12" customFormat="1" ht="13.5">
      <c r="B190" s="196"/>
      <c r="D190" s="208" t="s">
        <v>205</v>
      </c>
      <c r="E190" s="209" t="s">
        <v>5</v>
      </c>
      <c r="F190" s="210" t="s">
        <v>900</v>
      </c>
      <c r="H190" s="211">
        <v>14.56</v>
      </c>
      <c r="I190" s="198"/>
      <c r="L190" s="196"/>
      <c r="M190" s="199"/>
      <c r="N190" s="200"/>
      <c r="O190" s="200"/>
      <c r="P190" s="200"/>
      <c r="Q190" s="200"/>
      <c r="R190" s="200"/>
      <c r="S190" s="200"/>
      <c r="T190" s="201"/>
      <c r="AT190" s="197" t="s">
        <v>205</v>
      </c>
      <c r="AU190" s="197" t="s">
        <v>39</v>
      </c>
      <c r="AV190" s="12" t="s">
        <v>81</v>
      </c>
      <c r="AW190" s="12" t="s">
        <v>38</v>
      </c>
      <c r="AX190" s="12" t="s">
        <v>39</v>
      </c>
      <c r="AY190" s="197" t="s">
        <v>116</v>
      </c>
    </row>
    <row r="191" spans="2:65" s="1" customFormat="1" ht="25.5" customHeight="1">
      <c r="B191" s="168"/>
      <c r="C191" s="169" t="s">
        <v>339</v>
      </c>
      <c r="D191" s="169" t="s">
        <v>117</v>
      </c>
      <c r="E191" s="170" t="s">
        <v>901</v>
      </c>
      <c r="F191" s="171" t="s">
        <v>902</v>
      </c>
      <c r="G191" s="172" t="s">
        <v>146</v>
      </c>
      <c r="H191" s="173">
        <v>52</v>
      </c>
      <c r="I191" s="174"/>
      <c r="J191" s="175">
        <f>ROUND(I191*H191,1)</f>
        <v>0</v>
      </c>
      <c r="K191" s="171" t="s">
        <v>5</v>
      </c>
      <c r="L191" s="39"/>
      <c r="M191" s="176" t="s">
        <v>5</v>
      </c>
      <c r="N191" s="177" t="s">
        <v>46</v>
      </c>
      <c r="O191" s="40"/>
      <c r="P191" s="178">
        <f>O191*H191</f>
        <v>0</v>
      </c>
      <c r="Q191" s="178">
        <v>0.203</v>
      </c>
      <c r="R191" s="178">
        <f>Q191*H191</f>
        <v>10.556000000000001</v>
      </c>
      <c r="S191" s="178">
        <v>0</v>
      </c>
      <c r="T191" s="179">
        <f>S191*H191</f>
        <v>0</v>
      </c>
      <c r="AR191" s="22" t="s">
        <v>135</v>
      </c>
      <c r="AT191" s="22" t="s">
        <v>117</v>
      </c>
      <c r="AU191" s="22" t="s">
        <v>39</v>
      </c>
      <c r="AY191" s="22" t="s">
        <v>116</v>
      </c>
      <c r="BE191" s="180">
        <f>IF(N191="základní",J191,0)</f>
        <v>0</v>
      </c>
      <c r="BF191" s="180">
        <f>IF(N191="snížená",J191,0)</f>
        <v>0</v>
      </c>
      <c r="BG191" s="180">
        <f>IF(N191="zákl. přenesená",J191,0)</f>
        <v>0</v>
      </c>
      <c r="BH191" s="180">
        <f>IF(N191="sníž. přenesená",J191,0)</f>
        <v>0</v>
      </c>
      <c r="BI191" s="180">
        <f>IF(N191="nulová",J191,0)</f>
        <v>0</v>
      </c>
      <c r="BJ191" s="22" t="s">
        <v>39</v>
      </c>
      <c r="BK191" s="180">
        <f>ROUND(I191*H191,1)</f>
        <v>0</v>
      </c>
      <c r="BL191" s="22" t="s">
        <v>135</v>
      </c>
      <c r="BM191" s="22" t="s">
        <v>903</v>
      </c>
    </row>
    <row r="192" spans="2:65" s="1" customFormat="1" ht="16.5" customHeight="1">
      <c r="B192" s="168"/>
      <c r="C192" s="169" t="s">
        <v>342</v>
      </c>
      <c r="D192" s="169" t="s">
        <v>117</v>
      </c>
      <c r="E192" s="170" t="s">
        <v>904</v>
      </c>
      <c r="F192" s="171" t="s">
        <v>905</v>
      </c>
      <c r="G192" s="172" t="s">
        <v>146</v>
      </c>
      <c r="H192" s="173">
        <v>52</v>
      </c>
      <c r="I192" s="174"/>
      <c r="J192" s="175">
        <f>ROUND(I192*H192,1)</f>
        <v>0</v>
      </c>
      <c r="K192" s="171" t="s">
        <v>5</v>
      </c>
      <c r="L192" s="39"/>
      <c r="M192" s="176" t="s">
        <v>5</v>
      </c>
      <c r="N192" s="177" t="s">
        <v>46</v>
      </c>
      <c r="O192" s="40"/>
      <c r="P192" s="178">
        <f>O192*H192</f>
        <v>0</v>
      </c>
      <c r="Q192" s="178">
        <v>9E-05</v>
      </c>
      <c r="R192" s="178">
        <f>Q192*H192</f>
        <v>0.00468</v>
      </c>
      <c r="S192" s="178">
        <v>0</v>
      </c>
      <c r="T192" s="179">
        <f>S192*H192</f>
        <v>0</v>
      </c>
      <c r="AR192" s="22" t="s">
        <v>135</v>
      </c>
      <c r="AT192" s="22" t="s">
        <v>117</v>
      </c>
      <c r="AU192" s="22" t="s">
        <v>39</v>
      </c>
      <c r="AY192" s="22" t="s">
        <v>116</v>
      </c>
      <c r="BE192" s="180">
        <f>IF(N192="základní",J192,0)</f>
        <v>0</v>
      </c>
      <c r="BF192" s="180">
        <f>IF(N192="snížená",J192,0)</f>
        <v>0</v>
      </c>
      <c r="BG192" s="180">
        <f>IF(N192="zákl. přenesená",J192,0)</f>
        <v>0</v>
      </c>
      <c r="BH192" s="180">
        <f>IF(N192="sníž. přenesená",J192,0)</f>
        <v>0</v>
      </c>
      <c r="BI192" s="180">
        <f>IF(N192="nulová",J192,0)</f>
        <v>0</v>
      </c>
      <c r="BJ192" s="22" t="s">
        <v>39</v>
      </c>
      <c r="BK192" s="180">
        <f>ROUND(I192*H192,1)</f>
        <v>0</v>
      </c>
      <c r="BL192" s="22" t="s">
        <v>135</v>
      </c>
      <c r="BM192" s="22" t="s">
        <v>906</v>
      </c>
    </row>
    <row r="193" spans="2:65" s="1" customFormat="1" ht="16.5" customHeight="1">
      <c r="B193" s="168"/>
      <c r="C193" s="169" t="s">
        <v>392</v>
      </c>
      <c r="D193" s="169" t="s">
        <v>117</v>
      </c>
      <c r="E193" s="170" t="s">
        <v>907</v>
      </c>
      <c r="F193" s="171" t="s">
        <v>908</v>
      </c>
      <c r="G193" s="172" t="s">
        <v>146</v>
      </c>
      <c r="H193" s="173">
        <v>52</v>
      </c>
      <c r="I193" s="174"/>
      <c r="J193" s="175">
        <f>ROUND(I193*H193,1)</f>
        <v>0</v>
      </c>
      <c r="K193" s="171" t="s">
        <v>5</v>
      </c>
      <c r="L193" s="39"/>
      <c r="M193" s="176" t="s">
        <v>5</v>
      </c>
      <c r="N193" s="177" t="s">
        <v>46</v>
      </c>
      <c r="O193" s="40"/>
      <c r="P193" s="178">
        <f>O193*H193</f>
        <v>0</v>
      </c>
      <c r="Q193" s="178">
        <v>0</v>
      </c>
      <c r="R193" s="178">
        <f>Q193*H193</f>
        <v>0</v>
      </c>
      <c r="S193" s="178">
        <v>0</v>
      </c>
      <c r="T193" s="179">
        <f>S193*H193</f>
        <v>0</v>
      </c>
      <c r="AR193" s="22" t="s">
        <v>135</v>
      </c>
      <c r="AT193" s="22" t="s">
        <v>117</v>
      </c>
      <c r="AU193" s="22" t="s">
        <v>39</v>
      </c>
      <c r="AY193" s="22" t="s">
        <v>116</v>
      </c>
      <c r="BE193" s="180">
        <f>IF(N193="základní",J193,0)</f>
        <v>0</v>
      </c>
      <c r="BF193" s="180">
        <f>IF(N193="snížená",J193,0)</f>
        <v>0</v>
      </c>
      <c r="BG193" s="180">
        <f>IF(N193="zákl. přenesená",J193,0)</f>
        <v>0</v>
      </c>
      <c r="BH193" s="180">
        <f>IF(N193="sníž. přenesená",J193,0)</f>
        <v>0</v>
      </c>
      <c r="BI193" s="180">
        <f>IF(N193="nulová",J193,0)</f>
        <v>0</v>
      </c>
      <c r="BJ193" s="22" t="s">
        <v>39</v>
      </c>
      <c r="BK193" s="180">
        <f>ROUND(I193*H193,1)</f>
        <v>0</v>
      </c>
      <c r="BL193" s="22" t="s">
        <v>135</v>
      </c>
      <c r="BM193" s="22" t="s">
        <v>909</v>
      </c>
    </row>
    <row r="194" spans="2:65" s="1" customFormat="1" ht="16.5" customHeight="1">
      <c r="B194" s="168"/>
      <c r="C194" s="169" t="s">
        <v>393</v>
      </c>
      <c r="D194" s="169" t="s">
        <v>117</v>
      </c>
      <c r="E194" s="170" t="s">
        <v>910</v>
      </c>
      <c r="F194" s="171" t="s">
        <v>911</v>
      </c>
      <c r="G194" s="172" t="s">
        <v>912</v>
      </c>
      <c r="H194" s="173">
        <v>19</v>
      </c>
      <c r="I194" s="174"/>
      <c r="J194" s="175">
        <f>ROUND(I194*H194,1)</f>
        <v>0</v>
      </c>
      <c r="K194" s="171" t="s">
        <v>5</v>
      </c>
      <c r="L194" s="39"/>
      <c r="M194" s="176" t="s">
        <v>5</v>
      </c>
      <c r="N194" s="177" t="s">
        <v>46</v>
      </c>
      <c r="O194" s="40"/>
      <c r="P194" s="178">
        <f>O194*H194</f>
        <v>0</v>
      </c>
      <c r="Q194" s="178">
        <v>0</v>
      </c>
      <c r="R194" s="178">
        <f>Q194*H194</f>
        <v>0</v>
      </c>
      <c r="S194" s="178">
        <v>0</v>
      </c>
      <c r="T194" s="179">
        <f>S194*H194</f>
        <v>0</v>
      </c>
      <c r="AR194" s="22" t="s">
        <v>135</v>
      </c>
      <c r="AT194" s="22" t="s">
        <v>117</v>
      </c>
      <c r="AU194" s="22" t="s">
        <v>39</v>
      </c>
      <c r="AY194" s="22" t="s">
        <v>116</v>
      </c>
      <c r="BE194" s="180">
        <f>IF(N194="základní",J194,0)</f>
        <v>0</v>
      </c>
      <c r="BF194" s="180">
        <f>IF(N194="snížená",J194,0)</f>
        <v>0</v>
      </c>
      <c r="BG194" s="180">
        <f>IF(N194="zákl. přenesená",J194,0)</f>
        <v>0</v>
      </c>
      <c r="BH194" s="180">
        <f>IF(N194="sníž. přenesená",J194,0)</f>
        <v>0</v>
      </c>
      <c r="BI194" s="180">
        <f>IF(N194="nulová",J194,0)</f>
        <v>0</v>
      </c>
      <c r="BJ194" s="22" t="s">
        <v>39</v>
      </c>
      <c r="BK194" s="180">
        <f>ROUND(I194*H194,1)</f>
        <v>0</v>
      </c>
      <c r="BL194" s="22" t="s">
        <v>135</v>
      </c>
      <c r="BM194" s="22" t="s">
        <v>913</v>
      </c>
    </row>
    <row r="195" spans="2:63" s="10" customFormat="1" ht="37.35" customHeight="1">
      <c r="B195" s="154"/>
      <c r="D195" s="165" t="s">
        <v>74</v>
      </c>
      <c r="E195" s="202" t="s">
        <v>404</v>
      </c>
      <c r="F195" s="202" t="s">
        <v>405</v>
      </c>
      <c r="I195" s="157"/>
      <c r="J195" s="203">
        <f>BK195</f>
        <v>0</v>
      </c>
      <c r="L195" s="154"/>
      <c r="M195" s="159"/>
      <c r="N195" s="160"/>
      <c r="O195" s="160"/>
      <c r="P195" s="161">
        <f>P196</f>
        <v>0</v>
      </c>
      <c r="Q195" s="160"/>
      <c r="R195" s="161">
        <f>R196</f>
        <v>0</v>
      </c>
      <c r="S195" s="160"/>
      <c r="T195" s="162">
        <f>T196</f>
        <v>0</v>
      </c>
      <c r="AR195" s="155" t="s">
        <v>39</v>
      </c>
      <c r="AT195" s="163" t="s">
        <v>74</v>
      </c>
      <c r="AU195" s="163" t="s">
        <v>75</v>
      </c>
      <c r="AY195" s="155" t="s">
        <v>116</v>
      </c>
      <c r="BK195" s="164">
        <f>BK196</f>
        <v>0</v>
      </c>
    </row>
    <row r="196" spans="2:65" s="1" customFormat="1" ht="25.5" customHeight="1">
      <c r="B196" s="168"/>
      <c r="C196" s="169" t="s">
        <v>394</v>
      </c>
      <c r="D196" s="169" t="s">
        <v>117</v>
      </c>
      <c r="E196" s="170" t="s">
        <v>347</v>
      </c>
      <c r="F196" s="171" t="s">
        <v>348</v>
      </c>
      <c r="G196" s="172" t="s">
        <v>5</v>
      </c>
      <c r="H196" s="173">
        <v>0</v>
      </c>
      <c r="I196" s="174"/>
      <c r="J196" s="175">
        <f>ROUND(I196*H196,1)</f>
        <v>0</v>
      </c>
      <c r="K196" s="171" t="s">
        <v>5</v>
      </c>
      <c r="L196" s="39"/>
      <c r="M196" s="176" t="s">
        <v>5</v>
      </c>
      <c r="N196" s="204" t="s">
        <v>46</v>
      </c>
      <c r="O196" s="205"/>
      <c r="P196" s="206">
        <f>O196*H196</f>
        <v>0</v>
      </c>
      <c r="Q196" s="206">
        <v>0</v>
      </c>
      <c r="R196" s="206">
        <f>Q196*H196</f>
        <v>0</v>
      </c>
      <c r="S196" s="206">
        <v>0</v>
      </c>
      <c r="T196" s="207">
        <f>S196*H196</f>
        <v>0</v>
      </c>
      <c r="AR196" s="22" t="s">
        <v>85</v>
      </c>
      <c r="AT196" s="22" t="s">
        <v>117</v>
      </c>
      <c r="AU196" s="22" t="s">
        <v>39</v>
      </c>
      <c r="AY196" s="22" t="s">
        <v>116</v>
      </c>
      <c r="BE196" s="180">
        <f>IF(N196="základní",J196,0)</f>
        <v>0</v>
      </c>
      <c r="BF196" s="180">
        <f>IF(N196="snížená",J196,0)</f>
        <v>0</v>
      </c>
      <c r="BG196" s="180">
        <f>IF(N196="zákl. přenesená",J196,0)</f>
        <v>0</v>
      </c>
      <c r="BH196" s="180">
        <f>IF(N196="sníž. přenesená",J196,0)</f>
        <v>0</v>
      </c>
      <c r="BI196" s="180">
        <f>IF(N196="nulová",J196,0)</f>
        <v>0</v>
      </c>
      <c r="BJ196" s="22" t="s">
        <v>39</v>
      </c>
      <c r="BK196" s="180">
        <f>ROUND(I196*H196,1)</f>
        <v>0</v>
      </c>
      <c r="BL196" s="22" t="s">
        <v>85</v>
      </c>
      <c r="BM196" s="22" t="s">
        <v>914</v>
      </c>
    </row>
    <row r="197" spans="2:12" s="1" customFormat="1" ht="6.95" customHeight="1">
      <c r="B197" s="54"/>
      <c r="C197" s="55"/>
      <c r="D197" s="55"/>
      <c r="E197" s="55"/>
      <c r="F197" s="55"/>
      <c r="G197" s="55"/>
      <c r="H197" s="55"/>
      <c r="I197" s="121"/>
      <c r="J197" s="55"/>
      <c r="K197" s="55"/>
      <c r="L197" s="39"/>
    </row>
  </sheetData>
  <sheetProtection algorithmName="SHA-512" hashValue="keKBGU9xdOnishQ4ZwYoc/LdkD58+Q4DPimkkzCs3zZA14pF/dXSCh845LUtEEOaKegM1mL0y0tG31Q26gsFJw==" saltValue="5hskdw32UGHGHtN1LfjRJw==" spinCount="100000" sheet="1" objects="1" scenarios="1"/>
  <autoFilter ref="C85:K196"/>
  <mergeCells count="10">
    <mergeCell ref="J51:J52"/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12" customWidth="1"/>
    <col min="2" max="2" width="1.66796875" style="212" customWidth="1"/>
    <col min="3" max="4" width="5" style="212" customWidth="1"/>
    <col min="5" max="5" width="11.66015625" style="212" customWidth="1"/>
    <col min="6" max="6" width="9.16015625" style="212" customWidth="1"/>
    <col min="7" max="7" width="5" style="212" customWidth="1"/>
    <col min="8" max="8" width="77.83203125" style="212" customWidth="1"/>
    <col min="9" max="10" width="20" style="212" customWidth="1"/>
    <col min="11" max="11" width="1.66796875" style="212" customWidth="1"/>
  </cols>
  <sheetData>
    <row r="1" ht="37.5" customHeight="1"/>
    <row r="2" spans="2:11" ht="7.5" customHeight="1">
      <c r="B2" s="213"/>
      <c r="C2" s="214"/>
      <c r="D2" s="214"/>
      <c r="E2" s="214"/>
      <c r="F2" s="214"/>
      <c r="G2" s="214"/>
      <c r="H2" s="214"/>
      <c r="I2" s="214"/>
      <c r="J2" s="214"/>
      <c r="K2" s="215"/>
    </row>
    <row r="3" spans="2:11" s="13" customFormat="1" ht="45" customHeight="1">
      <c r="B3" s="216"/>
      <c r="C3" s="336" t="s">
        <v>915</v>
      </c>
      <c r="D3" s="336"/>
      <c r="E3" s="336"/>
      <c r="F3" s="336"/>
      <c r="G3" s="336"/>
      <c r="H3" s="336"/>
      <c r="I3" s="336"/>
      <c r="J3" s="336"/>
      <c r="K3" s="217"/>
    </row>
    <row r="4" spans="2:11" ht="25.5" customHeight="1">
      <c r="B4" s="218"/>
      <c r="C4" s="343" t="s">
        <v>916</v>
      </c>
      <c r="D4" s="343"/>
      <c r="E4" s="343"/>
      <c r="F4" s="343"/>
      <c r="G4" s="343"/>
      <c r="H4" s="343"/>
      <c r="I4" s="343"/>
      <c r="J4" s="343"/>
      <c r="K4" s="219"/>
    </row>
    <row r="5" spans="2:11" ht="5.25" customHeight="1">
      <c r="B5" s="218"/>
      <c r="C5" s="220"/>
      <c r="D5" s="220"/>
      <c r="E5" s="220"/>
      <c r="F5" s="220"/>
      <c r="G5" s="220"/>
      <c r="H5" s="220"/>
      <c r="I5" s="220"/>
      <c r="J5" s="220"/>
      <c r="K5" s="219"/>
    </row>
    <row r="6" spans="2:11" ht="15" customHeight="1">
      <c r="B6" s="218"/>
      <c r="C6" s="339" t="s">
        <v>917</v>
      </c>
      <c r="D6" s="339"/>
      <c r="E6" s="339"/>
      <c r="F6" s="339"/>
      <c r="G6" s="339"/>
      <c r="H6" s="339"/>
      <c r="I6" s="339"/>
      <c r="J6" s="339"/>
      <c r="K6" s="219"/>
    </row>
    <row r="7" spans="2:11" ht="15" customHeight="1">
      <c r="B7" s="222"/>
      <c r="C7" s="339" t="s">
        <v>918</v>
      </c>
      <c r="D7" s="339"/>
      <c r="E7" s="339"/>
      <c r="F7" s="339"/>
      <c r="G7" s="339"/>
      <c r="H7" s="339"/>
      <c r="I7" s="339"/>
      <c r="J7" s="339"/>
      <c r="K7" s="219"/>
    </row>
    <row r="8" spans="2:11" ht="12.75" customHeight="1">
      <c r="B8" s="222"/>
      <c r="C8" s="221"/>
      <c r="D8" s="221"/>
      <c r="E8" s="221"/>
      <c r="F8" s="221"/>
      <c r="G8" s="221"/>
      <c r="H8" s="221"/>
      <c r="I8" s="221"/>
      <c r="J8" s="221"/>
      <c r="K8" s="219"/>
    </row>
    <row r="9" spans="2:11" ht="15" customHeight="1">
      <c r="B9" s="222"/>
      <c r="C9" s="339" t="s">
        <v>919</v>
      </c>
      <c r="D9" s="339"/>
      <c r="E9" s="339"/>
      <c r="F9" s="339"/>
      <c r="G9" s="339"/>
      <c r="H9" s="339"/>
      <c r="I9" s="339"/>
      <c r="J9" s="339"/>
      <c r="K9" s="219"/>
    </row>
    <row r="10" spans="2:11" ht="15" customHeight="1">
      <c r="B10" s="222"/>
      <c r="C10" s="221"/>
      <c r="D10" s="339" t="s">
        <v>920</v>
      </c>
      <c r="E10" s="339"/>
      <c r="F10" s="339"/>
      <c r="G10" s="339"/>
      <c r="H10" s="339"/>
      <c r="I10" s="339"/>
      <c r="J10" s="339"/>
      <c r="K10" s="219"/>
    </row>
    <row r="11" spans="2:11" ht="15" customHeight="1">
      <c r="B11" s="222"/>
      <c r="C11" s="223"/>
      <c r="D11" s="339" t="s">
        <v>921</v>
      </c>
      <c r="E11" s="339"/>
      <c r="F11" s="339"/>
      <c r="G11" s="339"/>
      <c r="H11" s="339"/>
      <c r="I11" s="339"/>
      <c r="J11" s="339"/>
      <c r="K11" s="219"/>
    </row>
    <row r="12" spans="2:11" ht="12.75" customHeight="1">
      <c r="B12" s="222"/>
      <c r="C12" s="223"/>
      <c r="D12" s="223"/>
      <c r="E12" s="223"/>
      <c r="F12" s="223"/>
      <c r="G12" s="223"/>
      <c r="H12" s="223"/>
      <c r="I12" s="223"/>
      <c r="J12" s="223"/>
      <c r="K12" s="219"/>
    </row>
    <row r="13" spans="2:11" ht="15" customHeight="1">
      <c r="B13" s="222"/>
      <c r="C13" s="223"/>
      <c r="D13" s="339" t="s">
        <v>922</v>
      </c>
      <c r="E13" s="339"/>
      <c r="F13" s="339"/>
      <c r="G13" s="339"/>
      <c r="H13" s="339"/>
      <c r="I13" s="339"/>
      <c r="J13" s="339"/>
      <c r="K13" s="219"/>
    </row>
    <row r="14" spans="2:11" ht="15" customHeight="1">
      <c r="B14" s="222"/>
      <c r="C14" s="223"/>
      <c r="D14" s="339" t="s">
        <v>923</v>
      </c>
      <c r="E14" s="339"/>
      <c r="F14" s="339"/>
      <c r="G14" s="339"/>
      <c r="H14" s="339"/>
      <c r="I14" s="339"/>
      <c r="J14" s="339"/>
      <c r="K14" s="219"/>
    </row>
    <row r="15" spans="2:11" ht="15" customHeight="1">
      <c r="B15" s="222"/>
      <c r="C15" s="223"/>
      <c r="D15" s="339" t="s">
        <v>924</v>
      </c>
      <c r="E15" s="339"/>
      <c r="F15" s="339"/>
      <c r="G15" s="339"/>
      <c r="H15" s="339"/>
      <c r="I15" s="339"/>
      <c r="J15" s="339"/>
      <c r="K15" s="219"/>
    </row>
    <row r="16" spans="2:11" ht="15" customHeight="1">
      <c r="B16" s="222"/>
      <c r="C16" s="223"/>
      <c r="D16" s="223"/>
      <c r="E16" s="224" t="s">
        <v>80</v>
      </c>
      <c r="F16" s="339" t="s">
        <v>925</v>
      </c>
      <c r="G16" s="339"/>
      <c r="H16" s="339"/>
      <c r="I16" s="339"/>
      <c r="J16" s="339"/>
      <c r="K16" s="219"/>
    </row>
    <row r="17" spans="2:11" ht="15" customHeight="1">
      <c r="B17" s="222"/>
      <c r="C17" s="223"/>
      <c r="D17" s="223"/>
      <c r="E17" s="224" t="s">
        <v>926</v>
      </c>
      <c r="F17" s="339" t="s">
        <v>927</v>
      </c>
      <c r="G17" s="339"/>
      <c r="H17" s="339"/>
      <c r="I17" s="339"/>
      <c r="J17" s="339"/>
      <c r="K17" s="219"/>
    </row>
    <row r="18" spans="2:11" ht="15" customHeight="1">
      <c r="B18" s="222"/>
      <c r="C18" s="223"/>
      <c r="D18" s="223"/>
      <c r="E18" s="224" t="s">
        <v>928</v>
      </c>
      <c r="F18" s="339" t="s">
        <v>929</v>
      </c>
      <c r="G18" s="339"/>
      <c r="H18" s="339"/>
      <c r="I18" s="339"/>
      <c r="J18" s="339"/>
      <c r="K18" s="219"/>
    </row>
    <row r="19" spans="2:11" ht="15" customHeight="1">
      <c r="B19" s="222"/>
      <c r="C19" s="223"/>
      <c r="D19" s="223"/>
      <c r="E19" s="224" t="s">
        <v>930</v>
      </c>
      <c r="F19" s="339" t="s">
        <v>931</v>
      </c>
      <c r="G19" s="339"/>
      <c r="H19" s="339"/>
      <c r="I19" s="339"/>
      <c r="J19" s="339"/>
      <c r="K19" s="219"/>
    </row>
    <row r="20" spans="2:11" ht="15" customHeight="1">
      <c r="B20" s="222"/>
      <c r="C20" s="223"/>
      <c r="D20" s="223"/>
      <c r="E20" s="224" t="s">
        <v>932</v>
      </c>
      <c r="F20" s="339" t="s">
        <v>933</v>
      </c>
      <c r="G20" s="339"/>
      <c r="H20" s="339"/>
      <c r="I20" s="339"/>
      <c r="J20" s="339"/>
      <c r="K20" s="219"/>
    </row>
    <row r="21" spans="2:11" ht="15" customHeight="1">
      <c r="B21" s="222"/>
      <c r="C21" s="223"/>
      <c r="D21" s="223"/>
      <c r="E21" s="224" t="s">
        <v>934</v>
      </c>
      <c r="F21" s="339" t="s">
        <v>935</v>
      </c>
      <c r="G21" s="339"/>
      <c r="H21" s="339"/>
      <c r="I21" s="339"/>
      <c r="J21" s="339"/>
      <c r="K21" s="219"/>
    </row>
    <row r="22" spans="2:11" ht="12.75" customHeight="1">
      <c r="B22" s="222"/>
      <c r="C22" s="223"/>
      <c r="D22" s="223"/>
      <c r="E22" s="223"/>
      <c r="F22" s="223"/>
      <c r="G22" s="223"/>
      <c r="H22" s="223"/>
      <c r="I22" s="223"/>
      <c r="J22" s="223"/>
      <c r="K22" s="219"/>
    </row>
    <row r="23" spans="2:11" ht="15" customHeight="1">
      <c r="B23" s="222"/>
      <c r="C23" s="339" t="s">
        <v>936</v>
      </c>
      <c r="D23" s="339"/>
      <c r="E23" s="339"/>
      <c r="F23" s="339"/>
      <c r="G23" s="339"/>
      <c r="H23" s="339"/>
      <c r="I23" s="339"/>
      <c r="J23" s="339"/>
      <c r="K23" s="219"/>
    </row>
    <row r="24" spans="2:11" ht="15" customHeight="1">
      <c r="B24" s="222"/>
      <c r="C24" s="339" t="s">
        <v>937</v>
      </c>
      <c r="D24" s="339"/>
      <c r="E24" s="339"/>
      <c r="F24" s="339"/>
      <c r="G24" s="339"/>
      <c r="H24" s="339"/>
      <c r="I24" s="339"/>
      <c r="J24" s="339"/>
      <c r="K24" s="219"/>
    </row>
    <row r="25" spans="2:11" ht="15" customHeight="1">
      <c r="B25" s="222"/>
      <c r="C25" s="221"/>
      <c r="D25" s="339" t="s">
        <v>938</v>
      </c>
      <c r="E25" s="339"/>
      <c r="F25" s="339"/>
      <c r="G25" s="339"/>
      <c r="H25" s="339"/>
      <c r="I25" s="339"/>
      <c r="J25" s="339"/>
      <c r="K25" s="219"/>
    </row>
    <row r="26" spans="2:11" ht="15" customHeight="1">
      <c r="B26" s="222"/>
      <c r="C26" s="223"/>
      <c r="D26" s="339" t="s">
        <v>939</v>
      </c>
      <c r="E26" s="339"/>
      <c r="F26" s="339"/>
      <c r="G26" s="339"/>
      <c r="H26" s="339"/>
      <c r="I26" s="339"/>
      <c r="J26" s="339"/>
      <c r="K26" s="219"/>
    </row>
    <row r="27" spans="2:11" ht="12.75" customHeight="1">
      <c r="B27" s="222"/>
      <c r="C27" s="223"/>
      <c r="D27" s="223"/>
      <c r="E27" s="223"/>
      <c r="F27" s="223"/>
      <c r="G27" s="223"/>
      <c r="H27" s="223"/>
      <c r="I27" s="223"/>
      <c r="J27" s="223"/>
      <c r="K27" s="219"/>
    </row>
    <row r="28" spans="2:11" ht="15" customHeight="1">
      <c r="B28" s="222"/>
      <c r="C28" s="223"/>
      <c r="D28" s="339" t="s">
        <v>940</v>
      </c>
      <c r="E28" s="339"/>
      <c r="F28" s="339"/>
      <c r="G28" s="339"/>
      <c r="H28" s="339"/>
      <c r="I28" s="339"/>
      <c r="J28" s="339"/>
      <c r="K28" s="219"/>
    </row>
    <row r="29" spans="2:11" ht="15" customHeight="1">
      <c r="B29" s="222"/>
      <c r="C29" s="223"/>
      <c r="D29" s="339" t="s">
        <v>941</v>
      </c>
      <c r="E29" s="339"/>
      <c r="F29" s="339"/>
      <c r="G29" s="339"/>
      <c r="H29" s="339"/>
      <c r="I29" s="339"/>
      <c r="J29" s="339"/>
      <c r="K29" s="219"/>
    </row>
    <row r="30" spans="2:11" ht="12.75" customHeight="1">
      <c r="B30" s="222"/>
      <c r="C30" s="223"/>
      <c r="D30" s="223"/>
      <c r="E30" s="223"/>
      <c r="F30" s="223"/>
      <c r="G30" s="223"/>
      <c r="H30" s="223"/>
      <c r="I30" s="223"/>
      <c r="J30" s="223"/>
      <c r="K30" s="219"/>
    </row>
    <row r="31" spans="2:11" ht="15" customHeight="1">
      <c r="B31" s="222"/>
      <c r="C31" s="223"/>
      <c r="D31" s="339" t="s">
        <v>942</v>
      </c>
      <c r="E31" s="339"/>
      <c r="F31" s="339"/>
      <c r="G31" s="339"/>
      <c r="H31" s="339"/>
      <c r="I31" s="339"/>
      <c r="J31" s="339"/>
      <c r="K31" s="219"/>
    </row>
    <row r="32" spans="2:11" ht="15" customHeight="1">
      <c r="B32" s="222"/>
      <c r="C32" s="223"/>
      <c r="D32" s="339" t="s">
        <v>943</v>
      </c>
      <c r="E32" s="339"/>
      <c r="F32" s="339"/>
      <c r="G32" s="339"/>
      <c r="H32" s="339"/>
      <c r="I32" s="339"/>
      <c r="J32" s="339"/>
      <c r="K32" s="219"/>
    </row>
    <row r="33" spans="2:11" ht="15" customHeight="1">
      <c r="B33" s="222"/>
      <c r="C33" s="223"/>
      <c r="D33" s="339" t="s">
        <v>944</v>
      </c>
      <c r="E33" s="339"/>
      <c r="F33" s="339"/>
      <c r="G33" s="339"/>
      <c r="H33" s="339"/>
      <c r="I33" s="339"/>
      <c r="J33" s="339"/>
      <c r="K33" s="219"/>
    </row>
    <row r="34" spans="2:11" ht="15" customHeight="1">
      <c r="B34" s="222"/>
      <c r="C34" s="223"/>
      <c r="D34" s="221"/>
      <c r="E34" s="225" t="s">
        <v>102</v>
      </c>
      <c r="F34" s="221"/>
      <c r="G34" s="339" t="s">
        <v>945</v>
      </c>
      <c r="H34" s="339"/>
      <c r="I34" s="339"/>
      <c r="J34" s="339"/>
      <c r="K34" s="219"/>
    </row>
    <row r="35" spans="2:11" ht="30.75" customHeight="1">
      <c r="B35" s="222"/>
      <c r="C35" s="223"/>
      <c r="D35" s="221"/>
      <c r="E35" s="225" t="s">
        <v>946</v>
      </c>
      <c r="F35" s="221"/>
      <c r="G35" s="339" t="s">
        <v>947</v>
      </c>
      <c r="H35" s="339"/>
      <c r="I35" s="339"/>
      <c r="J35" s="339"/>
      <c r="K35" s="219"/>
    </row>
    <row r="36" spans="2:11" ht="15" customHeight="1">
      <c r="B36" s="222"/>
      <c r="C36" s="223"/>
      <c r="D36" s="221"/>
      <c r="E36" s="225" t="s">
        <v>56</v>
      </c>
      <c r="F36" s="221"/>
      <c r="G36" s="339" t="s">
        <v>948</v>
      </c>
      <c r="H36" s="339"/>
      <c r="I36" s="339"/>
      <c r="J36" s="339"/>
      <c r="K36" s="219"/>
    </row>
    <row r="37" spans="2:11" ht="15" customHeight="1">
      <c r="B37" s="222"/>
      <c r="C37" s="223"/>
      <c r="D37" s="221"/>
      <c r="E37" s="225" t="s">
        <v>103</v>
      </c>
      <c r="F37" s="221"/>
      <c r="G37" s="339" t="s">
        <v>949</v>
      </c>
      <c r="H37" s="339"/>
      <c r="I37" s="339"/>
      <c r="J37" s="339"/>
      <c r="K37" s="219"/>
    </row>
    <row r="38" spans="2:11" ht="15" customHeight="1">
      <c r="B38" s="222"/>
      <c r="C38" s="223"/>
      <c r="D38" s="221"/>
      <c r="E38" s="225" t="s">
        <v>104</v>
      </c>
      <c r="F38" s="221"/>
      <c r="G38" s="339" t="s">
        <v>950</v>
      </c>
      <c r="H38" s="339"/>
      <c r="I38" s="339"/>
      <c r="J38" s="339"/>
      <c r="K38" s="219"/>
    </row>
    <row r="39" spans="2:11" ht="15" customHeight="1">
      <c r="B39" s="222"/>
      <c r="C39" s="223"/>
      <c r="D39" s="221"/>
      <c r="E39" s="225" t="s">
        <v>105</v>
      </c>
      <c r="F39" s="221"/>
      <c r="G39" s="339" t="s">
        <v>951</v>
      </c>
      <c r="H39" s="339"/>
      <c r="I39" s="339"/>
      <c r="J39" s="339"/>
      <c r="K39" s="219"/>
    </row>
    <row r="40" spans="2:11" ht="15" customHeight="1">
      <c r="B40" s="222"/>
      <c r="C40" s="223"/>
      <c r="D40" s="221"/>
      <c r="E40" s="225" t="s">
        <v>952</v>
      </c>
      <c r="F40" s="221"/>
      <c r="G40" s="339" t="s">
        <v>953</v>
      </c>
      <c r="H40" s="339"/>
      <c r="I40" s="339"/>
      <c r="J40" s="339"/>
      <c r="K40" s="219"/>
    </row>
    <row r="41" spans="2:11" ht="15" customHeight="1">
      <c r="B41" s="222"/>
      <c r="C41" s="223"/>
      <c r="D41" s="221"/>
      <c r="E41" s="225"/>
      <c r="F41" s="221"/>
      <c r="G41" s="339" t="s">
        <v>954</v>
      </c>
      <c r="H41" s="339"/>
      <c r="I41" s="339"/>
      <c r="J41" s="339"/>
      <c r="K41" s="219"/>
    </row>
    <row r="42" spans="2:11" ht="15" customHeight="1">
      <c r="B42" s="222"/>
      <c r="C42" s="223"/>
      <c r="D42" s="221"/>
      <c r="E42" s="225" t="s">
        <v>955</v>
      </c>
      <c r="F42" s="221"/>
      <c r="G42" s="339" t="s">
        <v>956</v>
      </c>
      <c r="H42" s="339"/>
      <c r="I42" s="339"/>
      <c r="J42" s="339"/>
      <c r="K42" s="219"/>
    </row>
    <row r="43" spans="2:11" ht="15" customHeight="1">
      <c r="B43" s="222"/>
      <c r="C43" s="223"/>
      <c r="D43" s="221"/>
      <c r="E43" s="225" t="s">
        <v>107</v>
      </c>
      <c r="F43" s="221"/>
      <c r="G43" s="339" t="s">
        <v>957</v>
      </c>
      <c r="H43" s="339"/>
      <c r="I43" s="339"/>
      <c r="J43" s="339"/>
      <c r="K43" s="219"/>
    </row>
    <row r="44" spans="2:11" ht="12.75" customHeight="1">
      <c r="B44" s="222"/>
      <c r="C44" s="223"/>
      <c r="D44" s="221"/>
      <c r="E44" s="221"/>
      <c r="F44" s="221"/>
      <c r="G44" s="221"/>
      <c r="H44" s="221"/>
      <c r="I44" s="221"/>
      <c r="J44" s="221"/>
      <c r="K44" s="219"/>
    </row>
    <row r="45" spans="2:11" ht="15" customHeight="1">
      <c r="B45" s="222"/>
      <c r="C45" s="223"/>
      <c r="D45" s="339" t="s">
        <v>958</v>
      </c>
      <c r="E45" s="339"/>
      <c r="F45" s="339"/>
      <c r="G45" s="339"/>
      <c r="H45" s="339"/>
      <c r="I45" s="339"/>
      <c r="J45" s="339"/>
      <c r="K45" s="219"/>
    </row>
    <row r="46" spans="2:11" ht="15" customHeight="1">
      <c r="B46" s="222"/>
      <c r="C46" s="223"/>
      <c r="D46" s="223"/>
      <c r="E46" s="339" t="s">
        <v>959</v>
      </c>
      <c r="F46" s="339"/>
      <c r="G46" s="339"/>
      <c r="H46" s="339"/>
      <c r="I46" s="339"/>
      <c r="J46" s="339"/>
      <c r="K46" s="219"/>
    </row>
    <row r="47" spans="2:11" ht="15" customHeight="1">
      <c r="B47" s="222"/>
      <c r="C47" s="223"/>
      <c r="D47" s="223"/>
      <c r="E47" s="339" t="s">
        <v>960</v>
      </c>
      <c r="F47" s="339"/>
      <c r="G47" s="339"/>
      <c r="H47" s="339"/>
      <c r="I47" s="339"/>
      <c r="J47" s="339"/>
      <c r="K47" s="219"/>
    </row>
    <row r="48" spans="2:11" ht="15" customHeight="1">
      <c r="B48" s="222"/>
      <c r="C48" s="223"/>
      <c r="D48" s="223"/>
      <c r="E48" s="339" t="s">
        <v>961</v>
      </c>
      <c r="F48" s="339"/>
      <c r="G48" s="339"/>
      <c r="H48" s="339"/>
      <c r="I48" s="339"/>
      <c r="J48" s="339"/>
      <c r="K48" s="219"/>
    </row>
    <row r="49" spans="2:11" ht="15" customHeight="1">
      <c r="B49" s="222"/>
      <c r="C49" s="223"/>
      <c r="D49" s="339" t="s">
        <v>962</v>
      </c>
      <c r="E49" s="339"/>
      <c r="F49" s="339"/>
      <c r="G49" s="339"/>
      <c r="H49" s="339"/>
      <c r="I49" s="339"/>
      <c r="J49" s="339"/>
      <c r="K49" s="219"/>
    </row>
    <row r="50" spans="2:11" ht="25.5" customHeight="1">
      <c r="B50" s="218"/>
      <c r="C50" s="343" t="s">
        <v>963</v>
      </c>
      <c r="D50" s="343"/>
      <c r="E50" s="343"/>
      <c r="F50" s="343"/>
      <c r="G50" s="343"/>
      <c r="H50" s="343"/>
      <c r="I50" s="343"/>
      <c r="J50" s="343"/>
      <c r="K50" s="219"/>
    </row>
    <row r="51" spans="2:11" ht="5.25" customHeight="1">
      <c r="B51" s="218"/>
      <c r="C51" s="220"/>
      <c r="D51" s="220"/>
      <c r="E51" s="220"/>
      <c r="F51" s="220"/>
      <c r="G51" s="220"/>
      <c r="H51" s="220"/>
      <c r="I51" s="220"/>
      <c r="J51" s="220"/>
      <c r="K51" s="219"/>
    </row>
    <row r="52" spans="2:11" ht="15" customHeight="1">
      <c r="B52" s="218"/>
      <c r="C52" s="339" t="s">
        <v>964</v>
      </c>
      <c r="D52" s="339"/>
      <c r="E52" s="339"/>
      <c r="F52" s="339"/>
      <c r="G52" s="339"/>
      <c r="H52" s="339"/>
      <c r="I52" s="339"/>
      <c r="J52" s="339"/>
      <c r="K52" s="219"/>
    </row>
    <row r="53" spans="2:11" ht="15" customHeight="1">
      <c r="B53" s="218"/>
      <c r="C53" s="339" t="s">
        <v>965</v>
      </c>
      <c r="D53" s="339"/>
      <c r="E53" s="339"/>
      <c r="F53" s="339"/>
      <c r="G53" s="339"/>
      <c r="H53" s="339"/>
      <c r="I53" s="339"/>
      <c r="J53" s="339"/>
      <c r="K53" s="219"/>
    </row>
    <row r="54" spans="2:11" ht="12.75" customHeight="1">
      <c r="B54" s="218"/>
      <c r="C54" s="221"/>
      <c r="D54" s="221"/>
      <c r="E54" s="221"/>
      <c r="F54" s="221"/>
      <c r="G54" s="221"/>
      <c r="H54" s="221"/>
      <c r="I54" s="221"/>
      <c r="J54" s="221"/>
      <c r="K54" s="219"/>
    </row>
    <row r="55" spans="2:11" ht="15" customHeight="1">
      <c r="B55" s="218"/>
      <c r="C55" s="339" t="s">
        <v>966</v>
      </c>
      <c r="D55" s="339"/>
      <c r="E55" s="339"/>
      <c r="F55" s="339"/>
      <c r="G55" s="339"/>
      <c r="H55" s="339"/>
      <c r="I55" s="339"/>
      <c r="J55" s="339"/>
      <c r="K55" s="219"/>
    </row>
    <row r="56" spans="2:11" ht="15" customHeight="1">
      <c r="B56" s="218"/>
      <c r="C56" s="223"/>
      <c r="D56" s="339" t="s">
        <v>967</v>
      </c>
      <c r="E56" s="339"/>
      <c r="F56" s="339"/>
      <c r="G56" s="339"/>
      <c r="H56" s="339"/>
      <c r="I56" s="339"/>
      <c r="J56" s="339"/>
      <c r="K56" s="219"/>
    </row>
    <row r="57" spans="2:11" ht="15" customHeight="1">
      <c r="B57" s="218"/>
      <c r="C57" s="223"/>
      <c r="D57" s="339" t="s">
        <v>968</v>
      </c>
      <c r="E57" s="339"/>
      <c r="F57" s="339"/>
      <c r="G57" s="339"/>
      <c r="H57" s="339"/>
      <c r="I57" s="339"/>
      <c r="J57" s="339"/>
      <c r="K57" s="219"/>
    </row>
    <row r="58" spans="2:11" ht="15" customHeight="1">
      <c r="B58" s="218"/>
      <c r="C58" s="223"/>
      <c r="D58" s="339" t="s">
        <v>969</v>
      </c>
      <c r="E58" s="339"/>
      <c r="F58" s="339"/>
      <c r="G58" s="339"/>
      <c r="H58" s="339"/>
      <c r="I58" s="339"/>
      <c r="J58" s="339"/>
      <c r="K58" s="219"/>
    </row>
    <row r="59" spans="2:11" ht="15" customHeight="1">
      <c r="B59" s="218"/>
      <c r="C59" s="223"/>
      <c r="D59" s="339" t="s">
        <v>970</v>
      </c>
      <c r="E59" s="339"/>
      <c r="F59" s="339"/>
      <c r="G59" s="339"/>
      <c r="H59" s="339"/>
      <c r="I59" s="339"/>
      <c r="J59" s="339"/>
      <c r="K59" s="219"/>
    </row>
    <row r="60" spans="2:11" ht="15" customHeight="1">
      <c r="B60" s="218"/>
      <c r="C60" s="223"/>
      <c r="D60" s="340" t="s">
        <v>971</v>
      </c>
      <c r="E60" s="340"/>
      <c r="F60" s="340"/>
      <c r="G60" s="340"/>
      <c r="H60" s="340"/>
      <c r="I60" s="340"/>
      <c r="J60" s="340"/>
      <c r="K60" s="219"/>
    </row>
    <row r="61" spans="2:11" ht="15" customHeight="1">
      <c r="B61" s="218"/>
      <c r="C61" s="223"/>
      <c r="D61" s="339" t="s">
        <v>972</v>
      </c>
      <c r="E61" s="339"/>
      <c r="F61" s="339"/>
      <c r="G61" s="339"/>
      <c r="H61" s="339"/>
      <c r="I61" s="339"/>
      <c r="J61" s="339"/>
      <c r="K61" s="219"/>
    </row>
    <row r="62" spans="2:11" ht="12.75" customHeight="1">
      <c r="B62" s="218"/>
      <c r="C62" s="223"/>
      <c r="D62" s="223"/>
      <c r="E62" s="226"/>
      <c r="F62" s="223"/>
      <c r="G62" s="223"/>
      <c r="H62" s="223"/>
      <c r="I62" s="223"/>
      <c r="J62" s="223"/>
      <c r="K62" s="219"/>
    </row>
    <row r="63" spans="2:11" ht="15" customHeight="1">
      <c r="B63" s="218"/>
      <c r="C63" s="223"/>
      <c r="D63" s="339" t="s">
        <v>973</v>
      </c>
      <c r="E63" s="339"/>
      <c r="F63" s="339"/>
      <c r="G63" s="339"/>
      <c r="H63" s="339"/>
      <c r="I63" s="339"/>
      <c r="J63" s="339"/>
      <c r="K63" s="219"/>
    </row>
    <row r="64" spans="2:11" ht="15" customHeight="1">
      <c r="B64" s="218"/>
      <c r="C64" s="223"/>
      <c r="D64" s="340" t="s">
        <v>974</v>
      </c>
      <c r="E64" s="340"/>
      <c r="F64" s="340"/>
      <c r="G64" s="340"/>
      <c r="H64" s="340"/>
      <c r="I64" s="340"/>
      <c r="J64" s="340"/>
      <c r="K64" s="219"/>
    </row>
    <row r="65" spans="2:11" ht="15" customHeight="1">
      <c r="B65" s="218"/>
      <c r="C65" s="223"/>
      <c r="D65" s="339" t="s">
        <v>975</v>
      </c>
      <c r="E65" s="339"/>
      <c r="F65" s="339"/>
      <c r="G65" s="339"/>
      <c r="H65" s="339"/>
      <c r="I65" s="339"/>
      <c r="J65" s="339"/>
      <c r="K65" s="219"/>
    </row>
    <row r="66" spans="2:11" ht="15" customHeight="1">
      <c r="B66" s="218"/>
      <c r="C66" s="223"/>
      <c r="D66" s="339" t="s">
        <v>976</v>
      </c>
      <c r="E66" s="339"/>
      <c r="F66" s="339"/>
      <c r="G66" s="339"/>
      <c r="H66" s="339"/>
      <c r="I66" s="339"/>
      <c r="J66" s="339"/>
      <c r="K66" s="219"/>
    </row>
    <row r="67" spans="2:11" ht="15" customHeight="1">
      <c r="B67" s="218"/>
      <c r="C67" s="223"/>
      <c r="D67" s="339" t="s">
        <v>977</v>
      </c>
      <c r="E67" s="339"/>
      <c r="F67" s="339"/>
      <c r="G67" s="339"/>
      <c r="H67" s="339"/>
      <c r="I67" s="339"/>
      <c r="J67" s="339"/>
      <c r="K67" s="219"/>
    </row>
    <row r="68" spans="2:11" ht="15" customHeight="1">
      <c r="B68" s="218"/>
      <c r="C68" s="223"/>
      <c r="D68" s="339" t="s">
        <v>978</v>
      </c>
      <c r="E68" s="339"/>
      <c r="F68" s="339"/>
      <c r="G68" s="339"/>
      <c r="H68" s="339"/>
      <c r="I68" s="339"/>
      <c r="J68" s="339"/>
      <c r="K68" s="219"/>
    </row>
    <row r="69" spans="2:11" ht="12.75" customHeight="1">
      <c r="B69" s="227"/>
      <c r="C69" s="228"/>
      <c r="D69" s="228"/>
      <c r="E69" s="228"/>
      <c r="F69" s="228"/>
      <c r="G69" s="228"/>
      <c r="H69" s="228"/>
      <c r="I69" s="228"/>
      <c r="J69" s="228"/>
      <c r="K69" s="229"/>
    </row>
    <row r="70" spans="2:11" ht="18.75" customHeight="1">
      <c r="B70" s="230"/>
      <c r="C70" s="230"/>
      <c r="D70" s="230"/>
      <c r="E70" s="230"/>
      <c r="F70" s="230"/>
      <c r="G70" s="230"/>
      <c r="H70" s="230"/>
      <c r="I70" s="230"/>
      <c r="J70" s="230"/>
      <c r="K70" s="231"/>
    </row>
    <row r="71" spans="2:11" ht="18.75" customHeight="1">
      <c r="B71" s="231"/>
      <c r="C71" s="231"/>
      <c r="D71" s="231"/>
      <c r="E71" s="231"/>
      <c r="F71" s="231"/>
      <c r="G71" s="231"/>
      <c r="H71" s="231"/>
      <c r="I71" s="231"/>
      <c r="J71" s="231"/>
      <c r="K71" s="231"/>
    </row>
    <row r="72" spans="2:11" ht="7.5" customHeight="1">
      <c r="B72" s="232"/>
      <c r="C72" s="233"/>
      <c r="D72" s="233"/>
      <c r="E72" s="233"/>
      <c r="F72" s="233"/>
      <c r="G72" s="233"/>
      <c r="H72" s="233"/>
      <c r="I72" s="233"/>
      <c r="J72" s="233"/>
      <c r="K72" s="234"/>
    </row>
    <row r="73" spans="2:11" ht="45" customHeight="1">
      <c r="B73" s="235"/>
      <c r="C73" s="341" t="s">
        <v>93</v>
      </c>
      <c r="D73" s="341"/>
      <c r="E73" s="341"/>
      <c r="F73" s="341"/>
      <c r="G73" s="341"/>
      <c r="H73" s="341"/>
      <c r="I73" s="341"/>
      <c r="J73" s="341"/>
      <c r="K73" s="236"/>
    </row>
    <row r="74" spans="2:11" ht="17.25" customHeight="1">
      <c r="B74" s="235"/>
      <c r="C74" s="237" t="s">
        <v>979</v>
      </c>
      <c r="D74" s="237"/>
      <c r="E74" s="237"/>
      <c r="F74" s="237" t="s">
        <v>980</v>
      </c>
      <c r="G74" s="238"/>
      <c r="H74" s="237" t="s">
        <v>103</v>
      </c>
      <c r="I74" s="237" t="s">
        <v>60</v>
      </c>
      <c r="J74" s="237" t="s">
        <v>981</v>
      </c>
      <c r="K74" s="236"/>
    </row>
    <row r="75" spans="2:11" ht="17.25" customHeight="1">
      <c r="B75" s="235"/>
      <c r="C75" s="239" t="s">
        <v>982</v>
      </c>
      <c r="D75" s="239"/>
      <c r="E75" s="239"/>
      <c r="F75" s="240" t="s">
        <v>983</v>
      </c>
      <c r="G75" s="241"/>
      <c r="H75" s="239"/>
      <c r="I75" s="239"/>
      <c r="J75" s="239" t="s">
        <v>984</v>
      </c>
      <c r="K75" s="236"/>
    </row>
    <row r="76" spans="2:11" ht="5.25" customHeight="1">
      <c r="B76" s="235"/>
      <c r="C76" s="242"/>
      <c r="D76" s="242"/>
      <c r="E76" s="242"/>
      <c r="F76" s="242"/>
      <c r="G76" s="243"/>
      <c r="H76" s="242"/>
      <c r="I76" s="242"/>
      <c r="J76" s="242"/>
      <c r="K76" s="236"/>
    </row>
    <row r="77" spans="2:11" ht="15" customHeight="1">
      <c r="B77" s="235"/>
      <c r="C77" s="225" t="s">
        <v>56</v>
      </c>
      <c r="D77" s="242"/>
      <c r="E77" s="242"/>
      <c r="F77" s="244" t="s">
        <v>985</v>
      </c>
      <c r="G77" s="243"/>
      <c r="H77" s="225" t="s">
        <v>986</v>
      </c>
      <c r="I77" s="225" t="s">
        <v>987</v>
      </c>
      <c r="J77" s="225">
        <v>20</v>
      </c>
      <c r="K77" s="236"/>
    </row>
    <row r="78" spans="2:11" ht="15" customHeight="1">
      <c r="B78" s="235"/>
      <c r="C78" s="225" t="s">
        <v>988</v>
      </c>
      <c r="D78" s="225"/>
      <c r="E78" s="225"/>
      <c r="F78" s="244" t="s">
        <v>985</v>
      </c>
      <c r="G78" s="243"/>
      <c r="H78" s="225" t="s">
        <v>989</v>
      </c>
      <c r="I78" s="225" t="s">
        <v>987</v>
      </c>
      <c r="J78" s="225">
        <v>120</v>
      </c>
      <c r="K78" s="236"/>
    </row>
    <row r="79" spans="2:11" ht="15" customHeight="1">
      <c r="B79" s="245"/>
      <c r="C79" s="225" t="s">
        <v>990</v>
      </c>
      <c r="D79" s="225"/>
      <c r="E79" s="225"/>
      <c r="F79" s="244" t="s">
        <v>991</v>
      </c>
      <c r="G79" s="243"/>
      <c r="H79" s="225" t="s">
        <v>992</v>
      </c>
      <c r="I79" s="225" t="s">
        <v>987</v>
      </c>
      <c r="J79" s="225">
        <v>50</v>
      </c>
      <c r="K79" s="236"/>
    </row>
    <row r="80" spans="2:11" ht="15" customHeight="1">
      <c r="B80" s="245"/>
      <c r="C80" s="225" t="s">
        <v>993</v>
      </c>
      <c r="D80" s="225"/>
      <c r="E80" s="225"/>
      <c r="F80" s="244" t="s">
        <v>985</v>
      </c>
      <c r="G80" s="243"/>
      <c r="H80" s="225" t="s">
        <v>994</v>
      </c>
      <c r="I80" s="225" t="s">
        <v>995</v>
      </c>
      <c r="J80" s="225"/>
      <c r="K80" s="236"/>
    </row>
    <row r="81" spans="2:11" ht="15" customHeight="1">
      <c r="B81" s="245"/>
      <c r="C81" s="246" t="s">
        <v>996</v>
      </c>
      <c r="D81" s="246"/>
      <c r="E81" s="246"/>
      <c r="F81" s="247" t="s">
        <v>991</v>
      </c>
      <c r="G81" s="246"/>
      <c r="H81" s="246" t="s">
        <v>997</v>
      </c>
      <c r="I81" s="246" t="s">
        <v>987</v>
      </c>
      <c r="J81" s="246">
        <v>15</v>
      </c>
      <c r="K81" s="236"/>
    </row>
    <row r="82" spans="2:11" ht="15" customHeight="1">
      <c r="B82" s="245"/>
      <c r="C82" s="246" t="s">
        <v>998</v>
      </c>
      <c r="D82" s="246"/>
      <c r="E82" s="246"/>
      <c r="F82" s="247" t="s">
        <v>991</v>
      </c>
      <c r="G82" s="246"/>
      <c r="H82" s="246" t="s">
        <v>999</v>
      </c>
      <c r="I82" s="246" t="s">
        <v>987</v>
      </c>
      <c r="J82" s="246">
        <v>15</v>
      </c>
      <c r="K82" s="236"/>
    </row>
    <row r="83" spans="2:11" ht="15" customHeight="1">
      <c r="B83" s="245"/>
      <c r="C83" s="246" t="s">
        <v>1000</v>
      </c>
      <c r="D83" s="246"/>
      <c r="E83" s="246"/>
      <c r="F83" s="247" t="s">
        <v>991</v>
      </c>
      <c r="G83" s="246"/>
      <c r="H83" s="246" t="s">
        <v>1001</v>
      </c>
      <c r="I83" s="246" t="s">
        <v>987</v>
      </c>
      <c r="J83" s="246">
        <v>20</v>
      </c>
      <c r="K83" s="236"/>
    </row>
    <row r="84" spans="2:11" ht="15" customHeight="1">
      <c r="B84" s="245"/>
      <c r="C84" s="246" t="s">
        <v>1002</v>
      </c>
      <c r="D84" s="246"/>
      <c r="E84" s="246"/>
      <c r="F84" s="247" t="s">
        <v>991</v>
      </c>
      <c r="G84" s="246"/>
      <c r="H84" s="246" t="s">
        <v>1003</v>
      </c>
      <c r="I84" s="246" t="s">
        <v>987</v>
      </c>
      <c r="J84" s="246">
        <v>20</v>
      </c>
      <c r="K84" s="236"/>
    </row>
    <row r="85" spans="2:11" ht="15" customHeight="1">
      <c r="B85" s="245"/>
      <c r="C85" s="225" t="s">
        <v>1004</v>
      </c>
      <c r="D85" s="225"/>
      <c r="E85" s="225"/>
      <c r="F85" s="244" t="s">
        <v>991</v>
      </c>
      <c r="G85" s="243"/>
      <c r="H85" s="225" t="s">
        <v>1005</v>
      </c>
      <c r="I85" s="225" t="s">
        <v>987</v>
      </c>
      <c r="J85" s="225">
        <v>50</v>
      </c>
      <c r="K85" s="236"/>
    </row>
    <row r="86" spans="2:11" ht="15" customHeight="1">
      <c r="B86" s="245"/>
      <c r="C86" s="225" t="s">
        <v>1006</v>
      </c>
      <c r="D86" s="225"/>
      <c r="E86" s="225"/>
      <c r="F86" s="244" t="s">
        <v>991</v>
      </c>
      <c r="G86" s="243"/>
      <c r="H86" s="225" t="s">
        <v>1007</v>
      </c>
      <c r="I86" s="225" t="s">
        <v>987</v>
      </c>
      <c r="J86" s="225">
        <v>20</v>
      </c>
      <c r="K86" s="236"/>
    </row>
    <row r="87" spans="2:11" ht="15" customHeight="1">
      <c r="B87" s="245"/>
      <c r="C87" s="225" t="s">
        <v>1008</v>
      </c>
      <c r="D87" s="225"/>
      <c r="E87" s="225"/>
      <c r="F87" s="244" t="s">
        <v>991</v>
      </c>
      <c r="G87" s="243"/>
      <c r="H87" s="225" t="s">
        <v>1009</v>
      </c>
      <c r="I87" s="225" t="s">
        <v>987</v>
      </c>
      <c r="J87" s="225">
        <v>20</v>
      </c>
      <c r="K87" s="236"/>
    </row>
    <row r="88" spans="2:11" ht="15" customHeight="1">
      <c r="B88" s="245"/>
      <c r="C88" s="225" t="s">
        <v>1010</v>
      </c>
      <c r="D88" s="225"/>
      <c r="E88" s="225"/>
      <c r="F88" s="244" t="s">
        <v>991</v>
      </c>
      <c r="G88" s="243"/>
      <c r="H88" s="225" t="s">
        <v>1011</v>
      </c>
      <c r="I88" s="225" t="s">
        <v>987</v>
      </c>
      <c r="J88" s="225">
        <v>50</v>
      </c>
      <c r="K88" s="236"/>
    </row>
    <row r="89" spans="2:11" ht="15" customHeight="1">
      <c r="B89" s="245"/>
      <c r="C89" s="225" t="s">
        <v>1012</v>
      </c>
      <c r="D89" s="225"/>
      <c r="E89" s="225"/>
      <c r="F89" s="244" t="s">
        <v>991</v>
      </c>
      <c r="G89" s="243"/>
      <c r="H89" s="225" t="s">
        <v>1012</v>
      </c>
      <c r="I89" s="225" t="s">
        <v>987</v>
      </c>
      <c r="J89" s="225">
        <v>50</v>
      </c>
      <c r="K89" s="236"/>
    </row>
    <row r="90" spans="2:11" ht="15" customHeight="1">
      <c r="B90" s="245"/>
      <c r="C90" s="225" t="s">
        <v>108</v>
      </c>
      <c r="D90" s="225"/>
      <c r="E90" s="225"/>
      <c r="F90" s="244" t="s">
        <v>991</v>
      </c>
      <c r="G90" s="243"/>
      <c r="H90" s="225" t="s">
        <v>1013</v>
      </c>
      <c r="I90" s="225" t="s">
        <v>987</v>
      </c>
      <c r="J90" s="225">
        <v>255</v>
      </c>
      <c r="K90" s="236"/>
    </row>
    <row r="91" spans="2:11" ht="15" customHeight="1">
      <c r="B91" s="245"/>
      <c r="C91" s="225" t="s">
        <v>1014</v>
      </c>
      <c r="D91" s="225"/>
      <c r="E91" s="225"/>
      <c r="F91" s="244" t="s">
        <v>985</v>
      </c>
      <c r="G91" s="243"/>
      <c r="H91" s="225" t="s">
        <v>1015</v>
      </c>
      <c r="I91" s="225" t="s">
        <v>1016</v>
      </c>
      <c r="J91" s="225"/>
      <c r="K91" s="236"/>
    </row>
    <row r="92" spans="2:11" ht="15" customHeight="1">
      <c r="B92" s="245"/>
      <c r="C92" s="225" t="s">
        <v>1017</v>
      </c>
      <c r="D92" s="225"/>
      <c r="E92" s="225"/>
      <c r="F92" s="244" t="s">
        <v>985</v>
      </c>
      <c r="G92" s="243"/>
      <c r="H92" s="225" t="s">
        <v>1018</v>
      </c>
      <c r="I92" s="225" t="s">
        <v>1019</v>
      </c>
      <c r="J92" s="225"/>
      <c r="K92" s="236"/>
    </row>
    <row r="93" spans="2:11" ht="15" customHeight="1">
      <c r="B93" s="245"/>
      <c r="C93" s="225" t="s">
        <v>1020</v>
      </c>
      <c r="D93" s="225"/>
      <c r="E93" s="225"/>
      <c r="F93" s="244" t="s">
        <v>985</v>
      </c>
      <c r="G93" s="243"/>
      <c r="H93" s="225" t="s">
        <v>1020</v>
      </c>
      <c r="I93" s="225" t="s">
        <v>1019</v>
      </c>
      <c r="J93" s="225"/>
      <c r="K93" s="236"/>
    </row>
    <row r="94" spans="2:11" ht="15" customHeight="1">
      <c r="B94" s="245"/>
      <c r="C94" s="225" t="s">
        <v>41</v>
      </c>
      <c r="D94" s="225"/>
      <c r="E94" s="225"/>
      <c r="F94" s="244" t="s">
        <v>985</v>
      </c>
      <c r="G94" s="243"/>
      <c r="H94" s="225" t="s">
        <v>1021</v>
      </c>
      <c r="I94" s="225" t="s">
        <v>1019</v>
      </c>
      <c r="J94" s="225"/>
      <c r="K94" s="236"/>
    </row>
    <row r="95" spans="2:11" ht="15" customHeight="1">
      <c r="B95" s="245"/>
      <c r="C95" s="225" t="s">
        <v>51</v>
      </c>
      <c r="D95" s="225"/>
      <c r="E95" s="225"/>
      <c r="F95" s="244" t="s">
        <v>985</v>
      </c>
      <c r="G95" s="243"/>
      <c r="H95" s="225" t="s">
        <v>1022</v>
      </c>
      <c r="I95" s="225" t="s">
        <v>1019</v>
      </c>
      <c r="J95" s="225"/>
      <c r="K95" s="236"/>
    </row>
    <row r="96" spans="2:11" ht="15" customHeight="1">
      <c r="B96" s="248"/>
      <c r="C96" s="249"/>
      <c r="D96" s="249"/>
      <c r="E96" s="249"/>
      <c r="F96" s="249"/>
      <c r="G96" s="249"/>
      <c r="H96" s="249"/>
      <c r="I96" s="249"/>
      <c r="J96" s="249"/>
      <c r="K96" s="250"/>
    </row>
    <row r="97" spans="2:11" ht="18.75" customHeight="1">
      <c r="B97" s="251"/>
      <c r="C97" s="252"/>
      <c r="D97" s="252"/>
      <c r="E97" s="252"/>
      <c r="F97" s="252"/>
      <c r="G97" s="252"/>
      <c r="H97" s="252"/>
      <c r="I97" s="252"/>
      <c r="J97" s="252"/>
      <c r="K97" s="251"/>
    </row>
    <row r="98" spans="2:11" ht="18.75" customHeight="1">
      <c r="B98" s="231"/>
      <c r="C98" s="231"/>
      <c r="D98" s="231"/>
      <c r="E98" s="231"/>
      <c r="F98" s="231"/>
      <c r="G98" s="231"/>
      <c r="H98" s="231"/>
      <c r="I98" s="231"/>
      <c r="J98" s="231"/>
      <c r="K98" s="231"/>
    </row>
    <row r="99" spans="2:11" ht="7.5" customHeight="1">
      <c r="B99" s="232"/>
      <c r="C99" s="233"/>
      <c r="D99" s="233"/>
      <c r="E99" s="233"/>
      <c r="F99" s="233"/>
      <c r="G99" s="233"/>
      <c r="H99" s="233"/>
      <c r="I99" s="233"/>
      <c r="J99" s="233"/>
      <c r="K99" s="234"/>
    </row>
    <row r="100" spans="2:11" ht="45" customHeight="1">
      <c r="B100" s="235"/>
      <c r="C100" s="341" t="s">
        <v>1023</v>
      </c>
      <c r="D100" s="341"/>
      <c r="E100" s="341"/>
      <c r="F100" s="341"/>
      <c r="G100" s="341"/>
      <c r="H100" s="341"/>
      <c r="I100" s="341"/>
      <c r="J100" s="341"/>
      <c r="K100" s="236"/>
    </row>
    <row r="101" spans="2:11" ht="17.25" customHeight="1">
      <c r="B101" s="235"/>
      <c r="C101" s="237" t="s">
        <v>979</v>
      </c>
      <c r="D101" s="237"/>
      <c r="E101" s="237"/>
      <c r="F101" s="237" t="s">
        <v>980</v>
      </c>
      <c r="G101" s="238"/>
      <c r="H101" s="237" t="s">
        <v>103</v>
      </c>
      <c r="I101" s="237" t="s">
        <v>60</v>
      </c>
      <c r="J101" s="237" t="s">
        <v>981</v>
      </c>
      <c r="K101" s="236"/>
    </row>
    <row r="102" spans="2:11" ht="17.25" customHeight="1">
      <c r="B102" s="235"/>
      <c r="C102" s="239" t="s">
        <v>982</v>
      </c>
      <c r="D102" s="239"/>
      <c r="E102" s="239"/>
      <c r="F102" s="240" t="s">
        <v>983</v>
      </c>
      <c r="G102" s="241"/>
      <c r="H102" s="239"/>
      <c r="I102" s="239"/>
      <c r="J102" s="239" t="s">
        <v>984</v>
      </c>
      <c r="K102" s="236"/>
    </row>
    <row r="103" spans="2:11" ht="5.25" customHeight="1">
      <c r="B103" s="235"/>
      <c r="C103" s="237"/>
      <c r="D103" s="237"/>
      <c r="E103" s="237"/>
      <c r="F103" s="237"/>
      <c r="G103" s="253"/>
      <c r="H103" s="237"/>
      <c r="I103" s="237"/>
      <c r="J103" s="237"/>
      <c r="K103" s="236"/>
    </row>
    <row r="104" spans="2:11" ht="15" customHeight="1">
      <c r="B104" s="235"/>
      <c r="C104" s="225" t="s">
        <v>56</v>
      </c>
      <c r="D104" s="242"/>
      <c r="E104" s="242"/>
      <c r="F104" s="244" t="s">
        <v>985</v>
      </c>
      <c r="G104" s="253"/>
      <c r="H104" s="225" t="s">
        <v>1024</v>
      </c>
      <c r="I104" s="225" t="s">
        <v>987</v>
      </c>
      <c r="J104" s="225">
        <v>20</v>
      </c>
      <c r="K104" s="236"/>
    </row>
    <row r="105" spans="2:11" ht="15" customHeight="1">
      <c r="B105" s="235"/>
      <c r="C105" s="225" t="s">
        <v>988</v>
      </c>
      <c r="D105" s="225"/>
      <c r="E105" s="225"/>
      <c r="F105" s="244" t="s">
        <v>985</v>
      </c>
      <c r="G105" s="225"/>
      <c r="H105" s="225" t="s">
        <v>1024</v>
      </c>
      <c r="I105" s="225" t="s">
        <v>987</v>
      </c>
      <c r="J105" s="225">
        <v>120</v>
      </c>
      <c r="K105" s="236"/>
    </row>
    <row r="106" spans="2:11" ht="15" customHeight="1">
      <c r="B106" s="245"/>
      <c r="C106" s="225" t="s">
        <v>990</v>
      </c>
      <c r="D106" s="225"/>
      <c r="E106" s="225"/>
      <c r="F106" s="244" t="s">
        <v>991</v>
      </c>
      <c r="G106" s="225"/>
      <c r="H106" s="225" t="s">
        <v>1024</v>
      </c>
      <c r="I106" s="225" t="s">
        <v>987</v>
      </c>
      <c r="J106" s="225">
        <v>50</v>
      </c>
      <c r="K106" s="236"/>
    </row>
    <row r="107" spans="2:11" ht="15" customHeight="1">
      <c r="B107" s="245"/>
      <c r="C107" s="225" t="s">
        <v>993</v>
      </c>
      <c r="D107" s="225"/>
      <c r="E107" s="225"/>
      <c r="F107" s="244" t="s">
        <v>985</v>
      </c>
      <c r="G107" s="225"/>
      <c r="H107" s="225" t="s">
        <v>1024</v>
      </c>
      <c r="I107" s="225" t="s">
        <v>995</v>
      </c>
      <c r="J107" s="225"/>
      <c r="K107" s="236"/>
    </row>
    <row r="108" spans="2:11" ht="15" customHeight="1">
      <c r="B108" s="245"/>
      <c r="C108" s="225" t="s">
        <v>1004</v>
      </c>
      <c r="D108" s="225"/>
      <c r="E108" s="225"/>
      <c r="F108" s="244" t="s">
        <v>991</v>
      </c>
      <c r="G108" s="225"/>
      <c r="H108" s="225" t="s">
        <v>1024</v>
      </c>
      <c r="I108" s="225" t="s">
        <v>987</v>
      </c>
      <c r="J108" s="225">
        <v>50</v>
      </c>
      <c r="K108" s="236"/>
    </row>
    <row r="109" spans="2:11" ht="15" customHeight="1">
      <c r="B109" s="245"/>
      <c r="C109" s="225" t="s">
        <v>1012</v>
      </c>
      <c r="D109" s="225"/>
      <c r="E109" s="225"/>
      <c r="F109" s="244" t="s">
        <v>991</v>
      </c>
      <c r="G109" s="225"/>
      <c r="H109" s="225" t="s">
        <v>1024</v>
      </c>
      <c r="I109" s="225" t="s">
        <v>987</v>
      </c>
      <c r="J109" s="225">
        <v>50</v>
      </c>
      <c r="K109" s="236"/>
    </row>
    <row r="110" spans="2:11" ht="15" customHeight="1">
      <c r="B110" s="245"/>
      <c r="C110" s="225" t="s">
        <v>1010</v>
      </c>
      <c r="D110" s="225"/>
      <c r="E110" s="225"/>
      <c r="F110" s="244" t="s">
        <v>991</v>
      </c>
      <c r="G110" s="225"/>
      <c r="H110" s="225" t="s">
        <v>1024</v>
      </c>
      <c r="I110" s="225" t="s">
        <v>987</v>
      </c>
      <c r="J110" s="225">
        <v>50</v>
      </c>
      <c r="K110" s="236"/>
    </row>
    <row r="111" spans="2:11" ht="15" customHeight="1">
      <c r="B111" s="245"/>
      <c r="C111" s="225" t="s">
        <v>56</v>
      </c>
      <c r="D111" s="225"/>
      <c r="E111" s="225"/>
      <c r="F111" s="244" t="s">
        <v>985</v>
      </c>
      <c r="G111" s="225"/>
      <c r="H111" s="225" t="s">
        <v>1025</v>
      </c>
      <c r="I111" s="225" t="s">
        <v>987</v>
      </c>
      <c r="J111" s="225">
        <v>20</v>
      </c>
      <c r="K111" s="236"/>
    </row>
    <row r="112" spans="2:11" ht="15" customHeight="1">
      <c r="B112" s="245"/>
      <c r="C112" s="225" t="s">
        <v>1026</v>
      </c>
      <c r="D112" s="225"/>
      <c r="E112" s="225"/>
      <c r="F112" s="244" t="s">
        <v>985</v>
      </c>
      <c r="G112" s="225"/>
      <c r="H112" s="225" t="s">
        <v>1027</v>
      </c>
      <c r="I112" s="225" t="s">
        <v>987</v>
      </c>
      <c r="J112" s="225">
        <v>120</v>
      </c>
      <c r="K112" s="236"/>
    </row>
    <row r="113" spans="2:11" ht="15" customHeight="1">
      <c r="B113" s="245"/>
      <c r="C113" s="225" t="s">
        <v>41</v>
      </c>
      <c r="D113" s="225"/>
      <c r="E113" s="225"/>
      <c r="F113" s="244" t="s">
        <v>985</v>
      </c>
      <c r="G113" s="225"/>
      <c r="H113" s="225" t="s">
        <v>1028</v>
      </c>
      <c r="I113" s="225" t="s">
        <v>1019</v>
      </c>
      <c r="J113" s="225"/>
      <c r="K113" s="236"/>
    </row>
    <row r="114" spans="2:11" ht="15" customHeight="1">
      <c r="B114" s="245"/>
      <c r="C114" s="225" t="s">
        <v>51</v>
      </c>
      <c r="D114" s="225"/>
      <c r="E114" s="225"/>
      <c r="F114" s="244" t="s">
        <v>985</v>
      </c>
      <c r="G114" s="225"/>
      <c r="H114" s="225" t="s">
        <v>1029</v>
      </c>
      <c r="I114" s="225" t="s">
        <v>1019</v>
      </c>
      <c r="J114" s="225"/>
      <c r="K114" s="236"/>
    </row>
    <row r="115" spans="2:11" ht="15" customHeight="1">
      <c r="B115" s="245"/>
      <c r="C115" s="225" t="s">
        <v>60</v>
      </c>
      <c r="D115" s="225"/>
      <c r="E115" s="225"/>
      <c r="F115" s="244" t="s">
        <v>985</v>
      </c>
      <c r="G115" s="225"/>
      <c r="H115" s="225" t="s">
        <v>1030</v>
      </c>
      <c r="I115" s="225" t="s">
        <v>1031</v>
      </c>
      <c r="J115" s="225"/>
      <c r="K115" s="236"/>
    </row>
    <row r="116" spans="2:11" ht="15" customHeight="1">
      <c r="B116" s="248"/>
      <c r="C116" s="254"/>
      <c r="D116" s="254"/>
      <c r="E116" s="254"/>
      <c r="F116" s="254"/>
      <c r="G116" s="254"/>
      <c r="H116" s="254"/>
      <c r="I116" s="254"/>
      <c r="J116" s="254"/>
      <c r="K116" s="250"/>
    </row>
    <row r="117" spans="2:11" ht="18.75" customHeight="1">
      <c r="B117" s="255"/>
      <c r="C117" s="221"/>
      <c r="D117" s="221"/>
      <c r="E117" s="221"/>
      <c r="F117" s="256"/>
      <c r="G117" s="221"/>
      <c r="H117" s="221"/>
      <c r="I117" s="221"/>
      <c r="J117" s="221"/>
      <c r="K117" s="255"/>
    </row>
    <row r="118" spans="2:11" ht="18.75" customHeight="1">
      <c r="B118" s="231"/>
      <c r="C118" s="231"/>
      <c r="D118" s="231"/>
      <c r="E118" s="231"/>
      <c r="F118" s="231"/>
      <c r="G118" s="231"/>
      <c r="H118" s="231"/>
      <c r="I118" s="231"/>
      <c r="J118" s="231"/>
      <c r="K118" s="231"/>
    </row>
    <row r="119" spans="2:11" ht="7.5" customHeight="1">
      <c r="B119" s="257"/>
      <c r="C119" s="258"/>
      <c r="D119" s="258"/>
      <c r="E119" s="258"/>
      <c r="F119" s="258"/>
      <c r="G119" s="258"/>
      <c r="H119" s="258"/>
      <c r="I119" s="258"/>
      <c r="J119" s="258"/>
      <c r="K119" s="259"/>
    </row>
    <row r="120" spans="2:11" ht="45" customHeight="1">
      <c r="B120" s="260"/>
      <c r="C120" s="336" t="s">
        <v>1032</v>
      </c>
      <c r="D120" s="336"/>
      <c r="E120" s="336"/>
      <c r="F120" s="336"/>
      <c r="G120" s="336"/>
      <c r="H120" s="336"/>
      <c r="I120" s="336"/>
      <c r="J120" s="336"/>
      <c r="K120" s="261"/>
    </row>
    <row r="121" spans="2:11" ht="17.25" customHeight="1">
      <c r="B121" s="262"/>
      <c r="C121" s="237" t="s">
        <v>979</v>
      </c>
      <c r="D121" s="237"/>
      <c r="E121" s="237"/>
      <c r="F121" s="237" t="s">
        <v>980</v>
      </c>
      <c r="G121" s="238"/>
      <c r="H121" s="237" t="s">
        <v>103</v>
      </c>
      <c r="I121" s="237" t="s">
        <v>60</v>
      </c>
      <c r="J121" s="237" t="s">
        <v>981</v>
      </c>
      <c r="K121" s="263"/>
    </row>
    <row r="122" spans="2:11" ht="17.25" customHeight="1">
      <c r="B122" s="262"/>
      <c r="C122" s="239" t="s">
        <v>982</v>
      </c>
      <c r="D122" s="239"/>
      <c r="E122" s="239"/>
      <c r="F122" s="240" t="s">
        <v>983</v>
      </c>
      <c r="G122" s="241"/>
      <c r="H122" s="239"/>
      <c r="I122" s="239"/>
      <c r="J122" s="239" t="s">
        <v>984</v>
      </c>
      <c r="K122" s="263"/>
    </row>
    <row r="123" spans="2:11" ht="5.25" customHeight="1">
      <c r="B123" s="264"/>
      <c r="C123" s="242"/>
      <c r="D123" s="242"/>
      <c r="E123" s="242"/>
      <c r="F123" s="242"/>
      <c r="G123" s="225"/>
      <c r="H123" s="242"/>
      <c r="I123" s="242"/>
      <c r="J123" s="242"/>
      <c r="K123" s="265"/>
    </row>
    <row r="124" spans="2:11" ht="15" customHeight="1">
      <c r="B124" s="264"/>
      <c r="C124" s="225" t="s">
        <v>988</v>
      </c>
      <c r="D124" s="242"/>
      <c r="E124" s="242"/>
      <c r="F124" s="244" t="s">
        <v>985</v>
      </c>
      <c r="G124" s="225"/>
      <c r="H124" s="225" t="s">
        <v>1024</v>
      </c>
      <c r="I124" s="225" t="s">
        <v>987</v>
      </c>
      <c r="J124" s="225">
        <v>120</v>
      </c>
      <c r="K124" s="266"/>
    </row>
    <row r="125" spans="2:11" ht="15" customHeight="1">
      <c r="B125" s="264"/>
      <c r="C125" s="225" t="s">
        <v>1033</v>
      </c>
      <c r="D125" s="225"/>
      <c r="E125" s="225"/>
      <c r="F125" s="244" t="s">
        <v>985</v>
      </c>
      <c r="G125" s="225"/>
      <c r="H125" s="225" t="s">
        <v>1034</v>
      </c>
      <c r="I125" s="225" t="s">
        <v>987</v>
      </c>
      <c r="J125" s="225" t="s">
        <v>1035</v>
      </c>
      <c r="K125" s="266"/>
    </row>
    <row r="126" spans="2:11" ht="15" customHeight="1">
      <c r="B126" s="264"/>
      <c r="C126" s="225" t="s">
        <v>934</v>
      </c>
      <c r="D126" s="225"/>
      <c r="E126" s="225"/>
      <c r="F126" s="244" t="s">
        <v>985</v>
      </c>
      <c r="G126" s="225"/>
      <c r="H126" s="225" t="s">
        <v>1036</v>
      </c>
      <c r="I126" s="225" t="s">
        <v>987</v>
      </c>
      <c r="J126" s="225" t="s">
        <v>1035</v>
      </c>
      <c r="K126" s="266"/>
    </row>
    <row r="127" spans="2:11" ht="15" customHeight="1">
      <c r="B127" s="264"/>
      <c r="C127" s="225" t="s">
        <v>996</v>
      </c>
      <c r="D127" s="225"/>
      <c r="E127" s="225"/>
      <c r="F127" s="244" t="s">
        <v>991</v>
      </c>
      <c r="G127" s="225"/>
      <c r="H127" s="225" t="s">
        <v>997</v>
      </c>
      <c r="I127" s="225" t="s">
        <v>987</v>
      </c>
      <c r="J127" s="225">
        <v>15</v>
      </c>
      <c r="K127" s="266"/>
    </row>
    <row r="128" spans="2:11" ht="15" customHeight="1">
      <c r="B128" s="264"/>
      <c r="C128" s="246" t="s">
        <v>998</v>
      </c>
      <c r="D128" s="246"/>
      <c r="E128" s="246"/>
      <c r="F128" s="247" t="s">
        <v>991</v>
      </c>
      <c r="G128" s="246"/>
      <c r="H128" s="246" t="s">
        <v>999</v>
      </c>
      <c r="I128" s="246" t="s">
        <v>987</v>
      </c>
      <c r="J128" s="246">
        <v>15</v>
      </c>
      <c r="K128" s="266"/>
    </row>
    <row r="129" spans="2:11" ht="15" customHeight="1">
      <c r="B129" s="264"/>
      <c r="C129" s="246" t="s">
        <v>1000</v>
      </c>
      <c r="D129" s="246"/>
      <c r="E129" s="246"/>
      <c r="F129" s="247" t="s">
        <v>991</v>
      </c>
      <c r="G129" s="246"/>
      <c r="H129" s="246" t="s">
        <v>1001</v>
      </c>
      <c r="I129" s="246" t="s">
        <v>987</v>
      </c>
      <c r="J129" s="246">
        <v>20</v>
      </c>
      <c r="K129" s="266"/>
    </row>
    <row r="130" spans="2:11" ht="15" customHeight="1">
      <c r="B130" s="264"/>
      <c r="C130" s="246" t="s">
        <v>1002</v>
      </c>
      <c r="D130" s="246"/>
      <c r="E130" s="246"/>
      <c r="F130" s="247" t="s">
        <v>991</v>
      </c>
      <c r="G130" s="246"/>
      <c r="H130" s="246" t="s">
        <v>1003</v>
      </c>
      <c r="I130" s="246" t="s">
        <v>987</v>
      </c>
      <c r="J130" s="246">
        <v>20</v>
      </c>
      <c r="K130" s="266"/>
    </row>
    <row r="131" spans="2:11" ht="15" customHeight="1">
      <c r="B131" s="264"/>
      <c r="C131" s="225" t="s">
        <v>990</v>
      </c>
      <c r="D131" s="225"/>
      <c r="E131" s="225"/>
      <c r="F131" s="244" t="s">
        <v>991</v>
      </c>
      <c r="G131" s="225"/>
      <c r="H131" s="225" t="s">
        <v>1024</v>
      </c>
      <c r="I131" s="225" t="s">
        <v>987</v>
      </c>
      <c r="J131" s="225">
        <v>50</v>
      </c>
      <c r="K131" s="266"/>
    </row>
    <row r="132" spans="2:11" ht="15" customHeight="1">
      <c r="B132" s="264"/>
      <c r="C132" s="225" t="s">
        <v>1004</v>
      </c>
      <c r="D132" s="225"/>
      <c r="E132" s="225"/>
      <c r="F132" s="244" t="s">
        <v>991</v>
      </c>
      <c r="G132" s="225"/>
      <c r="H132" s="225" t="s">
        <v>1024</v>
      </c>
      <c r="I132" s="225" t="s">
        <v>987</v>
      </c>
      <c r="J132" s="225">
        <v>50</v>
      </c>
      <c r="K132" s="266"/>
    </row>
    <row r="133" spans="2:11" ht="15" customHeight="1">
      <c r="B133" s="264"/>
      <c r="C133" s="225" t="s">
        <v>1010</v>
      </c>
      <c r="D133" s="225"/>
      <c r="E133" s="225"/>
      <c r="F133" s="244" t="s">
        <v>991</v>
      </c>
      <c r="G133" s="225"/>
      <c r="H133" s="225" t="s">
        <v>1024</v>
      </c>
      <c r="I133" s="225" t="s">
        <v>987</v>
      </c>
      <c r="J133" s="225">
        <v>50</v>
      </c>
      <c r="K133" s="266"/>
    </row>
    <row r="134" spans="2:11" ht="15" customHeight="1">
      <c r="B134" s="264"/>
      <c r="C134" s="225" t="s">
        <v>1012</v>
      </c>
      <c r="D134" s="225"/>
      <c r="E134" s="225"/>
      <c r="F134" s="244" t="s">
        <v>991</v>
      </c>
      <c r="G134" s="225"/>
      <c r="H134" s="225" t="s">
        <v>1024</v>
      </c>
      <c r="I134" s="225" t="s">
        <v>987</v>
      </c>
      <c r="J134" s="225">
        <v>50</v>
      </c>
      <c r="K134" s="266"/>
    </row>
    <row r="135" spans="2:11" ht="15" customHeight="1">
      <c r="B135" s="264"/>
      <c r="C135" s="225" t="s">
        <v>108</v>
      </c>
      <c r="D135" s="225"/>
      <c r="E135" s="225"/>
      <c r="F135" s="244" t="s">
        <v>991</v>
      </c>
      <c r="G135" s="225"/>
      <c r="H135" s="225" t="s">
        <v>1037</v>
      </c>
      <c r="I135" s="225" t="s">
        <v>987</v>
      </c>
      <c r="J135" s="225">
        <v>255</v>
      </c>
      <c r="K135" s="266"/>
    </row>
    <row r="136" spans="2:11" ht="15" customHeight="1">
      <c r="B136" s="264"/>
      <c r="C136" s="225" t="s">
        <v>1014</v>
      </c>
      <c r="D136" s="225"/>
      <c r="E136" s="225"/>
      <c r="F136" s="244" t="s">
        <v>985</v>
      </c>
      <c r="G136" s="225"/>
      <c r="H136" s="225" t="s">
        <v>1038</v>
      </c>
      <c r="I136" s="225" t="s">
        <v>1016</v>
      </c>
      <c r="J136" s="225"/>
      <c r="K136" s="266"/>
    </row>
    <row r="137" spans="2:11" ht="15" customHeight="1">
      <c r="B137" s="264"/>
      <c r="C137" s="225" t="s">
        <v>1017</v>
      </c>
      <c r="D137" s="225"/>
      <c r="E137" s="225"/>
      <c r="F137" s="244" t="s">
        <v>985</v>
      </c>
      <c r="G137" s="225"/>
      <c r="H137" s="225" t="s">
        <v>1039</v>
      </c>
      <c r="I137" s="225" t="s">
        <v>1019</v>
      </c>
      <c r="J137" s="225"/>
      <c r="K137" s="266"/>
    </row>
    <row r="138" spans="2:11" ht="15" customHeight="1">
      <c r="B138" s="264"/>
      <c r="C138" s="225" t="s">
        <v>1020</v>
      </c>
      <c r="D138" s="225"/>
      <c r="E138" s="225"/>
      <c r="F138" s="244" t="s">
        <v>985</v>
      </c>
      <c r="G138" s="225"/>
      <c r="H138" s="225" t="s">
        <v>1020</v>
      </c>
      <c r="I138" s="225" t="s">
        <v>1019</v>
      </c>
      <c r="J138" s="225"/>
      <c r="K138" s="266"/>
    </row>
    <row r="139" spans="2:11" ht="15" customHeight="1">
      <c r="B139" s="264"/>
      <c r="C139" s="225" t="s">
        <v>41</v>
      </c>
      <c r="D139" s="225"/>
      <c r="E139" s="225"/>
      <c r="F139" s="244" t="s">
        <v>985</v>
      </c>
      <c r="G139" s="225"/>
      <c r="H139" s="225" t="s">
        <v>1040</v>
      </c>
      <c r="I139" s="225" t="s">
        <v>1019</v>
      </c>
      <c r="J139" s="225"/>
      <c r="K139" s="266"/>
    </row>
    <row r="140" spans="2:11" ht="15" customHeight="1">
      <c r="B140" s="264"/>
      <c r="C140" s="225" t="s">
        <v>1041</v>
      </c>
      <c r="D140" s="225"/>
      <c r="E140" s="225"/>
      <c r="F140" s="244" t="s">
        <v>985</v>
      </c>
      <c r="G140" s="225"/>
      <c r="H140" s="225" t="s">
        <v>1042</v>
      </c>
      <c r="I140" s="225" t="s">
        <v>1019</v>
      </c>
      <c r="J140" s="225"/>
      <c r="K140" s="266"/>
    </row>
    <row r="141" spans="2:11" ht="15" customHeight="1">
      <c r="B141" s="267"/>
      <c r="C141" s="268"/>
      <c r="D141" s="268"/>
      <c r="E141" s="268"/>
      <c r="F141" s="268"/>
      <c r="G141" s="268"/>
      <c r="H141" s="268"/>
      <c r="I141" s="268"/>
      <c r="J141" s="268"/>
      <c r="K141" s="269"/>
    </row>
    <row r="142" spans="2:11" ht="18.75" customHeight="1">
      <c r="B142" s="221"/>
      <c r="C142" s="221"/>
      <c r="D142" s="221"/>
      <c r="E142" s="221"/>
      <c r="F142" s="256"/>
      <c r="G142" s="221"/>
      <c r="H142" s="221"/>
      <c r="I142" s="221"/>
      <c r="J142" s="221"/>
      <c r="K142" s="221"/>
    </row>
    <row r="143" spans="2:11" ht="18.75" customHeight="1">
      <c r="B143" s="231"/>
      <c r="C143" s="231"/>
      <c r="D143" s="231"/>
      <c r="E143" s="231"/>
      <c r="F143" s="231"/>
      <c r="G143" s="231"/>
      <c r="H143" s="231"/>
      <c r="I143" s="231"/>
      <c r="J143" s="231"/>
      <c r="K143" s="231"/>
    </row>
    <row r="144" spans="2:11" ht="7.5" customHeight="1">
      <c r="B144" s="232"/>
      <c r="C144" s="233"/>
      <c r="D144" s="233"/>
      <c r="E144" s="233"/>
      <c r="F144" s="233"/>
      <c r="G144" s="233"/>
      <c r="H144" s="233"/>
      <c r="I144" s="233"/>
      <c r="J144" s="233"/>
      <c r="K144" s="234"/>
    </row>
    <row r="145" spans="2:11" ht="45" customHeight="1">
      <c r="B145" s="235"/>
      <c r="C145" s="341" t="s">
        <v>1043</v>
      </c>
      <c r="D145" s="341"/>
      <c r="E145" s="341"/>
      <c r="F145" s="341"/>
      <c r="G145" s="341"/>
      <c r="H145" s="341"/>
      <c r="I145" s="341"/>
      <c r="J145" s="341"/>
      <c r="K145" s="236"/>
    </row>
    <row r="146" spans="2:11" ht="17.25" customHeight="1">
      <c r="B146" s="235"/>
      <c r="C146" s="237" t="s">
        <v>979</v>
      </c>
      <c r="D146" s="237"/>
      <c r="E146" s="237"/>
      <c r="F146" s="237" t="s">
        <v>980</v>
      </c>
      <c r="G146" s="238"/>
      <c r="H146" s="237" t="s">
        <v>103</v>
      </c>
      <c r="I146" s="237" t="s">
        <v>60</v>
      </c>
      <c r="J146" s="237" t="s">
        <v>981</v>
      </c>
      <c r="K146" s="236"/>
    </row>
    <row r="147" spans="2:11" ht="17.25" customHeight="1">
      <c r="B147" s="235"/>
      <c r="C147" s="239" t="s">
        <v>982</v>
      </c>
      <c r="D147" s="239"/>
      <c r="E147" s="239"/>
      <c r="F147" s="240" t="s">
        <v>983</v>
      </c>
      <c r="G147" s="241"/>
      <c r="H147" s="239"/>
      <c r="I147" s="239"/>
      <c r="J147" s="239" t="s">
        <v>984</v>
      </c>
      <c r="K147" s="236"/>
    </row>
    <row r="148" spans="2:11" ht="5.25" customHeight="1">
      <c r="B148" s="245"/>
      <c r="C148" s="242"/>
      <c r="D148" s="242"/>
      <c r="E148" s="242"/>
      <c r="F148" s="242"/>
      <c r="G148" s="243"/>
      <c r="H148" s="242"/>
      <c r="I148" s="242"/>
      <c r="J148" s="242"/>
      <c r="K148" s="266"/>
    </row>
    <row r="149" spans="2:11" ht="15" customHeight="1">
      <c r="B149" s="245"/>
      <c r="C149" s="270" t="s">
        <v>988</v>
      </c>
      <c r="D149" s="225"/>
      <c r="E149" s="225"/>
      <c r="F149" s="271" t="s">
        <v>985</v>
      </c>
      <c r="G149" s="225"/>
      <c r="H149" s="270" t="s">
        <v>1024</v>
      </c>
      <c r="I149" s="270" t="s">
        <v>987</v>
      </c>
      <c r="J149" s="270">
        <v>120</v>
      </c>
      <c r="K149" s="266"/>
    </row>
    <row r="150" spans="2:11" ht="15" customHeight="1">
      <c r="B150" s="245"/>
      <c r="C150" s="270" t="s">
        <v>1033</v>
      </c>
      <c r="D150" s="225"/>
      <c r="E150" s="225"/>
      <c r="F150" s="271" t="s">
        <v>985</v>
      </c>
      <c r="G150" s="225"/>
      <c r="H150" s="270" t="s">
        <v>1044</v>
      </c>
      <c r="I150" s="270" t="s">
        <v>987</v>
      </c>
      <c r="J150" s="270" t="s">
        <v>1035</v>
      </c>
      <c r="K150" s="266"/>
    </row>
    <row r="151" spans="2:11" ht="15" customHeight="1">
      <c r="B151" s="245"/>
      <c r="C151" s="270" t="s">
        <v>934</v>
      </c>
      <c r="D151" s="225"/>
      <c r="E151" s="225"/>
      <c r="F151" s="271" t="s">
        <v>985</v>
      </c>
      <c r="G151" s="225"/>
      <c r="H151" s="270" t="s">
        <v>1045</v>
      </c>
      <c r="I151" s="270" t="s">
        <v>987</v>
      </c>
      <c r="J151" s="270" t="s">
        <v>1035</v>
      </c>
      <c r="K151" s="266"/>
    </row>
    <row r="152" spans="2:11" ht="15" customHeight="1">
      <c r="B152" s="245"/>
      <c r="C152" s="270" t="s">
        <v>990</v>
      </c>
      <c r="D152" s="225"/>
      <c r="E152" s="225"/>
      <c r="F152" s="271" t="s">
        <v>991</v>
      </c>
      <c r="G152" s="225"/>
      <c r="H152" s="270" t="s">
        <v>1024</v>
      </c>
      <c r="I152" s="270" t="s">
        <v>987</v>
      </c>
      <c r="J152" s="270">
        <v>50</v>
      </c>
      <c r="K152" s="266"/>
    </row>
    <row r="153" spans="2:11" ht="15" customHeight="1">
      <c r="B153" s="245"/>
      <c r="C153" s="270" t="s">
        <v>993</v>
      </c>
      <c r="D153" s="225"/>
      <c r="E153" s="225"/>
      <c r="F153" s="271" t="s">
        <v>985</v>
      </c>
      <c r="G153" s="225"/>
      <c r="H153" s="270" t="s">
        <v>1024</v>
      </c>
      <c r="I153" s="270" t="s">
        <v>995</v>
      </c>
      <c r="J153" s="270"/>
      <c r="K153" s="266"/>
    </row>
    <row r="154" spans="2:11" ht="15" customHeight="1">
      <c r="B154" s="245"/>
      <c r="C154" s="270" t="s">
        <v>1004</v>
      </c>
      <c r="D154" s="225"/>
      <c r="E154" s="225"/>
      <c r="F154" s="271" t="s">
        <v>991</v>
      </c>
      <c r="G154" s="225"/>
      <c r="H154" s="270" t="s">
        <v>1024</v>
      </c>
      <c r="I154" s="270" t="s">
        <v>987</v>
      </c>
      <c r="J154" s="270">
        <v>50</v>
      </c>
      <c r="K154" s="266"/>
    </row>
    <row r="155" spans="2:11" ht="15" customHeight="1">
      <c r="B155" s="245"/>
      <c r="C155" s="270" t="s">
        <v>1012</v>
      </c>
      <c r="D155" s="225"/>
      <c r="E155" s="225"/>
      <c r="F155" s="271" t="s">
        <v>991</v>
      </c>
      <c r="G155" s="225"/>
      <c r="H155" s="270" t="s">
        <v>1024</v>
      </c>
      <c r="I155" s="270" t="s">
        <v>987</v>
      </c>
      <c r="J155" s="270">
        <v>50</v>
      </c>
      <c r="K155" s="266"/>
    </row>
    <row r="156" spans="2:11" ht="15" customHeight="1">
      <c r="B156" s="245"/>
      <c r="C156" s="270" t="s">
        <v>1010</v>
      </c>
      <c r="D156" s="225"/>
      <c r="E156" s="225"/>
      <c r="F156" s="271" t="s">
        <v>991</v>
      </c>
      <c r="G156" s="225"/>
      <c r="H156" s="270" t="s">
        <v>1024</v>
      </c>
      <c r="I156" s="270" t="s">
        <v>987</v>
      </c>
      <c r="J156" s="270">
        <v>50</v>
      </c>
      <c r="K156" s="266"/>
    </row>
    <row r="157" spans="2:11" ht="15" customHeight="1">
      <c r="B157" s="245"/>
      <c r="C157" s="270" t="s">
        <v>97</v>
      </c>
      <c r="D157" s="225"/>
      <c r="E157" s="225"/>
      <c r="F157" s="271" t="s">
        <v>985</v>
      </c>
      <c r="G157" s="225"/>
      <c r="H157" s="270" t="s">
        <v>1046</v>
      </c>
      <c r="I157" s="270" t="s">
        <v>987</v>
      </c>
      <c r="J157" s="270" t="s">
        <v>1047</v>
      </c>
      <c r="K157" s="266"/>
    </row>
    <row r="158" spans="2:11" ht="15" customHeight="1">
      <c r="B158" s="245"/>
      <c r="C158" s="270" t="s">
        <v>1048</v>
      </c>
      <c r="D158" s="225"/>
      <c r="E158" s="225"/>
      <c r="F158" s="271" t="s">
        <v>985</v>
      </c>
      <c r="G158" s="225"/>
      <c r="H158" s="270" t="s">
        <v>1049</v>
      </c>
      <c r="I158" s="270" t="s">
        <v>1019</v>
      </c>
      <c r="J158" s="270"/>
      <c r="K158" s="266"/>
    </row>
    <row r="159" spans="2:11" ht="15" customHeight="1">
      <c r="B159" s="272"/>
      <c r="C159" s="254"/>
      <c r="D159" s="254"/>
      <c r="E159" s="254"/>
      <c r="F159" s="254"/>
      <c r="G159" s="254"/>
      <c r="H159" s="254"/>
      <c r="I159" s="254"/>
      <c r="J159" s="254"/>
      <c r="K159" s="273"/>
    </row>
    <row r="160" spans="2:11" ht="18.75" customHeight="1">
      <c r="B160" s="221"/>
      <c r="C160" s="225"/>
      <c r="D160" s="225"/>
      <c r="E160" s="225"/>
      <c r="F160" s="244"/>
      <c r="G160" s="225"/>
      <c r="H160" s="225"/>
      <c r="I160" s="225"/>
      <c r="J160" s="225"/>
      <c r="K160" s="221"/>
    </row>
    <row r="161" spans="2:11" ht="18.75" customHeight="1">
      <c r="B161" s="231"/>
      <c r="C161" s="231"/>
      <c r="D161" s="231"/>
      <c r="E161" s="231"/>
      <c r="F161" s="231"/>
      <c r="G161" s="231"/>
      <c r="H161" s="231"/>
      <c r="I161" s="231"/>
      <c r="J161" s="231"/>
      <c r="K161" s="231"/>
    </row>
    <row r="162" spans="2:11" ht="7.5" customHeight="1">
      <c r="B162" s="213"/>
      <c r="C162" s="214"/>
      <c r="D162" s="214"/>
      <c r="E162" s="214"/>
      <c r="F162" s="214"/>
      <c r="G162" s="214"/>
      <c r="H162" s="214"/>
      <c r="I162" s="214"/>
      <c r="J162" s="214"/>
      <c r="K162" s="215"/>
    </row>
    <row r="163" spans="2:11" ht="45" customHeight="1">
      <c r="B163" s="216"/>
      <c r="C163" s="336" t="s">
        <v>1050</v>
      </c>
      <c r="D163" s="336"/>
      <c r="E163" s="336"/>
      <c r="F163" s="336"/>
      <c r="G163" s="336"/>
      <c r="H163" s="336"/>
      <c r="I163" s="336"/>
      <c r="J163" s="336"/>
      <c r="K163" s="217"/>
    </row>
    <row r="164" spans="2:11" ht="17.25" customHeight="1">
      <c r="B164" s="216"/>
      <c r="C164" s="237" t="s">
        <v>979</v>
      </c>
      <c r="D164" s="237"/>
      <c r="E164" s="237"/>
      <c r="F164" s="237" t="s">
        <v>980</v>
      </c>
      <c r="G164" s="274"/>
      <c r="H164" s="275" t="s">
        <v>103</v>
      </c>
      <c r="I164" s="275" t="s">
        <v>60</v>
      </c>
      <c r="J164" s="237" t="s">
        <v>981</v>
      </c>
      <c r="K164" s="217"/>
    </row>
    <row r="165" spans="2:11" ht="17.25" customHeight="1">
      <c r="B165" s="218"/>
      <c r="C165" s="239" t="s">
        <v>982</v>
      </c>
      <c r="D165" s="239"/>
      <c r="E165" s="239"/>
      <c r="F165" s="240" t="s">
        <v>983</v>
      </c>
      <c r="G165" s="276"/>
      <c r="H165" s="277"/>
      <c r="I165" s="277"/>
      <c r="J165" s="239" t="s">
        <v>984</v>
      </c>
      <c r="K165" s="219"/>
    </row>
    <row r="166" spans="2:11" ht="5.25" customHeight="1">
      <c r="B166" s="245"/>
      <c r="C166" s="242"/>
      <c r="D166" s="242"/>
      <c r="E166" s="242"/>
      <c r="F166" s="242"/>
      <c r="G166" s="243"/>
      <c r="H166" s="242"/>
      <c r="I166" s="242"/>
      <c r="J166" s="242"/>
      <c r="K166" s="266"/>
    </row>
    <row r="167" spans="2:11" ht="15" customHeight="1">
      <c r="B167" s="245"/>
      <c r="C167" s="225" t="s">
        <v>988</v>
      </c>
      <c r="D167" s="225"/>
      <c r="E167" s="225"/>
      <c r="F167" s="244" t="s">
        <v>985</v>
      </c>
      <c r="G167" s="225"/>
      <c r="H167" s="225" t="s">
        <v>1024</v>
      </c>
      <c r="I167" s="225" t="s">
        <v>987</v>
      </c>
      <c r="J167" s="225">
        <v>120</v>
      </c>
      <c r="K167" s="266"/>
    </row>
    <row r="168" spans="2:11" ht="15" customHeight="1">
      <c r="B168" s="245"/>
      <c r="C168" s="225" t="s">
        <v>1033</v>
      </c>
      <c r="D168" s="225"/>
      <c r="E168" s="225"/>
      <c r="F168" s="244" t="s">
        <v>985</v>
      </c>
      <c r="G168" s="225"/>
      <c r="H168" s="225" t="s">
        <v>1034</v>
      </c>
      <c r="I168" s="225" t="s">
        <v>987</v>
      </c>
      <c r="J168" s="225" t="s">
        <v>1035</v>
      </c>
      <c r="K168" s="266"/>
    </row>
    <row r="169" spans="2:11" ht="15" customHeight="1">
      <c r="B169" s="245"/>
      <c r="C169" s="225" t="s">
        <v>934</v>
      </c>
      <c r="D169" s="225"/>
      <c r="E169" s="225"/>
      <c r="F169" s="244" t="s">
        <v>985</v>
      </c>
      <c r="G169" s="225"/>
      <c r="H169" s="225" t="s">
        <v>1051</v>
      </c>
      <c r="I169" s="225" t="s">
        <v>987</v>
      </c>
      <c r="J169" s="225" t="s">
        <v>1035</v>
      </c>
      <c r="K169" s="266"/>
    </row>
    <row r="170" spans="2:11" ht="15" customHeight="1">
      <c r="B170" s="245"/>
      <c r="C170" s="225" t="s">
        <v>990</v>
      </c>
      <c r="D170" s="225"/>
      <c r="E170" s="225"/>
      <c r="F170" s="244" t="s">
        <v>991</v>
      </c>
      <c r="G170" s="225"/>
      <c r="H170" s="225" t="s">
        <v>1051</v>
      </c>
      <c r="I170" s="225" t="s">
        <v>987</v>
      </c>
      <c r="J170" s="225">
        <v>50</v>
      </c>
      <c r="K170" s="266"/>
    </row>
    <row r="171" spans="2:11" ht="15" customHeight="1">
      <c r="B171" s="245"/>
      <c r="C171" s="225" t="s">
        <v>993</v>
      </c>
      <c r="D171" s="225"/>
      <c r="E171" s="225"/>
      <c r="F171" s="244" t="s">
        <v>985</v>
      </c>
      <c r="G171" s="225"/>
      <c r="H171" s="225" t="s">
        <v>1051</v>
      </c>
      <c r="I171" s="225" t="s">
        <v>995</v>
      </c>
      <c r="J171" s="225"/>
      <c r="K171" s="266"/>
    </row>
    <row r="172" spans="2:11" ht="15" customHeight="1">
      <c r="B172" s="245"/>
      <c r="C172" s="225" t="s">
        <v>1004</v>
      </c>
      <c r="D172" s="225"/>
      <c r="E172" s="225"/>
      <c r="F172" s="244" t="s">
        <v>991</v>
      </c>
      <c r="G172" s="225"/>
      <c r="H172" s="225" t="s">
        <v>1051</v>
      </c>
      <c r="I172" s="225" t="s">
        <v>987</v>
      </c>
      <c r="J172" s="225">
        <v>50</v>
      </c>
      <c r="K172" s="266"/>
    </row>
    <row r="173" spans="2:11" ht="15" customHeight="1">
      <c r="B173" s="245"/>
      <c r="C173" s="225" t="s">
        <v>1012</v>
      </c>
      <c r="D173" s="225"/>
      <c r="E173" s="225"/>
      <c r="F173" s="244" t="s">
        <v>991</v>
      </c>
      <c r="G173" s="225"/>
      <c r="H173" s="225" t="s">
        <v>1051</v>
      </c>
      <c r="I173" s="225" t="s">
        <v>987</v>
      </c>
      <c r="J173" s="225">
        <v>50</v>
      </c>
      <c r="K173" s="266"/>
    </row>
    <row r="174" spans="2:11" ht="15" customHeight="1">
      <c r="B174" s="245"/>
      <c r="C174" s="225" t="s">
        <v>1010</v>
      </c>
      <c r="D174" s="225"/>
      <c r="E174" s="225"/>
      <c r="F174" s="244" t="s">
        <v>991</v>
      </c>
      <c r="G174" s="225"/>
      <c r="H174" s="225" t="s">
        <v>1051</v>
      </c>
      <c r="I174" s="225" t="s">
        <v>987</v>
      </c>
      <c r="J174" s="225">
        <v>50</v>
      </c>
      <c r="K174" s="266"/>
    </row>
    <row r="175" spans="2:11" ht="15" customHeight="1">
      <c r="B175" s="245"/>
      <c r="C175" s="225" t="s">
        <v>102</v>
      </c>
      <c r="D175" s="225"/>
      <c r="E175" s="225"/>
      <c r="F175" s="244" t="s">
        <v>985</v>
      </c>
      <c r="G175" s="225"/>
      <c r="H175" s="225" t="s">
        <v>1052</v>
      </c>
      <c r="I175" s="225" t="s">
        <v>1053</v>
      </c>
      <c r="J175" s="225"/>
      <c r="K175" s="266"/>
    </row>
    <row r="176" spans="2:11" ht="15" customHeight="1">
      <c r="B176" s="245"/>
      <c r="C176" s="225" t="s">
        <v>60</v>
      </c>
      <c r="D176" s="225"/>
      <c r="E176" s="225"/>
      <c r="F176" s="244" t="s">
        <v>985</v>
      </c>
      <c r="G176" s="225"/>
      <c r="H176" s="225" t="s">
        <v>1054</v>
      </c>
      <c r="I176" s="225" t="s">
        <v>1055</v>
      </c>
      <c r="J176" s="225">
        <v>1</v>
      </c>
      <c r="K176" s="266"/>
    </row>
    <row r="177" spans="2:11" ht="15" customHeight="1">
      <c r="B177" s="245"/>
      <c r="C177" s="225" t="s">
        <v>56</v>
      </c>
      <c r="D177" s="225"/>
      <c r="E177" s="225"/>
      <c r="F177" s="244" t="s">
        <v>985</v>
      </c>
      <c r="G177" s="225"/>
      <c r="H177" s="225" t="s">
        <v>1056</v>
      </c>
      <c r="I177" s="225" t="s">
        <v>987</v>
      </c>
      <c r="J177" s="225">
        <v>20</v>
      </c>
      <c r="K177" s="266"/>
    </row>
    <row r="178" spans="2:11" ht="15" customHeight="1">
      <c r="B178" s="245"/>
      <c r="C178" s="225" t="s">
        <v>103</v>
      </c>
      <c r="D178" s="225"/>
      <c r="E178" s="225"/>
      <c r="F178" s="244" t="s">
        <v>985</v>
      </c>
      <c r="G178" s="225"/>
      <c r="H178" s="225" t="s">
        <v>1057</v>
      </c>
      <c r="I178" s="225" t="s">
        <v>987</v>
      </c>
      <c r="J178" s="225">
        <v>255</v>
      </c>
      <c r="K178" s="266"/>
    </row>
    <row r="179" spans="2:11" ht="15" customHeight="1">
      <c r="B179" s="245"/>
      <c r="C179" s="225" t="s">
        <v>104</v>
      </c>
      <c r="D179" s="225"/>
      <c r="E179" s="225"/>
      <c r="F179" s="244" t="s">
        <v>985</v>
      </c>
      <c r="G179" s="225"/>
      <c r="H179" s="225" t="s">
        <v>950</v>
      </c>
      <c r="I179" s="225" t="s">
        <v>987</v>
      </c>
      <c r="J179" s="225">
        <v>10</v>
      </c>
      <c r="K179" s="266"/>
    </row>
    <row r="180" spans="2:11" ht="15" customHeight="1">
      <c r="B180" s="245"/>
      <c r="C180" s="225" t="s">
        <v>105</v>
      </c>
      <c r="D180" s="225"/>
      <c r="E180" s="225"/>
      <c r="F180" s="244" t="s">
        <v>985</v>
      </c>
      <c r="G180" s="225"/>
      <c r="H180" s="225" t="s">
        <v>1058</v>
      </c>
      <c r="I180" s="225" t="s">
        <v>1019</v>
      </c>
      <c r="J180" s="225"/>
      <c r="K180" s="266"/>
    </row>
    <row r="181" spans="2:11" ht="15" customHeight="1">
      <c r="B181" s="245"/>
      <c r="C181" s="225" t="s">
        <v>1059</v>
      </c>
      <c r="D181" s="225"/>
      <c r="E181" s="225"/>
      <c r="F181" s="244" t="s">
        <v>985</v>
      </c>
      <c r="G181" s="225"/>
      <c r="H181" s="225" t="s">
        <v>1060</v>
      </c>
      <c r="I181" s="225" t="s">
        <v>1019</v>
      </c>
      <c r="J181" s="225"/>
      <c r="K181" s="266"/>
    </row>
    <row r="182" spans="2:11" ht="15" customHeight="1">
      <c r="B182" s="245"/>
      <c r="C182" s="225" t="s">
        <v>1048</v>
      </c>
      <c r="D182" s="225"/>
      <c r="E182" s="225"/>
      <c r="F182" s="244" t="s">
        <v>985</v>
      </c>
      <c r="G182" s="225"/>
      <c r="H182" s="225" t="s">
        <v>1061</v>
      </c>
      <c r="I182" s="225" t="s">
        <v>1019</v>
      </c>
      <c r="J182" s="225"/>
      <c r="K182" s="266"/>
    </row>
    <row r="183" spans="2:11" ht="15" customHeight="1">
      <c r="B183" s="245"/>
      <c r="C183" s="225" t="s">
        <v>107</v>
      </c>
      <c r="D183" s="225"/>
      <c r="E183" s="225"/>
      <c r="F183" s="244" t="s">
        <v>991</v>
      </c>
      <c r="G183" s="225"/>
      <c r="H183" s="225" t="s">
        <v>1062</v>
      </c>
      <c r="I183" s="225" t="s">
        <v>987</v>
      </c>
      <c r="J183" s="225">
        <v>50</v>
      </c>
      <c r="K183" s="266"/>
    </row>
    <row r="184" spans="2:11" ht="15" customHeight="1">
      <c r="B184" s="245"/>
      <c r="C184" s="225" t="s">
        <v>1063</v>
      </c>
      <c r="D184" s="225"/>
      <c r="E184" s="225"/>
      <c r="F184" s="244" t="s">
        <v>991</v>
      </c>
      <c r="G184" s="225"/>
      <c r="H184" s="225" t="s">
        <v>1064</v>
      </c>
      <c r="I184" s="225" t="s">
        <v>1065</v>
      </c>
      <c r="J184" s="225"/>
      <c r="K184" s="266"/>
    </row>
    <row r="185" spans="2:11" ht="15" customHeight="1">
      <c r="B185" s="245"/>
      <c r="C185" s="225" t="s">
        <v>1066</v>
      </c>
      <c r="D185" s="225"/>
      <c r="E185" s="225"/>
      <c r="F185" s="244" t="s">
        <v>991</v>
      </c>
      <c r="G185" s="225"/>
      <c r="H185" s="225" t="s">
        <v>1067</v>
      </c>
      <c r="I185" s="225" t="s">
        <v>1065</v>
      </c>
      <c r="J185" s="225"/>
      <c r="K185" s="266"/>
    </row>
    <row r="186" spans="2:11" ht="15" customHeight="1">
      <c r="B186" s="245"/>
      <c r="C186" s="225" t="s">
        <v>1068</v>
      </c>
      <c r="D186" s="225"/>
      <c r="E186" s="225"/>
      <c r="F186" s="244" t="s">
        <v>991</v>
      </c>
      <c r="G186" s="225"/>
      <c r="H186" s="225" t="s">
        <v>1069</v>
      </c>
      <c r="I186" s="225" t="s">
        <v>1065</v>
      </c>
      <c r="J186" s="225"/>
      <c r="K186" s="266"/>
    </row>
    <row r="187" spans="2:11" ht="15" customHeight="1">
      <c r="B187" s="245"/>
      <c r="C187" s="278" t="s">
        <v>1070</v>
      </c>
      <c r="D187" s="225"/>
      <c r="E187" s="225"/>
      <c r="F187" s="244" t="s">
        <v>991</v>
      </c>
      <c r="G187" s="225"/>
      <c r="H187" s="225" t="s">
        <v>1071</v>
      </c>
      <c r="I187" s="225" t="s">
        <v>1072</v>
      </c>
      <c r="J187" s="279" t="s">
        <v>1073</v>
      </c>
      <c r="K187" s="266"/>
    </row>
    <row r="188" spans="2:11" ht="15" customHeight="1">
      <c r="B188" s="245"/>
      <c r="C188" s="230" t="s">
        <v>45</v>
      </c>
      <c r="D188" s="225"/>
      <c r="E188" s="225"/>
      <c r="F188" s="244" t="s">
        <v>985</v>
      </c>
      <c r="G188" s="225"/>
      <c r="H188" s="221" t="s">
        <v>1074</v>
      </c>
      <c r="I188" s="225" t="s">
        <v>1075</v>
      </c>
      <c r="J188" s="225"/>
      <c r="K188" s="266"/>
    </row>
    <row r="189" spans="2:11" ht="15" customHeight="1">
      <c r="B189" s="245"/>
      <c r="C189" s="230" t="s">
        <v>1076</v>
      </c>
      <c r="D189" s="225"/>
      <c r="E189" s="225"/>
      <c r="F189" s="244" t="s">
        <v>985</v>
      </c>
      <c r="G189" s="225"/>
      <c r="H189" s="225" t="s">
        <v>1077</v>
      </c>
      <c r="I189" s="225" t="s">
        <v>1019</v>
      </c>
      <c r="J189" s="225"/>
      <c r="K189" s="266"/>
    </row>
    <row r="190" spans="2:11" ht="15" customHeight="1">
      <c r="B190" s="245"/>
      <c r="C190" s="230" t="s">
        <v>1078</v>
      </c>
      <c r="D190" s="225"/>
      <c r="E190" s="225"/>
      <c r="F190" s="244" t="s">
        <v>985</v>
      </c>
      <c r="G190" s="225"/>
      <c r="H190" s="225" t="s">
        <v>1079</v>
      </c>
      <c r="I190" s="225" t="s">
        <v>1019</v>
      </c>
      <c r="J190" s="225"/>
      <c r="K190" s="266"/>
    </row>
    <row r="191" spans="2:11" ht="15" customHeight="1">
      <c r="B191" s="245"/>
      <c r="C191" s="230" t="s">
        <v>1080</v>
      </c>
      <c r="D191" s="225"/>
      <c r="E191" s="225"/>
      <c r="F191" s="244" t="s">
        <v>991</v>
      </c>
      <c r="G191" s="225"/>
      <c r="H191" s="225" t="s">
        <v>1081</v>
      </c>
      <c r="I191" s="225" t="s">
        <v>1019</v>
      </c>
      <c r="J191" s="225"/>
      <c r="K191" s="266"/>
    </row>
    <row r="192" spans="2:11" ht="15" customHeight="1">
      <c r="B192" s="272"/>
      <c r="C192" s="280"/>
      <c r="D192" s="254"/>
      <c r="E192" s="254"/>
      <c r="F192" s="254"/>
      <c r="G192" s="254"/>
      <c r="H192" s="254"/>
      <c r="I192" s="254"/>
      <c r="J192" s="254"/>
      <c r="K192" s="273"/>
    </row>
    <row r="193" spans="2:11" ht="18.75" customHeight="1">
      <c r="B193" s="221"/>
      <c r="C193" s="225"/>
      <c r="D193" s="225"/>
      <c r="E193" s="225"/>
      <c r="F193" s="244"/>
      <c r="G193" s="225"/>
      <c r="H193" s="225"/>
      <c r="I193" s="225"/>
      <c r="J193" s="225"/>
      <c r="K193" s="221"/>
    </row>
    <row r="194" spans="2:11" ht="18.75" customHeight="1">
      <c r="B194" s="221"/>
      <c r="C194" s="225"/>
      <c r="D194" s="225"/>
      <c r="E194" s="225"/>
      <c r="F194" s="244"/>
      <c r="G194" s="225"/>
      <c r="H194" s="225"/>
      <c r="I194" s="225"/>
      <c r="J194" s="225"/>
      <c r="K194" s="221"/>
    </row>
    <row r="195" spans="2:11" ht="18.75" customHeight="1">
      <c r="B195" s="231"/>
      <c r="C195" s="231"/>
      <c r="D195" s="231"/>
      <c r="E195" s="231"/>
      <c r="F195" s="231"/>
      <c r="G195" s="231"/>
      <c r="H195" s="231"/>
      <c r="I195" s="231"/>
      <c r="J195" s="231"/>
      <c r="K195" s="231"/>
    </row>
    <row r="196" spans="2:11" ht="13.5">
      <c r="B196" s="213"/>
      <c r="C196" s="214"/>
      <c r="D196" s="214"/>
      <c r="E196" s="214"/>
      <c r="F196" s="214"/>
      <c r="G196" s="214"/>
      <c r="H196" s="214"/>
      <c r="I196" s="214"/>
      <c r="J196" s="214"/>
      <c r="K196" s="215"/>
    </row>
    <row r="197" spans="2:11" ht="21">
      <c r="B197" s="216"/>
      <c r="C197" s="336" t="s">
        <v>1082</v>
      </c>
      <c r="D197" s="336"/>
      <c r="E197" s="336"/>
      <c r="F197" s="336"/>
      <c r="G197" s="336"/>
      <c r="H197" s="336"/>
      <c r="I197" s="336"/>
      <c r="J197" s="336"/>
      <c r="K197" s="217"/>
    </row>
    <row r="198" spans="2:11" ht="25.5" customHeight="1">
      <c r="B198" s="216"/>
      <c r="C198" s="281" t="s">
        <v>1083</v>
      </c>
      <c r="D198" s="281"/>
      <c r="E198" s="281"/>
      <c r="F198" s="281" t="s">
        <v>1084</v>
      </c>
      <c r="G198" s="282"/>
      <c r="H198" s="342" t="s">
        <v>1085</v>
      </c>
      <c r="I198" s="342"/>
      <c r="J198" s="342"/>
      <c r="K198" s="217"/>
    </row>
    <row r="199" spans="2:11" ht="5.25" customHeight="1">
      <c r="B199" s="245"/>
      <c r="C199" s="242"/>
      <c r="D199" s="242"/>
      <c r="E199" s="242"/>
      <c r="F199" s="242"/>
      <c r="G199" s="225"/>
      <c r="H199" s="242"/>
      <c r="I199" s="242"/>
      <c r="J199" s="242"/>
      <c r="K199" s="266"/>
    </row>
    <row r="200" spans="2:11" ht="15" customHeight="1">
      <c r="B200" s="245"/>
      <c r="C200" s="225" t="s">
        <v>1075</v>
      </c>
      <c r="D200" s="225"/>
      <c r="E200" s="225"/>
      <c r="F200" s="244" t="s">
        <v>46</v>
      </c>
      <c r="G200" s="225"/>
      <c r="H200" s="338" t="s">
        <v>1086</v>
      </c>
      <c r="I200" s="338"/>
      <c r="J200" s="338"/>
      <c r="K200" s="266"/>
    </row>
    <row r="201" spans="2:11" ht="15" customHeight="1">
      <c r="B201" s="245"/>
      <c r="C201" s="251"/>
      <c r="D201" s="225"/>
      <c r="E201" s="225"/>
      <c r="F201" s="244" t="s">
        <v>47</v>
      </c>
      <c r="G201" s="225"/>
      <c r="H201" s="338" t="s">
        <v>1087</v>
      </c>
      <c r="I201" s="338"/>
      <c r="J201" s="338"/>
      <c r="K201" s="266"/>
    </row>
    <row r="202" spans="2:11" ht="15" customHeight="1">
      <c r="B202" s="245"/>
      <c r="C202" s="251"/>
      <c r="D202" s="225"/>
      <c r="E202" s="225"/>
      <c r="F202" s="244" t="s">
        <v>50</v>
      </c>
      <c r="G202" s="225"/>
      <c r="H202" s="338" t="s">
        <v>1088</v>
      </c>
      <c r="I202" s="338"/>
      <c r="J202" s="338"/>
      <c r="K202" s="266"/>
    </row>
    <row r="203" spans="2:11" ht="15" customHeight="1">
      <c r="B203" s="245"/>
      <c r="C203" s="225"/>
      <c r="D203" s="225"/>
      <c r="E203" s="225"/>
      <c r="F203" s="244" t="s">
        <v>48</v>
      </c>
      <c r="G203" s="225"/>
      <c r="H203" s="338" t="s">
        <v>1089</v>
      </c>
      <c r="I203" s="338"/>
      <c r="J203" s="338"/>
      <c r="K203" s="266"/>
    </row>
    <row r="204" spans="2:11" ht="15" customHeight="1">
      <c r="B204" s="245"/>
      <c r="C204" s="225"/>
      <c r="D204" s="225"/>
      <c r="E204" s="225"/>
      <c r="F204" s="244" t="s">
        <v>49</v>
      </c>
      <c r="G204" s="225"/>
      <c r="H204" s="338" t="s">
        <v>1090</v>
      </c>
      <c r="I204" s="338"/>
      <c r="J204" s="338"/>
      <c r="K204" s="266"/>
    </row>
    <row r="205" spans="2:11" ht="15" customHeight="1">
      <c r="B205" s="245"/>
      <c r="C205" s="225"/>
      <c r="D205" s="225"/>
      <c r="E205" s="225"/>
      <c r="F205" s="244"/>
      <c r="G205" s="225"/>
      <c r="H205" s="225"/>
      <c r="I205" s="225"/>
      <c r="J205" s="225"/>
      <c r="K205" s="266"/>
    </row>
    <row r="206" spans="2:11" ht="15" customHeight="1">
      <c r="B206" s="245"/>
      <c r="C206" s="225" t="s">
        <v>1031</v>
      </c>
      <c r="D206" s="225"/>
      <c r="E206" s="225"/>
      <c r="F206" s="244" t="s">
        <v>80</v>
      </c>
      <c r="G206" s="225"/>
      <c r="H206" s="338" t="s">
        <v>1091</v>
      </c>
      <c r="I206" s="338"/>
      <c r="J206" s="338"/>
      <c r="K206" s="266"/>
    </row>
    <row r="207" spans="2:11" ht="15" customHeight="1">
      <c r="B207" s="245"/>
      <c r="C207" s="251"/>
      <c r="D207" s="225"/>
      <c r="E207" s="225"/>
      <c r="F207" s="244" t="s">
        <v>928</v>
      </c>
      <c r="G207" s="225"/>
      <c r="H207" s="338" t="s">
        <v>929</v>
      </c>
      <c r="I207" s="338"/>
      <c r="J207" s="338"/>
      <c r="K207" s="266"/>
    </row>
    <row r="208" spans="2:11" ht="15" customHeight="1">
      <c r="B208" s="245"/>
      <c r="C208" s="225"/>
      <c r="D208" s="225"/>
      <c r="E208" s="225"/>
      <c r="F208" s="244" t="s">
        <v>926</v>
      </c>
      <c r="G208" s="225"/>
      <c r="H208" s="338" t="s">
        <v>1092</v>
      </c>
      <c r="I208" s="338"/>
      <c r="J208" s="338"/>
      <c r="K208" s="266"/>
    </row>
    <row r="209" spans="2:11" ht="15" customHeight="1">
      <c r="B209" s="283"/>
      <c r="C209" s="251"/>
      <c r="D209" s="251"/>
      <c r="E209" s="251"/>
      <c r="F209" s="244" t="s">
        <v>930</v>
      </c>
      <c r="G209" s="230"/>
      <c r="H209" s="337" t="s">
        <v>931</v>
      </c>
      <c r="I209" s="337"/>
      <c r="J209" s="337"/>
      <c r="K209" s="284"/>
    </row>
    <row r="210" spans="2:11" ht="15" customHeight="1">
      <c r="B210" s="283"/>
      <c r="C210" s="251"/>
      <c r="D210" s="251"/>
      <c r="E210" s="251"/>
      <c r="F210" s="244" t="s">
        <v>932</v>
      </c>
      <c r="G210" s="230"/>
      <c r="H210" s="337" t="s">
        <v>1093</v>
      </c>
      <c r="I210" s="337"/>
      <c r="J210" s="337"/>
      <c r="K210" s="284"/>
    </row>
    <row r="211" spans="2:11" ht="15" customHeight="1">
      <c r="B211" s="283"/>
      <c r="C211" s="251"/>
      <c r="D211" s="251"/>
      <c r="E211" s="251"/>
      <c r="F211" s="285"/>
      <c r="G211" s="230"/>
      <c r="H211" s="286"/>
      <c r="I211" s="286"/>
      <c r="J211" s="286"/>
      <c r="K211" s="284"/>
    </row>
    <row r="212" spans="2:11" ht="15" customHeight="1">
      <c r="B212" s="283"/>
      <c r="C212" s="225" t="s">
        <v>1055</v>
      </c>
      <c r="D212" s="251"/>
      <c r="E212" s="251"/>
      <c r="F212" s="244">
        <v>1</v>
      </c>
      <c r="G212" s="230"/>
      <c r="H212" s="337" t="s">
        <v>1094</v>
      </c>
      <c r="I212" s="337"/>
      <c r="J212" s="337"/>
      <c r="K212" s="284"/>
    </row>
    <row r="213" spans="2:11" ht="15" customHeight="1">
      <c r="B213" s="283"/>
      <c r="C213" s="251"/>
      <c r="D213" s="251"/>
      <c r="E213" s="251"/>
      <c r="F213" s="244">
        <v>2</v>
      </c>
      <c r="G213" s="230"/>
      <c r="H213" s="337" t="s">
        <v>1095</v>
      </c>
      <c r="I213" s="337"/>
      <c r="J213" s="337"/>
      <c r="K213" s="284"/>
    </row>
    <row r="214" spans="2:11" ht="15" customHeight="1">
      <c r="B214" s="283"/>
      <c r="C214" s="251"/>
      <c r="D214" s="251"/>
      <c r="E214" s="251"/>
      <c r="F214" s="244">
        <v>3</v>
      </c>
      <c r="G214" s="230"/>
      <c r="H214" s="337" t="s">
        <v>1096</v>
      </c>
      <c r="I214" s="337"/>
      <c r="J214" s="337"/>
      <c r="K214" s="284"/>
    </row>
    <row r="215" spans="2:11" ht="15" customHeight="1">
      <c r="B215" s="283"/>
      <c r="C215" s="251"/>
      <c r="D215" s="251"/>
      <c r="E215" s="251"/>
      <c r="F215" s="244">
        <v>4</v>
      </c>
      <c r="G215" s="230"/>
      <c r="H215" s="337" t="s">
        <v>1097</v>
      </c>
      <c r="I215" s="337"/>
      <c r="J215" s="337"/>
      <c r="K215" s="284"/>
    </row>
    <row r="216" spans="2:11" ht="12.75" customHeight="1">
      <c r="B216" s="287"/>
      <c r="C216" s="288"/>
      <c r="D216" s="288"/>
      <c r="E216" s="288"/>
      <c r="F216" s="288"/>
      <c r="G216" s="288"/>
      <c r="H216" s="288"/>
      <c r="I216" s="288"/>
      <c r="J216" s="288"/>
      <c r="K216" s="289"/>
    </row>
  </sheetData>
  <sheetProtection formatCells="0" formatColumns="0" formatRows="0" insertColumns="0" insertRows="0" insertHyperlinks="0" deleteColumns="0" deleteRows="0" sort="0" autoFilter="0" pivotTables="0"/>
  <mergeCells count="77">
    <mergeCell ref="C3:J3"/>
    <mergeCell ref="C4:J4"/>
    <mergeCell ref="C6:J6"/>
    <mergeCell ref="C7:J7"/>
    <mergeCell ref="D11:J11"/>
    <mergeCell ref="D14:J14"/>
    <mergeCell ref="D15:J15"/>
    <mergeCell ref="F16:J16"/>
    <mergeCell ref="F17:J17"/>
    <mergeCell ref="C9:J9"/>
    <mergeCell ref="D10:J10"/>
    <mergeCell ref="D13:J13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Uzivatel-HP\Uzivatel</dc:creator>
  <cp:keywords/>
  <dc:description/>
  <cp:lastModifiedBy>agk2</cp:lastModifiedBy>
  <dcterms:created xsi:type="dcterms:W3CDTF">2017-10-02T06:28:28Z</dcterms:created>
  <dcterms:modified xsi:type="dcterms:W3CDTF">2017-10-12T08:41:49Z</dcterms:modified>
  <cp:category/>
  <cp:version/>
  <cp:contentType/>
  <cp:contentStatus/>
</cp:coreProperties>
</file>